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activeTab="0"/>
  </bookViews>
  <sheets>
    <sheet name="Природа 2017виконком" sheetId="1" r:id="rId1"/>
  </sheets>
  <definedNames>
    <definedName name="_xlfn.AGGREGATE" hidden="1">#NAME?</definedName>
    <definedName name="_xlnm.Print_Titles" localSheetId="0">'Природа 2017виконком'!$10:$13</definedName>
    <definedName name="_xlnm.Print_Area" localSheetId="0">'Природа 2017виконком'!$A$1:$M$90</definedName>
  </definedNames>
  <calcPr fullCalcOnLoad="1"/>
</workbook>
</file>

<file path=xl/sharedStrings.xml><?xml version="1.0" encoding="utf-8"?>
<sst xmlns="http://schemas.openxmlformats.org/spreadsheetml/2006/main" count="115" uniqueCount="89">
  <si>
    <t>Загальний фонд</t>
  </si>
  <si>
    <t>Спеціальний фонд</t>
  </si>
  <si>
    <t>Разом</t>
  </si>
  <si>
    <t>Всього</t>
  </si>
  <si>
    <t>видатки споживання</t>
  </si>
  <si>
    <t>видатки розвитку</t>
  </si>
  <si>
    <t>грн.</t>
  </si>
  <si>
    <t>Збереження природно-заповідного фонду</t>
  </si>
  <si>
    <t>Охорона та раціональне використання природних ресурсів</t>
  </si>
  <si>
    <t>Всього видатків</t>
  </si>
  <si>
    <t>0300000</t>
  </si>
  <si>
    <t>0310000</t>
  </si>
  <si>
    <t>Управління  освіти і науки Сумської міської ради</t>
  </si>
  <si>
    <t>1000000</t>
  </si>
  <si>
    <t>Департамент інфраструктури міста Сумської міської ради</t>
  </si>
  <si>
    <t>4100000</t>
  </si>
  <si>
    <t>4110000</t>
  </si>
  <si>
    <t>4119110</t>
  </si>
  <si>
    <t>Управління капітального будівництва та дорожнього господарства Сумської міської ради</t>
  </si>
  <si>
    <t>4700000</t>
  </si>
  <si>
    <t>4710000</t>
  </si>
  <si>
    <t>7500000</t>
  </si>
  <si>
    <t>7510000</t>
  </si>
  <si>
    <t>Виконавчий комітет Сумської міської ради</t>
  </si>
  <si>
    <t>Найменування
згідно з типовою програмною класифікацією видатків та кредитування місцевого бюджету</t>
  </si>
  <si>
    <t>4117630</t>
  </si>
  <si>
    <t>4719110</t>
  </si>
  <si>
    <t>Інша діяльність у сфері охорони навколишнього природного середовища</t>
  </si>
  <si>
    <t>4119150</t>
  </si>
  <si>
    <t>1019140</t>
  </si>
  <si>
    <t>1019150</t>
  </si>
  <si>
    <t>0319140</t>
  </si>
  <si>
    <t>Ліквідація іншого забруднення навколишнього
природного середовища</t>
  </si>
  <si>
    <t>4719130</t>
  </si>
  <si>
    <t>Департамент фінансів, економіки та інвестицій Сумської міської ради</t>
  </si>
  <si>
    <t>7519140</t>
  </si>
  <si>
    <t>Код функціональної класифікації видатків та кредитування бюджету</t>
  </si>
  <si>
    <t>7630</t>
  </si>
  <si>
    <t>0520</t>
  </si>
  <si>
    <t>9110</t>
  </si>
  <si>
    <t>0511</t>
  </si>
  <si>
    <t>9130</t>
  </si>
  <si>
    <t>0513</t>
  </si>
  <si>
    <t>9140</t>
  </si>
  <si>
    <t>0540</t>
  </si>
  <si>
    <t>9150</t>
  </si>
  <si>
    <t>Код програмної класифікації видатків та кредитування місцевих бюджетів</t>
  </si>
  <si>
    <t>Проведення заходів щодо пропаганди охорони навколишнього природного середовища:</t>
  </si>
  <si>
    <t>проведення для дітей та молоді акцій та конкурсів екологічного і природоохоронного напрямку</t>
  </si>
  <si>
    <t>проведення для містян та гостей міста Суми заходів екологічного і природоохоронного напрямку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</si>
  <si>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тематики:</t>
  </si>
  <si>
    <t>проведення екологічних, освітніх акцій та проектів у позашкільному вихованні</t>
  </si>
  <si>
    <t>підготовка і видання поліграфічної продукції щодо пропаганди охорони природного середовища</t>
  </si>
  <si>
    <t>Утримання об'єктів природно-заповідного фонду міста Суми:</t>
  </si>
  <si>
    <t>утримання ботанічного саду місцевого значення «Юннатівський»</t>
  </si>
  <si>
    <t>санітарне утримання парку - пам’ятки садово - паркового мистецтва місцевого значення «Басівський»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</si>
  <si>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Суми:</t>
  </si>
  <si>
    <t>проведення благоустрою у прибережних смугах річок Псел, Сумка, Стрілка, оз. Чеха, ін. водних об'єктів, очищення русел річок</t>
  </si>
  <si>
    <t>розроблення проекту відновлення та підтримання сприятливого гідрологічного режиму та санітарного стану річок Сумка і Попадька в межах міста Суми</t>
  </si>
  <si>
    <t>Заходи щодо відновлення і підтримання сприятливого гідрологічного режиму та санітарного стану водних об'єктів:</t>
  </si>
  <si>
    <t>санітарне утримання парку - пам’ятки садово - паркового мистецтва  місцевого значення «Басівський»</t>
  </si>
  <si>
    <t>санітарне утримання, догляд за пам’ятками природи «Липові насадження», «Дуби» на вулицях Антонова, Герасима Кондратьєва, Петропавлівська</t>
  </si>
  <si>
    <t>догляд за насадженнями парку - пам’ятки садово - паркового мистецтва  місцевого значення «Басівський»</t>
  </si>
  <si>
    <t xml:space="preserve">встановлення інформаційних стендів, інформаційних щитів, інформаційно-охоронних та межових знаків на території пам’яток природи «Липові насадження», «Дуби» на вулицях Антонова, Герасима Кондратьєва, Петропавлівська, парку – пам’ятки садово-паркового мистецтва місцевого значення «Басівський»
</t>
  </si>
  <si>
    <t>очищення водойм  парку – пам’ятки садово-паркового мистецтва місцевого значення «Басівський» від намулів, сміття, повалених дерев та гілок, чагарників</t>
  </si>
  <si>
    <t>Заходи для боротьби з шкідливою дією води:</t>
  </si>
  <si>
    <t>видання інформаційно-освітнього екологічного бюлетеня Сумської міської ради «Екологічний орієнтир»</t>
  </si>
  <si>
    <t xml:space="preserve">  Перелік  природоохоронних заходів на 2017 рік</t>
  </si>
  <si>
    <t>Загальна кошторисна вартість заходу</t>
  </si>
  <si>
    <t xml:space="preserve">до рішення виконавчого комітету </t>
  </si>
  <si>
    <t>С.А.Липова</t>
  </si>
  <si>
    <t>КТПКВК - 7630</t>
  </si>
  <si>
    <t>КТПКВК - 9110</t>
  </si>
  <si>
    <t>КТПКВК - 9130</t>
  </si>
  <si>
    <t>КТПКВК - 9140</t>
  </si>
  <si>
    <t>КТПКВК - 9150</t>
  </si>
  <si>
    <t>облаштування території (доріжок, огорожі тощо)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</si>
  <si>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</si>
  <si>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умов для розмноження у природних умовах, розведення та розселення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</si>
  <si>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</si>
  <si>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Поповнення експозицій рідкісних та зникаючих рослин і тварин у ботанічнму саду місцевого значення «Юннатівський»</t>
  </si>
  <si>
    <t>реконструкція відповідних технологічних вузлів та обладнання міських очисних споруд: решіток у грабельній</t>
  </si>
  <si>
    <t>Зниження рівня забруднення водних ресурсів:</t>
  </si>
  <si>
    <t xml:space="preserve">Директор департаменту фінансів, економіки та інвестицій </t>
  </si>
  <si>
    <t>Код типової програмної класифікації видатків та кредитування місцевих бюджетів</t>
  </si>
  <si>
    <t xml:space="preserve">                 Додаток 9 </t>
  </si>
  <si>
    <t>розробка  науково-дослідної продукціїї «Наукове обгрунтування покращення екологічного стану  р.Сумка в межах міста Суми»</t>
  </si>
  <si>
    <t>будівництво системи водовідведення поверхневих вод з вулиці Тополянська у м. Суми</t>
  </si>
  <si>
    <t xml:space="preserve">від 20.12.2016 № 665 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</si>
</sst>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5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0" xfId="0" applyNumberFormat="1" applyFont="1" applyFill="1" applyAlignment="1" applyProtection="1">
      <alignment horizontal="center"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 horizontal="left" vertical="center"/>
    </xf>
    <xf numFmtId="0" fontId="25" fillId="0" borderId="0" xfId="0" applyNumberFormat="1" applyFont="1" applyFill="1" applyAlignment="1" applyProtection="1">
      <alignment vertical="top"/>
      <protection/>
    </xf>
    <xf numFmtId="0" fontId="30" fillId="0" borderId="0" xfId="0" applyNumberFormat="1" applyFont="1" applyFill="1" applyAlignment="1" applyProtection="1">
      <alignment/>
      <protection/>
    </xf>
    <xf numFmtId="0" fontId="28" fillId="27" borderId="0" xfId="0" applyFont="1" applyFill="1" applyAlignment="1">
      <alignment vertical="center"/>
    </xf>
    <xf numFmtId="0" fontId="29" fillId="27" borderId="0" xfId="0" applyFont="1" applyFill="1" applyAlignment="1">
      <alignment vertical="center"/>
    </xf>
    <xf numFmtId="0" fontId="28" fillId="13" borderId="0" xfId="0" applyFont="1" applyFill="1" applyAlignment="1">
      <alignment vertical="center"/>
    </xf>
    <xf numFmtId="0" fontId="29" fillId="13" borderId="0" xfId="0" applyFont="1" applyFill="1" applyAlignment="1">
      <alignment vertical="center"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left" vertical="center" wrapText="1"/>
    </xf>
    <xf numFmtId="4" fontId="30" fillId="0" borderId="13" xfId="95" applyNumberFormat="1" applyFont="1" applyFill="1" applyBorder="1" applyAlignment="1">
      <alignment vertical="center"/>
      <protection/>
    </xf>
    <xf numFmtId="49" fontId="30" fillId="0" borderId="14" xfId="0" applyNumberFormat="1" applyFont="1" applyFill="1" applyBorder="1" applyAlignment="1" applyProtection="1">
      <alignment horizontal="center" vertical="center"/>
      <protection/>
    </xf>
    <xf numFmtId="0" fontId="34" fillId="0" borderId="13" xfId="0" applyFont="1" applyFill="1" applyBorder="1" applyAlignment="1">
      <alignment horizontal="justify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justify" vertical="center" wrapText="1"/>
    </xf>
    <xf numFmtId="4" fontId="30" fillId="0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34" fillId="0" borderId="13" xfId="95" applyNumberFormat="1" applyFont="1" applyFill="1" applyBorder="1" applyAlignment="1">
      <alignment vertical="center"/>
      <protection/>
    </xf>
    <xf numFmtId="4" fontId="4" fillId="0" borderId="13" xfId="95" applyNumberFormat="1" applyFont="1" applyFill="1" applyBorder="1" applyAlignment="1">
      <alignment vertical="center"/>
      <protection/>
    </xf>
    <xf numFmtId="4" fontId="34" fillId="0" borderId="13" xfId="0" applyNumberFormat="1" applyFont="1" applyFill="1" applyBorder="1" applyAlignment="1">
      <alignment horizontal="right" vertical="center" wrapText="1"/>
    </xf>
    <xf numFmtId="4" fontId="33" fillId="0" borderId="13" xfId="95" applyNumberFormat="1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vertical="center" wrapText="1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0" fontId="34" fillId="0" borderId="15" xfId="0" applyFont="1" applyFill="1" applyBorder="1" applyAlignment="1">
      <alignment vertical="center" wrapText="1"/>
    </xf>
    <xf numFmtId="49" fontId="30" fillId="0" borderId="13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49" fontId="33" fillId="0" borderId="13" xfId="0" applyNumberFormat="1" applyFont="1" applyFill="1" applyBorder="1" applyAlignment="1" applyProtection="1">
      <alignment horizontal="center" vertical="center"/>
      <protection/>
    </xf>
    <xf numFmtId="49" fontId="34" fillId="0" borderId="13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Fill="1" applyAlignment="1">
      <alignment horizontal="left" wrapText="1"/>
    </xf>
    <xf numFmtId="4" fontId="38" fillId="0" borderId="0" xfId="95" applyNumberFormat="1" applyFont="1" applyFill="1" applyBorder="1" applyAlignment="1">
      <alignment vertical="center"/>
      <protection/>
    </xf>
    <xf numFmtId="0" fontId="37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justify" wrapText="1"/>
    </xf>
    <xf numFmtId="0" fontId="27" fillId="0" borderId="0" xfId="0" applyFont="1" applyFill="1" applyBorder="1" applyAlignment="1">
      <alignment vertical="center" textRotation="180"/>
    </xf>
    <xf numFmtId="0" fontId="27" fillId="0" borderId="0" xfId="0" applyFont="1" applyFill="1" applyAlignment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32" fillId="0" borderId="0" xfId="0" applyNumberFormat="1" applyFont="1" applyFill="1" applyAlignment="1" applyProtection="1">
      <alignment horizont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>
      <alignment horizontal="center" vertical="center" textRotation="180"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textRotation="180"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7" fillId="0" borderId="0" xfId="0" applyFont="1" applyFill="1" applyBorder="1" applyAlignment="1">
      <alignment horizontal="left" vertical="distributed" wrapText="1"/>
    </xf>
    <xf numFmtId="0" fontId="37" fillId="0" borderId="0" xfId="0" applyFont="1" applyFill="1" applyAlignment="1">
      <alignment horizontal="left" wrapText="1"/>
    </xf>
    <xf numFmtId="0" fontId="37" fillId="0" borderId="0" xfId="0" applyFont="1" applyFill="1" applyBorder="1" applyAlignment="1">
      <alignment horizontal="center" vertical="distributed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showGridLines="0" tabSelected="1" view="pageBreakPreview" zoomScale="40" zoomScaleNormal="70" zoomScaleSheetLayoutView="40" zoomScalePageLayoutView="0" workbookViewId="0" topLeftCell="A61">
      <selection activeCell="M92" sqref="M92"/>
    </sheetView>
  </sheetViews>
  <sheetFormatPr defaultColWidth="9.16015625" defaultRowHeight="12.75"/>
  <cols>
    <col min="1" max="1" width="19.5" style="14" customWidth="1"/>
    <col min="2" max="2" width="20.16015625" style="14" customWidth="1"/>
    <col min="3" max="3" width="21" style="14" customWidth="1"/>
    <col min="4" max="4" width="64.66015625" style="9" customWidth="1"/>
    <col min="5" max="5" width="19.5" style="9" customWidth="1"/>
    <col min="6" max="6" width="17.33203125" style="9" customWidth="1"/>
    <col min="7" max="7" width="18.83203125" style="9" customWidth="1"/>
    <col min="8" max="8" width="16.5" style="9" customWidth="1"/>
    <col min="9" max="9" width="20" style="9" customWidth="1"/>
    <col min="10" max="11" width="19.33203125" style="9" customWidth="1"/>
    <col min="12" max="12" width="20.5" style="9" customWidth="1"/>
    <col min="13" max="13" width="9.33203125" style="85" customWidth="1"/>
    <col min="14" max="16384" width="9.16015625" style="18" customWidth="1"/>
  </cols>
  <sheetData>
    <row r="1" spans="1:14" s="8" customFormat="1" ht="12.75" customHeight="1">
      <c r="A1" s="27"/>
      <c r="B1" s="27"/>
      <c r="C1" s="27"/>
      <c r="D1" s="1"/>
      <c r="E1" s="1"/>
      <c r="F1" s="1"/>
      <c r="G1" s="1"/>
      <c r="H1" s="1"/>
      <c r="I1" s="1"/>
      <c r="J1" s="1"/>
      <c r="K1" s="1"/>
      <c r="L1" s="45"/>
      <c r="M1" s="102">
        <v>56</v>
      </c>
      <c r="N1" s="94"/>
    </row>
    <row r="2" spans="1:19" s="5" customFormat="1" ht="23.25">
      <c r="A2" s="15"/>
      <c r="B2" s="15"/>
      <c r="C2" s="15"/>
      <c r="D2" s="44"/>
      <c r="E2" s="44"/>
      <c r="F2" s="44"/>
      <c r="G2" s="44"/>
      <c r="H2" s="44"/>
      <c r="I2" s="44"/>
      <c r="J2" s="44"/>
      <c r="K2" s="44"/>
      <c r="L2" s="45"/>
      <c r="M2" s="102"/>
      <c r="N2" s="94"/>
      <c r="O2" s="43"/>
      <c r="P2" s="43"/>
      <c r="Q2" s="43"/>
      <c r="R2" s="43"/>
      <c r="S2" s="43"/>
    </row>
    <row r="3" spans="1:19" s="5" customFormat="1" ht="26.25" customHeight="1">
      <c r="A3" s="15"/>
      <c r="B3" s="15"/>
      <c r="C3" s="15"/>
      <c r="D3" s="44"/>
      <c r="E3" s="44"/>
      <c r="F3" s="44"/>
      <c r="G3" s="44"/>
      <c r="H3" s="44"/>
      <c r="I3" s="93" t="s">
        <v>85</v>
      </c>
      <c r="J3" s="93"/>
      <c r="K3" s="93"/>
      <c r="L3" s="84"/>
      <c r="M3" s="102"/>
      <c r="N3" s="94"/>
      <c r="O3" s="43"/>
      <c r="P3" s="43"/>
      <c r="Q3" s="43"/>
      <c r="R3" s="43"/>
      <c r="S3" s="43"/>
    </row>
    <row r="4" spans="1:19" s="5" customFormat="1" ht="33" customHeight="1">
      <c r="A4" s="15"/>
      <c r="B4" s="15"/>
      <c r="C4" s="15"/>
      <c r="D4" s="44"/>
      <c r="E4" s="44"/>
      <c r="F4" s="44"/>
      <c r="G4" s="44"/>
      <c r="H4" s="44"/>
      <c r="I4" s="93" t="s">
        <v>69</v>
      </c>
      <c r="J4" s="93"/>
      <c r="K4" s="93"/>
      <c r="L4" s="93"/>
      <c r="M4" s="102"/>
      <c r="N4" s="94"/>
      <c r="O4" s="43"/>
      <c r="P4" s="43"/>
      <c r="Q4" s="43"/>
      <c r="R4" s="43"/>
      <c r="S4" s="43"/>
    </row>
    <row r="5" spans="1:19" s="5" customFormat="1" ht="31.5" customHeight="1">
      <c r="A5" s="15"/>
      <c r="B5" s="15"/>
      <c r="C5" s="15"/>
      <c r="D5" s="44"/>
      <c r="E5" s="44"/>
      <c r="F5" s="44"/>
      <c r="G5" s="44"/>
      <c r="H5" s="44"/>
      <c r="I5" s="93" t="s">
        <v>88</v>
      </c>
      <c r="J5" s="93"/>
      <c r="K5" s="93"/>
      <c r="L5" s="93"/>
      <c r="M5" s="102"/>
      <c r="N5" s="94"/>
      <c r="O5" s="43"/>
      <c r="P5" s="43"/>
      <c r="Q5" s="43"/>
      <c r="R5" s="43"/>
      <c r="S5" s="43"/>
    </row>
    <row r="6" spans="1:19" s="5" customFormat="1" ht="23.25" customHeight="1">
      <c r="A6" s="15"/>
      <c r="B6" s="15"/>
      <c r="C6" s="15"/>
      <c r="D6" s="44"/>
      <c r="E6" s="44"/>
      <c r="F6" s="44"/>
      <c r="G6" s="44"/>
      <c r="H6" s="44"/>
      <c r="I6" s="44"/>
      <c r="J6" s="44"/>
      <c r="K6" s="44"/>
      <c r="L6" s="45"/>
      <c r="M6" s="102"/>
      <c r="N6" s="94"/>
      <c r="O6" s="43"/>
      <c r="P6" s="43"/>
      <c r="Q6" s="43"/>
      <c r="R6" s="43"/>
      <c r="S6" s="43"/>
    </row>
    <row r="7" spans="1:19" ht="42" customHeight="1">
      <c r="A7" s="95" t="s">
        <v>67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102"/>
      <c r="N7" s="94"/>
      <c r="O7" s="89"/>
      <c r="P7" s="89"/>
      <c r="Q7" s="89"/>
      <c r="R7" s="89"/>
      <c r="S7" s="89"/>
    </row>
    <row r="8" spans="1:14" s="8" customFormat="1" ht="21.75" customHeight="1">
      <c r="A8" s="27"/>
      <c r="B8" s="27"/>
      <c r="C8" s="27"/>
      <c r="D8" s="50"/>
      <c r="E8" s="50"/>
      <c r="F8" s="50"/>
      <c r="G8" s="50"/>
      <c r="H8" s="50"/>
      <c r="I8" s="50"/>
      <c r="J8" s="50"/>
      <c r="K8" s="50"/>
      <c r="L8" s="50"/>
      <c r="M8" s="102"/>
      <c r="N8" s="94"/>
    </row>
    <row r="9" spans="1:14" s="8" customFormat="1" ht="17.25" customHeight="1">
      <c r="A9" s="14"/>
      <c r="B9" s="14"/>
      <c r="C9" s="14"/>
      <c r="D9" s="21"/>
      <c r="E9" s="21"/>
      <c r="F9" s="21"/>
      <c r="G9" s="21"/>
      <c r="H9" s="2"/>
      <c r="I9" s="3"/>
      <c r="J9" s="4"/>
      <c r="K9" s="4"/>
      <c r="L9" s="11" t="s">
        <v>6</v>
      </c>
      <c r="M9" s="102"/>
      <c r="N9" s="94"/>
    </row>
    <row r="10" spans="1:14" s="12" customFormat="1" ht="30" customHeight="1">
      <c r="A10" s="90" t="s">
        <v>46</v>
      </c>
      <c r="B10" s="90" t="s">
        <v>84</v>
      </c>
      <c r="C10" s="90" t="s">
        <v>36</v>
      </c>
      <c r="D10" s="96" t="s">
        <v>24</v>
      </c>
      <c r="E10" s="90" t="s">
        <v>68</v>
      </c>
      <c r="F10" s="96" t="s">
        <v>0</v>
      </c>
      <c r="G10" s="96"/>
      <c r="H10" s="96"/>
      <c r="I10" s="103" t="s">
        <v>1</v>
      </c>
      <c r="J10" s="104"/>
      <c r="K10" s="105"/>
      <c r="L10" s="96" t="s">
        <v>2</v>
      </c>
      <c r="M10" s="102"/>
      <c r="N10" s="94"/>
    </row>
    <row r="11" spans="1:14" s="12" customFormat="1" ht="16.5" customHeight="1">
      <c r="A11" s="91"/>
      <c r="B11" s="91"/>
      <c r="C11" s="91"/>
      <c r="D11" s="96"/>
      <c r="E11" s="91"/>
      <c r="F11" s="96" t="s">
        <v>3</v>
      </c>
      <c r="G11" s="98" t="s">
        <v>4</v>
      </c>
      <c r="H11" s="98" t="s">
        <v>5</v>
      </c>
      <c r="I11" s="96" t="s">
        <v>3</v>
      </c>
      <c r="J11" s="98" t="s">
        <v>4</v>
      </c>
      <c r="K11" s="99" t="s">
        <v>5</v>
      </c>
      <c r="L11" s="96"/>
      <c r="M11" s="102"/>
      <c r="N11" s="94"/>
    </row>
    <row r="12" spans="1:14" s="12" customFormat="1" ht="20.25" customHeight="1">
      <c r="A12" s="91"/>
      <c r="B12" s="91"/>
      <c r="C12" s="91"/>
      <c r="D12" s="96"/>
      <c r="E12" s="91"/>
      <c r="F12" s="96"/>
      <c r="G12" s="98"/>
      <c r="H12" s="98"/>
      <c r="I12" s="96"/>
      <c r="J12" s="98"/>
      <c r="K12" s="100"/>
      <c r="L12" s="96"/>
      <c r="M12" s="102"/>
      <c r="N12" s="94"/>
    </row>
    <row r="13" spans="1:14" s="12" customFormat="1" ht="84" customHeight="1">
      <c r="A13" s="92"/>
      <c r="B13" s="92"/>
      <c r="C13" s="92"/>
      <c r="D13" s="96"/>
      <c r="E13" s="92"/>
      <c r="F13" s="96"/>
      <c r="G13" s="98"/>
      <c r="H13" s="98"/>
      <c r="I13" s="96"/>
      <c r="J13" s="98"/>
      <c r="K13" s="101"/>
      <c r="L13" s="96"/>
      <c r="M13" s="102"/>
      <c r="N13" s="94"/>
    </row>
    <row r="14" spans="1:14" s="13" customFormat="1" ht="21.75" customHeight="1">
      <c r="A14" s="51" t="s">
        <v>10</v>
      </c>
      <c r="B14" s="51"/>
      <c r="C14" s="51"/>
      <c r="D14" s="76" t="s">
        <v>23</v>
      </c>
      <c r="E14" s="61">
        <f>SUM(E15)</f>
        <v>58563</v>
      </c>
      <c r="F14" s="61"/>
      <c r="G14" s="61"/>
      <c r="H14" s="61"/>
      <c r="I14" s="61">
        <f aca="true" t="shared" si="0" ref="I14:L15">SUM(I15)</f>
        <v>58563</v>
      </c>
      <c r="J14" s="61">
        <f t="shared" si="0"/>
        <v>58563</v>
      </c>
      <c r="K14" s="61">
        <f t="shared" si="0"/>
        <v>0</v>
      </c>
      <c r="L14" s="61">
        <f t="shared" si="0"/>
        <v>58563</v>
      </c>
      <c r="M14" s="102"/>
      <c r="N14" s="94"/>
    </row>
    <row r="15" spans="1:14" s="19" customFormat="1" ht="21.75" customHeight="1">
      <c r="A15" s="77" t="s">
        <v>11</v>
      </c>
      <c r="B15" s="77"/>
      <c r="C15" s="77"/>
      <c r="D15" s="73" t="s">
        <v>23</v>
      </c>
      <c r="E15" s="60">
        <f>SUM(E16)</f>
        <v>58563</v>
      </c>
      <c r="F15" s="60"/>
      <c r="G15" s="60"/>
      <c r="H15" s="60"/>
      <c r="I15" s="60">
        <f t="shared" si="0"/>
        <v>58563</v>
      </c>
      <c r="J15" s="60">
        <f t="shared" si="0"/>
        <v>58563</v>
      </c>
      <c r="K15" s="60">
        <f t="shared" si="0"/>
        <v>0</v>
      </c>
      <c r="L15" s="60">
        <f t="shared" si="0"/>
        <v>58563</v>
      </c>
      <c r="M15" s="102"/>
      <c r="N15" s="94"/>
    </row>
    <row r="16" spans="1:13" s="13" customFormat="1" ht="45" customHeight="1">
      <c r="A16" s="51" t="s">
        <v>31</v>
      </c>
      <c r="B16" s="51" t="s">
        <v>43</v>
      </c>
      <c r="C16" s="51" t="s">
        <v>44</v>
      </c>
      <c r="D16" s="52" t="s">
        <v>27</v>
      </c>
      <c r="E16" s="53">
        <f>SUM(E17)</f>
        <v>58563</v>
      </c>
      <c r="F16" s="53"/>
      <c r="G16" s="53"/>
      <c r="H16" s="53"/>
      <c r="I16" s="53">
        <f>SUM(I17)</f>
        <v>58563</v>
      </c>
      <c r="J16" s="53">
        <f>SUM(J17)</f>
        <v>58563</v>
      </c>
      <c r="K16" s="53">
        <f>SUM(K17)</f>
        <v>0</v>
      </c>
      <c r="L16" s="53">
        <f>SUM(L17)</f>
        <v>58563</v>
      </c>
      <c r="M16" s="102"/>
    </row>
    <row r="17" spans="1:13" s="13" customFormat="1" ht="58.5">
      <c r="A17" s="54"/>
      <c r="B17" s="54"/>
      <c r="C17" s="54"/>
      <c r="D17" s="55" t="s">
        <v>47</v>
      </c>
      <c r="E17" s="53">
        <f>SUM(E18:E19)</f>
        <v>58563</v>
      </c>
      <c r="F17" s="53"/>
      <c r="G17" s="53"/>
      <c r="H17" s="53"/>
      <c r="I17" s="53">
        <f>SUM(I18:I19)</f>
        <v>58563</v>
      </c>
      <c r="J17" s="53">
        <f>SUM(J18:J19)</f>
        <v>58563</v>
      </c>
      <c r="K17" s="53">
        <f>SUM(K18:K19)</f>
        <v>0</v>
      </c>
      <c r="L17" s="53">
        <f>SUM(L18:L19)</f>
        <v>58563</v>
      </c>
      <c r="M17" s="102"/>
    </row>
    <row r="18" spans="1:13" s="13" customFormat="1" ht="56.25">
      <c r="A18" s="56"/>
      <c r="B18" s="56"/>
      <c r="C18" s="56"/>
      <c r="D18" s="57" t="s">
        <v>48</v>
      </c>
      <c r="E18" s="58">
        <f>$I$18</f>
        <v>43478</v>
      </c>
      <c r="F18" s="53"/>
      <c r="G18" s="53"/>
      <c r="H18" s="53"/>
      <c r="I18" s="53">
        <f>SUM(J18)+K18</f>
        <v>43478</v>
      </c>
      <c r="J18" s="53">
        <v>43478</v>
      </c>
      <c r="K18" s="53"/>
      <c r="L18" s="53">
        <f>F18+I18</f>
        <v>43478</v>
      </c>
      <c r="M18" s="102"/>
    </row>
    <row r="19" spans="1:13" s="13" customFormat="1" ht="56.25">
      <c r="A19" s="56"/>
      <c r="B19" s="56"/>
      <c r="C19" s="56"/>
      <c r="D19" s="57" t="s">
        <v>49</v>
      </c>
      <c r="E19" s="58">
        <f>$I$19</f>
        <v>15085</v>
      </c>
      <c r="F19" s="53"/>
      <c r="G19" s="53"/>
      <c r="H19" s="53"/>
      <c r="I19" s="53">
        <f>SUM(J19)+K19</f>
        <v>15085</v>
      </c>
      <c r="J19" s="53">
        <v>15085</v>
      </c>
      <c r="K19" s="53"/>
      <c r="L19" s="53">
        <f>F19+I19</f>
        <v>15085</v>
      </c>
      <c r="M19" s="102"/>
    </row>
    <row r="20" spans="1:13" s="13" customFormat="1" ht="33.75" customHeight="1">
      <c r="A20" s="74" t="s">
        <v>13</v>
      </c>
      <c r="B20" s="74"/>
      <c r="C20" s="74"/>
      <c r="D20" s="52" t="s">
        <v>12</v>
      </c>
      <c r="E20" s="59">
        <f>SUM(E21)</f>
        <v>309600</v>
      </c>
      <c r="F20" s="59"/>
      <c r="G20" s="59"/>
      <c r="H20" s="59"/>
      <c r="I20" s="59">
        <f>SUM(I21)</f>
        <v>309600</v>
      </c>
      <c r="J20" s="59">
        <f>SUM(J21)</f>
        <v>264800</v>
      </c>
      <c r="K20" s="59">
        <f>SUM(K21)</f>
        <v>44800</v>
      </c>
      <c r="L20" s="59">
        <f>SUM(L21)</f>
        <v>309600</v>
      </c>
      <c r="M20" s="102"/>
    </row>
    <row r="21" spans="1:13" s="19" customFormat="1" ht="36" customHeight="1">
      <c r="A21" s="75" t="s">
        <v>13</v>
      </c>
      <c r="B21" s="75"/>
      <c r="C21" s="75"/>
      <c r="D21" s="64" t="s">
        <v>12</v>
      </c>
      <c r="E21" s="62">
        <f>SUM(E27)+E22</f>
        <v>309600</v>
      </c>
      <c r="F21" s="62"/>
      <c r="G21" s="62"/>
      <c r="H21" s="62"/>
      <c r="I21" s="62">
        <f>SUM(I27)+I22</f>
        <v>309600</v>
      </c>
      <c r="J21" s="62">
        <f>SUM(J27)+J22</f>
        <v>264800</v>
      </c>
      <c r="K21" s="62">
        <f>SUM(K27)+K22</f>
        <v>44800</v>
      </c>
      <c r="L21" s="62">
        <f>SUM(L27)+L22</f>
        <v>309600</v>
      </c>
      <c r="M21" s="102"/>
    </row>
    <row r="22" spans="1:13" s="19" customFormat="1" ht="51" customHeight="1">
      <c r="A22" s="51" t="s">
        <v>29</v>
      </c>
      <c r="B22" s="51" t="s">
        <v>43</v>
      </c>
      <c r="C22" s="51" t="s">
        <v>44</v>
      </c>
      <c r="D22" s="52" t="s">
        <v>27</v>
      </c>
      <c r="E22" s="59">
        <f>SUM(E23)+E25</f>
        <v>44600</v>
      </c>
      <c r="F22" s="59"/>
      <c r="G22" s="59"/>
      <c r="H22" s="59"/>
      <c r="I22" s="59">
        <f>SUM(I23)+I25</f>
        <v>44600</v>
      </c>
      <c r="J22" s="59">
        <f>SUM(J23)+J25</f>
        <v>44600</v>
      </c>
      <c r="K22" s="59"/>
      <c r="L22" s="59">
        <f>SUM(L23)+L25</f>
        <v>44600</v>
      </c>
      <c r="M22" s="102"/>
    </row>
    <row r="23" spans="1:13" s="19" customFormat="1" ht="98.25" customHeight="1">
      <c r="A23" s="51"/>
      <c r="B23" s="51"/>
      <c r="C23" s="51"/>
      <c r="D23" s="55" t="s">
        <v>50</v>
      </c>
      <c r="E23" s="62">
        <f>SUM(E24)</f>
        <v>15000</v>
      </c>
      <c r="F23" s="62"/>
      <c r="G23" s="62"/>
      <c r="H23" s="62"/>
      <c r="I23" s="62">
        <f>SUM(I24)</f>
        <v>15000</v>
      </c>
      <c r="J23" s="62">
        <f>SUM(J24)</f>
        <v>15000</v>
      </c>
      <c r="K23" s="62"/>
      <c r="L23" s="62">
        <f>SUM(L24)</f>
        <v>15000</v>
      </c>
      <c r="M23" s="102"/>
    </row>
    <row r="24" spans="1:13" s="19" customFormat="1" ht="45" customHeight="1">
      <c r="A24" s="51"/>
      <c r="B24" s="51"/>
      <c r="C24" s="51"/>
      <c r="D24" s="57" t="s">
        <v>52</v>
      </c>
      <c r="E24" s="58">
        <f aca="true" t="shared" si="1" ref="E24:E31">I24</f>
        <v>15000</v>
      </c>
      <c r="F24" s="63"/>
      <c r="G24" s="53"/>
      <c r="H24" s="60"/>
      <c r="I24" s="53">
        <f>SUM(J24)+K24</f>
        <v>15000</v>
      </c>
      <c r="J24" s="53">
        <v>15000</v>
      </c>
      <c r="K24" s="53"/>
      <c r="L24" s="53">
        <f>SUM(F24)+I24</f>
        <v>15000</v>
      </c>
      <c r="M24" s="102"/>
    </row>
    <row r="25" spans="1:13" s="19" customFormat="1" ht="58.5">
      <c r="A25" s="51"/>
      <c r="B25" s="51"/>
      <c r="C25" s="51"/>
      <c r="D25" s="55" t="s">
        <v>47</v>
      </c>
      <c r="E25" s="62">
        <f>SUM(E26)</f>
        <v>29600</v>
      </c>
      <c r="F25" s="62"/>
      <c r="G25" s="62"/>
      <c r="H25" s="62"/>
      <c r="I25" s="62">
        <f>SUM(I26)</f>
        <v>29600</v>
      </c>
      <c r="J25" s="62">
        <f>SUM(J26)</f>
        <v>29600</v>
      </c>
      <c r="K25" s="62"/>
      <c r="L25" s="62">
        <f>SUM(L26)</f>
        <v>29600</v>
      </c>
      <c r="M25" s="102"/>
    </row>
    <row r="26" spans="1:13" s="19" customFormat="1" ht="37.5">
      <c r="A26" s="51"/>
      <c r="B26" s="51"/>
      <c r="C26" s="51"/>
      <c r="D26" s="57" t="s">
        <v>51</v>
      </c>
      <c r="E26" s="58">
        <f t="shared" si="1"/>
        <v>29600</v>
      </c>
      <c r="F26" s="63"/>
      <c r="G26" s="53"/>
      <c r="H26" s="60"/>
      <c r="I26" s="53">
        <f>SUM(J26)</f>
        <v>29600</v>
      </c>
      <c r="J26" s="53">
        <v>29600</v>
      </c>
      <c r="K26" s="53"/>
      <c r="L26" s="53">
        <f>SUM(F26)+I26</f>
        <v>29600</v>
      </c>
      <c r="M26" s="102"/>
    </row>
    <row r="27" spans="1:13" s="19" customFormat="1" ht="27.75" customHeight="1">
      <c r="A27" s="51" t="s">
        <v>30</v>
      </c>
      <c r="B27" s="51" t="s">
        <v>45</v>
      </c>
      <c r="C27" s="51" t="s">
        <v>38</v>
      </c>
      <c r="D27" s="52" t="s">
        <v>7</v>
      </c>
      <c r="E27" s="59">
        <f>SUM(E28)</f>
        <v>265000</v>
      </c>
      <c r="F27" s="59"/>
      <c r="G27" s="59"/>
      <c r="H27" s="59"/>
      <c r="I27" s="59">
        <f>SUM(I28)</f>
        <v>265000</v>
      </c>
      <c r="J27" s="59">
        <f>SUM(J28)</f>
        <v>220200</v>
      </c>
      <c r="K27" s="59">
        <f>SUM(K28)</f>
        <v>44800</v>
      </c>
      <c r="L27" s="59">
        <f>SUM(L28)</f>
        <v>265000</v>
      </c>
      <c r="M27" s="97">
        <v>57</v>
      </c>
    </row>
    <row r="28" spans="1:13" s="19" customFormat="1" ht="36" customHeight="1">
      <c r="A28" s="51"/>
      <c r="B28" s="51"/>
      <c r="C28" s="51"/>
      <c r="D28" s="55" t="s">
        <v>53</v>
      </c>
      <c r="E28" s="62">
        <f>SUM(E29:E34)</f>
        <v>265000</v>
      </c>
      <c r="F28" s="62"/>
      <c r="G28" s="62"/>
      <c r="H28" s="62"/>
      <c r="I28" s="62">
        <f>SUM(I29:I34)</f>
        <v>265000</v>
      </c>
      <c r="J28" s="62">
        <f>SUM(J29:J34)</f>
        <v>220200</v>
      </c>
      <c r="K28" s="62">
        <f>SUM(K29:K34)</f>
        <v>44800</v>
      </c>
      <c r="L28" s="62">
        <f>SUM(L29:L34)</f>
        <v>265000</v>
      </c>
      <c r="M28" s="97"/>
    </row>
    <row r="29" spans="1:13" s="19" customFormat="1" ht="56.25" customHeight="1">
      <c r="A29" s="51"/>
      <c r="B29" s="51"/>
      <c r="C29" s="51"/>
      <c r="D29" s="57" t="s">
        <v>76</v>
      </c>
      <c r="E29" s="58">
        <f t="shared" si="1"/>
        <v>70000</v>
      </c>
      <c r="F29" s="63"/>
      <c r="G29" s="53"/>
      <c r="H29" s="60"/>
      <c r="I29" s="53">
        <f aca="true" t="shared" si="2" ref="I29:I34">SUM(J29:K29)</f>
        <v>70000</v>
      </c>
      <c r="J29" s="53">
        <v>70000</v>
      </c>
      <c r="K29" s="53"/>
      <c r="L29" s="53">
        <f aca="true" t="shared" si="3" ref="L29:L34">SUM(F29)+I29</f>
        <v>70000</v>
      </c>
      <c r="M29" s="97"/>
    </row>
    <row r="30" spans="1:13" s="19" customFormat="1" ht="35.25" customHeight="1">
      <c r="A30" s="51"/>
      <c r="B30" s="51"/>
      <c r="C30" s="51"/>
      <c r="D30" s="57" t="s">
        <v>54</v>
      </c>
      <c r="E30" s="58">
        <f t="shared" si="1"/>
        <v>75000</v>
      </c>
      <c r="F30" s="63"/>
      <c r="G30" s="53"/>
      <c r="H30" s="60"/>
      <c r="I30" s="53">
        <f t="shared" si="2"/>
        <v>75000</v>
      </c>
      <c r="J30" s="53">
        <v>68200</v>
      </c>
      <c r="K30" s="53">
        <v>6800</v>
      </c>
      <c r="L30" s="53">
        <f t="shared" si="3"/>
        <v>75000</v>
      </c>
      <c r="M30" s="97"/>
    </row>
    <row r="31" spans="1:13" s="19" customFormat="1" ht="78.75" customHeight="1">
      <c r="A31" s="51"/>
      <c r="B31" s="51"/>
      <c r="C31" s="51"/>
      <c r="D31" s="57" t="s">
        <v>77</v>
      </c>
      <c r="E31" s="58">
        <f t="shared" si="1"/>
        <v>35000</v>
      </c>
      <c r="F31" s="63"/>
      <c r="G31" s="53"/>
      <c r="H31" s="60"/>
      <c r="I31" s="53">
        <f t="shared" si="2"/>
        <v>35000</v>
      </c>
      <c r="J31" s="53">
        <v>17000</v>
      </c>
      <c r="K31" s="53">
        <v>18000</v>
      </c>
      <c r="L31" s="53">
        <f t="shared" si="3"/>
        <v>35000</v>
      </c>
      <c r="M31" s="97"/>
    </row>
    <row r="32" spans="1:13" s="19" customFormat="1" ht="141" customHeight="1">
      <c r="A32" s="51"/>
      <c r="B32" s="51"/>
      <c r="C32" s="51"/>
      <c r="D32" s="57" t="s">
        <v>78</v>
      </c>
      <c r="E32" s="58">
        <f>I32</f>
        <v>20000</v>
      </c>
      <c r="F32" s="63"/>
      <c r="G32" s="53"/>
      <c r="H32" s="60"/>
      <c r="I32" s="53">
        <f t="shared" si="2"/>
        <v>20000</v>
      </c>
      <c r="J32" s="53">
        <v>20000</v>
      </c>
      <c r="K32" s="53"/>
      <c r="L32" s="53">
        <f t="shared" si="3"/>
        <v>20000</v>
      </c>
      <c r="M32" s="97"/>
    </row>
    <row r="33" spans="1:13" s="19" customFormat="1" ht="42" customHeight="1">
      <c r="A33" s="51"/>
      <c r="B33" s="51"/>
      <c r="C33" s="51"/>
      <c r="D33" s="57" t="s">
        <v>79</v>
      </c>
      <c r="E33" s="58">
        <f>I33</f>
        <v>15000</v>
      </c>
      <c r="F33" s="63"/>
      <c r="G33" s="53"/>
      <c r="H33" s="60"/>
      <c r="I33" s="53">
        <f t="shared" si="2"/>
        <v>15000</v>
      </c>
      <c r="J33" s="53">
        <v>15000</v>
      </c>
      <c r="K33" s="53"/>
      <c r="L33" s="53">
        <f t="shared" si="3"/>
        <v>15000</v>
      </c>
      <c r="M33" s="97"/>
    </row>
    <row r="34" spans="1:13" s="19" customFormat="1" ht="57.75" customHeight="1">
      <c r="A34" s="51"/>
      <c r="B34" s="51"/>
      <c r="C34" s="51"/>
      <c r="D34" s="57" t="s">
        <v>80</v>
      </c>
      <c r="E34" s="58">
        <f>I34</f>
        <v>50000</v>
      </c>
      <c r="F34" s="63"/>
      <c r="G34" s="53"/>
      <c r="H34" s="60"/>
      <c r="I34" s="53">
        <f t="shared" si="2"/>
        <v>50000</v>
      </c>
      <c r="J34" s="53">
        <v>30000</v>
      </c>
      <c r="K34" s="53">
        <v>20000</v>
      </c>
      <c r="L34" s="53">
        <f t="shared" si="3"/>
        <v>50000</v>
      </c>
      <c r="M34" s="97"/>
    </row>
    <row r="35" spans="1:13" s="46" customFormat="1" ht="37.5">
      <c r="A35" s="51" t="s">
        <v>15</v>
      </c>
      <c r="B35" s="51"/>
      <c r="C35" s="51"/>
      <c r="D35" s="52" t="s">
        <v>14</v>
      </c>
      <c r="E35" s="61">
        <f>E36</f>
        <v>2048000</v>
      </c>
      <c r="F35" s="61">
        <f>F36</f>
        <v>199733</v>
      </c>
      <c r="G35" s="61">
        <f aca="true" t="shared" si="4" ref="G35:L35">G36</f>
        <v>199733</v>
      </c>
      <c r="H35" s="61"/>
      <c r="I35" s="61">
        <f t="shared" si="4"/>
        <v>1348267</v>
      </c>
      <c r="J35" s="61">
        <f t="shared" si="4"/>
        <v>380267</v>
      </c>
      <c r="K35" s="61">
        <f t="shared" si="4"/>
        <v>968000</v>
      </c>
      <c r="L35" s="61">
        <f t="shared" si="4"/>
        <v>1548000</v>
      </c>
      <c r="M35" s="97"/>
    </row>
    <row r="36" spans="1:13" s="47" customFormat="1" ht="39">
      <c r="A36" s="77" t="s">
        <v>16</v>
      </c>
      <c r="B36" s="77"/>
      <c r="C36" s="77"/>
      <c r="D36" s="64" t="s">
        <v>14</v>
      </c>
      <c r="E36" s="60">
        <f>SUM(E37)+E40+E45</f>
        <v>2048000</v>
      </c>
      <c r="F36" s="60">
        <f>SUM(F37+F40+F45)</f>
        <v>199733</v>
      </c>
      <c r="G36" s="60">
        <f>SUM(G37+G40+G45)</f>
        <v>199733</v>
      </c>
      <c r="H36" s="60"/>
      <c r="I36" s="60">
        <f>SUM(I37)+I40+I45</f>
        <v>1348267</v>
      </c>
      <c r="J36" s="60">
        <f>SUM(J37)+J40+J45</f>
        <v>380267</v>
      </c>
      <c r="K36" s="60">
        <f>SUM(K37)+K40+K45</f>
        <v>968000</v>
      </c>
      <c r="L36" s="60">
        <f>SUM(L37)+L40+L45</f>
        <v>1548000</v>
      </c>
      <c r="M36" s="97"/>
    </row>
    <row r="37" spans="1:13" s="13" customFormat="1" ht="24.75" customHeight="1">
      <c r="A37" s="54" t="s">
        <v>25</v>
      </c>
      <c r="B37" s="54" t="s">
        <v>37</v>
      </c>
      <c r="C37" s="54" t="s">
        <v>38</v>
      </c>
      <c r="D37" s="52" t="s">
        <v>7</v>
      </c>
      <c r="E37" s="59">
        <f>SUM(E38)</f>
        <v>199733</v>
      </c>
      <c r="F37" s="59">
        <f aca="true" t="shared" si="5" ref="F37:L37">SUM(F38)</f>
        <v>199733</v>
      </c>
      <c r="G37" s="59">
        <f t="shared" si="5"/>
        <v>199733</v>
      </c>
      <c r="H37" s="59"/>
      <c r="I37" s="59"/>
      <c r="J37" s="59"/>
      <c r="K37" s="59"/>
      <c r="L37" s="59">
        <f t="shared" si="5"/>
        <v>199733</v>
      </c>
      <c r="M37" s="97"/>
    </row>
    <row r="38" spans="1:13" s="13" customFormat="1" ht="115.5" customHeight="1">
      <c r="A38" s="54"/>
      <c r="B38" s="54"/>
      <c r="C38" s="54"/>
      <c r="D38" s="64" t="s">
        <v>56</v>
      </c>
      <c r="E38" s="62">
        <f>SUM(E39)</f>
        <v>199733</v>
      </c>
      <c r="F38" s="62">
        <f aca="true" t="shared" si="6" ref="F38:L38">SUM(F39)</f>
        <v>199733</v>
      </c>
      <c r="G38" s="62">
        <f t="shared" si="6"/>
        <v>199733</v>
      </c>
      <c r="H38" s="62"/>
      <c r="I38" s="62"/>
      <c r="J38" s="62"/>
      <c r="K38" s="62"/>
      <c r="L38" s="62">
        <f t="shared" si="6"/>
        <v>199733</v>
      </c>
      <c r="M38" s="97"/>
    </row>
    <row r="39" spans="1:13" s="13" customFormat="1" ht="59.25" customHeight="1">
      <c r="A39" s="54"/>
      <c r="B39" s="54"/>
      <c r="C39" s="54"/>
      <c r="D39" s="65" t="s">
        <v>55</v>
      </c>
      <c r="E39" s="58">
        <v>199733</v>
      </c>
      <c r="F39" s="53">
        <f>SUM(G39:H39)</f>
        <v>199733</v>
      </c>
      <c r="G39" s="53">
        <v>199733</v>
      </c>
      <c r="H39" s="53"/>
      <c r="I39" s="53"/>
      <c r="J39" s="53"/>
      <c r="K39" s="53"/>
      <c r="L39" s="53">
        <f>SUM(F39)+I39</f>
        <v>199733</v>
      </c>
      <c r="M39" s="97"/>
    </row>
    <row r="40" spans="1:13" s="13" customFormat="1" ht="47.25" customHeight="1">
      <c r="A40" s="51" t="s">
        <v>17</v>
      </c>
      <c r="B40" s="51" t="s">
        <v>39</v>
      </c>
      <c r="C40" s="51" t="s">
        <v>40</v>
      </c>
      <c r="D40" s="52" t="s">
        <v>8</v>
      </c>
      <c r="E40" s="59">
        <f>SUM(E41)</f>
        <v>1540000</v>
      </c>
      <c r="F40" s="59"/>
      <c r="G40" s="59"/>
      <c r="H40" s="59"/>
      <c r="I40" s="59">
        <f>SUM(I41)</f>
        <v>1040000</v>
      </c>
      <c r="J40" s="59">
        <f>SUM(J41)</f>
        <v>160000</v>
      </c>
      <c r="K40" s="59">
        <f>SUM(K41)</f>
        <v>880000</v>
      </c>
      <c r="L40" s="59">
        <f>SUM(L41)</f>
        <v>1040000</v>
      </c>
      <c r="M40" s="97">
        <v>58</v>
      </c>
    </row>
    <row r="41" spans="1:13" s="13" customFormat="1" ht="58.5">
      <c r="A41" s="51"/>
      <c r="B41" s="51"/>
      <c r="C41" s="51"/>
      <c r="D41" s="55" t="s">
        <v>59</v>
      </c>
      <c r="E41" s="62">
        <f>SUM(E42:E44)</f>
        <v>1540000</v>
      </c>
      <c r="F41" s="62"/>
      <c r="G41" s="62"/>
      <c r="H41" s="62"/>
      <c r="I41" s="62">
        <f>SUM(I42:I44)</f>
        <v>1040000</v>
      </c>
      <c r="J41" s="62">
        <f>SUM(J42:J44)</f>
        <v>160000</v>
      </c>
      <c r="K41" s="62">
        <f>SUM(K42:K44)</f>
        <v>880000</v>
      </c>
      <c r="L41" s="62">
        <f>SUM(L42:L44)</f>
        <v>1040000</v>
      </c>
      <c r="M41" s="97"/>
    </row>
    <row r="42" spans="1:13" s="13" customFormat="1" ht="65.25" customHeight="1">
      <c r="A42" s="51"/>
      <c r="B42" s="51"/>
      <c r="C42" s="51"/>
      <c r="D42" s="57" t="s">
        <v>57</v>
      </c>
      <c r="E42" s="58">
        <f>780000+500000</f>
        <v>1280000</v>
      </c>
      <c r="F42" s="53"/>
      <c r="G42" s="53"/>
      <c r="H42" s="53"/>
      <c r="I42" s="53">
        <f>SUM(J42:K42)</f>
        <v>780000</v>
      </c>
      <c r="J42" s="53"/>
      <c r="K42" s="53">
        <v>780000</v>
      </c>
      <c r="L42" s="53">
        <f>SUM(F42)+I42</f>
        <v>780000</v>
      </c>
      <c r="M42" s="97"/>
    </row>
    <row r="43" spans="1:13" s="13" customFormat="1" ht="77.25" customHeight="1">
      <c r="A43" s="51"/>
      <c r="B43" s="51"/>
      <c r="C43" s="51"/>
      <c r="D43" s="57" t="s">
        <v>86</v>
      </c>
      <c r="E43" s="58">
        <v>160000</v>
      </c>
      <c r="F43" s="53"/>
      <c r="G43" s="53"/>
      <c r="H43" s="53"/>
      <c r="I43" s="53">
        <f>SUM(J43:K43)</f>
        <v>160000</v>
      </c>
      <c r="J43" s="53">
        <v>160000</v>
      </c>
      <c r="K43" s="53"/>
      <c r="L43" s="53">
        <f>SUM(F43)+I43</f>
        <v>160000</v>
      </c>
      <c r="M43" s="97"/>
    </row>
    <row r="44" spans="1:13" s="13" customFormat="1" ht="75" customHeight="1">
      <c r="A44" s="51"/>
      <c r="B44" s="51"/>
      <c r="C44" s="51"/>
      <c r="D44" s="57" t="s">
        <v>58</v>
      </c>
      <c r="E44" s="58">
        <v>100000</v>
      </c>
      <c r="F44" s="53"/>
      <c r="G44" s="53"/>
      <c r="H44" s="53"/>
      <c r="I44" s="53">
        <f>SUM(J44:K44)</f>
        <v>100000</v>
      </c>
      <c r="J44" s="53"/>
      <c r="K44" s="53">
        <v>100000</v>
      </c>
      <c r="L44" s="53">
        <f>SUM(F44)+I44</f>
        <v>100000</v>
      </c>
      <c r="M44" s="97"/>
    </row>
    <row r="45" spans="1:13" s="13" customFormat="1" ht="20.25" customHeight="1">
      <c r="A45" s="51" t="s">
        <v>28</v>
      </c>
      <c r="B45" s="51" t="s">
        <v>45</v>
      </c>
      <c r="C45" s="51" t="s">
        <v>38</v>
      </c>
      <c r="D45" s="52" t="s">
        <v>7</v>
      </c>
      <c r="E45" s="59">
        <f>SUM(E46)</f>
        <v>308267</v>
      </c>
      <c r="F45" s="59"/>
      <c r="G45" s="59"/>
      <c r="H45" s="59"/>
      <c r="I45" s="59">
        <f>SUM(I46)</f>
        <v>308267</v>
      </c>
      <c r="J45" s="59">
        <f>SUM(J46)</f>
        <v>220267</v>
      </c>
      <c r="K45" s="59">
        <f>SUM(K46)</f>
        <v>88000</v>
      </c>
      <c r="L45" s="59">
        <f>SUM(L46)</f>
        <v>308267</v>
      </c>
      <c r="M45" s="97"/>
    </row>
    <row r="46" spans="1:13" s="13" customFormat="1" ht="118.5" customHeight="1">
      <c r="A46" s="51"/>
      <c r="B46" s="51"/>
      <c r="C46" s="51"/>
      <c r="D46" s="55" t="s">
        <v>56</v>
      </c>
      <c r="E46" s="62">
        <f>SUM(E47:E51)</f>
        <v>308267</v>
      </c>
      <c r="F46" s="62"/>
      <c r="G46" s="62"/>
      <c r="H46" s="62"/>
      <c r="I46" s="62">
        <f>SUM(I47:I51)</f>
        <v>308267</v>
      </c>
      <c r="J46" s="62">
        <f>SUM(J47:J51)</f>
        <v>220267</v>
      </c>
      <c r="K46" s="62">
        <f>SUM(K47:K51)</f>
        <v>88000</v>
      </c>
      <c r="L46" s="62">
        <f>SUM(L47:L51)</f>
        <v>308267</v>
      </c>
      <c r="M46" s="97"/>
    </row>
    <row r="47" spans="1:13" s="13" customFormat="1" ht="54" customHeight="1">
      <c r="A47" s="51"/>
      <c r="B47" s="51"/>
      <c r="C47" s="51"/>
      <c r="D47" s="57" t="s">
        <v>60</v>
      </c>
      <c r="E47" s="58">
        <v>90267</v>
      </c>
      <c r="F47" s="61"/>
      <c r="G47" s="61"/>
      <c r="H47" s="61"/>
      <c r="I47" s="53">
        <f>SUM(J47:K47)</f>
        <v>90267</v>
      </c>
      <c r="J47" s="53">
        <v>90267</v>
      </c>
      <c r="K47" s="61"/>
      <c r="L47" s="53">
        <f>SUM(F47)+I47</f>
        <v>90267</v>
      </c>
      <c r="M47" s="97"/>
    </row>
    <row r="48" spans="1:13" s="13" customFormat="1" ht="81.75" customHeight="1">
      <c r="A48" s="51"/>
      <c r="B48" s="51"/>
      <c r="C48" s="51"/>
      <c r="D48" s="57" t="s">
        <v>61</v>
      </c>
      <c r="E48" s="58">
        <v>44000</v>
      </c>
      <c r="F48" s="61"/>
      <c r="G48" s="61"/>
      <c r="H48" s="61"/>
      <c r="I48" s="53">
        <f>SUM(J48:K48)</f>
        <v>44000</v>
      </c>
      <c r="J48" s="53">
        <v>44000</v>
      </c>
      <c r="K48" s="61"/>
      <c r="L48" s="53">
        <f>SUM(F48)+I48</f>
        <v>44000</v>
      </c>
      <c r="M48" s="97"/>
    </row>
    <row r="49" spans="1:13" s="13" customFormat="1" ht="59.25" customHeight="1">
      <c r="A49" s="51"/>
      <c r="B49" s="51"/>
      <c r="C49" s="51"/>
      <c r="D49" s="57" t="s">
        <v>62</v>
      </c>
      <c r="E49" s="58">
        <v>86000</v>
      </c>
      <c r="F49" s="61"/>
      <c r="G49" s="61"/>
      <c r="H49" s="61"/>
      <c r="I49" s="53">
        <f>SUM(J49:K49)</f>
        <v>86000</v>
      </c>
      <c r="J49" s="53">
        <v>86000</v>
      </c>
      <c r="K49" s="61"/>
      <c r="L49" s="53">
        <f>SUM(F49)+I49</f>
        <v>86000</v>
      </c>
      <c r="M49" s="97"/>
    </row>
    <row r="50" spans="1:13" s="13" customFormat="1" ht="168.75">
      <c r="A50" s="51"/>
      <c r="B50" s="51"/>
      <c r="C50" s="51"/>
      <c r="D50" s="87" t="s">
        <v>63</v>
      </c>
      <c r="E50" s="58">
        <v>70000</v>
      </c>
      <c r="F50" s="61"/>
      <c r="G50" s="61"/>
      <c r="H50" s="61"/>
      <c r="I50" s="53">
        <f>SUM(J50:K50)</f>
        <v>70000</v>
      </c>
      <c r="J50" s="53"/>
      <c r="K50" s="53">
        <v>70000</v>
      </c>
      <c r="L50" s="53">
        <f>SUM(F50)+I50</f>
        <v>70000</v>
      </c>
      <c r="M50" s="97">
        <v>59</v>
      </c>
    </row>
    <row r="51" spans="1:13" s="13" customFormat="1" ht="75" customHeight="1">
      <c r="A51" s="51"/>
      <c r="B51" s="51"/>
      <c r="C51" s="51"/>
      <c r="D51" s="57" t="s">
        <v>64</v>
      </c>
      <c r="E51" s="58">
        <v>18000</v>
      </c>
      <c r="F51" s="61"/>
      <c r="G51" s="61"/>
      <c r="H51" s="61"/>
      <c r="I51" s="53">
        <f>SUM(J51:K51)</f>
        <v>18000</v>
      </c>
      <c r="J51" s="53"/>
      <c r="K51" s="53">
        <v>18000</v>
      </c>
      <c r="L51" s="53">
        <f>SUM(F51)+I51</f>
        <v>18000</v>
      </c>
      <c r="M51" s="97"/>
    </row>
    <row r="52" spans="1:13" s="48" customFormat="1" ht="57" customHeight="1">
      <c r="A52" s="51" t="s">
        <v>19</v>
      </c>
      <c r="B52" s="51"/>
      <c r="C52" s="51"/>
      <c r="D52" s="52" t="s">
        <v>18</v>
      </c>
      <c r="E52" s="59">
        <f>E54+E57</f>
        <v>3831330</v>
      </c>
      <c r="F52" s="61"/>
      <c r="G52" s="61"/>
      <c r="H52" s="61"/>
      <c r="I52" s="61">
        <f>I53</f>
        <v>1945670</v>
      </c>
      <c r="J52" s="61">
        <f>J53</f>
        <v>0</v>
      </c>
      <c r="K52" s="61">
        <f>K53</f>
        <v>1945670</v>
      </c>
      <c r="L52" s="61">
        <f>L53</f>
        <v>1945670</v>
      </c>
      <c r="M52" s="97"/>
    </row>
    <row r="53" spans="1:13" s="49" customFormat="1" ht="59.25" customHeight="1">
      <c r="A53" s="77" t="s">
        <v>20</v>
      </c>
      <c r="B53" s="77"/>
      <c r="C53" s="77"/>
      <c r="D53" s="64" t="s">
        <v>18</v>
      </c>
      <c r="E53" s="59">
        <f>E55+E59</f>
        <v>3831330</v>
      </c>
      <c r="F53" s="60"/>
      <c r="G53" s="60"/>
      <c r="H53" s="60"/>
      <c r="I53" s="60">
        <f>SUM(I54+I57)</f>
        <v>1945670</v>
      </c>
      <c r="J53" s="60">
        <f>SUM(J54+J57)</f>
        <v>0</v>
      </c>
      <c r="K53" s="60">
        <f>SUM(K54+K57)</f>
        <v>1945670</v>
      </c>
      <c r="L53" s="60">
        <f>SUM(L54+L57)</f>
        <v>1945670</v>
      </c>
      <c r="M53" s="97"/>
    </row>
    <row r="54" spans="1:13" s="13" customFormat="1" ht="43.5" customHeight="1">
      <c r="A54" s="51" t="s">
        <v>26</v>
      </c>
      <c r="B54" s="51" t="s">
        <v>39</v>
      </c>
      <c r="C54" s="51" t="s">
        <v>40</v>
      </c>
      <c r="D54" s="52" t="s">
        <v>8</v>
      </c>
      <c r="E54" s="61">
        <f>SUM(E55)</f>
        <v>1776000</v>
      </c>
      <c r="F54" s="61"/>
      <c r="G54" s="61"/>
      <c r="H54" s="61"/>
      <c r="I54" s="61">
        <f>SUM(I55)</f>
        <v>1230670</v>
      </c>
      <c r="J54" s="61"/>
      <c r="K54" s="61">
        <f>SUM(K55)</f>
        <v>1230670</v>
      </c>
      <c r="L54" s="61">
        <f>SUM(L55)</f>
        <v>1230670</v>
      </c>
      <c r="M54" s="97"/>
    </row>
    <row r="55" spans="1:13" s="19" customFormat="1" ht="39" customHeight="1">
      <c r="A55" s="77"/>
      <c r="B55" s="77"/>
      <c r="C55" s="77"/>
      <c r="D55" s="55" t="s">
        <v>65</v>
      </c>
      <c r="E55" s="60">
        <f>SUM(E56)</f>
        <v>1776000</v>
      </c>
      <c r="F55" s="60"/>
      <c r="G55" s="60"/>
      <c r="H55" s="60"/>
      <c r="I55" s="60">
        <f>SUM(I56)</f>
        <v>1230670</v>
      </c>
      <c r="J55" s="60"/>
      <c r="K55" s="60">
        <f>SUM(K56)</f>
        <v>1230670</v>
      </c>
      <c r="L55" s="60">
        <f>SUM(F55)+I55</f>
        <v>1230670</v>
      </c>
      <c r="M55" s="97"/>
    </row>
    <row r="56" spans="1:13" s="13" customFormat="1" ht="54.75" customHeight="1">
      <c r="A56" s="51"/>
      <c r="B56" s="51"/>
      <c r="C56" s="51"/>
      <c r="D56" s="65" t="s">
        <v>87</v>
      </c>
      <c r="E56" s="53">
        <f>1600000+126000+50000</f>
        <v>1776000</v>
      </c>
      <c r="F56" s="53"/>
      <c r="G56" s="53"/>
      <c r="H56" s="53"/>
      <c r="I56" s="53">
        <f>SUM(J56:K56)</f>
        <v>1230670</v>
      </c>
      <c r="J56" s="53"/>
      <c r="K56" s="53">
        <v>1230670</v>
      </c>
      <c r="L56" s="53">
        <f>SUM(F56)+I56</f>
        <v>1230670</v>
      </c>
      <c r="M56" s="97"/>
    </row>
    <row r="57" spans="1:13" s="13" customFormat="1" ht="63" customHeight="1">
      <c r="A57" s="51" t="s">
        <v>33</v>
      </c>
      <c r="B57" s="51" t="s">
        <v>41</v>
      </c>
      <c r="C57" s="51" t="s">
        <v>42</v>
      </c>
      <c r="D57" s="52" t="s">
        <v>32</v>
      </c>
      <c r="E57" s="61">
        <f>E58</f>
        <v>2055330</v>
      </c>
      <c r="F57" s="61"/>
      <c r="G57" s="61"/>
      <c r="H57" s="61"/>
      <c r="I57" s="61">
        <f>I58</f>
        <v>715000</v>
      </c>
      <c r="J57" s="61"/>
      <c r="K57" s="61">
        <f>K58</f>
        <v>715000</v>
      </c>
      <c r="L57" s="61">
        <f>F57+I57</f>
        <v>715000</v>
      </c>
      <c r="M57" s="97"/>
    </row>
    <row r="58" spans="1:13" s="79" customFormat="1" ht="48.75" customHeight="1">
      <c r="A58" s="78"/>
      <c r="B58" s="78"/>
      <c r="C58" s="78"/>
      <c r="D58" s="64" t="s">
        <v>82</v>
      </c>
      <c r="E58" s="60">
        <f>E59</f>
        <v>2055330</v>
      </c>
      <c r="F58" s="60"/>
      <c r="G58" s="60"/>
      <c r="H58" s="60"/>
      <c r="I58" s="60">
        <f>I59</f>
        <v>715000</v>
      </c>
      <c r="J58" s="60"/>
      <c r="K58" s="60">
        <f>K59</f>
        <v>715000</v>
      </c>
      <c r="L58" s="60">
        <f>L59</f>
        <v>715000</v>
      </c>
      <c r="M58" s="97"/>
    </row>
    <row r="59" spans="1:13" s="13" customFormat="1" ht="69" customHeight="1">
      <c r="A59" s="51"/>
      <c r="B59" s="51"/>
      <c r="C59" s="51"/>
      <c r="D59" s="65" t="s">
        <v>81</v>
      </c>
      <c r="E59" s="53">
        <v>2055330</v>
      </c>
      <c r="F59" s="53"/>
      <c r="G59" s="53"/>
      <c r="H59" s="53"/>
      <c r="I59" s="53">
        <f>SUM(J59:K59)</f>
        <v>715000</v>
      </c>
      <c r="J59" s="53"/>
      <c r="K59" s="53">
        <v>715000</v>
      </c>
      <c r="L59" s="53">
        <f>SUM(I59)</f>
        <v>715000</v>
      </c>
      <c r="M59" s="97"/>
    </row>
    <row r="60" spans="1:13" s="13" customFormat="1" ht="40.5" customHeight="1">
      <c r="A60" s="51" t="s">
        <v>21</v>
      </c>
      <c r="B60" s="51"/>
      <c r="C60" s="51"/>
      <c r="D60" s="52" t="s">
        <v>34</v>
      </c>
      <c r="E60" s="59">
        <f>SUM(E61)</f>
        <v>19000</v>
      </c>
      <c r="F60" s="59"/>
      <c r="G60" s="59"/>
      <c r="H60" s="59"/>
      <c r="I60" s="59">
        <f aca="true" t="shared" si="7" ref="I60:J63">SUM(I61)</f>
        <v>19000</v>
      </c>
      <c r="J60" s="59">
        <f t="shared" si="7"/>
        <v>19000</v>
      </c>
      <c r="K60" s="59"/>
      <c r="L60" s="59">
        <f>SUM(L61)</f>
        <v>19000</v>
      </c>
      <c r="M60" s="97"/>
    </row>
    <row r="61" spans="1:13" s="19" customFormat="1" ht="44.25" customHeight="1">
      <c r="A61" s="77" t="s">
        <v>22</v>
      </c>
      <c r="B61" s="77"/>
      <c r="C61" s="77"/>
      <c r="D61" s="64" t="s">
        <v>34</v>
      </c>
      <c r="E61" s="62">
        <f>SUM(E62)</f>
        <v>19000</v>
      </c>
      <c r="F61" s="62"/>
      <c r="G61" s="62"/>
      <c r="H61" s="62"/>
      <c r="I61" s="62">
        <f t="shared" si="7"/>
        <v>19000</v>
      </c>
      <c r="J61" s="62">
        <f t="shared" si="7"/>
        <v>19000</v>
      </c>
      <c r="K61" s="62"/>
      <c r="L61" s="62">
        <f>SUM(L62)</f>
        <v>19000</v>
      </c>
      <c r="M61" s="97"/>
    </row>
    <row r="62" spans="1:13" s="13" customFormat="1" ht="44.25" customHeight="1">
      <c r="A62" s="51" t="s">
        <v>35</v>
      </c>
      <c r="B62" s="51" t="s">
        <v>43</v>
      </c>
      <c r="C62" s="51" t="s">
        <v>44</v>
      </c>
      <c r="D62" s="52" t="s">
        <v>27</v>
      </c>
      <c r="E62" s="59">
        <f>SUM(E63)</f>
        <v>19000</v>
      </c>
      <c r="F62" s="59"/>
      <c r="G62" s="59"/>
      <c r="H62" s="59"/>
      <c r="I62" s="59">
        <f t="shared" si="7"/>
        <v>19000</v>
      </c>
      <c r="J62" s="59">
        <f t="shared" si="7"/>
        <v>19000</v>
      </c>
      <c r="K62" s="59"/>
      <c r="L62" s="59">
        <f>SUM(L63)</f>
        <v>19000</v>
      </c>
      <c r="M62" s="102">
        <v>60</v>
      </c>
    </row>
    <row r="63" spans="1:13" s="13" customFormat="1" ht="102.75" customHeight="1">
      <c r="A63" s="51"/>
      <c r="B63" s="51"/>
      <c r="C63" s="51"/>
      <c r="D63" s="55" t="s">
        <v>50</v>
      </c>
      <c r="E63" s="62">
        <f>SUM(E64)</f>
        <v>19000</v>
      </c>
      <c r="F63" s="62"/>
      <c r="G63" s="62"/>
      <c r="H63" s="62"/>
      <c r="I63" s="62">
        <f t="shared" si="7"/>
        <v>19000</v>
      </c>
      <c r="J63" s="62">
        <f t="shared" si="7"/>
        <v>19000</v>
      </c>
      <c r="K63" s="62"/>
      <c r="L63" s="62">
        <f>SUM(L64)</f>
        <v>19000</v>
      </c>
      <c r="M63" s="102"/>
    </row>
    <row r="64" spans="1:13" s="13" customFormat="1" ht="60" customHeight="1">
      <c r="A64" s="51"/>
      <c r="B64" s="51"/>
      <c r="C64" s="51"/>
      <c r="D64" s="57" t="s">
        <v>66</v>
      </c>
      <c r="E64" s="58">
        <v>19000</v>
      </c>
      <c r="F64" s="60"/>
      <c r="G64" s="60"/>
      <c r="H64" s="60"/>
      <c r="I64" s="53">
        <f>SUM(J64:K64)</f>
        <v>19000</v>
      </c>
      <c r="J64" s="53">
        <v>19000</v>
      </c>
      <c r="K64" s="53"/>
      <c r="L64" s="53">
        <f>SUM(I64)+F64</f>
        <v>19000</v>
      </c>
      <c r="M64" s="102"/>
    </row>
    <row r="65" spans="1:13" s="13" customFormat="1" ht="27" customHeight="1">
      <c r="A65" s="66"/>
      <c r="B65" s="66"/>
      <c r="C65" s="66"/>
      <c r="D65" s="52" t="s">
        <v>9</v>
      </c>
      <c r="E65" s="59">
        <f>E14+E20+E35+E52+E60</f>
        <v>6266493</v>
      </c>
      <c r="F65" s="61">
        <f>SUM(F67+F68+F69+F70+F71)</f>
        <v>199733</v>
      </c>
      <c r="G65" s="61">
        <f aca="true" t="shared" si="8" ref="G65:L65">SUM(G67+G68+G69+G70+G71)</f>
        <v>199733</v>
      </c>
      <c r="H65" s="61"/>
      <c r="I65" s="61">
        <f t="shared" si="8"/>
        <v>3681100</v>
      </c>
      <c r="J65" s="61">
        <f t="shared" si="8"/>
        <v>722630</v>
      </c>
      <c r="K65" s="61">
        <f t="shared" si="8"/>
        <v>2958470</v>
      </c>
      <c r="L65" s="61">
        <f t="shared" si="8"/>
        <v>3880833</v>
      </c>
      <c r="M65" s="102"/>
    </row>
    <row r="66" spans="1:13" s="13" customFormat="1" ht="15" customHeight="1">
      <c r="A66" s="66"/>
      <c r="B66" s="66"/>
      <c r="C66" s="66"/>
      <c r="D66" s="52"/>
      <c r="E66" s="67"/>
      <c r="F66" s="61"/>
      <c r="G66" s="61"/>
      <c r="H66" s="61"/>
      <c r="I66" s="61"/>
      <c r="J66" s="61"/>
      <c r="K66" s="61"/>
      <c r="L66" s="61"/>
      <c r="M66" s="102"/>
    </row>
    <row r="67" spans="1:13" s="13" customFormat="1" ht="25.5" customHeight="1">
      <c r="A67" s="66"/>
      <c r="B67" s="66"/>
      <c r="C67" s="66"/>
      <c r="D67" s="52" t="s">
        <v>71</v>
      </c>
      <c r="E67" s="59">
        <f>E37</f>
        <v>199733</v>
      </c>
      <c r="F67" s="61">
        <f>SUM(F37)</f>
        <v>199733</v>
      </c>
      <c r="G67" s="61">
        <f aca="true" t="shared" si="9" ref="G67:L67">SUM(G37)</f>
        <v>199733</v>
      </c>
      <c r="H67" s="61">
        <f t="shared" si="9"/>
        <v>0</v>
      </c>
      <c r="I67" s="61">
        <f t="shared" si="9"/>
        <v>0</v>
      </c>
      <c r="J67" s="61">
        <f t="shared" si="9"/>
        <v>0</v>
      </c>
      <c r="K67" s="61">
        <f t="shared" si="9"/>
        <v>0</v>
      </c>
      <c r="L67" s="61">
        <f t="shared" si="9"/>
        <v>199733</v>
      </c>
      <c r="M67" s="102"/>
    </row>
    <row r="68" spans="1:13" s="13" customFormat="1" ht="24.75" customHeight="1">
      <c r="A68" s="66"/>
      <c r="B68" s="66"/>
      <c r="C68" s="66"/>
      <c r="D68" s="52" t="s">
        <v>72</v>
      </c>
      <c r="E68" s="68">
        <f>E40+E54</f>
        <v>3316000</v>
      </c>
      <c r="F68" s="61">
        <f>SUM(F40+F54)</f>
        <v>0</v>
      </c>
      <c r="G68" s="61">
        <f aca="true" t="shared" si="10" ref="G68:L68">SUM(G40+G54)</f>
        <v>0</v>
      </c>
      <c r="H68" s="61">
        <f t="shared" si="10"/>
        <v>0</v>
      </c>
      <c r="I68" s="61">
        <f t="shared" si="10"/>
        <v>2270670</v>
      </c>
      <c r="J68" s="61">
        <f t="shared" si="10"/>
        <v>160000</v>
      </c>
      <c r="K68" s="61">
        <f t="shared" si="10"/>
        <v>2110670</v>
      </c>
      <c r="L68" s="61">
        <f t="shared" si="10"/>
        <v>2270670</v>
      </c>
      <c r="M68" s="102"/>
    </row>
    <row r="69" spans="1:13" s="13" customFormat="1" ht="22.5" customHeight="1">
      <c r="A69" s="66"/>
      <c r="B69" s="66"/>
      <c r="C69" s="66"/>
      <c r="D69" s="52" t="s">
        <v>73</v>
      </c>
      <c r="E69" s="59">
        <f>E57</f>
        <v>2055330</v>
      </c>
      <c r="F69" s="61">
        <f>SUM(F57)</f>
        <v>0</v>
      </c>
      <c r="G69" s="61">
        <f aca="true" t="shared" si="11" ref="G69:L69">SUM(G57)</f>
        <v>0</v>
      </c>
      <c r="H69" s="61">
        <f t="shared" si="11"/>
        <v>0</v>
      </c>
      <c r="I69" s="61">
        <f t="shared" si="11"/>
        <v>715000</v>
      </c>
      <c r="J69" s="61">
        <f t="shared" si="11"/>
        <v>0</v>
      </c>
      <c r="K69" s="61">
        <f t="shared" si="11"/>
        <v>715000</v>
      </c>
      <c r="L69" s="61">
        <f t="shared" si="11"/>
        <v>715000</v>
      </c>
      <c r="M69" s="102"/>
    </row>
    <row r="70" spans="1:13" s="13" customFormat="1" ht="24.75" customHeight="1">
      <c r="A70" s="66"/>
      <c r="B70" s="66"/>
      <c r="C70" s="66"/>
      <c r="D70" s="52" t="s">
        <v>74</v>
      </c>
      <c r="E70" s="59">
        <f>E16+E22+E62</f>
        <v>122163</v>
      </c>
      <c r="F70" s="61">
        <f aca="true" t="shared" si="12" ref="F70:L70">SUM(F16+F22+F62)</f>
        <v>0</v>
      </c>
      <c r="G70" s="61">
        <f t="shared" si="12"/>
        <v>0</v>
      </c>
      <c r="H70" s="61">
        <f t="shared" si="12"/>
        <v>0</v>
      </c>
      <c r="I70" s="61">
        <f t="shared" si="12"/>
        <v>122163</v>
      </c>
      <c r="J70" s="61">
        <f t="shared" si="12"/>
        <v>122163</v>
      </c>
      <c r="K70" s="61">
        <f t="shared" si="12"/>
        <v>0</v>
      </c>
      <c r="L70" s="61">
        <f t="shared" si="12"/>
        <v>122163</v>
      </c>
      <c r="M70" s="102"/>
    </row>
    <row r="71" spans="1:13" s="13" customFormat="1" ht="24.75" customHeight="1">
      <c r="A71" s="66"/>
      <c r="B71" s="66"/>
      <c r="C71" s="66"/>
      <c r="D71" s="52" t="s">
        <v>75</v>
      </c>
      <c r="E71" s="59">
        <f>E27+E45</f>
        <v>573267</v>
      </c>
      <c r="F71" s="61">
        <f>SUM(F27+F45)</f>
        <v>0</v>
      </c>
      <c r="G71" s="61">
        <f aca="true" t="shared" si="13" ref="G71:L71">SUM(G27+G45)</f>
        <v>0</v>
      </c>
      <c r="H71" s="61">
        <f t="shared" si="13"/>
        <v>0</v>
      </c>
      <c r="I71" s="61">
        <f t="shared" si="13"/>
        <v>573267</v>
      </c>
      <c r="J71" s="61">
        <f t="shared" si="13"/>
        <v>440467</v>
      </c>
      <c r="K71" s="61">
        <f t="shared" si="13"/>
        <v>132800</v>
      </c>
      <c r="L71" s="61">
        <f t="shared" si="13"/>
        <v>573267</v>
      </c>
      <c r="M71" s="102"/>
    </row>
    <row r="72" spans="1:13" s="13" customFormat="1" ht="24.75" customHeight="1">
      <c r="A72" s="69"/>
      <c r="B72" s="69"/>
      <c r="C72" s="69"/>
      <c r="D72" s="70"/>
      <c r="E72" s="80"/>
      <c r="F72" s="72"/>
      <c r="G72" s="72"/>
      <c r="H72" s="72"/>
      <c r="I72" s="72"/>
      <c r="J72" s="72"/>
      <c r="K72" s="72"/>
      <c r="L72" s="72"/>
      <c r="M72" s="102"/>
    </row>
    <row r="73" spans="1:13" s="13" customFormat="1" ht="24.75" customHeight="1">
      <c r="A73" s="69"/>
      <c r="B73" s="69"/>
      <c r="C73" s="69"/>
      <c r="D73" s="70"/>
      <c r="E73" s="80"/>
      <c r="F73" s="72"/>
      <c r="G73" s="72"/>
      <c r="H73" s="72"/>
      <c r="I73" s="72"/>
      <c r="J73" s="72"/>
      <c r="K73" s="72"/>
      <c r="L73" s="72"/>
      <c r="M73" s="102"/>
    </row>
    <row r="74" spans="1:13" s="13" customFormat="1" ht="24.75" customHeight="1">
      <c r="A74" s="69"/>
      <c r="B74" s="69"/>
      <c r="C74" s="69"/>
      <c r="D74" s="70"/>
      <c r="E74" s="80"/>
      <c r="F74" s="72"/>
      <c r="G74" s="72"/>
      <c r="H74" s="72"/>
      <c r="I74" s="72"/>
      <c r="J74" s="72"/>
      <c r="K74" s="72"/>
      <c r="L74" s="72"/>
      <c r="M74" s="102"/>
    </row>
    <row r="75" spans="1:13" s="13" customFormat="1" ht="18.75">
      <c r="A75" s="69"/>
      <c r="B75" s="69"/>
      <c r="C75" s="69"/>
      <c r="D75" s="70"/>
      <c r="E75" s="71"/>
      <c r="F75" s="72"/>
      <c r="G75" s="72"/>
      <c r="H75" s="72"/>
      <c r="I75" s="72"/>
      <c r="J75" s="72"/>
      <c r="K75" s="72"/>
      <c r="L75" s="72"/>
      <c r="M75" s="102"/>
    </row>
    <row r="76" spans="1:13" s="83" customFormat="1" ht="65.25" customHeight="1">
      <c r="A76" s="109" t="s">
        <v>83</v>
      </c>
      <c r="B76" s="109"/>
      <c r="C76" s="109"/>
      <c r="D76" s="110"/>
      <c r="E76" s="81"/>
      <c r="F76" s="82"/>
      <c r="G76" s="82"/>
      <c r="H76" s="82"/>
      <c r="I76" s="111" t="s">
        <v>70</v>
      </c>
      <c r="J76" s="111"/>
      <c r="K76" s="111"/>
      <c r="L76" s="111"/>
      <c r="M76" s="102"/>
    </row>
    <row r="77" spans="1:13" s="13" customFormat="1" ht="18.75">
      <c r="A77" s="69"/>
      <c r="B77" s="69"/>
      <c r="C77" s="69"/>
      <c r="D77" s="70"/>
      <c r="E77" s="70"/>
      <c r="F77" s="72"/>
      <c r="G77" s="72"/>
      <c r="H77" s="72"/>
      <c r="I77" s="72"/>
      <c r="J77" s="72"/>
      <c r="K77" s="72"/>
      <c r="L77" s="72"/>
      <c r="M77" s="102"/>
    </row>
    <row r="78" spans="1:13" s="13" customFormat="1" ht="17.25" customHeight="1">
      <c r="A78" s="106"/>
      <c r="B78" s="106"/>
      <c r="C78" s="106"/>
      <c r="D78" s="70"/>
      <c r="E78" s="70"/>
      <c r="F78" s="72"/>
      <c r="G78" s="72"/>
      <c r="H78" s="72"/>
      <c r="I78" s="72"/>
      <c r="J78" s="72"/>
      <c r="K78" s="72"/>
      <c r="L78" s="72"/>
      <c r="M78" s="102"/>
    </row>
    <row r="79" spans="1:13" ht="15.75" customHeight="1">
      <c r="A79" s="69"/>
      <c r="B79" s="69"/>
      <c r="C79" s="69"/>
      <c r="D79" s="70"/>
      <c r="E79" s="70"/>
      <c r="F79" s="72"/>
      <c r="G79" s="72"/>
      <c r="H79" s="72"/>
      <c r="I79" s="72"/>
      <c r="J79" s="72"/>
      <c r="K79" s="72"/>
      <c r="L79" s="72"/>
      <c r="M79" s="102"/>
    </row>
    <row r="80" spans="1:13" ht="26.25" customHeight="1">
      <c r="A80" s="16"/>
      <c r="B80" s="16"/>
      <c r="C80" s="16"/>
      <c r="D80" s="10"/>
      <c r="E80" s="10"/>
      <c r="F80" s="22"/>
      <c r="G80" s="22"/>
      <c r="H80" s="22"/>
      <c r="I80" s="22"/>
      <c r="J80" s="22"/>
      <c r="K80" s="22"/>
      <c r="L80" s="22"/>
      <c r="M80" s="102"/>
    </row>
    <row r="81" spans="1:13" ht="6.75" customHeight="1">
      <c r="A81" s="16"/>
      <c r="B81" s="16"/>
      <c r="C81" s="16"/>
      <c r="D81" s="10"/>
      <c r="E81" s="10"/>
      <c r="F81" s="22"/>
      <c r="G81" s="22"/>
      <c r="H81" s="22"/>
      <c r="I81" s="22"/>
      <c r="J81" s="22"/>
      <c r="K81" s="22"/>
      <c r="L81" s="22"/>
      <c r="M81" s="102"/>
    </row>
    <row r="82" spans="1:13" ht="26.25" customHeight="1">
      <c r="A82" s="16"/>
      <c r="B82" s="16"/>
      <c r="C82" s="16"/>
      <c r="D82" s="10"/>
      <c r="E82" s="10"/>
      <c r="F82" s="22"/>
      <c r="G82" s="22"/>
      <c r="H82" s="22"/>
      <c r="I82" s="22"/>
      <c r="J82" s="22"/>
      <c r="K82" s="22"/>
      <c r="L82" s="22"/>
      <c r="M82" s="102"/>
    </row>
    <row r="83" spans="1:15" s="33" customFormat="1" ht="24" customHeight="1">
      <c r="A83" s="107"/>
      <c r="B83" s="107"/>
      <c r="C83" s="107"/>
      <c r="D83" s="107"/>
      <c r="E83" s="107"/>
      <c r="F83" s="107"/>
      <c r="G83" s="107"/>
      <c r="H83" s="31"/>
      <c r="I83" s="31"/>
      <c r="J83" s="31"/>
      <c r="K83" s="31"/>
      <c r="L83" s="32"/>
      <c r="M83" s="102"/>
      <c r="O83" s="34"/>
    </row>
    <row r="84" spans="1:15" s="29" customFormat="1" ht="30.75" customHeight="1">
      <c r="A84" s="108"/>
      <c r="B84" s="108"/>
      <c r="C84" s="108"/>
      <c r="D84" s="108"/>
      <c r="E84" s="108"/>
      <c r="F84" s="108"/>
      <c r="G84" s="108"/>
      <c r="H84" s="28"/>
      <c r="I84" s="28"/>
      <c r="J84" s="28"/>
      <c r="K84" s="28"/>
      <c r="L84" s="35"/>
      <c r="M84" s="102"/>
      <c r="O84" s="30"/>
    </row>
    <row r="85" spans="1:15" s="29" customFormat="1" ht="23.25">
      <c r="A85" s="35"/>
      <c r="B85" s="35"/>
      <c r="C85" s="35"/>
      <c r="D85" s="36"/>
      <c r="E85" s="36"/>
      <c r="F85" s="36"/>
      <c r="G85" s="36"/>
      <c r="H85" s="36"/>
      <c r="I85" s="36"/>
      <c r="J85" s="36"/>
      <c r="K85" s="36"/>
      <c r="L85" s="35"/>
      <c r="M85" s="102"/>
      <c r="O85" s="30"/>
    </row>
    <row r="86" spans="1:13" s="6" customFormat="1" ht="9.75" customHeight="1">
      <c r="A86" s="42"/>
      <c r="B86" s="42"/>
      <c r="C86" s="42"/>
      <c r="D86" s="37"/>
      <c r="E86" s="37"/>
      <c r="F86" s="26"/>
      <c r="G86" s="40"/>
      <c r="H86" s="40"/>
      <c r="I86" s="40"/>
      <c r="J86" s="40"/>
      <c r="K86" s="40"/>
      <c r="L86" s="41"/>
      <c r="M86" s="102"/>
    </row>
    <row r="87" spans="1:13" s="24" customFormat="1" ht="11.25" customHeight="1">
      <c r="A87" s="86"/>
      <c r="B87" s="86"/>
      <c r="C87" s="86"/>
      <c r="D87" s="37"/>
      <c r="E87" s="37"/>
      <c r="F87" s="26"/>
      <c r="G87" s="7"/>
      <c r="H87" s="7"/>
      <c r="I87" s="7"/>
      <c r="J87" s="7"/>
      <c r="K87" s="7"/>
      <c r="L87" s="25"/>
      <c r="M87" s="102"/>
    </row>
    <row r="88" spans="1:13" s="8" customFormat="1" ht="23.25" customHeight="1">
      <c r="A88" s="38"/>
      <c r="B88" s="38"/>
      <c r="C88" s="38"/>
      <c r="D88" s="39"/>
      <c r="E88" s="39"/>
      <c r="F88" s="23"/>
      <c r="G88" s="17"/>
      <c r="H88" s="17"/>
      <c r="I88" s="17"/>
      <c r="J88" s="17"/>
      <c r="K88" s="17"/>
      <c r="L88" s="17"/>
      <c r="M88" s="102"/>
    </row>
    <row r="89" ht="23.25" customHeight="1">
      <c r="M89" s="102"/>
    </row>
    <row r="90" spans="1:13" s="8" customFormat="1" ht="23.25" customHeight="1">
      <c r="A90" s="20"/>
      <c r="B90" s="20"/>
      <c r="C90" s="20"/>
      <c r="D90" s="17"/>
      <c r="E90" s="17"/>
      <c r="F90" s="17"/>
      <c r="G90" s="17"/>
      <c r="H90" s="17"/>
      <c r="I90" s="17"/>
      <c r="J90" s="17"/>
      <c r="K90" s="17"/>
      <c r="L90" s="17"/>
      <c r="M90" s="102"/>
    </row>
    <row r="91" ht="23.25" customHeight="1">
      <c r="M91" s="102"/>
    </row>
    <row r="92" ht="23.25" customHeight="1">
      <c r="M92" s="88"/>
    </row>
    <row r="93" ht="23.25" customHeight="1">
      <c r="M93" s="88"/>
    </row>
  </sheetData>
  <sheetProtection/>
  <mergeCells count="29">
    <mergeCell ref="M62:M91"/>
    <mergeCell ref="A78:C78"/>
    <mergeCell ref="A83:G84"/>
    <mergeCell ref="A76:D76"/>
    <mergeCell ref="I76:L76"/>
    <mergeCell ref="D10:D13"/>
    <mergeCell ref="M1:M26"/>
    <mergeCell ref="M27:M39"/>
    <mergeCell ref="I10:K10"/>
    <mergeCell ref="M40:M49"/>
    <mergeCell ref="M50:M61"/>
    <mergeCell ref="E10:E13"/>
    <mergeCell ref="L10:L13"/>
    <mergeCell ref="F11:F13"/>
    <mergeCell ref="G11:G13"/>
    <mergeCell ref="H11:H13"/>
    <mergeCell ref="J11:J13"/>
    <mergeCell ref="K11:K13"/>
    <mergeCell ref="F10:H10"/>
    <mergeCell ref="O7:S7"/>
    <mergeCell ref="A10:A13"/>
    <mergeCell ref="B10:B13"/>
    <mergeCell ref="I3:K3"/>
    <mergeCell ref="N1:N15"/>
    <mergeCell ref="I4:L4"/>
    <mergeCell ref="I5:L5"/>
    <mergeCell ref="A7:L7"/>
    <mergeCell ref="C10:C13"/>
    <mergeCell ref="I11:I13"/>
  </mergeCells>
  <printOptions horizontalCentered="1"/>
  <pageMargins left="0.7874015748031497" right="0.7874015748031497" top="1.1811023622047245" bottom="0.3937007874015748" header="0.5118110236220472" footer="0.2362204724409449"/>
  <pageSetup fitToHeight="18" horizontalDpi="600" verticalDpi="600" orientation="landscape" paperSize="9" scale="50" r:id="rId1"/>
  <headerFooter alignWithMargins="0">
    <oddHeader>&amp;R&amp;16Продовження додатку 9</oddHeader>
    <oddFooter>&amp;R&amp;12
</oddFooter>
  </headerFooter>
  <rowBreaks count="4" manualBreakCount="4">
    <brk id="24" max="12" man="1"/>
    <brk id="38" max="12" man="1"/>
    <brk id="49" max="12" man="1"/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2016-12-27T10:03:12Z</cp:lastPrinted>
  <dcterms:created xsi:type="dcterms:W3CDTF">2014-01-17T10:52:16Z</dcterms:created>
  <dcterms:modified xsi:type="dcterms:W3CDTF">2016-12-27T10:03:13Z</dcterms:modified>
  <cp:category/>
  <cp:version/>
  <cp:contentType/>
  <cp:contentStatus/>
</cp:coreProperties>
</file>