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дод 4 " sheetId="1" r:id="rId1"/>
  </sheets>
  <definedNames>
    <definedName name="_xlnm.Print_Titles" localSheetId="0">'дод 4 '!$11:$11</definedName>
    <definedName name="_xlnm.Print_Area" localSheetId="0">'дод 4 '!$A$1:$L$64</definedName>
  </definedNames>
  <calcPr fullCalcOnLoad="1"/>
</workbook>
</file>

<file path=xl/sharedStrings.xml><?xml version="1.0" encoding="utf-8"?>
<sst xmlns="http://schemas.openxmlformats.org/spreadsheetml/2006/main" count="111" uniqueCount="82">
  <si>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</si>
  <si>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</si>
  <si>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</si>
  <si>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</si>
  <si>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</si>
  <si>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</si>
  <si>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</si>
  <si>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</si>
  <si>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</si>
  <si>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</si>
  <si>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</si>
  <si>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</si>
  <si>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</si>
  <si>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</si>
  <si>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</si>
  <si>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</si>
  <si>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</si>
  <si>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</si>
  <si>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</si>
  <si>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</si>
  <si>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</si>
  <si>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</si>
  <si>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</si>
  <si>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</si>
  <si>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</si>
  <si>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</si>
  <si>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</si>
  <si>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</si>
  <si>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</si>
  <si>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</si>
  <si>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</si>
  <si>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</si>
  <si>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</si>
  <si>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</si>
  <si>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</si>
  <si>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</si>
  <si>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</si>
  <si>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</si>
  <si>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</si>
  <si>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</si>
  <si>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</si>
  <si>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</si>
  <si>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</si>
  <si>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</si>
  <si>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</si>
  <si>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</si>
  <si>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</si>
  <si>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</si>
  <si>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</si>
  <si>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</si>
  <si>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</si>
  <si>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</si>
  <si>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</si>
  <si>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</si>
  <si>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</si>
  <si>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</si>
  <si>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</si>
  <si>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</si>
  <si>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</si>
  <si>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</si>
  <si>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 xml:space="preserve">Внесено змін                                        +, -               </t>
  </si>
  <si>
    <t xml:space="preserve">до                  наказу                 Сумської </t>
  </si>
  <si>
    <t xml:space="preserve">міської       військової        адміністрації 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</si>
  <si>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</si>
  <si>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</si>
  <si>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2021-2024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</si>
  <si>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</si>
  <si>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Нове будівництво захисної споруди цивільного захисту (ПРУ) на території  СПШ № 28 СМР за адресою : м. Суми, вул. Данила Галицького, 22</t>
  </si>
  <si>
    <t>Нове будівництво захисної споруди цивільного захисту (ПРУ) на території  ССПШ №31 СМР за адресою : м. Суми,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</si>
  <si>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                  м. Суми, вул. Охтирська, 21</t>
  </si>
  <si>
    <t>Нове будівництво захисної споруди цивільного захисту (ПРУ) на території  КУ Сумська СШ №25  за адресою: м. Суми,                      вул. Гарбузівська, 80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</si>
  <si>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</si>
  <si>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</si>
  <si>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</si>
  <si>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</si>
  <si>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 xml:space="preserve">Нове будівництво свердловини за адресою: с. Піщане, Сумський район, Сумська область </t>
  </si>
  <si>
    <t>Реконструкція неврологічного відділення КУ  «СМКЛ № 4» по вул. Металургів, 38</t>
  </si>
  <si>
    <t xml:space="preserve">Реконструкція частини будівлі насосної станції під дільницю розливу питної води на території водозабору «Пришибський» </t>
  </si>
  <si>
    <t>Реконструкція приміщення по вул. Родини Янових (Шишкіна), 12 в м. Суми</t>
  </si>
  <si>
    <t>2017-2024</t>
  </si>
  <si>
    <t xml:space="preserve">                    Додаток 4</t>
  </si>
  <si>
    <t>від 29.03.2024  № 136 - СМР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</si>
</sst>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4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" fillId="32" borderId="0" xfId="0" applyFont="1" applyFill="1" applyBorder="1" applyAlignment="1">
      <alignment vertical="center" textRotation="180"/>
    </xf>
    <xf numFmtId="0" fontId="33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textRotation="180"/>
    </xf>
    <xf numFmtId="0" fontId="35" fillId="33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4" fillId="32" borderId="0" xfId="0" applyNumberFormat="1" applyFont="1" applyFill="1" applyAlignment="1" applyProtection="1">
      <alignment/>
      <protection/>
    </xf>
    <xf numFmtId="0" fontId="4" fillId="32" borderId="0" xfId="0" applyFont="1" applyFill="1" applyBorder="1" applyAlignment="1">
      <alignment vertical="distributed" wrapText="1"/>
    </xf>
    <xf numFmtId="0" fontId="61" fillId="32" borderId="0" xfId="0" applyFont="1" applyFill="1" applyAlignment="1" applyProtection="1">
      <alignment vertical="center"/>
      <protection/>
    </xf>
    <xf numFmtId="0" fontId="62" fillId="32" borderId="0" xfId="0" applyFont="1" applyFill="1" applyBorder="1" applyAlignment="1">
      <alignment horizontal="center" vertical="center"/>
    </xf>
    <xf numFmtId="4" fontId="63" fillId="32" borderId="10" xfId="0" applyNumberFormat="1" applyFont="1" applyFill="1" applyBorder="1" applyAlignment="1">
      <alignment horizontal="center" vertical="center" wrapText="1"/>
    </xf>
    <xf numFmtId="4" fontId="64" fillId="32" borderId="10" xfId="0" applyNumberFormat="1" applyFont="1" applyFill="1" applyBorder="1" applyAlignment="1">
      <alignment horizontal="center" vertical="center" wrapText="1"/>
    </xf>
    <xf numFmtId="4" fontId="65" fillId="32" borderId="10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59" fillId="32" borderId="0" xfId="0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textRotation="180"/>
    </xf>
    <xf numFmtId="0" fontId="4" fillId="32" borderId="0" xfId="0" applyNumberFormat="1" applyFont="1" applyFill="1" applyAlignment="1" applyProtection="1">
      <alignment horizontal="left"/>
      <protection/>
    </xf>
    <xf numFmtId="0" fontId="13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Zeros="0" tabSelected="1" view="pageBreakPreview" zoomScale="70" zoomScaleSheetLayoutView="70" zoomScalePageLayoutView="0" workbookViewId="0" topLeftCell="A1">
      <selection activeCell="J5" sqref="J5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9" width="19.421875" style="1" customWidth="1"/>
    <col min="10" max="10" width="19.421875" style="62" customWidth="1"/>
    <col min="11" max="11" width="19.421875" style="1" customWidth="1"/>
    <col min="12" max="12" width="13.57421875" style="1" customWidth="1"/>
    <col min="13" max="13" width="30.140625" style="39" customWidth="1"/>
    <col min="14" max="14" width="8.57421875" style="40" customWidth="1"/>
    <col min="15" max="16384" width="8.57421875" style="1" customWidth="1"/>
  </cols>
  <sheetData>
    <row r="1" spans="7:12" ht="20.25">
      <c r="G1" s="6"/>
      <c r="I1" s="6"/>
      <c r="J1" s="6" t="s">
        <v>80</v>
      </c>
      <c r="K1" s="6"/>
      <c r="L1" s="6"/>
    </row>
    <row r="2" spans="7:13" ht="20.25">
      <c r="G2" s="6"/>
      <c r="I2" s="6"/>
      <c r="J2" s="6" t="s">
        <v>61</v>
      </c>
      <c r="K2" s="6"/>
      <c r="L2" s="6"/>
      <c r="M2" s="41"/>
    </row>
    <row r="3" spans="7:13" ht="20.25">
      <c r="G3" s="6"/>
      <c r="I3" s="6"/>
      <c r="J3" s="6" t="s">
        <v>62</v>
      </c>
      <c r="K3" s="6"/>
      <c r="L3" s="6"/>
      <c r="M3" s="41"/>
    </row>
    <row r="4" spans="9:13" ht="20.25">
      <c r="I4" s="6"/>
      <c r="J4" s="6" t="s">
        <v>81</v>
      </c>
      <c r="K4" s="6"/>
      <c r="L4" s="6"/>
      <c r="M4" s="41"/>
    </row>
    <row r="5" spans="7:12" ht="18.75">
      <c r="G5" s="7"/>
      <c r="H5" s="8"/>
      <c r="I5" s="9"/>
      <c r="J5" s="55"/>
      <c r="K5" s="9"/>
      <c r="L5" s="10"/>
    </row>
    <row r="6" spans="7:12" ht="18.75">
      <c r="G6" s="7"/>
      <c r="H6" s="8"/>
      <c r="I6" s="9"/>
      <c r="J6" s="55"/>
      <c r="K6" s="9"/>
      <c r="L6" s="10"/>
    </row>
    <row r="7" spans="1:12" ht="40.5" customHeight="1">
      <c r="A7" s="67" t="s">
        <v>33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0.25">
      <c r="A8" s="68">
        <v>1853100000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">
      <c r="A9" s="71" t="s">
        <v>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7.25">
      <c r="A10" s="11"/>
      <c r="B10" s="11"/>
      <c r="C10" s="11"/>
      <c r="D10" s="11"/>
      <c r="E10" s="11"/>
      <c r="F10" s="11"/>
      <c r="G10" s="11"/>
      <c r="H10" s="12"/>
      <c r="I10" s="11"/>
      <c r="J10" s="56"/>
      <c r="K10" s="11"/>
      <c r="L10" s="13" t="s">
        <v>15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5" t="s">
        <v>60</v>
      </c>
      <c r="K11" s="15" t="s">
        <v>58</v>
      </c>
      <c r="L11" s="14" t="s">
        <v>35</v>
      </c>
    </row>
    <row r="12" spans="1:15" s="23" customFormat="1" ht="54" customHeight="1">
      <c r="A12" s="18" t="s">
        <v>41</v>
      </c>
      <c r="B12" s="19"/>
      <c r="C12" s="20"/>
      <c r="D12" s="21" t="s">
        <v>42</v>
      </c>
      <c r="E12" s="19"/>
      <c r="F12" s="19"/>
      <c r="G12" s="22">
        <f>G13</f>
        <v>18136244.8</v>
      </c>
      <c r="H12" s="22">
        <f aca="true" t="shared" si="0" ref="H12:K14">H13</f>
        <v>18136244.8</v>
      </c>
      <c r="I12" s="22">
        <f t="shared" si="0"/>
        <v>20766780</v>
      </c>
      <c r="J12" s="57">
        <f t="shared" si="0"/>
        <v>0</v>
      </c>
      <c r="K12" s="22">
        <f t="shared" si="0"/>
        <v>20766780</v>
      </c>
      <c r="L12" s="22">
        <f>L13</f>
        <v>0</v>
      </c>
      <c r="M12" s="42">
        <f>M13</f>
        <v>0</v>
      </c>
      <c r="N12" s="43"/>
      <c r="O12" s="3"/>
    </row>
    <row r="13" spans="1:15" s="23" customFormat="1" ht="51" customHeight="1">
      <c r="A13" s="24" t="s">
        <v>43</v>
      </c>
      <c r="B13" s="25"/>
      <c r="C13" s="20"/>
      <c r="D13" s="26" t="s">
        <v>42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58">
        <f>J14+J16</f>
        <v>0</v>
      </c>
      <c r="K13" s="27">
        <f>K14+K16</f>
        <v>20766780</v>
      </c>
      <c r="L13" s="27">
        <f>L19+L14</f>
        <v>0</v>
      </c>
      <c r="M13" s="44">
        <f>M19+M14</f>
        <v>0</v>
      </c>
      <c r="N13" s="43"/>
      <c r="O13" s="3"/>
    </row>
    <row r="14" spans="1:15" s="23" customFormat="1" ht="89.25" customHeight="1">
      <c r="A14" s="28" t="s">
        <v>44</v>
      </c>
      <c r="B14" s="18">
        <v>7530</v>
      </c>
      <c r="C14" s="28" t="s">
        <v>45</v>
      </c>
      <c r="D14" s="21" t="s">
        <v>46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57">
        <f t="shared" si="0"/>
        <v>0</v>
      </c>
      <c r="K14" s="22">
        <f t="shared" si="0"/>
        <v>18036280</v>
      </c>
      <c r="L14" s="22"/>
      <c r="M14" s="42">
        <f>M15+M18</f>
        <v>0</v>
      </c>
      <c r="N14" s="43"/>
      <c r="O14" s="3"/>
    </row>
    <row r="15" spans="1:12" ht="63" customHeight="1">
      <c r="A15" s="17"/>
      <c r="B15" s="17"/>
      <c r="C15" s="17"/>
      <c r="D15" s="17"/>
      <c r="E15" s="29" t="s">
        <v>47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59"/>
      <c r="K15" s="30">
        <f>I15+J15</f>
        <v>18036280</v>
      </c>
      <c r="L15" s="31">
        <v>99</v>
      </c>
    </row>
    <row r="16" spans="1:15" s="23" customFormat="1" ht="89.25" customHeight="1">
      <c r="A16" s="28" t="s">
        <v>48</v>
      </c>
      <c r="B16" s="18">
        <v>8110</v>
      </c>
      <c r="C16" s="28" t="s">
        <v>49</v>
      </c>
      <c r="D16" s="21" t="s">
        <v>50</v>
      </c>
      <c r="E16" s="19"/>
      <c r="F16" s="19"/>
      <c r="G16" s="22">
        <f aca="true" t="shared" si="1" ref="G16:L16">G17</f>
        <v>0</v>
      </c>
      <c r="H16" s="22">
        <f t="shared" si="1"/>
        <v>0</v>
      </c>
      <c r="I16" s="22">
        <f t="shared" si="1"/>
        <v>2730500</v>
      </c>
      <c r="J16" s="57">
        <f t="shared" si="1"/>
        <v>0</v>
      </c>
      <c r="K16" s="22">
        <f t="shared" si="1"/>
        <v>2730500</v>
      </c>
      <c r="L16" s="22">
        <f t="shared" si="1"/>
        <v>0</v>
      </c>
      <c r="M16" s="42"/>
      <c r="N16" s="43"/>
      <c r="O16" s="3"/>
    </row>
    <row r="17" spans="1:15" s="23" customFormat="1" ht="92.25" customHeight="1">
      <c r="A17" s="19"/>
      <c r="B17" s="19"/>
      <c r="C17" s="19"/>
      <c r="D17" s="19"/>
      <c r="E17" s="29" t="s">
        <v>51</v>
      </c>
      <c r="F17" s="19" t="s">
        <v>36</v>
      </c>
      <c r="G17" s="30"/>
      <c r="H17" s="30"/>
      <c r="I17" s="30">
        <v>2730500</v>
      </c>
      <c r="J17" s="59"/>
      <c r="K17" s="30">
        <f>I17+J17</f>
        <v>2730500</v>
      </c>
      <c r="L17" s="30"/>
      <c r="M17" s="45"/>
      <c r="N17" s="43"/>
      <c r="O17" s="3"/>
    </row>
    <row r="18" spans="1:14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408048891</v>
      </c>
      <c r="H18" s="22">
        <f>H19</f>
        <v>192425917</v>
      </c>
      <c r="I18" s="22">
        <f>I19</f>
        <v>21616100</v>
      </c>
      <c r="J18" s="22">
        <f>J19</f>
        <v>4150000</v>
      </c>
      <c r="K18" s="22">
        <f>K19</f>
        <v>25766100</v>
      </c>
      <c r="L18" s="19"/>
      <c r="M18" s="39"/>
      <c r="N18" s="46"/>
    </row>
    <row r="19" spans="1:14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G20+G26</f>
        <v>408048891</v>
      </c>
      <c r="H19" s="27">
        <f>H20+H26</f>
        <v>192425917</v>
      </c>
      <c r="I19" s="27">
        <f>I20+I26</f>
        <v>21616100</v>
      </c>
      <c r="J19" s="27">
        <f>J20+J26</f>
        <v>4150000</v>
      </c>
      <c r="K19" s="27">
        <f>K20+K26</f>
        <v>25766100</v>
      </c>
      <c r="L19" s="19"/>
      <c r="M19" s="39"/>
      <c r="N19" s="46"/>
    </row>
    <row r="20" spans="1:14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SUM(G21:G25)</f>
        <v>357170298</v>
      </c>
      <c r="H20" s="22">
        <f>SUM(H21:H25)</f>
        <v>141547324</v>
      </c>
      <c r="I20" s="22">
        <f>SUM(I21:I25)</f>
        <v>11616100</v>
      </c>
      <c r="J20" s="22">
        <f>SUM(J21:J25)</f>
        <v>-350000</v>
      </c>
      <c r="K20" s="22">
        <f>SUM(K21:K25)</f>
        <v>11266100</v>
      </c>
      <c r="L20" s="19"/>
      <c r="M20" s="39"/>
      <c r="N20" s="46"/>
    </row>
    <row r="21" spans="1:14" s="23" customFormat="1" ht="94.5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v>5000000</v>
      </c>
      <c r="J21" s="30">
        <v>-518050</v>
      </c>
      <c r="K21" s="30">
        <f>I21+J21</f>
        <v>4481950</v>
      </c>
      <c r="L21" s="19">
        <v>50.4</v>
      </c>
      <c r="M21" s="39"/>
      <c r="N21" s="46"/>
    </row>
    <row r="22" spans="1:14" s="23" customFormat="1" ht="89.25" customHeight="1">
      <c r="A22" s="19"/>
      <c r="B22" s="19"/>
      <c r="C22" s="19"/>
      <c r="D22" s="19"/>
      <c r="E22" s="29" t="s">
        <v>39</v>
      </c>
      <c r="F22" s="19" t="s">
        <v>36</v>
      </c>
      <c r="G22" s="30">
        <v>20637954</v>
      </c>
      <c r="H22" s="30">
        <v>5014980</v>
      </c>
      <c r="I22" s="30">
        <v>5000000</v>
      </c>
      <c r="J22" s="59"/>
      <c r="K22" s="30">
        <f>I22+J22</f>
        <v>5000000</v>
      </c>
      <c r="L22" s="19">
        <v>100</v>
      </c>
      <c r="M22" s="39"/>
      <c r="N22" s="46"/>
    </row>
    <row r="23" spans="1:14" s="23" customFormat="1" ht="78" customHeight="1">
      <c r="A23" s="19"/>
      <c r="B23" s="19"/>
      <c r="C23" s="19"/>
      <c r="D23" s="19"/>
      <c r="E23" s="29" t="s">
        <v>40</v>
      </c>
      <c r="F23" s="19" t="s">
        <v>36</v>
      </c>
      <c r="G23" s="30">
        <v>280049866</v>
      </c>
      <c r="H23" s="30">
        <v>80049866</v>
      </c>
      <c r="I23" s="30">
        <f>1637100-70000</f>
        <v>1567100</v>
      </c>
      <c r="J23" s="59"/>
      <c r="K23" s="30">
        <f>I23+J23</f>
        <v>1567100</v>
      </c>
      <c r="L23" s="19">
        <v>100</v>
      </c>
      <c r="M23" s="39"/>
      <c r="N23" s="46"/>
    </row>
    <row r="24" spans="1:14" s="23" customFormat="1" ht="91.5" customHeight="1">
      <c r="A24" s="19"/>
      <c r="B24" s="19"/>
      <c r="C24" s="19"/>
      <c r="D24" s="19"/>
      <c r="E24" s="29" t="s">
        <v>59</v>
      </c>
      <c r="F24" s="19" t="s">
        <v>20</v>
      </c>
      <c r="G24" s="30">
        <v>30385768</v>
      </c>
      <c r="H24" s="30">
        <v>30385768</v>
      </c>
      <c r="I24" s="30">
        <v>49000</v>
      </c>
      <c r="J24" s="59"/>
      <c r="K24" s="30">
        <f>I24+J24</f>
        <v>49000</v>
      </c>
      <c r="L24" s="19">
        <v>77.3</v>
      </c>
      <c r="M24" s="39"/>
      <c r="N24" s="46"/>
    </row>
    <row r="25" spans="1:14" s="23" customFormat="1" ht="61.5" customHeight="1">
      <c r="A25" s="19"/>
      <c r="B25" s="19"/>
      <c r="C25" s="19"/>
      <c r="D25" s="19"/>
      <c r="E25" s="29" t="s">
        <v>77</v>
      </c>
      <c r="F25" s="19" t="s">
        <v>36</v>
      </c>
      <c r="G25" s="30"/>
      <c r="H25" s="30"/>
      <c r="I25" s="30"/>
      <c r="J25" s="30">
        <v>168050</v>
      </c>
      <c r="K25" s="30">
        <f>I25+J25</f>
        <v>168050</v>
      </c>
      <c r="L25" s="19"/>
      <c r="M25" s="39"/>
      <c r="N25" s="46"/>
    </row>
    <row r="26" spans="1:14" s="23" customFormat="1" ht="48.75" customHeight="1">
      <c r="A26" s="18">
        <v>1217330</v>
      </c>
      <c r="B26" s="18">
        <v>7330</v>
      </c>
      <c r="C26" s="28" t="s">
        <v>14</v>
      </c>
      <c r="D26" s="21" t="s">
        <v>11</v>
      </c>
      <c r="E26" s="29"/>
      <c r="F26" s="19"/>
      <c r="G26" s="22">
        <f>SUM(G27:G28)</f>
        <v>50878593</v>
      </c>
      <c r="H26" s="22">
        <f>SUM(H27:H28)</f>
        <v>50878593</v>
      </c>
      <c r="I26" s="22">
        <f>SUM(I27:I28)</f>
        <v>10000000</v>
      </c>
      <c r="J26" s="22">
        <f>SUM(J27:J28)</f>
        <v>4500000</v>
      </c>
      <c r="K26" s="22">
        <f>SUM(K27:K28)</f>
        <v>14500000</v>
      </c>
      <c r="L26" s="19"/>
      <c r="M26" s="39"/>
      <c r="N26" s="46"/>
    </row>
    <row r="27" spans="1:14" s="37" customFormat="1" ht="72" customHeight="1">
      <c r="A27" s="19"/>
      <c r="B27" s="19"/>
      <c r="C27" s="19"/>
      <c r="D27" s="19"/>
      <c r="E27" s="29" t="s">
        <v>37</v>
      </c>
      <c r="F27" s="19" t="s">
        <v>36</v>
      </c>
      <c r="G27" s="30">
        <v>41874615</v>
      </c>
      <c r="H27" s="30">
        <v>41874615</v>
      </c>
      <c r="I27" s="30">
        <v>10000000</v>
      </c>
      <c r="J27" s="59"/>
      <c r="K27" s="30">
        <f>J27+I27</f>
        <v>10000000</v>
      </c>
      <c r="L27" s="19">
        <v>25.6</v>
      </c>
      <c r="M27" s="47"/>
      <c r="N27" s="48"/>
    </row>
    <row r="28" spans="1:14" s="23" customFormat="1" ht="57.75" customHeight="1">
      <c r="A28" s="19"/>
      <c r="B28" s="19"/>
      <c r="C28" s="19"/>
      <c r="D28" s="19"/>
      <c r="E28" s="29" t="s">
        <v>78</v>
      </c>
      <c r="F28" s="19" t="s">
        <v>79</v>
      </c>
      <c r="G28" s="30">
        <v>9003978</v>
      </c>
      <c r="H28" s="30">
        <v>9003978</v>
      </c>
      <c r="I28" s="30"/>
      <c r="J28" s="30">
        <v>4500000</v>
      </c>
      <c r="K28" s="30">
        <f>J28+I28</f>
        <v>4500000</v>
      </c>
      <c r="L28" s="19">
        <v>77.6</v>
      </c>
      <c r="M28" s="47"/>
      <c r="N28" s="46"/>
    </row>
    <row r="29" spans="1:14" s="23" customFormat="1" ht="74.25" customHeight="1">
      <c r="A29" s="18">
        <v>1500000</v>
      </c>
      <c r="B29" s="19"/>
      <c r="C29" s="19"/>
      <c r="D29" s="21" t="s">
        <v>12</v>
      </c>
      <c r="E29" s="19"/>
      <c r="F29" s="19"/>
      <c r="G29" s="22">
        <f>G30</f>
        <v>239592361</v>
      </c>
      <c r="H29" s="22">
        <f>H30</f>
        <v>196032248</v>
      </c>
      <c r="I29" s="22">
        <f>I30</f>
        <v>37047325</v>
      </c>
      <c r="J29" s="22">
        <f>J30</f>
        <v>1223890</v>
      </c>
      <c r="K29" s="22">
        <f>K30</f>
        <v>38271215</v>
      </c>
      <c r="L29" s="19"/>
      <c r="M29" s="39"/>
      <c r="N29" s="46"/>
    </row>
    <row r="30" spans="1:14" s="23" customFormat="1" ht="86.25" customHeight="1">
      <c r="A30" s="24">
        <v>1510000</v>
      </c>
      <c r="B30" s="19"/>
      <c r="C30" s="19"/>
      <c r="D30" s="26" t="s">
        <v>12</v>
      </c>
      <c r="E30" s="19"/>
      <c r="F30" s="19"/>
      <c r="G30" s="27">
        <f>G33+G36+G48+G56+G45+G51+G31+G54</f>
        <v>239592361</v>
      </c>
      <c r="H30" s="27">
        <f>H33+H36+H48+H56+H45+H51+H31+H54</f>
        <v>196032248</v>
      </c>
      <c r="I30" s="27">
        <f>I33+I36+I48+I56+I45+I51+I31+I54</f>
        <v>37047325</v>
      </c>
      <c r="J30" s="27">
        <f>J33+J36+J48+J56+J45+J51+J31+J54</f>
        <v>1223890</v>
      </c>
      <c r="K30" s="27">
        <f>K33+K36+K48+K56+K45+K51+K31+K54</f>
        <v>38271215</v>
      </c>
      <c r="L30" s="19"/>
      <c r="M30" s="39"/>
      <c r="N30" s="46"/>
    </row>
    <row r="31" spans="1:14" s="23" customFormat="1" ht="133.5" customHeight="1">
      <c r="A31" s="18">
        <v>1511261</v>
      </c>
      <c r="B31" s="18">
        <v>1261</v>
      </c>
      <c r="C31" s="28" t="s">
        <v>28</v>
      </c>
      <c r="D31" s="21" t="s">
        <v>66</v>
      </c>
      <c r="E31" s="19"/>
      <c r="F31" s="19"/>
      <c r="G31" s="22">
        <f>G32</f>
        <v>9724415</v>
      </c>
      <c r="H31" s="22">
        <f>H32</f>
        <v>3924415</v>
      </c>
      <c r="I31" s="22">
        <f>I32</f>
        <v>1100000</v>
      </c>
      <c r="J31" s="22">
        <f>J32</f>
        <v>0</v>
      </c>
      <c r="K31" s="22">
        <f>K32</f>
        <v>1100000</v>
      </c>
      <c r="L31" s="19"/>
      <c r="M31" s="39"/>
      <c r="N31" s="46"/>
    </row>
    <row r="32" spans="1:14" s="37" customFormat="1" ht="110.25" customHeight="1">
      <c r="A32" s="24"/>
      <c r="B32" s="19"/>
      <c r="C32" s="19"/>
      <c r="D32" s="26"/>
      <c r="E32" s="29" t="s">
        <v>23</v>
      </c>
      <c r="F32" s="19" t="s">
        <v>36</v>
      </c>
      <c r="G32" s="30">
        <v>9724415</v>
      </c>
      <c r="H32" s="30">
        <f>9724415-6800000+1000000</f>
        <v>3924415</v>
      </c>
      <c r="I32" s="30">
        <f>100000+1000000</f>
        <v>1100000</v>
      </c>
      <c r="J32" s="30"/>
      <c r="K32" s="30">
        <f>J32+I32</f>
        <v>1100000</v>
      </c>
      <c r="L32" s="32">
        <v>100</v>
      </c>
      <c r="M32" s="47"/>
      <c r="N32" s="48"/>
    </row>
    <row r="33" spans="1:14" s="23" customFormat="1" ht="54" customHeight="1">
      <c r="A33" s="18">
        <v>1517310</v>
      </c>
      <c r="B33" s="18">
        <v>7310</v>
      </c>
      <c r="C33" s="28" t="s">
        <v>14</v>
      </c>
      <c r="D33" s="21" t="s">
        <v>10</v>
      </c>
      <c r="E33" s="19"/>
      <c r="F33" s="19"/>
      <c r="G33" s="22">
        <f>SUM(G34:G35)</f>
        <v>5501370</v>
      </c>
      <c r="H33" s="22">
        <f>SUM(H34:H35)</f>
        <v>5501370</v>
      </c>
      <c r="I33" s="22">
        <f>SUM(I34:I35)</f>
        <v>537260</v>
      </c>
      <c r="J33" s="22">
        <f>SUM(J34:J35)</f>
        <v>400000</v>
      </c>
      <c r="K33" s="22">
        <f>SUM(K34:K35)</f>
        <v>937260</v>
      </c>
      <c r="L33" s="19"/>
      <c r="M33" s="39"/>
      <c r="N33" s="46"/>
    </row>
    <row r="34" spans="1:14" s="37" customFormat="1" ht="48" customHeight="1">
      <c r="A34" s="19"/>
      <c r="B34" s="19"/>
      <c r="C34" s="19"/>
      <c r="D34" s="19"/>
      <c r="E34" s="29" t="s">
        <v>75</v>
      </c>
      <c r="F34" s="19">
        <v>2024</v>
      </c>
      <c r="G34" s="30"/>
      <c r="H34" s="30"/>
      <c r="I34" s="30"/>
      <c r="J34" s="30">
        <v>400000</v>
      </c>
      <c r="K34" s="30">
        <f>J34+I34</f>
        <v>400000</v>
      </c>
      <c r="L34" s="64"/>
      <c r="M34" s="47"/>
      <c r="N34" s="48"/>
    </row>
    <row r="35" spans="1:14" s="37" customFormat="1" ht="48" customHeight="1">
      <c r="A35" s="19"/>
      <c r="B35" s="19"/>
      <c r="C35" s="19"/>
      <c r="D35" s="19"/>
      <c r="E35" s="29" t="s">
        <v>19</v>
      </c>
      <c r="F35" s="19" t="s">
        <v>21</v>
      </c>
      <c r="G35" s="30">
        <v>5501370</v>
      </c>
      <c r="H35" s="30">
        <v>5501370</v>
      </c>
      <c r="I35" s="30">
        <v>537260</v>
      </c>
      <c r="J35" s="59"/>
      <c r="K35" s="30">
        <f>J35+I35</f>
        <v>537260</v>
      </c>
      <c r="L35" s="19">
        <v>93.2</v>
      </c>
      <c r="M35" s="47"/>
      <c r="N35" s="48"/>
    </row>
    <row r="36" spans="1:14" s="23" customFormat="1" ht="54" customHeight="1">
      <c r="A36" s="18">
        <v>1517321</v>
      </c>
      <c r="B36" s="18">
        <v>7321</v>
      </c>
      <c r="C36" s="28" t="s">
        <v>14</v>
      </c>
      <c r="D36" s="21" t="s">
        <v>13</v>
      </c>
      <c r="E36" s="19"/>
      <c r="F36" s="19"/>
      <c r="G36" s="22">
        <f>SUM(G37:G44)</f>
        <v>3271043</v>
      </c>
      <c r="H36" s="22">
        <f>SUM(H37:H44)</f>
        <v>3271043</v>
      </c>
      <c r="I36" s="22">
        <f>SUM(I37:I44)</f>
        <v>5525574</v>
      </c>
      <c r="J36" s="22">
        <f>SUM(J37:J44)</f>
        <v>0</v>
      </c>
      <c r="K36" s="22">
        <f>SUM(K37:K44)</f>
        <v>5525574</v>
      </c>
      <c r="L36" s="19"/>
      <c r="M36" s="39"/>
      <c r="N36" s="46"/>
    </row>
    <row r="37" spans="1:14" s="23" customFormat="1" ht="86.25" customHeight="1">
      <c r="A37" s="19"/>
      <c r="B37" s="19"/>
      <c r="C37" s="19"/>
      <c r="D37" s="19"/>
      <c r="E37" s="29" t="s">
        <v>56</v>
      </c>
      <c r="F37" s="19">
        <v>2024</v>
      </c>
      <c r="G37" s="30"/>
      <c r="H37" s="30"/>
      <c r="I37" s="30">
        <v>660000</v>
      </c>
      <c r="J37" s="59"/>
      <c r="K37" s="30">
        <f>I37+J37</f>
        <v>660000</v>
      </c>
      <c r="L37" s="19"/>
      <c r="M37" s="39"/>
      <c r="N37" s="46"/>
    </row>
    <row r="38" spans="1:14" s="23" customFormat="1" ht="114.75" customHeight="1">
      <c r="A38" s="19"/>
      <c r="B38" s="19"/>
      <c r="C38" s="19"/>
      <c r="D38" s="19"/>
      <c r="E38" s="29" t="s">
        <v>29</v>
      </c>
      <c r="F38" s="19" t="s">
        <v>36</v>
      </c>
      <c r="G38" s="30">
        <v>3271043</v>
      </c>
      <c r="H38" s="30">
        <v>3271043</v>
      </c>
      <c r="I38" s="30">
        <f>3000000+125574</f>
        <v>3125574</v>
      </c>
      <c r="J38" s="30"/>
      <c r="K38" s="30">
        <f aca="true" t="shared" si="2" ref="K38:K43">I38+J38</f>
        <v>3125574</v>
      </c>
      <c r="L38" s="19">
        <v>100</v>
      </c>
      <c r="M38" s="39"/>
      <c r="N38" s="46"/>
    </row>
    <row r="39" spans="1:14" s="23" customFormat="1" ht="114.75" customHeight="1">
      <c r="A39" s="19"/>
      <c r="B39" s="19"/>
      <c r="C39" s="19"/>
      <c r="D39" s="19"/>
      <c r="E39" s="29" t="s">
        <v>63</v>
      </c>
      <c r="F39" s="19" t="s">
        <v>36</v>
      </c>
      <c r="G39" s="30"/>
      <c r="H39" s="30"/>
      <c r="I39" s="30">
        <v>100000</v>
      </c>
      <c r="J39" s="30"/>
      <c r="K39" s="30">
        <f t="shared" si="2"/>
        <v>100000</v>
      </c>
      <c r="L39" s="19"/>
      <c r="M39" s="39"/>
      <c r="N39" s="46"/>
    </row>
    <row r="40" spans="1:14" s="23" customFormat="1" ht="80.25" customHeight="1">
      <c r="A40" s="19"/>
      <c r="B40" s="19"/>
      <c r="C40" s="19"/>
      <c r="D40" s="19"/>
      <c r="E40" s="29" t="s">
        <v>70</v>
      </c>
      <c r="F40" s="19">
        <v>2024</v>
      </c>
      <c r="G40" s="30"/>
      <c r="H40" s="30"/>
      <c r="I40" s="30">
        <v>100000</v>
      </c>
      <c r="J40" s="59"/>
      <c r="K40" s="30">
        <f t="shared" si="2"/>
        <v>100000</v>
      </c>
      <c r="L40" s="19"/>
      <c r="M40" s="39"/>
      <c r="N40" s="46"/>
    </row>
    <row r="41" spans="1:14" s="23" customFormat="1" ht="78.75" customHeight="1">
      <c r="A41" s="19"/>
      <c r="B41" s="19"/>
      <c r="C41" s="19"/>
      <c r="D41" s="19"/>
      <c r="E41" s="29" t="s">
        <v>69</v>
      </c>
      <c r="F41" s="19">
        <v>2024</v>
      </c>
      <c r="G41" s="30"/>
      <c r="H41" s="30"/>
      <c r="I41" s="30">
        <v>670000</v>
      </c>
      <c r="J41" s="59"/>
      <c r="K41" s="30">
        <f t="shared" si="2"/>
        <v>670000</v>
      </c>
      <c r="L41" s="19"/>
      <c r="M41" s="39"/>
      <c r="N41" s="46"/>
    </row>
    <row r="42" spans="1:14" s="23" customFormat="1" ht="93" customHeight="1">
      <c r="A42" s="19"/>
      <c r="B42" s="19"/>
      <c r="C42" s="19"/>
      <c r="D42" s="19"/>
      <c r="E42" s="29" t="s">
        <v>55</v>
      </c>
      <c r="F42" s="19">
        <v>2024</v>
      </c>
      <c r="G42" s="30"/>
      <c r="H42" s="30"/>
      <c r="I42" s="30">
        <v>670000</v>
      </c>
      <c r="J42" s="59"/>
      <c r="K42" s="30">
        <f t="shared" si="2"/>
        <v>670000</v>
      </c>
      <c r="L42" s="19"/>
      <c r="M42" s="39"/>
      <c r="N42" s="46"/>
    </row>
    <row r="43" spans="1:14" s="23" customFormat="1" ht="93" customHeight="1">
      <c r="A43" s="19"/>
      <c r="B43" s="19"/>
      <c r="C43" s="19"/>
      <c r="D43" s="19"/>
      <c r="E43" s="29" t="s">
        <v>67</v>
      </c>
      <c r="F43" s="19">
        <v>2024</v>
      </c>
      <c r="G43" s="30"/>
      <c r="H43" s="30"/>
      <c r="I43" s="30">
        <v>100000</v>
      </c>
      <c r="J43" s="59"/>
      <c r="K43" s="30">
        <f t="shared" si="2"/>
        <v>100000</v>
      </c>
      <c r="L43" s="19"/>
      <c r="M43" s="39"/>
      <c r="N43" s="46"/>
    </row>
    <row r="44" spans="1:14" s="23" customFormat="1" ht="81" customHeight="1">
      <c r="A44" s="19"/>
      <c r="B44" s="19"/>
      <c r="C44" s="19"/>
      <c r="D44" s="19"/>
      <c r="E44" s="29" t="s">
        <v>68</v>
      </c>
      <c r="F44" s="19">
        <v>2024</v>
      </c>
      <c r="G44" s="30"/>
      <c r="H44" s="30"/>
      <c r="I44" s="30">
        <v>100000</v>
      </c>
      <c r="J44" s="59"/>
      <c r="K44" s="30">
        <f>I44+J44</f>
        <v>100000</v>
      </c>
      <c r="L44" s="19"/>
      <c r="M44" s="39"/>
      <c r="N44" s="46"/>
    </row>
    <row r="45" spans="1:14" s="23" customFormat="1" ht="44.25" customHeight="1">
      <c r="A45" s="18">
        <v>1517322</v>
      </c>
      <c r="B45" s="18">
        <v>7322</v>
      </c>
      <c r="C45" s="28" t="s">
        <v>14</v>
      </c>
      <c r="D45" s="21" t="s">
        <v>22</v>
      </c>
      <c r="E45" s="19"/>
      <c r="F45" s="19"/>
      <c r="G45" s="22">
        <f>G47+G46</f>
        <v>46346545</v>
      </c>
      <c r="H45" s="22">
        <f>H47+H46</f>
        <v>46346545</v>
      </c>
      <c r="I45" s="22">
        <f>I47+I46</f>
        <v>9256612</v>
      </c>
      <c r="J45" s="22">
        <f>J47+J46</f>
        <v>80000</v>
      </c>
      <c r="K45" s="22">
        <f>K47+K46</f>
        <v>9336612</v>
      </c>
      <c r="L45" s="31"/>
      <c r="M45" s="39"/>
      <c r="N45" s="46"/>
    </row>
    <row r="46" spans="1:13" s="23" customFormat="1" ht="54.75" customHeight="1">
      <c r="A46" s="19"/>
      <c r="B46" s="19"/>
      <c r="C46" s="19"/>
      <c r="D46" s="19"/>
      <c r="E46" s="29" t="s">
        <v>76</v>
      </c>
      <c r="F46" s="19" t="s">
        <v>20</v>
      </c>
      <c r="G46" s="30">
        <v>36829214</v>
      </c>
      <c r="H46" s="30">
        <v>36829214</v>
      </c>
      <c r="I46" s="30"/>
      <c r="J46" s="30">
        <v>80000</v>
      </c>
      <c r="K46" s="30">
        <f>J46+I46</f>
        <v>80000</v>
      </c>
      <c r="L46" s="31">
        <v>92.1</v>
      </c>
      <c r="M46" s="65"/>
    </row>
    <row r="47" spans="1:14" s="23" customFormat="1" ht="99.75" customHeight="1">
      <c r="A47" s="19"/>
      <c r="B47" s="19"/>
      <c r="C47" s="19"/>
      <c r="D47" s="19"/>
      <c r="E47" s="29" t="s">
        <v>31</v>
      </c>
      <c r="F47" s="19" t="s">
        <v>36</v>
      </c>
      <c r="G47" s="30">
        <v>9517331</v>
      </c>
      <c r="H47" s="30">
        <v>9517331</v>
      </c>
      <c r="I47" s="30">
        <f>8000000+1256612</f>
        <v>9256612</v>
      </c>
      <c r="J47" s="30"/>
      <c r="K47" s="30">
        <f>J47+I47</f>
        <v>9256612</v>
      </c>
      <c r="L47" s="63">
        <v>100</v>
      </c>
      <c r="M47" s="39"/>
      <c r="N47" s="46"/>
    </row>
    <row r="48" spans="1:14" s="23" customFormat="1" ht="50.25" customHeight="1">
      <c r="A48" s="18">
        <v>1517330</v>
      </c>
      <c r="B48" s="18">
        <v>7330</v>
      </c>
      <c r="C48" s="28" t="s">
        <v>14</v>
      </c>
      <c r="D48" s="21" t="s">
        <v>11</v>
      </c>
      <c r="E48" s="19"/>
      <c r="F48" s="19"/>
      <c r="G48" s="22">
        <f>SUM(G49:G50)</f>
        <v>19390393</v>
      </c>
      <c r="H48" s="22">
        <f>SUM(H49:H50)</f>
        <v>19390393</v>
      </c>
      <c r="I48" s="22">
        <f>SUM(I49:I50)</f>
        <v>500000</v>
      </c>
      <c r="J48" s="22">
        <f>SUM(J49:J50)</f>
        <v>743890</v>
      </c>
      <c r="K48" s="22">
        <f>SUM(K49:K50)</f>
        <v>1243890</v>
      </c>
      <c r="L48" s="19"/>
      <c r="M48" s="39"/>
      <c r="N48" s="46"/>
    </row>
    <row r="49" spans="1:14" s="37" customFormat="1" ht="48.75" customHeight="1">
      <c r="A49" s="19"/>
      <c r="B49" s="19"/>
      <c r="C49" s="19"/>
      <c r="D49" s="19"/>
      <c r="E49" s="29" t="s">
        <v>26</v>
      </c>
      <c r="F49" s="19" t="s">
        <v>65</v>
      </c>
      <c r="G49" s="30">
        <v>19390393</v>
      </c>
      <c r="H49" s="30">
        <v>19390393</v>
      </c>
      <c r="I49" s="30">
        <v>200000</v>
      </c>
      <c r="J49" s="30">
        <v>743890</v>
      </c>
      <c r="K49" s="30">
        <f>J49+I49</f>
        <v>943890</v>
      </c>
      <c r="L49" s="19">
        <v>97.7</v>
      </c>
      <c r="M49" s="47"/>
      <c r="N49" s="48"/>
    </row>
    <row r="50" spans="1:14" s="37" customFormat="1" ht="96.75" customHeight="1">
      <c r="A50" s="19"/>
      <c r="B50" s="19"/>
      <c r="C50" s="19"/>
      <c r="D50" s="19"/>
      <c r="E50" s="29" t="s">
        <v>38</v>
      </c>
      <c r="F50" s="19">
        <v>2024</v>
      </c>
      <c r="G50" s="30"/>
      <c r="H50" s="30"/>
      <c r="I50" s="30">
        <v>300000</v>
      </c>
      <c r="J50" s="59"/>
      <c r="K50" s="30">
        <f>J50+I50</f>
        <v>300000</v>
      </c>
      <c r="L50" s="31"/>
      <c r="M50" s="47"/>
      <c r="N50" s="48"/>
    </row>
    <row r="51" spans="1:14" s="33" customFormat="1" ht="45" customHeight="1">
      <c r="A51" s="18">
        <v>1517340</v>
      </c>
      <c r="B51" s="18">
        <v>7340</v>
      </c>
      <c r="C51" s="28" t="s">
        <v>14</v>
      </c>
      <c r="D51" s="18" t="s">
        <v>24</v>
      </c>
      <c r="E51" s="21"/>
      <c r="F51" s="18"/>
      <c r="G51" s="22">
        <f>G53+G52</f>
        <v>9725311</v>
      </c>
      <c r="H51" s="22">
        <f>H53+H52</f>
        <v>9725311</v>
      </c>
      <c r="I51" s="22">
        <f>I53+I52</f>
        <v>7807879</v>
      </c>
      <c r="J51" s="22">
        <f>J53+J52</f>
        <v>0</v>
      </c>
      <c r="K51" s="22">
        <f>K53+K52</f>
        <v>7807879</v>
      </c>
      <c r="L51" s="22"/>
      <c r="M51" s="39"/>
      <c r="N51" s="49"/>
    </row>
    <row r="52" spans="1:14" s="38" customFormat="1" ht="102" customHeight="1">
      <c r="A52" s="18"/>
      <c r="B52" s="18"/>
      <c r="C52" s="28"/>
      <c r="D52" s="18"/>
      <c r="E52" s="29" t="s">
        <v>64</v>
      </c>
      <c r="F52" s="19" t="s">
        <v>36</v>
      </c>
      <c r="G52" s="30">
        <v>4631507</v>
      </c>
      <c r="H52" s="30">
        <v>4631507</v>
      </c>
      <c r="I52" s="30">
        <v>3265616</v>
      </c>
      <c r="J52" s="30"/>
      <c r="K52" s="30">
        <f>J52+I52</f>
        <v>3265616</v>
      </c>
      <c r="L52" s="63">
        <v>100</v>
      </c>
      <c r="M52" s="47"/>
      <c r="N52" s="50"/>
    </row>
    <row r="53" spans="1:14" s="38" customFormat="1" ht="102" customHeight="1">
      <c r="A53" s="18"/>
      <c r="B53" s="18"/>
      <c r="C53" s="28"/>
      <c r="D53" s="18"/>
      <c r="E53" s="29" t="s">
        <v>25</v>
      </c>
      <c r="F53" s="19" t="s">
        <v>36</v>
      </c>
      <c r="G53" s="30">
        <v>5093804</v>
      </c>
      <c r="H53" s="30">
        <v>5093804</v>
      </c>
      <c r="I53" s="30">
        <f>450000+4092263</f>
        <v>4542263</v>
      </c>
      <c r="J53" s="30"/>
      <c r="K53" s="30">
        <f>J53+I53</f>
        <v>4542263</v>
      </c>
      <c r="L53" s="63">
        <v>100</v>
      </c>
      <c r="M53" s="47"/>
      <c r="N53" s="50"/>
    </row>
    <row r="54" spans="1:13" s="23" customFormat="1" ht="97.5" customHeight="1">
      <c r="A54" s="18">
        <v>1517361</v>
      </c>
      <c r="B54" s="18">
        <v>7361</v>
      </c>
      <c r="C54" s="28" t="s">
        <v>71</v>
      </c>
      <c r="D54" s="21" t="s">
        <v>72</v>
      </c>
      <c r="E54" s="19"/>
      <c r="F54" s="19"/>
      <c r="G54" s="22">
        <f>G55</f>
        <v>101844538</v>
      </c>
      <c r="H54" s="22">
        <f>H55</f>
        <v>87733946</v>
      </c>
      <c r="I54" s="22">
        <f>I55</f>
        <v>120000</v>
      </c>
      <c r="J54" s="22">
        <f>J55</f>
        <v>0</v>
      </c>
      <c r="K54" s="22">
        <f>K55</f>
        <v>120000</v>
      </c>
      <c r="L54" s="19"/>
      <c r="M54" s="39"/>
    </row>
    <row r="55" spans="1:13" s="23" customFormat="1" ht="95.25" customHeight="1">
      <c r="A55" s="19"/>
      <c r="B55" s="19"/>
      <c r="C55" s="19"/>
      <c r="D55" s="19"/>
      <c r="E55" s="29" t="s">
        <v>73</v>
      </c>
      <c r="F55" s="19" t="s">
        <v>74</v>
      </c>
      <c r="G55" s="30">
        <v>101844538</v>
      </c>
      <c r="H55" s="30">
        <v>87733946</v>
      </c>
      <c r="I55" s="30">
        <v>120000</v>
      </c>
      <c r="J55" s="30"/>
      <c r="K55" s="30">
        <f>I55+J55</f>
        <v>120000</v>
      </c>
      <c r="L55" s="31">
        <v>92.9</v>
      </c>
      <c r="M55" s="39"/>
    </row>
    <row r="56" spans="1:14" s="23" customFormat="1" ht="42.75" customHeight="1">
      <c r="A56" s="18">
        <v>1517640</v>
      </c>
      <c r="B56" s="18">
        <v>7640</v>
      </c>
      <c r="C56" s="28" t="s">
        <v>16</v>
      </c>
      <c r="D56" s="21" t="s">
        <v>17</v>
      </c>
      <c r="E56" s="29"/>
      <c r="F56" s="19"/>
      <c r="G56" s="22">
        <f>G57</f>
        <v>43788746</v>
      </c>
      <c r="H56" s="22">
        <f>H57</f>
        <v>20139225</v>
      </c>
      <c r="I56" s="22">
        <f>I57</f>
        <v>12200000</v>
      </c>
      <c r="J56" s="57">
        <f>J57</f>
        <v>0</v>
      </c>
      <c r="K56" s="22">
        <f>K57</f>
        <v>12200000</v>
      </c>
      <c r="L56" s="19"/>
      <c r="M56" s="39"/>
      <c r="N56" s="46"/>
    </row>
    <row r="57" spans="1:14" s="37" customFormat="1" ht="76.5" customHeight="1">
      <c r="A57" s="19"/>
      <c r="B57" s="19"/>
      <c r="C57" s="19"/>
      <c r="D57" s="19"/>
      <c r="E57" s="29" t="s">
        <v>30</v>
      </c>
      <c r="F57" s="32" t="s">
        <v>20</v>
      </c>
      <c r="G57" s="30">
        <v>43788746</v>
      </c>
      <c r="H57" s="30">
        <v>20139225</v>
      </c>
      <c r="I57" s="30">
        <v>12200000</v>
      </c>
      <c r="J57" s="59"/>
      <c r="K57" s="30">
        <f>J57+I57</f>
        <v>12200000</v>
      </c>
      <c r="L57" s="63">
        <v>100</v>
      </c>
      <c r="M57" s="47"/>
      <c r="N57" s="48"/>
    </row>
    <row r="58" spans="1:14" s="23" customFormat="1" ht="29.25" customHeight="1">
      <c r="A58" s="19" t="s">
        <v>7</v>
      </c>
      <c r="B58" s="19" t="s">
        <v>7</v>
      </c>
      <c r="C58" s="19" t="s">
        <v>7</v>
      </c>
      <c r="D58" s="21" t="s">
        <v>57</v>
      </c>
      <c r="E58" s="19" t="s">
        <v>7</v>
      </c>
      <c r="F58" s="19" t="s">
        <v>7</v>
      </c>
      <c r="G58" s="22">
        <f>G18+G29+G12</f>
        <v>665777496.8</v>
      </c>
      <c r="H58" s="22">
        <f>H18+H29+H12</f>
        <v>406594409.8</v>
      </c>
      <c r="I58" s="22">
        <f>I18+I29+I12</f>
        <v>79430205</v>
      </c>
      <c r="J58" s="22">
        <f>J18+J29+J12</f>
        <v>5373890</v>
      </c>
      <c r="K58" s="22">
        <f>K18+K29+K12</f>
        <v>84804095</v>
      </c>
      <c r="L58" s="19" t="s">
        <v>7</v>
      </c>
      <c r="M58" s="39"/>
      <c r="N58" s="46"/>
    </row>
    <row r="61" spans="1:14" s="34" customFormat="1" ht="18.75">
      <c r="A61" s="73"/>
      <c r="B61" s="73"/>
      <c r="C61" s="73"/>
      <c r="D61" s="73"/>
      <c r="E61" s="73"/>
      <c r="H61" s="35"/>
      <c r="I61" s="74"/>
      <c r="J61" s="74"/>
      <c r="K61" s="74"/>
      <c r="L61" s="74"/>
      <c r="M61" s="39"/>
      <c r="N61" s="51"/>
    </row>
    <row r="62" spans="1:15" s="34" customFormat="1" ht="20.25">
      <c r="A62" s="66" t="s">
        <v>52</v>
      </c>
      <c r="B62" s="66"/>
      <c r="C62" s="66"/>
      <c r="D62" s="66"/>
      <c r="E62" s="53"/>
      <c r="F62" s="7"/>
      <c r="G62" s="7"/>
      <c r="J62" s="60"/>
      <c r="M62" s="51"/>
      <c r="N62" s="51"/>
      <c r="O62" s="3"/>
    </row>
    <row r="63" spans="1:15" s="34" customFormat="1" ht="19.5" customHeight="1">
      <c r="A63" s="66" t="s">
        <v>53</v>
      </c>
      <c r="B63" s="66"/>
      <c r="C63" s="66"/>
      <c r="D63" s="66"/>
      <c r="H63" s="69" t="s">
        <v>54</v>
      </c>
      <c r="I63" s="69"/>
      <c r="J63" s="69"/>
      <c r="K63" s="69"/>
      <c r="L63" s="69"/>
      <c r="M63" s="54"/>
      <c r="N63" s="54"/>
      <c r="O63" s="3"/>
    </row>
    <row r="64" spans="1:15" s="4" customFormat="1" ht="18.75">
      <c r="A64" s="72"/>
      <c r="B64" s="72"/>
      <c r="C64" s="72"/>
      <c r="D64" s="72"/>
      <c r="H64" s="5"/>
      <c r="J64" s="61"/>
      <c r="M64" s="52"/>
      <c r="N64" s="52"/>
      <c r="O64" s="3"/>
    </row>
    <row r="65" spans="1:4" ht="20.25">
      <c r="A65" s="36"/>
      <c r="C65" s="70"/>
      <c r="D65" s="70"/>
    </row>
  </sheetData>
  <sheetProtection/>
  <mergeCells count="10">
    <mergeCell ref="A62:D62"/>
    <mergeCell ref="A7:L7"/>
    <mergeCell ref="A8:L8"/>
    <mergeCell ref="H63:L63"/>
    <mergeCell ref="C65:D65"/>
    <mergeCell ref="A9:L9"/>
    <mergeCell ref="A64:D64"/>
    <mergeCell ref="A61:E61"/>
    <mergeCell ref="I61:L61"/>
    <mergeCell ref="A63:D63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2024-03-29T08:24:22Z</dcterms:modified>
  <cp:category/>
  <cp:version/>
  <cp:contentType/>
  <cp:contentStatus/>
</cp:coreProperties>
</file>