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2-fs2\dfei\Budg\2024\БЮДЖЕТ\РІШЕННЯ\Бюджет+Зміни\Зміни\10 Жовтень\Пропозиції Дрозденко 1-8\наказ\"/>
    </mc:Choice>
  </mc:AlternateContent>
  <bookViews>
    <workbookView xWindow="765" yWindow="3450" windowWidth="21600" windowHeight="11295"/>
  </bookViews>
  <sheets>
    <sheet name="дод 4" sheetId="7" r:id="rId1"/>
  </sheets>
  <definedNames>
    <definedName name="_xlnm._FilterDatabase" localSheetId="0" hidden="1">'дод 4'!$A$16:$G$99</definedName>
    <definedName name="_xlnm.Print_Titles" localSheetId="0">'дод 4'!$A:$B</definedName>
    <definedName name="_xlnm.Print_Area" localSheetId="0">'дод 4'!$A$1:$D$105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7" l="1"/>
  <c r="D19" i="7"/>
  <c r="D88" i="7" l="1"/>
  <c r="D42" i="7" l="1"/>
  <c r="D76" i="7" l="1"/>
  <c r="D75" i="7" s="1"/>
  <c r="D63" i="7" l="1"/>
  <c r="D57" i="7"/>
  <c r="D61" i="7" l="1"/>
  <c r="D100" i="7" l="1"/>
  <c r="D22" i="7"/>
  <c r="D21" i="7" l="1"/>
  <c r="D29" i="7" l="1"/>
  <c r="D34" i="7"/>
  <c r="D31" i="7"/>
  <c r="D92" i="7" l="1"/>
  <c r="D93" i="7" l="1"/>
  <c r="D91" i="7" s="1"/>
  <c r="D90" i="7" s="1"/>
  <c r="D20" i="7" l="1"/>
  <c r="D18" i="7" l="1"/>
  <c r="D24" i="7"/>
  <c r="D66" i="7" l="1"/>
  <c r="D44" i="7" l="1"/>
  <c r="D40" i="7"/>
  <c r="D60" i="7" l="1"/>
  <c r="D62" i="7"/>
  <c r="D64" i="7" l="1"/>
  <c r="D70" i="7" s="1"/>
  <c r="D46" i="7" l="1"/>
  <c r="D38" i="7" l="1"/>
  <c r="D56" i="7"/>
  <c r="D99" i="7" l="1"/>
  <c r="D87" i="7"/>
  <c r="D102" i="7" s="1"/>
  <c r="D103" i="7" l="1"/>
  <c r="D27" i="7"/>
  <c r="D101" i="7" l="1"/>
  <c r="D68" i="7"/>
</calcChain>
</file>

<file path=xl/sharedStrings.xml><?xml version="1.0" encoding="utf-8"?>
<sst xmlns="http://schemas.openxmlformats.org/spreadsheetml/2006/main" count="173" uniqueCount="96">
  <si>
    <t>Х</t>
  </si>
  <si>
    <t>Обласний бюджет Сумської області</t>
  </si>
  <si>
    <t>Усього</t>
  </si>
  <si>
    <t>Бюджет Верхньосироватської сільської територіальної громади</t>
  </si>
  <si>
    <t>1. Показники міжбюджетних трансфертів з інших бюджетів</t>
  </si>
  <si>
    <t>Код Класифікації доходу бюджету / Код бюджету</t>
  </si>
  <si>
    <t>Найменування трансферту / Найменування бюджету - надавача міжбюджетного трансферту</t>
  </si>
  <si>
    <t>I. Трансферти до загального фонду бюджету</t>
  </si>
  <si>
    <t>УСЬОГО за розділами І, ІІ, у тому числі:</t>
  </si>
  <si>
    <t>загальний фонд</t>
  </si>
  <si>
    <t>спеціальний фонд</t>
  </si>
  <si>
    <t>(грн)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</si>
  <si>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</si>
  <si>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</si>
  <si>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</si>
  <si>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I. Трансферти із загального фонду бюджету</t>
  </si>
  <si>
    <t>II. Трансферти із спеціального фонду бюджету</t>
  </si>
  <si>
    <t>Найменування трансферту / Найменування бюджету - отримувача міжбюджетного трансферту</t>
  </si>
  <si>
    <t>Державний бюджет України</t>
  </si>
  <si>
    <t xml:space="preserve">Інші субвенції з місцевого бюджету </t>
  </si>
  <si>
    <t>9770</t>
  </si>
  <si>
    <t>1219770</t>
  </si>
  <si>
    <t>(код бюджету)</t>
  </si>
  <si>
    <t>Субвенція з місцевого бюджету державному бюджету на виконання програм соціально-економічного розвитку регіонів</t>
  </si>
  <si>
    <t>41033900 </t>
  </si>
  <si>
    <t xml:space="preserve">Освітня субвенція з державного бюджету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</si>
  <si>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</si>
  <si>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1810000000</t>
  </si>
  <si>
    <t>1853100000</t>
  </si>
  <si>
    <t>1852700000</t>
  </si>
  <si>
    <t>9900000000</t>
  </si>
  <si>
    <t>Інші субвенції з місцевого бюджету</t>
  </si>
  <si>
    <t>Міжбюджетні трансферти на 2024 рік</t>
  </si>
  <si>
    <t>0219800</t>
  </si>
  <si>
    <t>41053300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</si>
  <si>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</si>
  <si>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1854300000</t>
  </si>
  <si>
    <t>1851200000</t>
  </si>
  <si>
    <t>1850700000</t>
  </si>
  <si>
    <t>Бюджет Хотінської селищної територіальної громади</t>
  </si>
  <si>
    <t>1850900000</t>
  </si>
  <si>
    <t>Бюджет Бездрицької сільської територіальної громади</t>
  </si>
  <si>
    <t>Бюджет Лебединської міської територіальної громади</t>
  </si>
  <si>
    <t>Бюджет Миколаївської  сільської територіальної громади</t>
  </si>
  <si>
    <t>1851300000</t>
  </si>
  <si>
    <t>Бюджет Миропільської сільської територіальної громади</t>
  </si>
  <si>
    <t>Бюджет Краснопільської селищної територіальної громади</t>
  </si>
  <si>
    <t>1851700000</t>
  </si>
  <si>
    <t>Бюджет Нижньосироватської сільської територіальної громади</t>
  </si>
  <si>
    <t>1851400000</t>
  </si>
  <si>
    <t>Бюджет Ворожбянської міської територіальної громади</t>
  </si>
  <si>
    <t>1854000000</t>
  </si>
  <si>
    <t>ІI. Трансферти до спеціального фонду бюджету</t>
  </si>
  <si>
    <t>Субвенція з місцевого бюджету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населення, за рахунок відповідної субвенції з державного бюджету</t>
  </si>
  <si>
    <t>41059200</t>
  </si>
  <si>
    <t>УСЬОГО за розділом I та ІІ, у тому числі:</t>
  </si>
  <si>
    <t xml:space="preserve">                                                       до                    наказу             Сумської</t>
  </si>
  <si>
    <t xml:space="preserve">                                                       міської       військової     адміністрації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</si>
  <si>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</si>
  <si>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</si>
  <si>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0819770</t>
  </si>
  <si>
    <t>Бюджет Охтирської міської територіальної громади</t>
  </si>
  <si>
    <t>1853700000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</si>
  <si>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</si>
  <si>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</si>
  <si>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</si>
  <si>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42020500</t>
  </si>
  <si>
    <t>Гранти, що надійшли до місцевих бюджетів</t>
  </si>
  <si>
    <t>0219770</t>
  </si>
  <si>
    <t>41033800 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</si>
  <si>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</si>
  <si>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</si>
  <si>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</si>
  <si>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</si>
  <si>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41032800</t>
  </si>
  <si>
    <t>1019770</t>
  </si>
  <si>
    <t>Районний бюджет Сумського району</t>
  </si>
  <si>
    <t>1831520000</t>
  </si>
  <si>
    <t>0719770</t>
  </si>
  <si>
    <t>41050400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</si>
  <si>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</si>
  <si>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</si>
  <si>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</si>
  <si>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 охорони здоров'я</t>
  </si>
  <si>
    <t>41036500</t>
  </si>
  <si>
    <t>41033500 </t>
  </si>
  <si>
    <t>Субвенція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</si>
  <si>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1855000000</t>
  </si>
  <si>
    <t>3719770</t>
  </si>
  <si>
    <t xml:space="preserve">Бюджет Хотінської селищної територіальної громади </t>
  </si>
  <si>
    <t>Бюджет Юнаківської сільської територіальної громади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</si>
  <si>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</si>
  <si>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</si>
  <si>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 xml:space="preserve">                                                                                Додаток 4</t>
  </si>
  <si>
    <t>Заступник директора Департаменту фінансів, економіки та                                                                                                                          інвестицій Сумської міської ради                                                                                                       Тетяна КРАВЧЕНКО</t>
  </si>
  <si>
    <t xml:space="preserve">                                                       від  07.10.2024   № 318 - СМР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</si>
</sst>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Calibri"/>
      <family val="2"/>
      <charset val="204"/>
      <scheme val="minor"/>
    </font>
    <font>
      <sz val="4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4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4"/>
      <name val="Times New Roman"/>
      <family val="1"/>
      <charset val="204"/>
    </font>
    <font>
      <sz val="27"/>
      <name val="Times New Roman"/>
      <family val="1"/>
      <charset val="204"/>
    </font>
    <font>
      <b/>
      <sz val="60"/>
      <name val="Times New Roman"/>
      <family val="1"/>
      <charset val="204"/>
    </font>
    <font>
      <u/>
      <sz val="40"/>
      <name val="Times New Roman"/>
      <family val="1"/>
      <charset val="204"/>
    </font>
    <font>
      <sz val="25"/>
      <name val="Times New Roman"/>
      <family val="1"/>
      <charset val="204"/>
    </font>
    <font>
      <b/>
      <sz val="45"/>
      <name val="Times New Roman"/>
      <family val="1"/>
      <charset val="204"/>
    </font>
    <font>
      <b/>
      <sz val="45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  <font>
      <sz val="68"/>
      <name val="Times New Roman"/>
      <family val="1"/>
      <charset val="204"/>
    </font>
    <font>
      <sz val="45"/>
      <name val="Calibri"/>
      <family val="2"/>
      <charset val="204"/>
      <scheme val="minor"/>
    </font>
    <font>
      <sz val="50"/>
      <name val="Times New Roman"/>
      <family val="1"/>
      <charset val="204"/>
    </font>
    <font>
      <b/>
      <sz val="4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7">
    <xf numFmtId="0" fontId="0" fillId="0" borderId="0" xfId="0"/>
    <xf numFmtId="0" fontId="5" fillId="0" borderId="0" xfId="0" applyFont="1"/>
    <xf numFmtId="4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1" fillId="0" borderId="2" xfId="0" applyFont="1" applyBorder="1" applyAlignment="1">
      <alignment horizontal="right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17" fillId="0" borderId="0" xfId="0" applyFont="1"/>
    <xf numFmtId="4" fontId="13" fillId="0" borderId="1" xfId="0" applyNumberFormat="1" applyFont="1" applyBorder="1" applyAlignment="1">
      <alignment vertical="center" wrapText="1"/>
    </xf>
    <xf numFmtId="0" fontId="19" fillId="0" borderId="0" xfId="0" applyFont="1"/>
    <xf numFmtId="4" fontId="13" fillId="0" borderId="1" xfId="0" applyNumberFormat="1" applyFont="1" applyBorder="1" applyAlignment="1">
      <alignment horizontal="right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wrapText="1"/>
    </xf>
    <xf numFmtId="49" fontId="8" fillId="0" borderId="0" xfId="0" applyNumberFormat="1" applyFont="1"/>
    <xf numFmtId="49" fontId="9" fillId="0" borderId="0" xfId="0" applyNumberFormat="1" applyFont="1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15" fillId="0" borderId="0" xfId="0" applyFont="1"/>
    <xf numFmtId="49" fontId="16" fillId="0" borderId="0" xfId="0" applyNumberFormat="1" applyFont="1"/>
    <xf numFmtId="49" fontId="1" fillId="0" borderId="0" xfId="0" applyNumberFormat="1" applyFont="1"/>
    <xf numFmtId="0" fontId="16" fillId="0" borderId="0" xfId="0" applyFont="1" applyAlignment="1">
      <alignment horizontal="center"/>
    </xf>
    <xf numFmtId="49" fontId="4" fillId="0" borderId="0" xfId="0" applyNumberFormat="1" applyFont="1"/>
    <xf numFmtId="0" fontId="4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2" borderId="0" xfId="0" applyFont="1" applyFill="1"/>
    <xf numFmtId="4" fontId="13" fillId="2" borderId="0" xfId="0" applyNumberFormat="1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14" fillId="3" borderId="0" xfId="0" applyFont="1" applyFill="1"/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center" vertical="center" wrapText="1"/>
    </xf>
  </cellXfs>
  <cellStyles count="3">
    <cellStyle name="Normal" xfId="2"/>
    <cellStyle name="Обычный" xfId="0" builtinId="0"/>
    <cellStyle name="Обычный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tabSelected="1" showRuler="0" showWhiteSpace="0" view="pageBreakPreview" zoomScale="25" zoomScaleNormal="28" zoomScaleSheetLayoutView="25" zoomScalePageLayoutView="25" workbookViewId="0">
      <selection activeCell="G4" sqref="G4"/>
    </sheetView>
  </sheetViews>
  <sheetFormatPr defaultColWidth="9.140625" defaultRowHeight="34.5" x14ac:dyDescent="0.5"/>
  <cols>
    <col min="1" max="1" width="75.7109375" style="19" customWidth="1"/>
    <col min="2" max="2" width="89.85546875" style="20" customWidth="1"/>
    <col min="3" max="3" width="291.5703125" style="26" customWidth="1"/>
    <col min="4" max="4" width="67" style="26" customWidth="1"/>
    <col min="5" max="6" width="9.140625" style="1"/>
    <col min="7" max="7" width="113.5703125" style="1" customWidth="1"/>
    <col min="8" max="16384" width="9.140625" style="1"/>
  </cols>
  <sheetData>
    <row r="1" spans="1:4" ht="76.5" customHeight="1" x14ac:dyDescent="0.8">
      <c r="C1" s="21" t="s">
        <v>93</v>
      </c>
      <c r="D1" s="22"/>
    </row>
    <row r="2" spans="1:4" ht="52.15" customHeight="1" x14ac:dyDescent="0.8">
      <c r="C2" s="23" t="s">
        <v>56</v>
      </c>
      <c r="D2" s="22"/>
    </row>
    <row r="3" spans="1:4" ht="54.4" customHeight="1" x14ac:dyDescent="0.8">
      <c r="C3" s="23" t="s">
        <v>57</v>
      </c>
      <c r="D3" s="22"/>
    </row>
    <row r="4" spans="1:4" ht="55.9" customHeight="1" x14ac:dyDescent="0.8">
      <c r="C4" s="21" t="s">
        <v>95</v>
      </c>
      <c r="D4" s="22"/>
    </row>
    <row r="5" spans="1:4" ht="64.5" customHeight="1" x14ac:dyDescent="0.8">
      <c r="C5" s="22"/>
      <c r="D5" s="22"/>
    </row>
    <row r="6" spans="1:4" ht="1.5" customHeight="1" x14ac:dyDescent="0.8">
      <c r="C6" s="24"/>
      <c r="D6" s="25"/>
    </row>
    <row r="7" spans="1:4" s="26" customFormat="1" ht="1.5" hidden="1" customHeight="1" x14ac:dyDescent="0.3">
      <c r="A7" s="19"/>
      <c r="B7" s="19"/>
    </row>
    <row r="8" spans="1:4" s="26" customFormat="1" ht="4.5" customHeight="1" x14ac:dyDescent="0.3">
      <c r="A8" s="19"/>
      <c r="B8" s="19"/>
    </row>
    <row r="9" spans="1:4" s="26" customFormat="1" ht="4.5" customHeight="1" x14ac:dyDescent="0.3">
      <c r="A9" s="19"/>
      <c r="B9" s="19"/>
    </row>
    <row r="10" spans="1:4" s="26" customFormat="1" ht="22.5" customHeight="1" x14ac:dyDescent="0.3">
      <c r="A10" s="19"/>
      <c r="B10" s="19"/>
    </row>
    <row r="11" spans="1:4" ht="68.25" customHeight="1" x14ac:dyDescent="0.95">
      <c r="A11" s="59" t="s">
        <v>32</v>
      </c>
      <c r="B11" s="59"/>
      <c r="C11" s="59"/>
      <c r="D11" s="59"/>
    </row>
    <row r="12" spans="1:4" ht="49.5" customHeight="1" x14ac:dyDescent="0.7">
      <c r="A12" s="56" t="s">
        <v>28</v>
      </c>
      <c r="B12" s="56"/>
      <c r="C12" s="56"/>
      <c r="D12" s="56"/>
    </row>
    <row r="13" spans="1:4" ht="42.75" customHeight="1" x14ac:dyDescent="0.2">
      <c r="A13" s="60" t="s">
        <v>22</v>
      </c>
      <c r="B13" s="60"/>
      <c r="C13" s="60"/>
      <c r="D13" s="60"/>
    </row>
    <row r="14" spans="1:4" ht="45" customHeight="1" x14ac:dyDescent="0.8">
      <c r="A14" s="41"/>
      <c r="B14" s="41"/>
      <c r="C14" s="41"/>
      <c r="D14" s="4" t="s">
        <v>11</v>
      </c>
    </row>
    <row r="15" spans="1:4" ht="90.75" customHeight="1" x14ac:dyDescent="0.2">
      <c r="A15" s="61" t="s">
        <v>4</v>
      </c>
      <c r="B15" s="61"/>
      <c r="C15" s="61"/>
      <c r="D15" s="61"/>
    </row>
    <row r="16" spans="1:4" s="11" customFormat="1" ht="150" customHeight="1" x14ac:dyDescent="0.75">
      <c r="A16" s="42" t="s">
        <v>5</v>
      </c>
      <c r="B16" s="51" t="s">
        <v>6</v>
      </c>
      <c r="C16" s="51"/>
      <c r="D16" s="40" t="s">
        <v>2</v>
      </c>
    </row>
    <row r="17" spans="1:4" s="6" customFormat="1" ht="66" customHeight="1" x14ac:dyDescent="0.85">
      <c r="A17" s="54" t="s">
        <v>7</v>
      </c>
      <c r="B17" s="54"/>
      <c r="C17" s="54"/>
      <c r="D17" s="54"/>
    </row>
    <row r="18" spans="1:4" s="46" customFormat="1" ht="222.4" customHeight="1" x14ac:dyDescent="0.85">
      <c r="A18" s="44" t="s">
        <v>71</v>
      </c>
      <c r="B18" s="62" t="s">
        <v>72</v>
      </c>
      <c r="C18" s="62"/>
      <c r="D18" s="45">
        <f>D19</f>
        <v>134161507</v>
      </c>
    </row>
    <row r="19" spans="1:4" s="46" customFormat="1" ht="66" customHeight="1" x14ac:dyDescent="0.85">
      <c r="A19" s="47" t="s">
        <v>30</v>
      </c>
      <c r="B19" s="71" t="s">
        <v>18</v>
      </c>
      <c r="C19" s="71"/>
      <c r="D19" s="48">
        <f>71303000+37122000+7198156+1188100+100000+17250251</f>
        <v>134161507</v>
      </c>
    </row>
    <row r="20" spans="1:4" s="6" customFormat="1" ht="122.25" customHeight="1" x14ac:dyDescent="0.85">
      <c r="A20" s="42" t="s">
        <v>74</v>
      </c>
      <c r="B20" s="51" t="s">
        <v>73</v>
      </c>
      <c r="C20" s="51"/>
      <c r="D20" s="2">
        <f>D21</f>
        <v>73585211</v>
      </c>
    </row>
    <row r="21" spans="1:4" s="6" customFormat="1" ht="66" customHeight="1" x14ac:dyDescent="0.85">
      <c r="A21" s="7" t="s">
        <v>30</v>
      </c>
      <c r="B21" s="50" t="s">
        <v>18</v>
      </c>
      <c r="C21" s="50"/>
      <c r="D21" s="8">
        <f>17211412+56373799</f>
        <v>73585211</v>
      </c>
    </row>
    <row r="22" spans="1:4" s="6" customFormat="1" ht="172.9" customHeight="1" x14ac:dyDescent="0.85">
      <c r="A22" s="42" t="s">
        <v>85</v>
      </c>
      <c r="B22" s="51" t="s">
        <v>86</v>
      </c>
      <c r="C22" s="51"/>
      <c r="D22" s="2">
        <f>D23</f>
        <v>82600800</v>
      </c>
    </row>
    <row r="23" spans="1:4" s="6" customFormat="1" ht="66" customHeight="1" x14ac:dyDescent="0.85">
      <c r="A23" s="7" t="s">
        <v>30</v>
      </c>
      <c r="B23" s="50" t="s">
        <v>18</v>
      </c>
      <c r="C23" s="50"/>
      <c r="D23" s="8">
        <v>82600800</v>
      </c>
    </row>
    <row r="24" spans="1:4" s="6" customFormat="1" ht="112.5" customHeight="1" x14ac:dyDescent="0.85">
      <c r="A24" s="42" t="s">
        <v>69</v>
      </c>
      <c r="B24" s="51" t="s">
        <v>70</v>
      </c>
      <c r="C24" s="51"/>
      <c r="D24" s="2">
        <f>D25</f>
        <v>8400000</v>
      </c>
    </row>
    <row r="25" spans="1:4" s="6" customFormat="1" ht="66" customHeight="1" x14ac:dyDescent="0.85">
      <c r="A25" s="7" t="s">
        <v>30</v>
      </c>
      <c r="B25" s="50" t="s">
        <v>18</v>
      </c>
      <c r="C25" s="50"/>
      <c r="D25" s="8">
        <v>8400000</v>
      </c>
    </row>
    <row r="26" spans="1:4" s="6" customFormat="1" ht="148.5" x14ac:dyDescent="0.85">
      <c r="A26" s="42" t="s">
        <v>5</v>
      </c>
      <c r="B26" s="51" t="s">
        <v>6</v>
      </c>
      <c r="C26" s="51"/>
      <c r="D26" s="40" t="s">
        <v>2</v>
      </c>
    </row>
    <row r="27" spans="1:4" s="6" customFormat="1" ht="66" customHeight="1" x14ac:dyDescent="0.85">
      <c r="A27" s="42" t="s">
        <v>24</v>
      </c>
      <c r="B27" s="51" t="s">
        <v>25</v>
      </c>
      <c r="C27" s="51"/>
      <c r="D27" s="2">
        <f>D28</f>
        <v>551078300</v>
      </c>
    </row>
    <row r="28" spans="1:4" s="6" customFormat="1" ht="66" customHeight="1" x14ac:dyDescent="0.85">
      <c r="A28" s="7" t="s">
        <v>30</v>
      </c>
      <c r="B28" s="50" t="s">
        <v>18</v>
      </c>
      <c r="C28" s="50"/>
      <c r="D28" s="8">
        <v>551078300</v>
      </c>
    </row>
    <row r="29" spans="1:4" s="6" customFormat="1" ht="96.75" customHeight="1" x14ac:dyDescent="0.85">
      <c r="A29" s="42" t="s">
        <v>84</v>
      </c>
      <c r="B29" s="51" t="s">
        <v>83</v>
      </c>
      <c r="C29" s="51"/>
      <c r="D29" s="2">
        <f>D30</f>
        <v>31936617</v>
      </c>
    </row>
    <row r="30" spans="1:4" s="6" customFormat="1" ht="66" customHeight="1" x14ac:dyDescent="0.85">
      <c r="A30" s="7" t="s">
        <v>30</v>
      </c>
      <c r="B30" s="50" t="s">
        <v>18</v>
      </c>
      <c r="C30" s="50"/>
      <c r="D30" s="8">
        <v>31936617</v>
      </c>
    </row>
    <row r="31" spans="1:4" s="6" customFormat="1" ht="409.6" customHeight="1" x14ac:dyDescent="0.85">
      <c r="A31" s="63" t="s">
        <v>79</v>
      </c>
      <c r="B31" s="65" t="s">
        <v>81</v>
      </c>
      <c r="C31" s="66"/>
      <c r="D31" s="69">
        <f>D33</f>
        <v>8260461.4100000001</v>
      </c>
    </row>
    <row r="32" spans="1:4" s="6" customFormat="1" ht="153" customHeight="1" x14ac:dyDescent="0.85">
      <c r="A32" s="64"/>
      <c r="B32" s="67"/>
      <c r="C32" s="68"/>
      <c r="D32" s="70"/>
    </row>
    <row r="33" spans="1:4" s="6" customFormat="1" ht="95.45" customHeight="1" x14ac:dyDescent="0.85">
      <c r="A33" s="7" t="s">
        <v>27</v>
      </c>
      <c r="B33" s="50" t="s">
        <v>1</v>
      </c>
      <c r="C33" s="50"/>
      <c r="D33" s="8">
        <v>8260461.4100000001</v>
      </c>
    </row>
    <row r="34" spans="1:4" s="6" customFormat="1" ht="358.5" customHeight="1" x14ac:dyDescent="0.85">
      <c r="A34" s="63" t="s">
        <v>80</v>
      </c>
      <c r="B34" s="65" t="s">
        <v>82</v>
      </c>
      <c r="C34" s="66"/>
      <c r="D34" s="69">
        <f>D36</f>
        <v>8914255.9499999993</v>
      </c>
    </row>
    <row r="35" spans="1:4" s="6" customFormat="1" ht="192" customHeight="1" x14ac:dyDescent="0.85">
      <c r="A35" s="64"/>
      <c r="B35" s="67"/>
      <c r="C35" s="68"/>
      <c r="D35" s="70"/>
    </row>
    <row r="36" spans="1:4" s="6" customFormat="1" ht="95.25" customHeight="1" x14ac:dyDescent="0.85">
      <c r="A36" s="7" t="s">
        <v>27</v>
      </c>
      <c r="B36" s="50" t="s">
        <v>1</v>
      </c>
      <c r="C36" s="50"/>
      <c r="D36" s="8">
        <v>8914255.9499999993</v>
      </c>
    </row>
    <row r="37" spans="1:4" s="6" customFormat="1" ht="164.25" customHeight="1" x14ac:dyDescent="0.85">
      <c r="A37" s="42" t="s">
        <v>5</v>
      </c>
      <c r="B37" s="51" t="s">
        <v>6</v>
      </c>
      <c r="C37" s="51"/>
      <c r="D37" s="40" t="s">
        <v>2</v>
      </c>
    </row>
    <row r="38" spans="1:4" s="6" customFormat="1" ht="101.25" customHeight="1" x14ac:dyDescent="0.85">
      <c r="A38" s="42">
        <v>41051000</v>
      </c>
      <c r="B38" s="51" t="s">
        <v>26</v>
      </c>
      <c r="C38" s="51"/>
      <c r="D38" s="2">
        <f>D39</f>
        <v>4320175</v>
      </c>
    </row>
    <row r="39" spans="1:4" s="6" customFormat="1" ht="64.5" customHeight="1" x14ac:dyDescent="0.85">
      <c r="A39" s="7" t="s">
        <v>27</v>
      </c>
      <c r="B39" s="50" t="s">
        <v>1</v>
      </c>
      <c r="C39" s="50"/>
      <c r="D39" s="8">
        <v>4320175</v>
      </c>
    </row>
    <row r="40" spans="1:4" s="6" customFormat="1" ht="103.9" customHeight="1" x14ac:dyDescent="0.85">
      <c r="A40" s="42">
        <v>41051200</v>
      </c>
      <c r="B40" s="51" t="s">
        <v>63</v>
      </c>
      <c r="C40" s="51"/>
      <c r="D40" s="2">
        <f>D41</f>
        <v>1331125</v>
      </c>
    </row>
    <row r="41" spans="1:4" s="6" customFormat="1" ht="64.5" customHeight="1" x14ac:dyDescent="0.85">
      <c r="A41" s="7" t="s">
        <v>27</v>
      </c>
      <c r="B41" s="50" t="s">
        <v>1</v>
      </c>
      <c r="C41" s="50"/>
      <c r="D41" s="8">
        <v>1331125</v>
      </c>
    </row>
    <row r="42" spans="1:4" s="46" customFormat="1" ht="117" customHeight="1" x14ac:dyDescent="0.85">
      <c r="A42" s="44" t="s">
        <v>91</v>
      </c>
      <c r="B42" s="62" t="s">
        <v>92</v>
      </c>
      <c r="C42" s="62"/>
      <c r="D42" s="45">
        <f>D43</f>
        <v>10734656</v>
      </c>
    </row>
    <row r="43" spans="1:4" s="46" customFormat="1" ht="64.5" customHeight="1" x14ac:dyDescent="0.85">
      <c r="A43" s="47" t="s">
        <v>27</v>
      </c>
      <c r="B43" s="71" t="s">
        <v>1</v>
      </c>
      <c r="C43" s="71"/>
      <c r="D43" s="48">
        <v>10734656</v>
      </c>
    </row>
    <row r="44" spans="1:4" s="6" customFormat="1" ht="164.65" customHeight="1" x14ac:dyDescent="0.85">
      <c r="A44" s="42" t="s">
        <v>64</v>
      </c>
      <c r="B44" s="51" t="s">
        <v>65</v>
      </c>
      <c r="C44" s="51"/>
      <c r="D44" s="2">
        <f>D45</f>
        <v>714100.24</v>
      </c>
    </row>
    <row r="45" spans="1:4" s="6" customFormat="1" ht="64.5" customHeight="1" x14ac:dyDescent="0.85">
      <c r="A45" s="7" t="s">
        <v>27</v>
      </c>
      <c r="B45" s="50" t="s">
        <v>1</v>
      </c>
      <c r="C45" s="50"/>
      <c r="D45" s="8">
        <v>714100.24</v>
      </c>
    </row>
    <row r="46" spans="1:4" s="6" customFormat="1" ht="106.15" customHeight="1" x14ac:dyDescent="0.85">
      <c r="A46" s="42" t="s">
        <v>34</v>
      </c>
      <c r="B46" s="51" t="s">
        <v>35</v>
      </c>
      <c r="C46" s="51"/>
      <c r="D46" s="2">
        <f>SUM(D47:D55)</f>
        <v>410600</v>
      </c>
    </row>
    <row r="47" spans="1:4" s="9" customFormat="1" ht="58.5" customHeight="1" x14ac:dyDescent="0.85">
      <c r="A47" s="7" t="s">
        <v>38</v>
      </c>
      <c r="B47" s="50" t="s">
        <v>39</v>
      </c>
      <c r="C47" s="50"/>
      <c r="D47" s="8">
        <v>44000</v>
      </c>
    </row>
    <row r="48" spans="1:4" s="9" customFormat="1" ht="58.5" customHeight="1" x14ac:dyDescent="0.85">
      <c r="A48" s="7" t="s">
        <v>40</v>
      </c>
      <c r="B48" s="50" t="s">
        <v>41</v>
      </c>
      <c r="C48" s="50"/>
      <c r="D48" s="8">
        <v>24700</v>
      </c>
    </row>
    <row r="49" spans="1:4" s="9" customFormat="1" ht="58.5" customHeight="1" x14ac:dyDescent="0.85">
      <c r="A49" s="7" t="s">
        <v>37</v>
      </c>
      <c r="B49" s="50" t="s">
        <v>43</v>
      </c>
      <c r="C49" s="50"/>
      <c r="D49" s="8">
        <v>48200</v>
      </c>
    </row>
    <row r="50" spans="1:4" s="9" customFormat="1" ht="58.5" customHeight="1" x14ac:dyDescent="0.85">
      <c r="A50" s="7" t="s">
        <v>44</v>
      </c>
      <c r="B50" s="50" t="s">
        <v>45</v>
      </c>
      <c r="C50" s="50"/>
      <c r="D50" s="8">
        <v>30100</v>
      </c>
    </row>
    <row r="51" spans="1:4" s="9" customFormat="1" ht="58.5" customHeight="1" x14ac:dyDescent="0.85">
      <c r="A51" s="7" t="s">
        <v>49</v>
      </c>
      <c r="B51" s="50" t="s">
        <v>48</v>
      </c>
      <c r="C51" s="50"/>
      <c r="D51" s="8">
        <v>41700</v>
      </c>
    </row>
    <row r="52" spans="1:4" s="9" customFormat="1" ht="58.5" customHeight="1" x14ac:dyDescent="0.85">
      <c r="A52" s="7" t="s">
        <v>47</v>
      </c>
      <c r="B52" s="50" t="s">
        <v>46</v>
      </c>
      <c r="C52" s="50"/>
      <c r="D52" s="8">
        <v>60000</v>
      </c>
    </row>
    <row r="53" spans="1:4" s="9" customFormat="1" ht="58.5" customHeight="1" x14ac:dyDescent="0.85">
      <c r="A53" s="7" t="s">
        <v>29</v>
      </c>
      <c r="B53" s="50" t="s">
        <v>3</v>
      </c>
      <c r="C53" s="50"/>
      <c r="D53" s="8">
        <v>43400</v>
      </c>
    </row>
    <row r="54" spans="1:4" s="9" customFormat="1" ht="58.5" customHeight="1" x14ac:dyDescent="0.85">
      <c r="A54" s="7" t="s">
        <v>51</v>
      </c>
      <c r="B54" s="50" t="s">
        <v>50</v>
      </c>
      <c r="C54" s="50"/>
      <c r="D54" s="8">
        <v>58500</v>
      </c>
    </row>
    <row r="55" spans="1:4" s="9" customFormat="1" ht="58.5" customHeight="1" x14ac:dyDescent="0.85">
      <c r="A55" s="7" t="s">
        <v>36</v>
      </c>
      <c r="B55" s="50" t="s">
        <v>42</v>
      </c>
      <c r="C55" s="50"/>
      <c r="D55" s="8">
        <v>60000</v>
      </c>
    </row>
    <row r="56" spans="1:4" ht="63" customHeight="1" x14ac:dyDescent="0.2">
      <c r="A56" s="42">
        <v>41053900</v>
      </c>
      <c r="B56" s="51" t="s">
        <v>19</v>
      </c>
      <c r="C56" s="51"/>
      <c r="D56" s="2">
        <f>D57</f>
        <v>3152862.8099999996</v>
      </c>
    </row>
    <row r="57" spans="1:4" ht="65.25" customHeight="1" x14ac:dyDescent="0.2">
      <c r="A57" s="7" t="s">
        <v>27</v>
      </c>
      <c r="B57" s="50" t="s">
        <v>1</v>
      </c>
      <c r="C57" s="50"/>
      <c r="D57" s="8">
        <f>1546729+1633519.01+147160.8-204600+30054</f>
        <v>3152862.8099999996</v>
      </c>
    </row>
    <row r="58" spans="1:4" ht="180.75" customHeight="1" x14ac:dyDescent="0.2">
      <c r="A58" s="42" t="s">
        <v>5</v>
      </c>
      <c r="B58" s="51" t="s">
        <v>6</v>
      </c>
      <c r="C58" s="51"/>
      <c r="D58" s="40" t="s">
        <v>2</v>
      </c>
    </row>
    <row r="59" spans="1:4" ht="113.25" customHeight="1" x14ac:dyDescent="0.2">
      <c r="A59" s="54" t="s">
        <v>52</v>
      </c>
      <c r="B59" s="54"/>
      <c r="C59" s="54"/>
      <c r="D59" s="54"/>
    </row>
    <row r="60" spans="1:4" ht="106.5" customHeight="1" x14ac:dyDescent="0.2">
      <c r="A60" s="42" t="s">
        <v>58</v>
      </c>
      <c r="B60" s="51" t="s">
        <v>59</v>
      </c>
      <c r="C60" s="51"/>
      <c r="D60" s="2">
        <f>D61</f>
        <v>23087751</v>
      </c>
    </row>
    <row r="61" spans="1:4" ht="65.25" customHeight="1" x14ac:dyDescent="0.2">
      <c r="A61" s="7" t="s">
        <v>27</v>
      </c>
      <c r="B61" s="50" t="s">
        <v>1</v>
      </c>
      <c r="C61" s="50"/>
      <c r="D61" s="8">
        <f>262064+7228366+7819500+7777821</f>
        <v>23087751</v>
      </c>
    </row>
    <row r="62" spans="1:4" ht="65.25" customHeight="1" x14ac:dyDescent="0.2">
      <c r="A62" s="42">
        <v>41053900</v>
      </c>
      <c r="B62" s="51" t="s">
        <v>19</v>
      </c>
      <c r="C62" s="51"/>
      <c r="D62" s="2">
        <f>D63</f>
        <v>7692296</v>
      </c>
    </row>
    <row r="63" spans="1:4" ht="65.25" customHeight="1" x14ac:dyDescent="0.2">
      <c r="A63" s="7" t="s">
        <v>27</v>
      </c>
      <c r="B63" s="50" t="s">
        <v>1</v>
      </c>
      <c r="C63" s="50"/>
      <c r="D63" s="8">
        <f>6564196+1128100</f>
        <v>7692296</v>
      </c>
    </row>
    <row r="64" spans="1:4" ht="222.75" customHeight="1" x14ac:dyDescent="0.2">
      <c r="A64" s="42" t="s">
        <v>54</v>
      </c>
      <c r="B64" s="51" t="s">
        <v>53</v>
      </c>
      <c r="C64" s="51"/>
      <c r="D64" s="2">
        <f>D65</f>
        <v>67150626.659999996</v>
      </c>
    </row>
    <row r="65" spans="1:7" ht="65.25" customHeight="1" x14ac:dyDescent="0.2">
      <c r="A65" s="7" t="s">
        <v>27</v>
      </c>
      <c r="B65" s="50" t="s">
        <v>1</v>
      </c>
      <c r="C65" s="50"/>
      <c r="D65" s="8">
        <v>67150626.659999996</v>
      </c>
    </row>
    <row r="66" spans="1:7" ht="65.25" hidden="1" customHeight="1" x14ac:dyDescent="0.2">
      <c r="A66" s="42" t="s">
        <v>66</v>
      </c>
      <c r="B66" s="53" t="s">
        <v>67</v>
      </c>
      <c r="C66" s="53"/>
      <c r="D66" s="2">
        <f>D67</f>
        <v>0</v>
      </c>
    </row>
    <row r="67" spans="1:7" ht="65.25" hidden="1" customHeight="1" x14ac:dyDescent="0.2">
      <c r="A67" s="7" t="s">
        <v>30</v>
      </c>
      <c r="B67" s="50" t="s">
        <v>18</v>
      </c>
      <c r="C67" s="50"/>
      <c r="D67" s="8"/>
    </row>
    <row r="68" spans="1:7" s="37" customFormat="1" ht="60" customHeight="1" x14ac:dyDescent="0.2">
      <c r="A68" s="5" t="s">
        <v>0</v>
      </c>
      <c r="B68" s="58" t="s">
        <v>55</v>
      </c>
      <c r="C68" s="58"/>
      <c r="D68" s="10">
        <f>D69+D70</f>
        <v>1017531345.0699999</v>
      </c>
      <c r="E68" s="1"/>
      <c r="G68" s="38"/>
    </row>
    <row r="69" spans="1:7" s="37" customFormat="1" ht="63" customHeight="1" x14ac:dyDescent="0.2">
      <c r="A69" s="5" t="s">
        <v>0</v>
      </c>
      <c r="B69" s="58" t="s">
        <v>9</v>
      </c>
      <c r="C69" s="58"/>
      <c r="D69" s="10">
        <f>D56+D27+D38+D46+D44+D40+D24+D18+D20+D31+D34+D29+D22+D42</f>
        <v>919600671.40999997</v>
      </c>
      <c r="E69" s="1"/>
      <c r="G69" s="38"/>
    </row>
    <row r="70" spans="1:7" s="37" customFormat="1" ht="63" customHeight="1" x14ac:dyDescent="0.2">
      <c r="A70" s="5" t="s">
        <v>0</v>
      </c>
      <c r="B70" s="58" t="s">
        <v>10</v>
      </c>
      <c r="C70" s="58"/>
      <c r="D70" s="10">
        <f>D64+D62+D60+D66</f>
        <v>97930673.659999996</v>
      </c>
      <c r="E70" s="1"/>
      <c r="G70" s="38"/>
    </row>
    <row r="71" spans="1:7" ht="109.15" customHeight="1" x14ac:dyDescent="0.2">
      <c r="A71" s="57" t="s">
        <v>12</v>
      </c>
      <c r="B71" s="57"/>
      <c r="C71" s="57"/>
      <c r="D71" s="57"/>
    </row>
    <row r="72" spans="1:7" ht="48" hidden="1" customHeight="1" x14ac:dyDescent="0.8">
      <c r="A72" s="16"/>
      <c r="B72" s="16"/>
      <c r="C72" s="17"/>
      <c r="D72" s="18" t="s">
        <v>11</v>
      </c>
    </row>
    <row r="73" spans="1:7" s="11" customFormat="1" ht="333" customHeight="1" x14ac:dyDescent="0.75">
      <c r="A73" s="42" t="s">
        <v>13</v>
      </c>
      <c r="B73" s="42" t="s">
        <v>14</v>
      </c>
      <c r="C73" s="40" t="s">
        <v>17</v>
      </c>
      <c r="D73" s="40" t="s">
        <v>2</v>
      </c>
    </row>
    <row r="74" spans="1:7" s="6" customFormat="1" ht="66.75" customHeight="1" x14ac:dyDescent="0.85">
      <c r="A74" s="54" t="s">
        <v>15</v>
      </c>
      <c r="B74" s="54"/>
      <c r="C74" s="54"/>
      <c r="D74" s="54"/>
    </row>
    <row r="75" spans="1:7" s="6" customFormat="1" ht="57.75" customHeight="1" x14ac:dyDescent="0.85">
      <c r="A75" s="42"/>
      <c r="B75" s="42" t="s">
        <v>20</v>
      </c>
      <c r="C75" s="40" t="s">
        <v>31</v>
      </c>
      <c r="D75" s="2">
        <f>D79+D83+D81+D76+D85</f>
        <v>5455597</v>
      </c>
    </row>
    <row r="76" spans="1:7" s="6" customFormat="1" ht="50.25" customHeight="1" x14ac:dyDescent="0.85">
      <c r="A76" s="42" t="s">
        <v>68</v>
      </c>
      <c r="B76" s="63"/>
      <c r="C76" s="35"/>
      <c r="D76" s="8">
        <f>D77+D78</f>
        <v>800000</v>
      </c>
    </row>
    <row r="77" spans="1:7" s="6" customFormat="1" ht="68.25" customHeight="1" x14ac:dyDescent="0.85">
      <c r="A77" s="7" t="s">
        <v>38</v>
      </c>
      <c r="B77" s="76"/>
      <c r="C77" s="39" t="s">
        <v>89</v>
      </c>
      <c r="D77" s="8">
        <v>300000</v>
      </c>
    </row>
    <row r="78" spans="1:7" s="6" customFormat="1" ht="71.25" customHeight="1" x14ac:dyDescent="0.85">
      <c r="A78" s="7" t="s">
        <v>87</v>
      </c>
      <c r="B78" s="64"/>
      <c r="C78" s="39" t="s">
        <v>90</v>
      </c>
      <c r="D78" s="8">
        <v>500000</v>
      </c>
    </row>
    <row r="79" spans="1:7" s="6" customFormat="1" ht="57.75" x14ac:dyDescent="0.85">
      <c r="A79" s="42" t="s">
        <v>60</v>
      </c>
      <c r="B79" s="49"/>
      <c r="C79" s="50" t="s">
        <v>61</v>
      </c>
      <c r="D79" s="52">
        <v>200000</v>
      </c>
    </row>
    <row r="80" spans="1:7" s="6" customFormat="1" ht="57.75" x14ac:dyDescent="0.85">
      <c r="A80" s="7" t="s">
        <v>62</v>
      </c>
      <c r="B80" s="49"/>
      <c r="C80" s="50"/>
      <c r="D80" s="52"/>
    </row>
    <row r="81" spans="1:12" s="6" customFormat="1" ht="57.75" x14ac:dyDescent="0.85">
      <c r="A81" s="42" t="s">
        <v>75</v>
      </c>
      <c r="B81" s="49"/>
      <c r="C81" s="50" t="s">
        <v>1</v>
      </c>
      <c r="D81" s="52">
        <v>75000</v>
      </c>
    </row>
    <row r="82" spans="1:12" s="6" customFormat="1" ht="57.75" x14ac:dyDescent="0.85">
      <c r="A82" s="7" t="s">
        <v>27</v>
      </c>
      <c r="B82" s="49"/>
      <c r="C82" s="50"/>
      <c r="D82" s="52"/>
    </row>
    <row r="83" spans="1:12" s="3" customFormat="1" ht="49.5" x14ac:dyDescent="0.2">
      <c r="A83" s="42" t="s">
        <v>21</v>
      </c>
      <c r="B83" s="49"/>
      <c r="C83" s="50" t="s">
        <v>3</v>
      </c>
      <c r="D83" s="52">
        <v>4026800</v>
      </c>
    </row>
    <row r="84" spans="1:12" ht="50.25" x14ac:dyDescent="0.2">
      <c r="A84" s="7" t="s">
        <v>29</v>
      </c>
      <c r="B84" s="49"/>
      <c r="C84" s="50"/>
      <c r="D84" s="52"/>
      <c r="E84" s="3"/>
      <c r="F84" s="3"/>
      <c r="G84" s="3"/>
      <c r="H84" s="3"/>
      <c r="I84" s="3"/>
      <c r="J84" s="3"/>
      <c r="K84" s="3"/>
      <c r="L84" s="3"/>
    </row>
    <row r="85" spans="1:12" ht="49.5" x14ac:dyDescent="0.2">
      <c r="A85" s="42" t="s">
        <v>88</v>
      </c>
      <c r="B85" s="63"/>
      <c r="C85" s="72" t="s">
        <v>76</v>
      </c>
      <c r="D85" s="74">
        <v>353797</v>
      </c>
      <c r="E85" s="3"/>
      <c r="F85" s="3"/>
      <c r="G85" s="3"/>
      <c r="H85" s="3"/>
      <c r="I85" s="3"/>
      <c r="J85" s="3"/>
      <c r="K85" s="3"/>
      <c r="L85" s="3"/>
    </row>
    <row r="86" spans="1:12" ht="50.25" x14ac:dyDescent="0.2">
      <c r="A86" s="7" t="s">
        <v>77</v>
      </c>
      <c r="B86" s="64"/>
      <c r="C86" s="73"/>
      <c r="D86" s="75"/>
      <c r="E86" s="3"/>
      <c r="F86" s="3"/>
      <c r="G86" s="3"/>
      <c r="H86" s="3"/>
      <c r="I86" s="3"/>
      <c r="J86" s="3"/>
      <c r="K86" s="3"/>
      <c r="L86" s="3"/>
    </row>
    <row r="87" spans="1:12" s="37" customFormat="1" ht="102" customHeight="1" x14ac:dyDescent="0.2">
      <c r="A87" s="27" t="s">
        <v>33</v>
      </c>
      <c r="B87" s="42">
        <v>9800</v>
      </c>
      <c r="C87" s="40" t="s">
        <v>23</v>
      </c>
      <c r="D87" s="2">
        <f>D88</f>
        <v>9814899</v>
      </c>
      <c r="E87" s="43"/>
      <c r="F87" s="43"/>
      <c r="G87" s="43"/>
      <c r="H87" s="43"/>
      <c r="I87" s="43"/>
      <c r="J87" s="43"/>
      <c r="K87" s="43"/>
      <c r="L87" s="43"/>
    </row>
    <row r="88" spans="1:12" s="37" customFormat="1" ht="78" customHeight="1" x14ac:dyDescent="0.2">
      <c r="A88" s="7">
        <v>9900000000</v>
      </c>
      <c r="B88" s="7"/>
      <c r="C88" s="39" t="s">
        <v>18</v>
      </c>
      <c r="D88" s="8">
        <f>540000+340000+2270000+150000+2500000+626900+70000+300000+100000+20000+300000+800000+200000-300000+250000+50000+1414599-116600-100000+100000+300000</f>
        <v>9814899</v>
      </c>
      <c r="E88" s="43"/>
      <c r="F88" s="43"/>
      <c r="G88" s="43"/>
      <c r="H88" s="43"/>
      <c r="I88" s="43"/>
      <c r="J88" s="43"/>
      <c r="K88" s="43"/>
      <c r="L88" s="43"/>
    </row>
    <row r="89" spans="1:12" ht="73.5" customHeight="1" x14ac:dyDescent="0.2">
      <c r="A89" s="54" t="s">
        <v>16</v>
      </c>
      <c r="B89" s="54"/>
      <c r="C89" s="54"/>
      <c r="D89" s="54"/>
    </row>
    <row r="90" spans="1:12" ht="63" customHeight="1" x14ac:dyDescent="0.2">
      <c r="A90" s="42"/>
      <c r="B90" s="42" t="s">
        <v>20</v>
      </c>
      <c r="C90" s="40" t="s">
        <v>31</v>
      </c>
      <c r="D90" s="12">
        <f>D91+D97+D94</f>
        <v>14281251</v>
      </c>
    </row>
    <row r="91" spans="1:12" ht="54.95" customHeight="1" x14ac:dyDescent="0.2">
      <c r="A91" s="42" t="s">
        <v>68</v>
      </c>
      <c r="B91" s="34"/>
      <c r="C91" s="33"/>
      <c r="D91" s="8">
        <f>D92+D93</f>
        <v>3255664</v>
      </c>
    </row>
    <row r="92" spans="1:12" ht="50.25" x14ac:dyDescent="0.2">
      <c r="A92" s="7" t="s">
        <v>27</v>
      </c>
      <c r="B92" s="34"/>
      <c r="C92" s="33" t="s">
        <v>1</v>
      </c>
      <c r="D92" s="8">
        <f>2900000</f>
        <v>2900000</v>
      </c>
    </row>
    <row r="93" spans="1:12" ht="64.349999999999994" customHeight="1" x14ac:dyDescent="0.2">
      <c r="A93" s="7" t="s">
        <v>77</v>
      </c>
      <c r="B93" s="42"/>
      <c r="C93" s="33" t="s">
        <v>76</v>
      </c>
      <c r="D93" s="8">
        <f>355664</f>
        <v>355664</v>
      </c>
    </row>
    <row r="94" spans="1:12" ht="43.5" customHeight="1" x14ac:dyDescent="0.2">
      <c r="A94" s="42" t="s">
        <v>78</v>
      </c>
      <c r="B94" s="49"/>
      <c r="C94" s="50" t="s">
        <v>1</v>
      </c>
      <c r="D94" s="52">
        <v>52387</v>
      </c>
    </row>
    <row r="95" spans="1:12" ht="50.25" x14ac:dyDescent="0.2">
      <c r="A95" s="7" t="s">
        <v>27</v>
      </c>
      <c r="B95" s="49"/>
      <c r="C95" s="50"/>
      <c r="D95" s="52"/>
    </row>
    <row r="96" spans="1:12" ht="297" x14ac:dyDescent="0.2">
      <c r="A96" s="42" t="s">
        <v>13</v>
      </c>
      <c r="B96" s="42" t="s">
        <v>14</v>
      </c>
      <c r="C96" s="40" t="s">
        <v>17</v>
      </c>
      <c r="D96" s="40" t="s">
        <v>2</v>
      </c>
    </row>
    <row r="97" spans="1:4" ht="81" customHeight="1" x14ac:dyDescent="0.2">
      <c r="A97" s="42" t="s">
        <v>21</v>
      </c>
      <c r="B97" s="49"/>
      <c r="C97" s="50" t="s">
        <v>3</v>
      </c>
      <c r="D97" s="52">
        <v>10973200</v>
      </c>
    </row>
    <row r="98" spans="1:4" ht="91.5" customHeight="1" x14ac:dyDescent="0.2">
      <c r="A98" s="7" t="s">
        <v>29</v>
      </c>
      <c r="B98" s="49"/>
      <c r="C98" s="50"/>
      <c r="D98" s="52"/>
    </row>
    <row r="99" spans="1:4" s="28" customFormat="1" ht="121.5" customHeight="1" x14ac:dyDescent="0.2">
      <c r="A99" s="27" t="s">
        <v>33</v>
      </c>
      <c r="B99" s="42">
        <v>9800</v>
      </c>
      <c r="C99" s="40" t="s">
        <v>23</v>
      </c>
      <c r="D99" s="2">
        <f>D100</f>
        <v>42624850</v>
      </c>
    </row>
    <row r="100" spans="1:4" ht="94.5" customHeight="1" x14ac:dyDescent="0.2">
      <c r="A100" s="7">
        <v>9900000000</v>
      </c>
      <c r="B100" s="7"/>
      <c r="C100" s="39" t="s">
        <v>18</v>
      </c>
      <c r="D100" s="8">
        <f>19170000+600000+300000+1500000+950000+3420500+2000000+5000000+222000+1027350+2000000+140000+2000000+420000+930000+1300000+200000-300000+1550000+195000</f>
        <v>42624850</v>
      </c>
    </row>
    <row r="101" spans="1:4" ht="57" customHeight="1" x14ac:dyDescent="0.2">
      <c r="A101" s="5" t="s">
        <v>0</v>
      </c>
      <c r="B101" s="5" t="s">
        <v>0</v>
      </c>
      <c r="C101" s="36" t="s">
        <v>8</v>
      </c>
      <c r="D101" s="10">
        <f>D102+D103</f>
        <v>72176597</v>
      </c>
    </row>
    <row r="102" spans="1:4" ht="57" x14ac:dyDescent="0.2">
      <c r="A102" s="5" t="s">
        <v>0</v>
      </c>
      <c r="B102" s="5" t="s">
        <v>0</v>
      </c>
      <c r="C102" s="36" t="s">
        <v>9</v>
      </c>
      <c r="D102" s="10">
        <f>D75+D87</f>
        <v>15270496</v>
      </c>
    </row>
    <row r="103" spans="1:4" ht="57" x14ac:dyDescent="0.2">
      <c r="A103" s="5" t="s">
        <v>0</v>
      </c>
      <c r="B103" s="5" t="s">
        <v>0</v>
      </c>
      <c r="C103" s="36" t="s">
        <v>10</v>
      </c>
      <c r="D103" s="10">
        <f>D90+D99</f>
        <v>56906101</v>
      </c>
    </row>
    <row r="104" spans="1:4" ht="146.25" customHeight="1" x14ac:dyDescent="0.2">
      <c r="A104" s="13"/>
      <c r="B104" s="13"/>
      <c r="C104" s="14"/>
      <c r="D104" s="15"/>
    </row>
    <row r="105" spans="1:4" ht="126" customHeight="1" x14ac:dyDescent="0.2">
      <c r="A105" s="55" t="s">
        <v>94</v>
      </c>
      <c r="B105" s="55"/>
      <c r="C105" s="55"/>
      <c r="D105" s="55"/>
    </row>
    <row r="106" spans="1:4" ht="87" x14ac:dyDescent="1.2">
      <c r="A106" s="29"/>
      <c r="B106" s="30"/>
      <c r="C106" s="22"/>
      <c r="D106" s="31"/>
    </row>
    <row r="107" spans="1:4" ht="57.75" x14ac:dyDescent="0.8">
      <c r="A107" s="32"/>
      <c r="B107" s="32"/>
      <c r="C107" s="22"/>
      <c r="D107" s="22"/>
    </row>
  </sheetData>
  <mergeCells count="84">
    <mergeCell ref="B55:C55"/>
    <mergeCell ref="B58:C58"/>
    <mergeCell ref="B36:C36"/>
    <mergeCell ref="C85:C86"/>
    <mergeCell ref="D85:D86"/>
    <mergeCell ref="B85:B86"/>
    <mergeCell ref="A59:D59"/>
    <mergeCell ref="B52:C52"/>
    <mergeCell ref="D81:D82"/>
    <mergeCell ref="B62:C62"/>
    <mergeCell ref="B63:C63"/>
    <mergeCell ref="B60:C60"/>
    <mergeCell ref="B61:C61"/>
    <mergeCell ref="B76:B78"/>
    <mergeCell ref="B42:C42"/>
    <mergeCell ref="B43:C43"/>
    <mergeCell ref="B30:C30"/>
    <mergeCell ref="B54:C54"/>
    <mergeCell ref="B44:C44"/>
    <mergeCell ref="B45:C45"/>
    <mergeCell ref="B49:C49"/>
    <mergeCell ref="B47:C47"/>
    <mergeCell ref="B48:C48"/>
    <mergeCell ref="B53:C53"/>
    <mergeCell ref="B50:C50"/>
    <mergeCell ref="B34:C35"/>
    <mergeCell ref="B37:C37"/>
    <mergeCell ref="B41:C41"/>
    <mergeCell ref="B51:C51"/>
    <mergeCell ref="B40:C40"/>
    <mergeCell ref="A31:A32"/>
    <mergeCell ref="B31:C32"/>
    <mergeCell ref="D31:D32"/>
    <mergeCell ref="A34:A35"/>
    <mergeCell ref="B19:C19"/>
    <mergeCell ref="B24:C24"/>
    <mergeCell ref="B25:C25"/>
    <mergeCell ref="B20:C20"/>
    <mergeCell ref="B21:C21"/>
    <mergeCell ref="B27:C27"/>
    <mergeCell ref="D34:D35"/>
    <mergeCell ref="B33:C33"/>
    <mergeCell ref="B22:C22"/>
    <mergeCell ref="B23:C23"/>
    <mergeCell ref="B26:C26"/>
    <mergeCell ref="B29:C29"/>
    <mergeCell ref="A11:D11"/>
    <mergeCell ref="A13:D13"/>
    <mergeCell ref="A15:D15"/>
    <mergeCell ref="B16:C16"/>
    <mergeCell ref="B18:C18"/>
    <mergeCell ref="A17:D17"/>
    <mergeCell ref="D94:D95"/>
    <mergeCell ref="B81:B82"/>
    <mergeCell ref="C81:C82"/>
    <mergeCell ref="A105:D105"/>
    <mergeCell ref="A12:D12"/>
    <mergeCell ref="A71:D71"/>
    <mergeCell ref="B70:C70"/>
    <mergeCell ref="A74:D74"/>
    <mergeCell ref="B38:C38"/>
    <mergeCell ref="B28:C28"/>
    <mergeCell ref="B56:C56"/>
    <mergeCell ref="B39:C39"/>
    <mergeCell ref="B69:C69"/>
    <mergeCell ref="B68:C68"/>
    <mergeCell ref="B57:C57"/>
    <mergeCell ref="B46:C46"/>
    <mergeCell ref="B97:B98"/>
    <mergeCell ref="C97:C98"/>
    <mergeCell ref="B64:C64"/>
    <mergeCell ref="B65:C65"/>
    <mergeCell ref="D97:D98"/>
    <mergeCell ref="B66:C66"/>
    <mergeCell ref="B67:C67"/>
    <mergeCell ref="A89:D89"/>
    <mergeCell ref="D79:D80"/>
    <mergeCell ref="B79:B80"/>
    <mergeCell ref="B83:B84"/>
    <mergeCell ref="C83:C84"/>
    <mergeCell ref="D83:D84"/>
    <mergeCell ref="C79:C80"/>
    <mergeCell ref="B94:B95"/>
    <mergeCell ref="C94:C95"/>
  </mergeCells>
  <pageMargins left="0.4" right="0.23622047244094491" top="0.59055118110236227" bottom="0.35433070866141736" header="0.31496062992125984" footer="0.15748031496062992"/>
  <pageSetup paperSize="9" scale="29" fitToHeight="2" orientation="landscape" verticalDpi="300" r:id="rId1"/>
  <headerFooter>
    <oddFooter>&amp;R&amp;"Times New Roman,обычный"&amp;25Сторінка &amp;P</oddFooter>
  </headerFooter>
  <rowBreaks count="4" manualBreakCount="4">
    <brk id="25" max="3" man="1"/>
    <brk id="36" max="3" man="1"/>
    <brk id="57" max="3" man="1"/>
    <brk id="7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 4</vt:lpstr>
      <vt:lpstr>'дод 4'!Заголовки_для_печати</vt:lpstr>
      <vt:lpstr>'дод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Марина Анатоліївна</dc:creator>
  <cp:lastModifiedBy>Єрмолова Надія Олександрівна</cp:lastModifiedBy>
  <cp:lastPrinted>2024-10-04T08:47:55Z</cp:lastPrinted>
  <dcterms:created xsi:type="dcterms:W3CDTF">2018-11-15T08:41:33Z</dcterms:created>
  <dcterms:modified xsi:type="dcterms:W3CDTF">2024-10-07T08:56:23Z</dcterms:modified>
</cp:coreProperties>
</file>