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я\Програма\ЗМІНИ Жовтень\"/>
    </mc:Choice>
  </mc:AlternateContent>
  <bookViews>
    <workbookView xWindow="-105" yWindow="-105" windowWidth="23250" windowHeight="12570" firstSheet="1" activeTab="1"/>
  </bookViews>
  <sheets>
    <sheet name="Додаток 3" sheetId="9" state="hidden" r:id="rId1"/>
    <sheet name="Додаток 2" sheetId="6" r:id="rId2"/>
    <sheet name="Додаток 5" sheetId="3" state="hidden" r:id="rId3"/>
    <sheet name="Додаток 6" sheetId="4" state="hidden" r:id="rId4"/>
    <sheet name="Лист1" sheetId="5" state="hidden" r:id="rId5"/>
  </sheets>
  <definedNames>
    <definedName name="_xlnm._FilterDatabase" localSheetId="1" hidden="1">'Додаток 2'!$B$7:$O$7</definedName>
    <definedName name="_xlnm.Print_Titles" localSheetId="1">'Додаток 2'!$5:$7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6" l="1"/>
  <c r="O177" i="6"/>
  <c r="O176" i="6"/>
  <c r="M177" i="6"/>
  <c r="M176" i="6"/>
  <c r="O205" i="6" l="1"/>
  <c r="M184" i="6"/>
  <c r="O185" i="6"/>
  <c r="O204" i="6"/>
  <c r="M204" i="6"/>
  <c r="O121" i="6"/>
  <c r="O125" i="6"/>
  <c r="O184" i="6" l="1"/>
  <c r="M28" i="6"/>
  <c r="O30" i="6"/>
  <c r="O31" i="6"/>
  <c r="O29" i="6"/>
  <c r="O13" i="6" s="1"/>
  <c r="O28" i="6" l="1"/>
  <c r="M25" i="6"/>
  <c r="M13" i="6" s="1"/>
  <c r="N13" i="6" l="1"/>
  <c r="M20" i="6"/>
  <c r="O24" i="6"/>
  <c r="N24" i="6"/>
  <c r="N12" i="6" s="1"/>
  <c r="M24" i="6" l="1"/>
  <c r="O48" i="6"/>
  <c r="M48" i="6"/>
  <c r="J56" i="6" l="1"/>
  <c r="I56" i="6"/>
  <c r="G56" i="6"/>
  <c r="L57" i="6"/>
  <c r="J57" i="6"/>
  <c r="I57" i="6"/>
  <c r="G57" i="6"/>
  <c r="O153" i="6"/>
  <c r="M153" i="6"/>
  <c r="G228" i="9" l="1"/>
  <c r="G183" i="9"/>
  <c r="G182" i="9" s="1"/>
  <c r="F183" i="9"/>
  <c r="E183" i="9"/>
  <c r="E182" i="9" s="1"/>
  <c r="F182" i="9"/>
  <c r="F160" i="9"/>
  <c r="F9" i="9" s="1"/>
  <c r="E160" i="9"/>
  <c r="E9" i="9" s="1"/>
  <c r="G159" i="9"/>
  <c r="G158" i="9" s="1"/>
  <c r="F159" i="9"/>
  <c r="F158" i="9" s="1"/>
  <c r="E159" i="9"/>
  <c r="E158" i="9" s="1"/>
  <c r="G129" i="9"/>
  <c r="G125" i="9"/>
  <c r="G109" i="9"/>
  <c r="G107" i="9"/>
  <c r="G93" i="9"/>
  <c r="G92" i="9" s="1"/>
  <c r="F93" i="9"/>
  <c r="E93" i="9"/>
  <c r="E92" i="9" s="1"/>
  <c r="F92" i="9"/>
  <c r="G73" i="9"/>
  <c r="G72" i="9" s="1"/>
  <c r="F73" i="9"/>
  <c r="F72" i="9" s="1"/>
  <c r="E73" i="9"/>
  <c r="E72" i="9" s="1"/>
  <c r="G61" i="9"/>
  <c r="F61" i="9"/>
  <c r="F60" i="9"/>
  <c r="G49" i="9"/>
  <c r="F49" i="9"/>
  <c r="F48" i="9" s="1"/>
  <c r="E49" i="9"/>
  <c r="G48" i="9"/>
  <c r="E48" i="9"/>
  <c r="G28" i="9"/>
  <c r="G25" i="9"/>
  <c r="G24" i="9" s="1"/>
  <c r="F25" i="9"/>
  <c r="F24" i="9" s="1"/>
  <c r="E25" i="9"/>
  <c r="E24" i="9" s="1"/>
  <c r="F13" i="9"/>
  <c r="E13" i="9"/>
  <c r="G12" i="9"/>
  <c r="G13" i="9" s="1"/>
  <c r="G9" i="9"/>
  <c r="O10" i="6" l="1"/>
  <c r="M35" i="6"/>
  <c r="O35" i="6"/>
  <c r="O33" i="6"/>
  <c r="M33" i="6"/>
  <c r="L33" i="6"/>
  <c r="J33" i="6"/>
  <c r="I33" i="6"/>
  <c r="G33" i="6"/>
  <c r="G32" i="6" s="1"/>
  <c r="O57" i="6"/>
  <c r="M57" i="6"/>
  <c r="O52" i="6"/>
  <c r="M52" i="6"/>
  <c r="O32" i="6" l="1"/>
  <c r="L11" i="6"/>
  <c r="L34" i="6"/>
  <c r="L10" i="6" s="1"/>
  <c r="O209" i="6" l="1"/>
  <c r="M209" i="6"/>
  <c r="O169" i="6"/>
  <c r="M169" i="6"/>
  <c r="M36" i="6" l="1"/>
  <c r="M16" i="6"/>
  <c r="M12" i="6" s="1"/>
  <c r="M11" i="6"/>
  <c r="O212" i="6"/>
  <c r="O208" i="6" s="1"/>
  <c r="M212" i="6"/>
  <c r="M208" i="6" s="1"/>
  <c r="O200" i="6"/>
  <c r="M200" i="6"/>
  <c r="O196" i="6"/>
  <c r="M196" i="6"/>
  <c r="M192" i="6"/>
  <c r="O192" i="6"/>
  <c r="M188" i="6"/>
  <c r="O188" i="6"/>
  <c r="O180" i="6"/>
  <c r="M180" i="6"/>
  <c r="O172" i="6"/>
  <c r="O168" i="6" s="1"/>
  <c r="M172" i="6"/>
  <c r="M168" i="6" s="1"/>
  <c r="O164" i="6"/>
  <c r="M164" i="6"/>
  <c r="O160" i="6"/>
  <c r="M160" i="6"/>
  <c r="O156" i="6"/>
  <c r="M156" i="6"/>
  <c r="M152" i="6" s="1"/>
  <c r="O148" i="6"/>
  <c r="M148" i="6"/>
  <c r="O144" i="6"/>
  <c r="M144" i="6"/>
  <c r="O140" i="6"/>
  <c r="M140" i="6"/>
  <c r="O136" i="6"/>
  <c r="M136" i="6"/>
  <c r="O132" i="6"/>
  <c r="M132" i="6"/>
  <c r="O124" i="6"/>
  <c r="M124" i="6"/>
  <c r="O120" i="6"/>
  <c r="M120" i="6"/>
  <c r="O116" i="6"/>
  <c r="M116" i="6"/>
  <c r="O112" i="6"/>
  <c r="M112" i="6"/>
  <c r="O108" i="6"/>
  <c r="M108" i="6"/>
  <c r="O100" i="6"/>
  <c r="O96" i="6" s="1"/>
  <c r="M100" i="6"/>
  <c r="M96" i="6" s="1"/>
  <c r="O92" i="6"/>
  <c r="M92" i="6"/>
  <c r="O88" i="6"/>
  <c r="M88" i="6"/>
  <c r="O80" i="6"/>
  <c r="N80" i="6"/>
  <c r="M80" i="6"/>
  <c r="O76" i="6"/>
  <c r="N76" i="6"/>
  <c r="M76" i="6"/>
  <c r="M64" i="6"/>
  <c r="O64" i="6"/>
  <c r="M60" i="6"/>
  <c r="M56" i="6" s="1"/>
  <c r="O60" i="6"/>
  <c r="O56" i="6" s="1"/>
  <c r="N44" i="6"/>
  <c r="O44" i="6"/>
  <c r="M44" i="6"/>
  <c r="M40" i="6"/>
  <c r="O40" i="6"/>
  <c r="O36" i="6"/>
  <c r="O20" i="6"/>
  <c r="O16" i="6"/>
  <c r="O12" i="6" l="1"/>
  <c r="M72" i="6"/>
  <c r="M104" i="6"/>
  <c r="O152" i="6"/>
  <c r="O72" i="6"/>
  <c r="N72" i="6"/>
  <c r="N9" i="6" s="1"/>
  <c r="L64" i="6" l="1"/>
  <c r="L56" i="6" s="1"/>
  <c r="M34" i="6" l="1"/>
  <c r="M10" i="6" s="1"/>
  <c r="J34" i="6" l="1"/>
  <c r="J10" i="6" s="1"/>
  <c r="I32" i="6"/>
  <c r="M32" i="6" l="1"/>
  <c r="J32" i="6"/>
  <c r="L32" i="6"/>
  <c r="O105" i="6"/>
  <c r="J177" i="6"/>
  <c r="H9" i="6"/>
  <c r="I177" i="6"/>
  <c r="I176" i="6"/>
  <c r="G17" i="6"/>
  <c r="I16" i="6"/>
  <c r="G16" i="6"/>
  <c r="G12" i="6" s="1"/>
  <c r="I12" i="6"/>
  <c r="G13" i="6"/>
  <c r="J36" i="6"/>
  <c r="L36" i="6"/>
  <c r="J44" i="6"/>
  <c r="L44" i="6"/>
  <c r="J72" i="6"/>
  <c r="L72" i="6"/>
  <c r="J73" i="6"/>
  <c r="L73" i="6"/>
  <c r="G84" i="6"/>
  <c r="I84" i="6"/>
  <c r="J84" i="6"/>
  <c r="L84" i="6"/>
  <c r="M84" i="6"/>
  <c r="O84" i="6"/>
  <c r="G85" i="6"/>
  <c r="I85" i="6"/>
  <c r="J85" i="6"/>
  <c r="L85" i="6"/>
  <c r="M85" i="6"/>
  <c r="O85" i="6"/>
  <c r="G104" i="6"/>
  <c r="I104" i="6"/>
  <c r="J104" i="6"/>
  <c r="L104" i="6"/>
  <c r="O104" i="6"/>
  <c r="G105" i="6"/>
  <c r="I105" i="6"/>
  <c r="J105" i="6"/>
  <c r="L105" i="6"/>
  <c r="M105" i="6"/>
  <c r="G152" i="6"/>
  <c r="I152" i="6"/>
  <c r="J152" i="6"/>
  <c r="K152" i="6"/>
  <c r="L152" i="6"/>
  <c r="G153" i="6"/>
  <c r="I153" i="6"/>
  <c r="J153" i="6"/>
  <c r="K153" i="6"/>
  <c r="K9" i="6" s="1"/>
  <c r="L153" i="6"/>
  <c r="G176" i="6"/>
  <c r="G177" i="6"/>
  <c r="L177" i="6"/>
  <c r="J196" i="6"/>
  <c r="J176" i="6" s="1"/>
  <c r="L196" i="6"/>
  <c r="L176" i="6" s="1"/>
  <c r="M9" i="6" l="1"/>
  <c r="O9" i="6"/>
  <c r="L9" i="6"/>
  <c r="I9" i="6"/>
  <c r="G9" i="6"/>
  <c r="J13" i="6"/>
  <c r="J12" i="6" l="1"/>
  <c r="J9" i="6"/>
</calcChain>
</file>

<file path=xl/sharedStrings.xml><?xml version="1.0" encoding="utf-8"?>
<sst xmlns="http://schemas.openxmlformats.org/spreadsheetml/2006/main" count="1195" uniqueCount="330">
  <si>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</si>
  <si>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</si>
  <si>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</si>
  <si>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</si>
  <si>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</si>
  <si>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</si>
  <si>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</si>
  <si>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</si>
  <si>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</si>
  <si>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Інші джерела (зазначити)</t>
  </si>
  <si>
    <t xml:space="preserve">Завдання 1, усього </t>
  </si>
  <si>
    <t>Державний бюджет</t>
  </si>
  <si>
    <t>Інші джерела</t>
  </si>
  <si>
    <t>(зазначити)</t>
  </si>
  <si>
    <t>** зазначається у разі поділу програми на підпрограми</t>
  </si>
  <si>
    <t>Сумський міський голова</t>
  </si>
  <si>
    <t>__________________________________________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</si>
  <si>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</si>
  <si>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</si>
  <si>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</si>
  <si>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</si>
  <si>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</si>
  <si>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Індикатор/індикатори програми **</t>
  </si>
  <si>
    <t>Продукту</t>
  </si>
  <si>
    <t>Якості</t>
  </si>
  <si>
    <t xml:space="preserve">Завдання 1. </t>
  </si>
  <si>
    <t>Витрат</t>
  </si>
  <si>
    <t>Ефективності</t>
  </si>
  <si>
    <t xml:space="preserve">Захід 1.1. </t>
  </si>
  <si>
    <t>Захід 1.2.</t>
  </si>
  <si>
    <t>*зазначається у випадку якщо відповідальний виконавець програми не є головним розпорядником бюджетних коштів;</t>
  </si>
  <si>
    <t>Олександр ЛИСЕНКО</t>
  </si>
  <si>
    <t>Виконавець: Марина БАСАНЕЦЬ__________</t>
  </si>
  <si>
    <t xml:space="preserve">                      </t>
  </si>
  <si>
    <t>Інформація про виконання програми</t>
  </si>
  <si>
    <t>за _____________________________</t>
  </si>
  <si>
    <t>(звітний період)*</t>
  </si>
  <si>
    <t>1. _____________________________________________________________________________________________________________</t>
  </si>
  <si>
    <t>(найменування програми, дата і номер рішення про її затвердження)</t>
  </si>
  <si>
    <t>2. _____________________________________________________________________________________________________________</t>
  </si>
  <si>
    <t>(відповідальний виконавець програми)</t>
  </si>
  <si>
    <t xml:space="preserve">тис грн 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</si>
  <si>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</si>
  <si>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</si>
  <si>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</si>
  <si>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</si>
  <si>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</si>
  <si>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Підпрограма 1** (зазначити назву)</t>
  </si>
  <si>
    <t>Всього по підпрограмі, в т.ч. за джерелами фінансування:</t>
  </si>
  <si>
    <t>Завдання 1 всього, в т.ч. за джерелами фінансування:</t>
  </si>
  <si>
    <t>Захід 1.1. всього, в т.ч. за джерелами фінансування:</t>
  </si>
  <si>
    <t>Захід ..., в т.ч. за джерелами фінансування:</t>
  </si>
  <si>
    <t>* у разі подання заключного звіту про виконання програми інформація надається окремо за весь період реалізації програми та окремо за останній рік реалізації програми</t>
  </si>
  <si>
    <t>Виконавець: Марина БАСАНЕЦЬ __________</t>
  </si>
  <si>
    <t>Звіт про виконання результативних показників/індикаторів програми</t>
  </si>
  <si>
    <t>(звітний період)</t>
  </si>
  <si>
    <t>Назва індикатору/завдання/заходу,</t>
  </si>
  <si>
    <t>відповідального виконавця завдання/головного розпорядника бюджетних коштів*, найменування КПКВК</t>
  </si>
  <si>
    <t>Назва результативного показника</t>
  </si>
  <si>
    <t>Значення показника</t>
  </si>
  <si>
    <t>Відсоток виконання кол. 6/кол.5</t>
  </si>
  <si>
    <t>Причини невиконання</t>
  </si>
  <si>
    <t>план</t>
  </si>
  <si>
    <t>виконано</t>
  </si>
  <si>
    <t xml:space="preserve">Індикатор/індикатори** програми </t>
  </si>
  <si>
    <t>Підпрограма 1*** (зазначити назву)</t>
  </si>
  <si>
    <t>Індикатор/індикатори підпрограми</t>
  </si>
  <si>
    <t xml:space="preserve"> 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</si>
  <si>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</si>
  <si>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*** зазначається у разі поділу програми на підпрограми</t>
  </si>
  <si>
    <t xml:space="preserve">                                                                                                                                                                                                                      Додаток 5
                                                                   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                                                                     цільових програм Сумської міської територіальної
                                                                                                                                                                                громади
</t>
  </si>
  <si>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Додаток 6
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цільових програм Сумської міської територіальної 
                                     громади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</si>
  <si>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Державний бюджет </t>
  </si>
  <si>
    <t>Мета програми: реалізація екологічної політики, спрямованої на стабілізацію та поліпшення стану навколишнього природного середовища на території Сумської міської територіальної громади</t>
  </si>
  <si>
    <t>2023 рік (план)</t>
  </si>
  <si>
    <t>2024 рік (план)</t>
  </si>
  <si>
    <t>Зниження рівня забруднення атмосферного повітря</t>
  </si>
  <si>
    <t xml:space="preserve">Захід 1, усього </t>
  </si>
  <si>
    <t>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</t>
  </si>
  <si>
    <t xml:space="preserve">Завдання 2, усього </t>
  </si>
  <si>
    <t>Зниження рівня забруднення водних ресурсів</t>
  </si>
  <si>
    <t>Завдання та заходи у сфері охорони атмосферного повітря</t>
  </si>
  <si>
    <t>Будівництво / реконструкція напірних / самопливних каналізаційних колекторів</t>
  </si>
  <si>
    <t xml:space="preserve">Ліквідаційний тампонаж </t>
  </si>
  <si>
    <t xml:space="preserve">Захід 2, усього </t>
  </si>
  <si>
    <t xml:space="preserve">Захід 3, усього </t>
  </si>
  <si>
    <t xml:space="preserve">Захід 4, усього </t>
  </si>
  <si>
    <t xml:space="preserve">Завдання 3, усього </t>
  </si>
  <si>
    <t>Поліпшення екологічного стану водних об’єктів, у т.ч. відновлення та підтримання сприятливого гідрологічного режиму</t>
  </si>
  <si>
    <t>Проведення санітарних заходів та благоустрою у прибережних смугах річок Псел, Сумка, Стрілка, ін. водних об’єктів, очищення русел річок</t>
  </si>
  <si>
    <t>Проведення санітарних заходів та благоустрою у прибережній смузі оз. Чеха</t>
  </si>
  <si>
    <t xml:space="preserve">Реконструкція системи відведення міських зливових стоків у поверхневі водні об’єкти </t>
  </si>
  <si>
    <t xml:space="preserve">Захід 5, усього </t>
  </si>
  <si>
    <t xml:space="preserve">Завдання 4, усього </t>
  </si>
  <si>
    <t>Поліпшення технічного стану та благоустрою водойм</t>
  </si>
  <si>
    <t>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</t>
  </si>
  <si>
    <t xml:space="preserve">Реконструкція підпірної гідроспоруди під Шевченківським мостом </t>
  </si>
  <si>
    <t xml:space="preserve">Завдання 5, усього </t>
  </si>
  <si>
    <t>Збереження площ зелених зон та забезпечення якісного озеленення</t>
  </si>
  <si>
    <t>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</t>
  </si>
  <si>
    <t>Створення та відновлення газонів у парках та скверах</t>
  </si>
  <si>
    <t xml:space="preserve">Завдання 6, усього </t>
  </si>
  <si>
    <t>Очищення міського середовища від негативних наслідків буреломів, вітровалів</t>
  </si>
  <si>
    <t xml:space="preserve">Завдання 7, усього </t>
  </si>
  <si>
    <t xml:space="preserve">Захід 6, усього </t>
  </si>
  <si>
    <t xml:space="preserve">Захід 7, усього </t>
  </si>
  <si>
    <t xml:space="preserve">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</t>
  </si>
  <si>
    <t>Утримання ботанічного саду місцевого значення «Юннатівський»</t>
  </si>
  <si>
    <t>Поповнення експозицій рідкісних та зникаючих рослин і тварин у ботанічному саду місцевого значення «Юннатівський»</t>
  </si>
  <si>
    <t>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</t>
  </si>
  <si>
    <t xml:space="preserve">Захід 8, усього </t>
  </si>
  <si>
    <t xml:space="preserve">Захід 9, усього </t>
  </si>
  <si>
    <t xml:space="preserve">Захід 10, усього </t>
  </si>
  <si>
    <t xml:space="preserve">Захід 11, усього </t>
  </si>
  <si>
    <t xml:space="preserve">Виготовлення та встановлення охоронних  знаків для об’єктів природно-заповідного фонду Сумської міської територіальної громади </t>
  </si>
  <si>
    <t>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</t>
  </si>
  <si>
    <t>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</t>
  </si>
  <si>
    <t>Обладнання системи освітлення на території ботанічного саду місцевого значення «Юннатівський»</t>
  </si>
  <si>
    <t>Доукомплектування системи відеоспостереження на території ботанічного саду місцевого значення «Юннатівський»</t>
  </si>
  <si>
    <t xml:space="preserve">Завдання 8, усього </t>
  </si>
  <si>
    <t>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</si>
  <si>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</t>
  </si>
  <si>
    <t>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</t>
  </si>
  <si>
    <t>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</t>
  </si>
  <si>
    <t xml:space="preserve">Завдання 9, усього </t>
  </si>
  <si>
    <t>Відновлення порушених земель</t>
  </si>
  <si>
    <t>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</t>
  </si>
  <si>
    <t xml:space="preserve">Завдання 10, усього </t>
  </si>
  <si>
    <t>Видання інформаційно-освітнього екологічного бюлетеня Сумської міської ради «Екологічний орієнтир»</t>
  </si>
  <si>
    <t>Проведення у позашкільному вихованні освітніх акцій, проєктів, семінарів, лекцій та екскурсій з питань екології та охорони природи</t>
  </si>
  <si>
    <t>Проведення для містян та гостей міста Суми заходів екологічного і природоохоронного напрямку</t>
  </si>
  <si>
    <t>Підготовка і видання поліграфічної продукції щодо пропаганди охорони навколишнього природного середовища</t>
  </si>
  <si>
    <t>Реалізація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</si>
  <si>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Супровід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</si>
  <si>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Еколого - просвітницька діяльність</t>
  </si>
  <si>
    <t xml:space="preserve">Завдання 11, усього </t>
  </si>
  <si>
    <t>Наукова діяльність</t>
  </si>
  <si>
    <t>Забезпечення проведення стратегічної екологічної оцінки документів державного планування</t>
  </si>
  <si>
    <t>Програми охорони навколишнього природного середовища Сумської міської територіальної громади на 2022 - 2024 роки (зі змінами)</t>
  </si>
  <si>
    <t>2022 рік</t>
  </si>
  <si>
    <t>2023 рік</t>
  </si>
  <si>
    <t>2024 рік</t>
  </si>
  <si>
    <t>Завдання 1. Зниження рівня забруднення атмосферного повітря</t>
  </si>
  <si>
    <t>Завдання 3. Поліпшення екологічного стану водних об’єктів, у т.ч. відновлення та підтримання сприятливого гідрологічного режиму</t>
  </si>
  <si>
    <t>Завдання 4. Поліпшення технічного стану та благоустрою водойм</t>
  </si>
  <si>
    <t>Завдання 5. Збереження площ зелених зон та забезпечення якісного озеленення</t>
  </si>
  <si>
    <t>Завдання 6. Очищення міського середовища від негативних наслідків буреломів, вітровалів</t>
  </si>
  <si>
    <t>Завдання 8.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</si>
  <si>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Завдання 9. Відновлення порушених земель</t>
  </si>
  <si>
    <t>Завдання 10. Еколого - просвітницька діяльність</t>
  </si>
  <si>
    <t>Захід 2. Проведення у позашкільному вихованні освітніх акцій, проєктів, семінарів, лекцій та екскурсій з питань екології та охорони природи</t>
  </si>
  <si>
    <t>Захід 4. Підготовка і видання поліграфічної продукції щодо пропаганди охорони навколишнього природного середовища</t>
  </si>
  <si>
    <t>Завдання 11. Наукова діяльність</t>
  </si>
  <si>
    <t>од.</t>
  </si>
  <si>
    <t>Загальний обсяг фінасування</t>
  </si>
  <si>
    <t xml:space="preserve">Витрати на одиницю показника продукту </t>
  </si>
  <si>
    <t>грн/од.</t>
  </si>
  <si>
    <t>Кількість розроблених звітів</t>
  </si>
  <si>
    <t>Кількість проведених лабораторних вимірювань джерел викидів</t>
  </si>
  <si>
    <t>Середні витрати на одиницю показника продукту</t>
  </si>
  <si>
    <t>Відсоток виконання заходу</t>
  </si>
  <si>
    <t>%</t>
  </si>
  <si>
    <t>Кількість затампонованих свердловин</t>
  </si>
  <si>
    <t>грн/м</t>
  </si>
  <si>
    <t xml:space="preserve"> м²</t>
  </si>
  <si>
    <t>га</t>
  </si>
  <si>
    <t>Площа території, на якій проводиться санітарні заходи та благоустрій</t>
  </si>
  <si>
    <t>грн/га</t>
  </si>
  <si>
    <t>Кількість реконструйованих випусків зливових вод</t>
  </si>
  <si>
    <t>шт.</t>
  </si>
  <si>
    <t>Довжина русла, що потребує розчищення</t>
  </si>
  <si>
    <t>м</t>
  </si>
  <si>
    <t>Витрати на одиницю показника продукту</t>
  </si>
  <si>
    <t>Кількість реконструйованих об'єктів</t>
  </si>
  <si>
    <t>од</t>
  </si>
  <si>
    <t>Кількість посаджених/замінених дерев (кущів)</t>
  </si>
  <si>
    <t>грн/шт.</t>
  </si>
  <si>
    <t>Площа створених/відновлених газонів</t>
  </si>
  <si>
    <t>Обсяг ліквідованої деревини</t>
  </si>
  <si>
    <t>Кількість виготовлених знаків необхідних для встановлення</t>
  </si>
  <si>
    <t>Облаштована площа доріжок</t>
  </si>
  <si>
    <t>Загальний обсяг фінасування по заходу</t>
  </si>
  <si>
    <t xml:space="preserve">Загальний обсяг фінасування </t>
  </si>
  <si>
    <t>Встановлення камери відеоспостереження</t>
  </si>
  <si>
    <t>Встановлення вуличних світильників на сонячних батареях</t>
  </si>
  <si>
    <t>Кількість ботанічних садів, що утримуються</t>
  </si>
  <si>
    <t>Кількість видів придбаних екземплярів</t>
  </si>
  <si>
    <t>Кількість розроблених проєктів</t>
  </si>
  <si>
    <t>Кількість придбаного обладнання</t>
  </si>
  <si>
    <t>Кількість придбаних кормів</t>
  </si>
  <si>
    <t>т</t>
  </si>
  <si>
    <t>грн/т</t>
  </si>
  <si>
    <t>Кількість придбаних генераторів</t>
  </si>
  <si>
    <t>Кількість придбаного інвентарю,засобів, предметів</t>
  </si>
  <si>
    <t>Кількість встановлених комплектів обладнання</t>
  </si>
  <si>
    <t>Кількість люмінесцентних ламп,переданих спецалізованому підприємству, що має ліцензію</t>
  </si>
  <si>
    <t>Кількість пестицидів переданих на утилізацію підприємству, що має ліцензію</t>
  </si>
  <si>
    <t>Площа влаштованих карт складування</t>
  </si>
  <si>
    <t>Кількість висаджених зелених насаджень</t>
  </si>
  <si>
    <t>Кількість виданих бюлетнів</t>
  </si>
  <si>
    <t>Кількість проведених акцій</t>
  </si>
  <si>
    <t>Кількість проведених заходів</t>
  </si>
  <si>
    <t>Кількість видів поліграфічної продукції</t>
  </si>
  <si>
    <t>Кількість проведених просвітницьких ініціатив</t>
  </si>
  <si>
    <t>Кількість улаштованих сонячних електростанцій</t>
  </si>
  <si>
    <t>Кількість заходів супроводу</t>
  </si>
  <si>
    <t>Кількість розроблених СЕО</t>
  </si>
  <si>
    <t xml:space="preserve">
Загальний обсяг фінасування</t>
  </si>
  <si>
    <t>Природоохоронні заходи за  рахунок цільових фондів (КТПКВКМБ-8340)</t>
  </si>
  <si>
    <t>Природоохоронні заходи за рахунок цільових фондів (КТПКВКМБ-8340)</t>
  </si>
  <si>
    <t>Завдання 7. Належне утримання і розвиток обєктів природно - заповідного фонду</t>
  </si>
  <si>
    <t>17 661 604</t>
  </si>
  <si>
    <t>грн</t>
  </si>
  <si>
    <t>0618340
1018340</t>
  </si>
  <si>
    <t>Управління освіти і науки Сумської міської ради, відділ культури Сумської міської ради</t>
  </si>
  <si>
    <t>1218340
0618340
1018340</t>
  </si>
  <si>
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 </t>
  </si>
  <si>
    <t>1217310
1217361
1217363
1218340
1217383</t>
  </si>
  <si>
    <t>Департамент інфраструктури міста Сумської міської ради</t>
  </si>
  <si>
    <t>В.4 Комфортна громада</t>
  </si>
  <si>
    <t>Нове будівництво модульної зливної станції біля очисних споруд за адресою: м. Суми, вул. Гамалія, буд. 40</t>
  </si>
  <si>
    <t>1217310
1217361
1218340</t>
  </si>
  <si>
    <t>1217310
1218340</t>
  </si>
  <si>
    <t>1216030
1218340</t>
  </si>
  <si>
    <t>1217330
1218340</t>
  </si>
  <si>
    <t>Санітарне утримання та догляд за насадженнями парку-пам’ятки садово-паркового мистецтва місцевого значення «Басівський»</t>
  </si>
  <si>
    <t>0618340</t>
  </si>
  <si>
    <t>Управління освіти і науки Сумської міської ради, центр еколого-натуралістичної творчості учнівської молоді Сумської міської ради</t>
  </si>
  <si>
    <t>Департамент фінансів, економіки та інвестицій Сумської міської ради</t>
  </si>
  <si>
    <t>1218340
1218312</t>
  </si>
  <si>
    <t>1517330
1517361</t>
  </si>
  <si>
    <t>Управління капітального будівництва та дорожнього господарства Сумської міської ради</t>
  </si>
  <si>
    <t>390 000,00 (грант)</t>
  </si>
  <si>
    <t>Управління освіти і науки Сумської міської ради, Департамент фінансів, економіки та інвестицій Сумської міської ради</t>
  </si>
  <si>
    <t>0218340</t>
  </si>
  <si>
    <t>Виконком Сумської міської ради, КУ "Агенція промоції "Суми"" Сумської міської ради</t>
  </si>
  <si>
    <t>0618340
3718340</t>
  </si>
  <si>
    <t xml:space="preserve">2022 рік (план) </t>
  </si>
  <si>
    <t>Виконавець ГРБК</t>
  </si>
  <si>
    <t xml:space="preserve">Назва завдання та заходу </t>
  </si>
  <si>
    <t>Завдання 2. Зниження рівня забруднення водних ресурсів</t>
  </si>
  <si>
    <r>
      <t xml:space="preserve">Захід 1. Проведення санітарних заходів та благоустрою у прибережних смугах річок Псел, Сумка, Стрілка, ін. водних об’єктів, очищення русел річок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  <r>
      <rPr>
        <sz val="9"/>
        <color theme="1"/>
        <rFont val="Times New Roman"/>
        <family val="1"/>
        <charset val="204"/>
      </rPr>
      <t xml:space="preserve">
</t>
    </r>
  </si>
  <si>
    <r>
      <t>грн/м</t>
    </r>
    <r>
      <rPr>
        <sz val="9"/>
        <color theme="1"/>
        <rFont val="Calibri"/>
        <family val="2"/>
        <charset val="204"/>
      </rPr>
      <t>²</t>
    </r>
  </si>
  <si>
    <r>
      <t xml:space="preserve">Захід 1. 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Організація  благоустрою населених пунктів (КТПКВКМБ-6030)
Природоохоронні   заходи   за   рахунок   цільових фондів (КТПКВКМБ-8340)</t>
    </r>
  </si>
  <si>
    <r>
      <t xml:space="preserve">Захід 2. Реконструкція підпірної гідроспоруди під Шевченківським мостом 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інших об’єктів комунальної власності (КТПКВКМБ-7330)
Природоохоронні заходи за   рахунок   цільових фондів (КТПКВКМБ-8340)</t>
    </r>
  </si>
  <si>
    <r>
      <t xml:space="preserve">Захід 1.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
фондів (КТПКВКМБ-8340)</t>
    </r>
  </si>
  <si>
    <r>
      <t xml:space="preserve">Захід 2. Створення та відновлення газонів у парках та скверах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</si>
  <si>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>м</t>
    </r>
    <r>
      <rPr>
        <sz val="9"/>
        <color theme="1"/>
        <rFont val="Calibri"/>
        <family val="2"/>
        <charset val="204"/>
      </rPr>
      <t>²</t>
    </r>
  </si>
  <si>
    <r>
      <t>м</t>
    </r>
    <r>
      <rPr>
        <sz val="9"/>
        <color theme="1"/>
        <rFont val="Calibri"/>
        <family val="2"/>
        <charset val="204"/>
      </rPr>
      <t>³</t>
    </r>
  </si>
  <si>
    <r>
      <t>грн/м</t>
    </r>
    <r>
      <rPr>
        <sz val="9"/>
        <color theme="1"/>
        <rFont val="Calibri"/>
        <family val="2"/>
        <charset val="204"/>
      </rPr>
      <t>³</t>
    </r>
  </si>
  <si>
    <r>
      <t xml:space="preserve">Захід 2.  Санітарне утримання та догляд за насадженнями парку - пам’ятки садово-паркового мистецтва місцевого значення «Басівський»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</si>
  <si>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3. Виготовлення та встановлення охоронних  знаків для об’єктів природно-заповідного фонду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 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</si>
  <si>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
Захід 4. Облаштування території (доріжок, огорожі тощо)
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Управління освіти   і   науки   Сумської   міської   ради, центр  еколого-натуралістичної 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 заходи за рахунок цільових  фондів
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</si>
  <si>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6. Поповнення експозицій рідкісних та зникаючих рослин і тварин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</si>
  <si>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7.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</si>
  <si>
    <r>
      <t xml:space="preserve">Захід 8. 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фінансів, економіки  та  інвестицій  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цільових фондів
(КТПКВКМБ-8340)</t>
    </r>
  </si>
  <si>
    <r>
      <t xml:space="preserve">Захід 9.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 </t>
    </r>
    <r>
      <rPr>
        <sz val="9"/>
        <color theme="1"/>
        <rFont val="Times New Roman"/>
        <family val="1"/>
        <charset val="204"/>
      </rPr>
      <t xml:space="preserve">Управління освіти  і  науки Сумської  міської  ради, центр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</si>
  <si>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10. Обладнання системи освітлення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 </t>
    </r>
    <r>
      <rPr>
        <sz val="9"/>
        <color theme="1"/>
        <rFont val="Times New Roman"/>
        <family val="1"/>
        <charset val="204"/>
      </rPr>
      <t xml:space="preserve">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</si>
  <si>
    <r>
      <t xml:space="preserve">Захід 2. 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цільових  фондів (КТПКВКМБ-8340)
Утилізація відходів (КТПКВКМБ-8312)</t>
    </r>
    <r>
      <rPr>
        <sz val="9"/>
        <color theme="1"/>
        <rFont val="Times New Roman"/>
        <family val="1"/>
        <charset val="204"/>
      </rPr>
      <t xml:space="preserve">
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</si>
  <si>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Управління освіти і науки Сумської  міської ради, центр еколого-натуралістичної творчості учнівської молоді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</si>
  <si>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>Департамент фінансів, економіки та інвестицій Сумської міської ради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</si>
  <si>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Управління освіти і науки Сумської міської ради </t>
    </r>
  </si>
  <si>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Департамент  фінансів, економіки та інвестицій Сумської міської ради   </t>
    </r>
  </si>
  <si>
    <r>
      <t xml:space="preserve">
Захід 1. Забезпечення проведення стратегічної екологічної оцінки документів державного планування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</si>
  <si>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>Планові ‌значення‌ ‌показників‌ ‌за‌ ‌роками‌ ‌виконання</t>
  </si>
  <si>
    <r>
      <t xml:space="preserve">
Захід 2.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ради.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</si>
  <si>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Результативні показники/індикатори </t>
  </si>
  <si>
    <r>
      <t xml:space="preserve">Захід 2. Проведення санітарних заходів та благоустрою у прибережній смузі оз. Чеха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</si>
  <si>
    <r>
      <t xml:space="preserve">Захід 4. Ліквідаційний тампонаж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</t>
    </r>
    <r>
      <rPr>
        <sz val="9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
 (КТПКВКМБ-7310) 
Природоохоронні  заходи  за  рахунок  цільових
фондів (КТПКВКМБ-8340)</t>
    </r>
    <r>
      <rPr>
        <sz val="9"/>
        <color theme="1"/>
        <rFont val="Times New Roman"/>
        <family val="1"/>
        <charset val="204"/>
      </rPr>
      <t xml:space="preserve">
 </t>
    </r>
  </si>
  <si>
    <t>0618340 3718340</t>
  </si>
  <si>
    <r>
      <t>Кількість об</t>
    </r>
    <r>
      <rPr>
        <sz val="9"/>
        <color theme="1"/>
        <rFont val="Rockwell"/>
        <family val="1"/>
      </rPr>
      <t>'</t>
    </r>
    <r>
      <rPr>
        <sz val="9"/>
        <color theme="1"/>
        <rFont val="Times New Roman"/>
        <family val="1"/>
        <charset val="204"/>
      </rPr>
      <t>єктів будівництва</t>
    </r>
  </si>
  <si>
    <t xml:space="preserve">Кількість здійснених платежів </t>
  </si>
  <si>
    <t>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       60 000 м3/добу з виділенням першої черги будівництва потужністю 30 000 м3/добу у м. Суми вул. Гамалія, буд. 40</t>
  </si>
  <si>
    <t>Ліквідація наслідків буреломів, вітровалів на території Сумської міської територіальної громади</t>
  </si>
  <si>
    <r>
      <t>Належне утримання і розвиток об</t>
    </r>
    <r>
      <rPr>
        <b/>
        <sz val="9"/>
        <color theme="1"/>
        <rFont val="Rockwell"/>
        <family val="1"/>
      </rPr>
      <t>'</t>
    </r>
    <r>
      <rPr>
        <b/>
        <sz val="9"/>
        <color theme="1"/>
        <rFont val="Times New Roman"/>
        <family val="1"/>
        <charset val="204"/>
      </rPr>
      <t>єктів природно-заповідного фонду</t>
    </r>
  </si>
  <si>
    <r>
      <t xml:space="preserve">Захід 7. Сплата членських внесків Асоціація професіоналів довкілля «PAEW»/ Professional Association of Environmentalists of the World (PAEW)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виконавець:</t>
    </r>
    <r>
      <rPr>
        <sz val="9"/>
        <color theme="1"/>
        <rFont val="Times New Roman"/>
        <family val="1"/>
        <charset val="204"/>
      </rPr>
      <t xml:space="preserve">      Департамент  фінансів, економіки  та  інвестицій 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</si>
  <si>
    <t>Кількість заходів з охорони навколишнього середовища</t>
  </si>
  <si>
    <t>Кількість заходів</t>
  </si>
  <si>
    <t>Кількість пам'яток природи, за якими здійснюється догляд</t>
  </si>
  <si>
    <t>Кількість об'єктів, що утримується</t>
  </si>
  <si>
    <r>
      <t xml:space="preserve">Захід 1. Видання інформаційно-освітнього екологічного бюлетеня Сумської міської ради «Екологічний орієнтир»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 Департамент фінансів, економіки  та  інвестицій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 за    рахунок  цільових фондів (КТПКВКМБ-8340)</t>
    </r>
  </si>
  <si>
    <r>
      <t xml:space="preserve">Захід 1. Будівництво / реконструкція напірних / самопливних каналізаційних колекторів 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   об’єктів    житлово-комунального господарства (КТПКВКМБ-7310)
Співфінансування  інвестиційних  проєктів,  що реалізуються   за   рахунок   коштів   державного фонду регіонального розвитку
(КТПКВКМБ-7361)
Виконання   інвестиційних   проєктів   в рамках здійснення        заходів        щодо соціально- економічного     розвитку     окремих     територій (КТПКВКМБ-7363)
Природоохоронні  заходи  за  рахунок  цільових фондів (КТПКВКМБ-8340)
Реалізація проектів (о'бєктів, заходів) за рахунок коштів фонду ліквідації наслідків зброїної агресії
(КТПКВКМБ-7383)</t>
    </r>
    <r>
      <rPr>
        <sz val="9"/>
        <rFont val="Times New Roman"/>
        <family val="1"/>
        <charset val="204"/>
      </rPr>
      <t xml:space="preserve">
</t>
    </r>
  </si>
  <si>
    <r>
      <t xml:space="preserve">Захід 3.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
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капітального будівництва  та  дорожнього  господарства  Сумської 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Будівництво інших об’єктів комунальної власності (КТПКВКМБ-7330)
Cпівфінансування  інвестиційних  проектів,  що  реалізуються за рахунок    коштів  державного фонду    регіонального розвитку (КТПКВКМБ-7361)
</t>
    </r>
  </si>
  <si>
    <t xml:space="preserve">Розробка проєктів інвентаризації джерел викидів забруднюючих речовин в атмосферне повітря закладів галузі «Освіта», культурно-освітніх закладів та установ Сумської міської територіальної громади
</t>
  </si>
  <si>
    <t>В.4.1
Охорона
навколишнього
природного
середовища</t>
  </si>
  <si>
    <t xml:space="preserve">В.4.3. Комфортне та
якісне житло
</t>
  </si>
  <si>
    <t xml:space="preserve">В.4.3.2. Модернізація системи централізованого
водопостачання та водовідведення
</t>
  </si>
  <si>
    <t xml:space="preserve">В.4.1.1. Відновлення гідрологічного режиму та підтримка
санітарного стану водойм громади
</t>
  </si>
  <si>
    <t>В.4.1 Охорона навколишнього природного середовища</t>
  </si>
  <si>
    <t>В.4.1.4. Збереження та розвиток зелених зон (озеленення)</t>
  </si>
  <si>
    <t>В.4.2.2. Будівництво полігону для складування твердих
побутових відходів</t>
  </si>
  <si>
    <t xml:space="preserve">В.4.1.5. Підвищення екологічної свідомості населення </t>
  </si>
  <si>
    <t xml:space="preserve"> В.4.1
Охорона
навколишнього
природного
середовища</t>
  </si>
  <si>
    <r>
      <t xml:space="preserve">Захід 1.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
</t>
    </r>
    <r>
      <rPr>
        <b/>
        <i/>
        <u/>
        <sz val="9"/>
        <color theme="1"/>
        <rFont val="Times New Roman"/>
        <family val="1"/>
        <charset val="204"/>
      </rPr>
      <t xml:space="preserve">
Відповідальний  виконавець: </t>
    </r>
    <r>
      <rPr>
        <sz val="9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</si>
  <si>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 В.4.2. Чиста громада</t>
  </si>
  <si>
    <t>Кількість   збудованих /
реконструйованих напірних / самопливних колекторів</t>
  </si>
  <si>
    <t>Кількість модернізованих /
реконструйованих систем водовідведення</t>
  </si>
  <si>
    <t xml:space="preserve">В.4.2. Чиста громада
</t>
  </si>
  <si>
    <t xml:space="preserve">В.4.1 Охорона навколишнього
природного середовища
</t>
  </si>
  <si>
    <t>Відсоток виконання заходів у поточному році</t>
  </si>
  <si>
    <t xml:space="preserve">Відсоток виконання заходів </t>
  </si>
  <si>
    <t>Відсоток виконання заходів</t>
  </si>
  <si>
    <t xml:space="preserve">1217310
</t>
  </si>
  <si>
    <t xml:space="preserve">Облаштування території (доріжок, огорожі тощо)
ботанічного саду місцевого значення «Юннатівський»
</t>
  </si>
  <si>
    <t>Управління освіти і науки Сумської міської ради, центр 
еколого-натуралістичної творчості учнівської молоді Сумської міської ради</t>
  </si>
  <si>
    <r>
      <t xml:space="preserve">Захід 1. Розробка проєктів інвентаризації джерел викидів забруднюючих речовин в атмосферне повітря     закладів галузі «Освіта», культурно-освітніх закладів та установ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Управління освіти і науки Сумської міської ради, відділ культури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цілоьових фондів ( КТПКВКМБ-8340)</t>
    </r>
    <r>
      <rPr>
        <sz val="9"/>
        <color theme="1"/>
        <rFont val="Times New Roman"/>
        <family val="1"/>
        <charset val="204"/>
      </rPr>
      <t xml:space="preserve">
</t>
    </r>
  </si>
  <si>
    <t xml:space="preserve">
Витрат</t>
  </si>
  <si>
    <t xml:space="preserve"> Збереження природно-заповідного фонду</t>
  </si>
  <si>
    <r>
      <t xml:space="preserve">
Захід 6. Супровід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 xml:space="preserve">Відповідальний виконавець: </t>
    </r>
    <r>
      <rPr>
        <sz val="9"/>
        <color theme="1"/>
        <rFont val="Times New Roman"/>
        <family val="1"/>
        <charset val="204"/>
      </rPr>
      <t xml:space="preserve">    Департамент  фінансів, економіки та інвестицій   Сумської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</si>
  <si>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2. 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60 000 м3/добу з виділенням першої черги будівництва потужністю 30 000 м3/добу у м. Суми вул. Гамалія, буд. 40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9"/>
        <rFont val="Times New Roman"/>
        <family val="1"/>
        <charset val="204"/>
      </rPr>
      <t>Будівництво об’єктів житлово-комунального господарства (КТПКВКМБ-7310)</t>
    </r>
    <r>
      <rPr>
        <sz val="9"/>
        <rFont val="Times New Roman"/>
        <family val="1"/>
        <charset val="204"/>
      </rPr>
      <t xml:space="preserve">
</t>
    </r>
  </si>
  <si>
    <t>Програми охорони навколишнього природного середовища Сумської міської територіальної громади на 2022 - 2024 роки 
(зі змінами)</t>
  </si>
  <si>
    <r>
      <t xml:space="preserve">Захід 5. Реконструкція системи відведення міських зливових стоків у поверхневі водні об’єкти   
</t>
    </r>
    <r>
      <rPr>
        <b/>
        <i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                                                                                                                                               </t>
    </r>
    <r>
      <rPr>
        <b/>
        <i/>
        <u/>
        <sz val="9"/>
        <color theme="1"/>
        <rFont val="Times New Roman"/>
        <family val="1"/>
        <charset val="204"/>
      </rPr>
      <t xml:space="preserve">Будівництво    об’єктів    житлово-комунального господарства  (КТПКВКМБ-7310) 
Природоохоронні  заходи  за  рахунок  цільових фондів (КТПКВКМБ-8340)   </t>
    </r>
    <r>
      <rPr>
        <b/>
        <sz val="9"/>
        <color theme="1"/>
        <rFont val="Times New Roman"/>
        <family val="1"/>
        <charset val="204"/>
      </rPr>
      <t xml:space="preserve">   </t>
    </r>
    <r>
      <rPr>
        <sz val="9"/>
        <color theme="1"/>
        <rFont val="Times New Roman"/>
        <family val="1"/>
        <charset val="204"/>
      </rPr>
      <t xml:space="preserve">      </t>
    </r>
  </si>
  <si>
    <r>
      <t xml:space="preserve">Захід 5. Реалізація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
Реалізація програм допомоги і грантів Європейського Союзу, урядів   іноземних   держав,     міжнародних   організацій, донорських установ (КТПКВКМБ-7700)</t>
    </r>
  </si>
  <si>
    <r>
      <t xml:space="preserve">Захід 5. Утримання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 Управління освіти і науки Сумської міської ради, центр  еколого-натуралістичної творчості учнівської молоді Сумської міської ради
</t>
    </r>
    <r>
      <rPr>
        <b/>
        <i/>
        <u/>
        <sz val="9"/>
        <color theme="1"/>
        <rFont val="Times New Roman"/>
        <family val="1"/>
        <charset val="204"/>
      </rPr>
      <t xml:space="preserve">
Природоохоронні заходи за рахунок  цільових фондів
(КТПКВКМБ-8340)</t>
    </r>
  </si>
  <si>
    <r>
      <t xml:space="preserve">Захід 11. Доукомплектування системи відеоспостереження на території ботанічного саду місцевого значення «Юннатівський»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u/>
        <sz val="9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  <r>
      <rPr>
        <sz val="9"/>
        <color theme="1"/>
        <rFont val="Times New Roman"/>
        <family val="1"/>
        <charset val="204"/>
      </rPr>
      <t xml:space="preserve">
</t>
    </r>
    <r>
      <rPr>
        <b/>
        <i/>
        <u/>
        <sz val="10"/>
        <color theme="1"/>
        <rFont val="Times New Roman"/>
        <family val="1"/>
        <charset val="204"/>
      </rPr>
      <t/>
    </r>
  </si>
  <si>
    <r>
      <t xml:space="preserve">Захід 3. Проведення для містян та гостей міста Суми заходів екологічного і природоохоронного напрямку
</t>
    </r>
    <r>
      <rPr>
        <b/>
        <i/>
        <u/>
        <sz val="9"/>
        <rFont val="Times New Roman"/>
        <family val="1"/>
        <charset val="204"/>
      </rPr>
      <t xml:space="preserve">Відповідальний виконавець: </t>
    </r>
    <r>
      <rPr>
        <sz val="9"/>
        <rFont val="Times New Roman"/>
        <family val="1"/>
        <charset val="204"/>
      </rPr>
      <t xml:space="preserve">  Виконком Сумської  міської ради, КУ «Агенція промоції «Суми» Сумської міської ради
</t>
    </r>
    <r>
      <rPr>
        <b/>
        <i/>
        <u/>
        <sz val="9"/>
        <rFont val="Times New Roman"/>
        <family val="1"/>
        <charset val="204"/>
      </rPr>
      <t>Природоохоронні заходи  за    рахунок  цільових фондів (КТПКВКМБ-8340)</t>
    </r>
    <r>
      <rPr>
        <sz val="9"/>
        <rFont val="Times New Roman"/>
        <family val="1"/>
        <charset val="204"/>
      </rPr>
      <t xml:space="preserve">
</t>
    </r>
  </si>
  <si>
    <t>Директор Департаменту, фінансів, економіки та інвестицій Сумської міської ради                                                        Світлана ЛИПОВА</t>
  </si>
  <si>
    <r>
      <t xml:space="preserve">Захід 3. Нове будівництво модульної зливної станції біля очисних споруд за адресою: м. Суми вул. Гамалія, буд. 40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Департамент
інфраструктури міста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Будівництво    об’єктів    житлово-комунального господарства 
 (КТПКВКМБ - 7310)
Cпівфінансування  інвестиційних  проектів,  що реалізуються   за   рахунок   коштів   державного фонду регіонального   розвитку (КТПКВКМБ-7361)
Природоохоронні  заходи  за  рахунок  цільових фондів (КТПКВКМБ-8340)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</si>
  <si>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Захід 1.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виконавець:</t>
    </r>
    <r>
      <rPr>
        <sz val="9"/>
        <color theme="1"/>
        <rFont val="Times New Roman"/>
        <family val="1"/>
        <charset val="204"/>
      </rPr>
      <t xml:space="preserve">  Департамент інфраструктури міста Сумської міської ради, КП «Паркінг»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</si>
  <si>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1. Ліквідація наслідків буреломів, вітровалів на території Сумської міської територіальної громади
</t>
    </r>
    <r>
      <rPr>
        <b/>
        <i/>
        <u/>
        <sz val="9"/>
        <color theme="1"/>
        <rFont val="Times New Roman"/>
        <family val="1"/>
        <charset val="204"/>
      </rPr>
      <t>Відповідальний  виконавець:</t>
    </r>
    <r>
      <rPr>
        <sz val="9"/>
        <color theme="1"/>
        <rFont val="Times New Roman"/>
        <family val="1"/>
        <charset val="204"/>
      </rPr>
      <t xml:space="preserve">
Департамент інфраструктури  міста  Сумської  міської 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</si>
  <si>
    <r>
      <t xml:space="preserve">Захід 1.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
</t>
    </r>
    <r>
      <rPr>
        <b/>
        <i/>
        <u/>
        <sz val="9"/>
        <color theme="1"/>
        <rFont val="Times New Roman"/>
        <family val="1"/>
        <charset val="204"/>
      </rPr>
      <t>Відповідальний виконавець</t>
    </r>
    <r>
      <rPr>
        <sz val="9"/>
        <color theme="1"/>
        <rFont val="Times New Roman"/>
        <family val="1"/>
        <charset val="204"/>
      </rPr>
      <t xml:space="preserve">:   Управління освіти і науки Сумської міської ради
</t>
    </r>
    <r>
      <rPr>
        <b/>
        <i/>
        <u/>
        <sz val="9"/>
        <color theme="1"/>
        <rFont val="Times New Roman"/>
        <family val="1"/>
        <charset val="204"/>
      </rPr>
      <t>Природоохоронні  заходи  за  рахунок  цільових фондів
(КТПКВКМБ-8340)</t>
    </r>
  </si>
  <si>
    <t xml:space="preserve">                                                                                         Додаток 2
                                                                                           до Програми охорони навколишнього природного середовища 
                                                                                     Сумської міської територіальної громади на 2022-2024 роки 
</t>
  </si>
  <si>
    <t xml:space="preserve">                                                                       Перелік завдань і заходів </t>
  </si>
  <si>
    <t>Капітальний ремонт електричних мереж, в частині встановлення сонячної електростанції на об’єкті КП «Міськводоканал» Сумської міської ради (СМР) на Пришибському водозаборі</t>
  </si>
  <si>
    <t>1217310
1216090</t>
  </si>
  <si>
    <t>Директор Департаменту,
фінансів, економіки та інвестицій Сумської міської ради                                                                                                                                                                      Світлана ЛИПОВА</t>
  </si>
  <si>
    <t xml:space="preserve">Департамент інфраструктури міста Сумської міської ради
</t>
  </si>
  <si>
    <t>Капітальний ремонт електричних мереж, в частині встановлення сонячних електростанціїй на об’єктах КП «Міськводоканал» Сумської міської ради, а саме: на Ново-Оболонському водозаборі, Лучанському водозаборі, Тополянському водозаборі, Токарівському водозаборі та на міських очисних спорудах</t>
  </si>
  <si>
    <t>Участь у реалізації проєкту «Соціально-екологічне значення міських зелених насаджень з точки зору водного циклу, зміненого глобальною зміною клімату - співпраця у викладанні та дослідженнях між MENDELU та Сумським національним аграрним університетом»</t>
  </si>
  <si>
    <t xml:space="preserve">                                                                                                                                                                                                      Додаток 1
                                                                                                                                                                                                            до наказу Сумської міської військової адміністрації
                                                                                                                                                                     від 16.10.2024 №  325 -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</si>
</sst>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_-* #,##0.00\ _₴_-;\-* #,##0.00\ _₴_-;_-* &quot;-&quot;??\ _₴_-;_-@_-"/>
    <numFmt numFmtId="166" formatCode="#,##0.00_ ;\-#,##0.00\ 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Rockwell"/>
      <family val="1"/>
    </font>
    <font>
      <b/>
      <sz val="9"/>
      <color theme="1"/>
      <name val="Rockwell"/>
      <family val="1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 shrinkToFit="1"/>
      <protection locked="0"/>
    </xf>
    <xf numFmtId="2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0" borderId="1" xfId="1" applyNumberFormat="1" applyFont="1" applyFill="1" applyBorder="1" applyAlignment="1" applyProtection="1">
      <alignment horizontal="center" vertical="center" shrinkToFit="1"/>
      <protection locked="0"/>
    </xf>
    <xf numFmtId="43" fontId="4" fillId="0" borderId="1" xfId="1" applyFont="1" applyFill="1" applyBorder="1" applyAlignment="1" applyProtection="1">
      <alignment horizontal="center" vertical="center" shrinkToFit="1"/>
      <protection locked="0"/>
    </xf>
    <xf numFmtId="4" fontId="1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15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1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4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4" fontId="7" fillId="0" borderId="1" xfId="1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1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1" applyNumberFormat="1" applyFont="1" applyFill="1" applyBorder="1" applyAlignment="1" applyProtection="1">
      <alignment horizontal="center" vertical="top"/>
      <protection locked="0"/>
    </xf>
    <xf numFmtId="4" fontId="7" fillId="0" borderId="1" xfId="1" applyNumberFormat="1" applyFont="1" applyFill="1" applyBorder="1" applyAlignment="1" applyProtection="1">
      <alignment horizontal="center" vertical="center"/>
      <protection locked="0"/>
    </xf>
    <xf numFmtId="4" fontId="14" fillId="0" borderId="1" xfId="1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0" applyNumberFormat="1" applyFont="1" applyFill="1" applyBorder="1" applyAlignment="1" applyProtection="1">
      <alignment horizontal="center" vertical="top" shrinkToFit="1"/>
      <protection locked="0"/>
    </xf>
    <xf numFmtId="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" fontId="4" fillId="0" borderId="1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textRotation="90" wrapText="1"/>
    </xf>
    <xf numFmtId="0" fontId="1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ill="1"/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top"/>
    </xf>
    <xf numFmtId="4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vertical="top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 applyFill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textRotation="90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justify" wrapText="1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view="pageLayout" zoomScaleNormal="100" workbookViewId="0">
      <selection activeCell="J4" sqref="J4"/>
    </sheetView>
  </sheetViews>
  <sheetFormatPr defaultRowHeight="15" x14ac:dyDescent="0.25"/>
  <cols>
    <col min="1" max="1" width="33.7109375" customWidth="1"/>
    <col min="2" max="2" width="17.140625" customWidth="1"/>
    <col min="3" max="3" width="32.28515625" customWidth="1"/>
    <col min="4" max="4" width="13.42578125" customWidth="1"/>
    <col min="5" max="7" width="15.85546875" customWidth="1"/>
  </cols>
  <sheetData>
    <row r="1" spans="1:7" ht="63.75" customHeight="1" x14ac:dyDescent="0.25">
      <c r="A1" s="133" t="s">
        <v>321</v>
      </c>
      <c r="B1" s="133"/>
      <c r="C1" s="133"/>
      <c r="D1" s="133"/>
      <c r="E1" s="133"/>
      <c r="F1" s="133"/>
      <c r="G1" s="133"/>
    </row>
    <row r="2" spans="1:7" ht="16.5" x14ac:dyDescent="0.25">
      <c r="A2" s="134" t="s">
        <v>266</v>
      </c>
      <c r="B2" s="134"/>
      <c r="C2" s="134"/>
      <c r="D2" s="134"/>
      <c r="E2" s="134"/>
      <c r="F2" s="134"/>
      <c r="G2" s="134"/>
    </row>
    <row r="3" spans="1:7" x14ac:dyDescent="0.25">
      <c r="A3" s="135" t="s">
        <v>310</v>
      </c>
      <c r="B3" s="135"/>
      <c r="C3" s="135"/>
      <c r="D3" s="135"/>
      <c r="E3" s="135"/>
      <c r="F3" s="135"/>
      <c r="G3" s="135"/>
    </row>
    <row r="4" spans="1:7" ht="25.5" customHeight="1" x14ac:dyDescent="0.25">
      <c r="A4" s="136"/>
      <c r="B4" s="136"/>
      <c r="C4" s="136"/>
      <c r="D4" s="136"/>
      <c r="E4" s="136"/>
      <c r="F4" s="136"/>
      <c r="G4" s="136"/>
    </row>
    <row r="5" spans="1:7" ht="21" customHeight="1" x14ac:dyDescent="0.25">
      <c r="A5" s="137" t="s">
        <v>18</v>
      </c>
      <c r="B5" s="137" t="s">
        <v>19</v>
      </c>
      <c r="C5" s="137" t="s">
        <v>20</v>
      </c>
      <c r="D5" s="138" t="s">
        <v>21</v>
      </c>
      <c r="E5" s="138" t="s">
        <v>264</v>
      </c>
      <c r="F5" s="138"/>
      <c r="G5" s="138"/>
    </row>
    <row r="6" spans="1:7" ht="26.25" customHeight="1" x14ac:dyDescent="0.25">
      <c r="A6" s="137"/>
      <c r="B6" s="137"/>
      <c r="C6" s="137"/>
      <c r="D6" s="138"/>
      <c r="E6" s="61" t="s">
        <v>139</v>
      </c>
      <c r="F6" s="61" t="s">
        <v>140</v>
      </c>
      <c r="G6" s="61" t="s">
        <v>141</v>
      </c>
    </row>
    <row r="7" spans="1:7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</row>
    <row r="8" spans="1:7" ht="24" x14ac:dyDescent="0.25">
      <c r="A8" s="139" t="s">
        <v>22</v>
      </c>
      <c r="B8" s="57" t="s">
        <v>23</v>
      </c>
      <c r="C8" s="57" t="s">
        <v>276</v>
      </c>
      <c r="D8" s="63" t="s">
        <v>153</v>
      </c>
      <c r="E8" s="63">
        <v>25</v>
      </c>
      <c r="F8" s="63">
        <v>31</v>
      </c>
      <c r="G8" s="63">
        <v>26</v>
      </c>
    </row>
    <row r="9" spans="1:7" ht="24" x14ac:dyDescent="0.25">
      <c r="A9" s="139"/>
      <c r="B9" s="57" t="s">
        <v>24</v>
      </c>
      <c r="C9" s="60" t="s">
        <v>299</v>
      </c>
      <c r="D9" s="63" t="s">
        <v>161</v>
      </c>
      <c r="E9" s="29">
        <f>SUM(E14+E26+E50+E74+E86+E94+E160+E176+E196+E200+E208)/11</f>
        <v>98.181818181818187</v>
      </c>
      <c r="F9" s="29">
        <f>SUM(F14+F26+F50+F62+F74+F86+F94+F160+F176+F184)/10</f>
        <v>94.666666666666657</v>
      </c>
      <c r="G9" s="29">
        <f>SUM(G14+G26+G50+G74+G86+G94+G160+G176+G184+G229)/10</f>
        <v>100</v>
      </c>
    </row>
    <row r="10" spans="1:7" x14ac:dyDescent="0.25">
      <c r="A10" s="138" t="s">
        <v>81</v>
      </c>
      <c r="B10" s="138"/>
      <c r="C10" s="138"/>
      <c r="D10" s="138"/>
      <c r="E10" s="138"/>
      <c r="F10" s="138"/>
      <c r="G10" s="138"/>
    </row>
    <row r="11" spans="1:7" x14ac:dyDescent="0.25">
      <c r="A11" s="131" t="s">
        <v>142</v>
      </c>
      <c r="B11" s="57" t="s">
        <v>23</v>
      </c>
      <c r="C11" s="57" t="s">
        <v>157</v>
      </c>
      <c r="D11" s="63" t="s">
        <v>153</v>
      </c>
      <c r="E11" s="52">
        <v>7</v>
      </c>
      <c r="F11" s="63">
        <v>6</v>
      </c>
      <c r="G11" s="63">
        <v>18</v>
      </c>
    </row>
    <row r="12" spans="1:7" x14ac:dyDescent="0.25">
      <c r="A12" s="132"/>
      <c r="B12" s="57" t="s">
        <v>26</v>
      </c>
      <c r="C12" s="65" t="s">
        <v>154</v>
      </c>
      <c r="D12" s="66" t="s">
        <v>212</v>
      </c>
      <c r="E12" s="67">
        <v>10500</v>
      </c>
      <c r="F12" s="67">
        <v>10000</v>
      </c>
      <c r="G12" s="67">
        <f>G15+G19</f>
        <v>22000</v>
      </c>
    </row>
    <row r="13" spans="1:7" x14ac:dyDescent="0.25">
      <c r="A13" s="132"/>
      <c r="B13" s="57" t="s">
        <v>27</v>
      </c>
      <c r="C13" s="57" t="s">
        <v>155</v>
      </c>
      <c r="D13" s="63" t="s">
        <v>156</v>
      </c>
      <c r="E13" s="28">
        <f>E12/E11</f>
        <v>1500</v>
      </c>
      <c r="F13" s="28">
        <f>F12/F11</f>
        <v>1666.6666666666667</v>
      </c>
      <c r="G13" s="29">
        <f>G12/G11</f>
        <v>1222.2222222222222</v>
      </c>
    </row>
    <row r="14" spans="1:7" x14ac:dyDescent="0.25">
      <c r="A14" s="132"/>
      <c r="B14" s="57" t="s">
        <v>24</v>
      </c>
      <c r="C14" s="60" t="s">
        <v>300</v>
      </c>
      <c r="D14" s="63" t="s">
        <v>161</v>
      </c>
      <c r="E14" s="63">
        <v>100</v>
      </c>
      <c r="F14" s="63">
        <v>100</v>
      </c>
      <c r="G14" s="63">
        <v>100</v>
      </c>
    </row>
    <row r="15" spans="1:7" ht="36.75" customHeight="1" x14ac:dyDescent="0.25">
      <c r="A15" s="140" t="s">
        <v>305</v>
      </c>
      <c r="B15" s="57" t="s">
        <v>26</v>
      </c>
      <c r="C15" s="77" t="s">
        <v>154</v>
      </c>
      <c r="D15" s="74" t="s">
        <v>212</v>
      </c>
      <c r="E15" s="70">
        <v>10500</v>
      </c>
      <c r="F15" s="74"/>
      <c r="G15" s="68">
        <v>6000</v>
      </c>
    </row>
    <row r="16" spans="1:7" ht="36.75" customHeight="1" x14ac:dyDescent="0.25">
      <c r="A16" s="140"/>
      <c r="B16" s="57" t="s">
        <v>23</v>
      </c>
      <c r="C16" s="57" t="s">
        <v>157</v>
      </c>
      <c r="D16" s="63" t="s">
        <v>153</v>
      </c>
      <c r="E16" s="48">
        <v>7</v>
      </c>
      <c r="F16" s="63"/>
      <c r="G16" s="63">
        <v>5</v>
      </c>
    </row>
    <row r="17" spans="1:7" ht="36.75" customHeight="1" x14ac:dyDescent="0.25">
      <c r="A17" s="140"/>
      <c r="B17" s="57" t="s">
        <v>27</v>
      </c>
      <c r="C17" s="57" t="s">
        <v>155</v>
      </c>
      <c r="D17" s="63" t="s">
        <v>156</v>
      </c>
      <c r="E17" s="63">
        <v>1500</v>
      </c>
      <c r="F17" s="63"/>
      <c r="G17" s="63">
        <v>1200</v>
      </c>
    </row>
    <row r="18" spans="1:7" ht="36.75" customHeight="1" x14ac:dyDescent="0.25">
      <c r="A18" s="140"/>
      <c r="B18" s="57" t="s">
        <v>24</v>
      </c>
      <c r="C18" s="60" t="s">
        <v>160</v>
      </c>
      <c r="D18" s="63" t="s">
        <v>161</v>
      </c>
      <c r="E18" s="63">
        <v>100</v>
      </c>
      <c r="F18" s="63"/>
      <c r="G18" s="63">
        <v>100</v>
      </c>
    </row>
    <row r="19" spans="1:7" ht="48.75" customHeight="1" x14ac:dyDescent="0.25">
      <c r="A19" s="139" t="s">
        <v>265</v>
      </c>
      <c r="B19" s="57" t="s">
        <v>26</v>
      </c>
      <c r="C19" s="77" t="s">
        <v>154</v>
      </c>
      <c r="D19" s="68" t="s">
        <v>212</v>
      </c>
      <c r="E19" s="69"/>
      <c r="F19" s="70">
        <v>10000</v>
      </c>
      <c r="G19" s="70">
        <v>16000</v>
      </c>
    </row>
    <row r="20" spans="1:7" ht="48.75" customHeight="1" x14ac:dyDescent="0.25">
      <c r="A20" s="139"/>
      <c r="B20" s="57" t="s">
        <v>23</v>
      </c>
      <c r="C20" s="57" t="s">
        <v>158</v>
      </c>
      <c r="D20" s="63" t="s">
        <v>153</v>
      </c>
      <c r="E20" s="63"/>
      <c r="F20" s="63">
        <v>6</v>
      </c>
      <c r="G20" s="63">
        <v>13</v>
      </c>
    </row>
    <row r="21" spans="1:7" ht="48.75" customHeight="1" x14ac:dyDescent="0.25">
      <c r="A21" s="139"/>
      <c r="B21" s="57" t="s">
        <v>27</v>
      </c>
      <c r="C21" s="57" t="s">
        <v>155</v>
      </c>
      <c r="D21" s="63" t="s">
        <v>156</v>
      </c>
      <c r="E21" s="63"/>
      <c r="F21" s="63">
        <v>1666.6</v>
      </c>
      <c r="G21" s="53">
        <v>1230.8</v>
      </c>
    </row>
    <row r="22" spans="1:7" ht="48.75" customHeight="1" x14ac:dyDescent="0.25">
      <c r="A22" s="139"/>
      <c r="B22" s="57" t="s">
        <v>24</v>
      </c>
      <c r="C22" s="57" t="s">
        <v>157</v>
      </c>
      <c r="D22" s="63" t="s">
        <v>153</v>
      </c>
      <c r="E22" s="63"/>
      <c r="F22" s="63">
        <v>6</v>
      </c>
      <c r="G22" s="63">
        <v>13</v>
      </c>
    </row>
    <row r="23" spans="1:7" x14ac:dyDescent="0.25">
      <c r="A23" s="131" t="s">
        <v>240</v>
      </c>
      <c r="B23" s="57" t="s">
        <v>23</v>
      </c>
      <c r="C23" s="57" t="s">
        <v>277</v>
      </c>
      <c r="D23" s="63" t="s">
        <v>153</v>
      </c>
      <c r="E23" s="63">
        <v>2</v>
      </c>
      <c r="F23" s="63">
        <v>3</v>
      </c>
      <c r="G23" s="63">
        <v>3</v>
      </c>
    </row>
    <row r="24" spans="1:7" x14ac:dyDescent="0.25">
      <c r="A24" s="132"/>
      <c r="B24" s="57" t="s">
        <v>27</v>
      </c>
      <c r="C24" s="57" t="s">
        <v>155</v>
      </c>
      <c r="D24" s="63" t="s">
        <v>156</v>
      </c>
      <c r="E24" s="49">
        <f>E25/E23</f>
        <v>21500000</v>
      </c>
      <c r="F24" s="49">
        <f>F25/F23</f>
        <v>92762333.333333328</v>
      </c>
      <c r="G24" s="49">
        <f>G25/G23</f>
        <v>606207333.33333337</v>
      </c>
    </row>
    <row r="25" spans="1:7" x14ac:dyDescent="0.25">
      <c r="A25" s="132"/>
      <c r="B25" s="57" t="s">
        <v>26</v>
      </c>
      <c r="C25" s="65" t="s">
        <v>154</v>
      </c>
      <c r="D25" s="66" t="s">
        <v>212</v>
      </c>
      <c r="E25" s="67">
        <f>E29+E33+E37+E41+E45</f>
        <v>43000000</v>
      </c>
      <c r="F25" s="71">
        <f>F29+F33+F37+F41+F45</f>
        <v>278287000</v>
      </c>
      <c r="G25" s="71">
        <f>G29+G33+G37+G41+G45</f>
        <v>1818622000</v>
      </c>
    </row>
    <row r="26" spans="1:7" x14ac:dyDescent="0.25">
      <c r="A26" s="132"/>
      <c r="B26" s="57" t="s">
        <v>24</v>
      </c>
      <c r="C26" s="60" t="s">
        <v>301</v>
      </c>
      <c r="D26" s="63" t="s">
        <v>161</v>
      </c>
      <c r="E26" s="63">
        <v>100</v>
      </c>
      <c r="F26" s="63">
        <v>100</v>
      </c>
      <c r="G26" s="63">
        <v>100</v>
      </c>
    </row>
    <row r="27" spans="1:7" ht="36" x14ac:dyDescent="0.25">
      <c r="A27" s="142" t="s">
        <v>281</v>
      </c>
      <c r="B27" s="60" t="s">
        <v>23</v>
      </c>
      <c r="C27" s="60" t="s">
        <v>295</v>
      </c>
      <c r="D27" s="25" t="s">
        <v>153</v>
      </c>
      <c r="E27" s="25">
        <v>7</v>
      </c>
      <c r="F27" s="25">
        <v>11</v>
      </c>
      <c r="G27" s="25">
        <v>7</v>
      </c>
    </row>
    <row r="28" spans="1:7" ht="24" x14ac:dyDescent="0.25">
      <c r="A28" s="143"/>
      <c r="B28" s="60" t="s">
        <v>27</v>
      </c>
      <c r="C28" s="60" t="s">
        <v>159</v>
      </c>
      <c r="D28" s="25" t="s">
        <v>156</v>
      </c>
      <c r="E28" s="26">
        <v>5714285.7000000002</v>
      </c>
      <c r="F28" s="27">
        <v>23849455</v>
      </c>
      <c r="G28" s="27">
        <f>G29/G27</f>
        <v>10000000</v>
      </c>
    </row>
    <row r="29" spans="1:7" ht="53.25" customHeight="1" x14ac:dyDescent="0.25">
      <c r="A29" s="143"/>
      <c r="B29" s="60" t="s">
        <v>26</v>
      </c>
      <c r="C29" s="80" t="s">
        <v>154</v>
      </c>
      <c r="D29" s="81" t="s">
        <v>212</v>
      </c>
      <c r="E29" s="83">
        <v>40000000</v>
      </c>
      <c r="F29" s="83">
        <v>262344000</v>
      </c>
      <c r="G29" s="75">
        <v>70000000</v>
      </c>
    </row>
    <row r="30" spans="1:7" ht="186" customHeight="1" x14ac:dyDescent="0.25">
      <c r="A30" s="143"/>
      <c r="B30" s="60" t="s">
        <v>24</v>
      </c>
      <c r="C30" s="60" t="s">
        <v>160</v>
      </c>
      <c r="D30" s="25" t="s">
        <v>161</v>
      </c>
      <c r="E30" s="25">
        <v>100</v>
      </c>
      <c r="F30" s="25">
        <v>100</v>
      </c>
      <c r="G30" s="25">
        <v>100</v>
      </c>
    </row>
    <row r="31" spans="1:7" ht="63.75" customHeight="1" x14ac:dyDescent="0.25">
      <c r="A31" s="144" t="s">
        <v>309</v>
      </c>
      <c r="B31" s="60" t="s">
        <v>23</v>
      </c>
      <c r="C31" s="60" t="s">
        <v>296</v>
      </c>
      <c r="D31" s="25" t="s">
        <v>174</v>
      </c>
      <c r="E31" s="25"/>
      <c r="F31" s="25"/>
      <c r="G31" s="25">
        <v>1</v>
      </c>
    </row>
    <row r="32" spans="1:7" ht="63.75" customHeight="1" x14ac:dyDescent="0.25">
      <c r="A32" s="145"/>
      <c r="B32" s="60" t="s">
        <v>27</v>
      </c>
      <c r="C32" s="60" t="s">
        <v>159</v>
      </c>
      <c r="D32" s="25" t="s">
        <v>156</v>
      </c>
      <c r="E32" s="25"/>
      <c r="F32" s="54"/>
      <c r="G32" s="54">
        <v>791622000</v>
      </c>
    </row>
    <row r="33" spans="1:7" ht="29.25" customHeight="1" x14ac:dyDescent="0.25">
      <c r="A33" s="145"/>
      <c r="B33" s="35" t="s">
        <v>26</v>
      </c>
      <c r="C33" s="80" t="s">
        <v>154</v>
      </c>
      <c r="D33" s="81" t="s">
        <v>212</v>
      </c>
      <c r="E33" s="82"/>
      <c r="F33" s="75"/>
      <c r="G33" s="75">
        <v>791622000</v>
      </c>
    </row>
    <row r="34" spans="1:7" ht="24.75" customHeight="1" x14ac:dyDescent="0.25">
      <c r="A34" s="145"/>
      <c r="B34" s="60" t="s">
        <v>24</v>
      </c>
      <c r="C34" s="60" t="s">
        <v>160</v>
      </c>
      <c r="D34" s="25" t="s">
        <v>161</v>
      </c>
      <c r="E34" s="25"/>
      <c r="F34" s="25"/>
      <c r="G34" s="25">
        <v>100</v>
      </c>
    </row>
    <row r="35" spans="1:7" ht="23.25" customHeight="1" x14ac:dyDescent="0.25">
      <c r="A35" s="139" t="s">
        <v>317</v>
      </c>
      <c r="B35" s="57" t="s">
        <v>23</v>
      </c>
      <c r="C35" s="57" t="s">
        <v>270</v>
      </c>
      <c r="D35" s="63" t="s">
        <v>153</v>
      </c>
      <c r="E35" s="63"/>
      <c r="F35" s="63">
        <v>1</v>
      </c>
      <c r="G35" s="63"/>
    </row>
    <row r="36" spans="1:7" ht="24" x14ac:dyDescent="0.25">
      <c r="A36" s="146"/>
      <c r="B36" s="57" t="s">
        <v>27</v>
      </c>
      <c r="C36" s="57" t="s">
        <v>159</v>
      </c>
      <c r="D36" s="25" t="s">
        <v>156</v>
      </c>
      <c r="E36" s="63"/>
      <c r="F36" s="24">
        <v>10943000</v>
      </c>
      <c r="G36" s="63"/>
    </row>
    <row r="37" spans="1:7" x14ac:dyDescent="0.25">
      <c r="A37" s="146"/>
      <c r="B37" s="57" t="s">
        <v>26</v>
      </c>
      <c r="C37" s="77" t="s">
        <v>154</v>
      </c>
      <c r="D37" s="68" t="s">
        <v>212</v>
      </c>
      <c r="E37" s="68"/>
      <c r="F37" s="70">
        <v>10943000</v>
      </c>
      <c r="G37" s="68"/>
    </row>
    <row r="38" spans="1:7" ht="105.75" customHeight="1" x14ac:dyDescent="0.25">
      <c r="A38" s="146"/>
      <c r="B38" s="57" t="s">
        <v>24</v>
      </c>
      <c r="C38" s="57" t="s">
        <v>160</v>
      </c>
      <c r="D38" s="63" t="s">
        <v>161</v>
      </c>
      <c r="E38" s="63"/>
      <c r="F38" s="63">
        <v>100</v>
      </c>
      <c r="G38" s="63"/>
    </row>
    <row r="39" spans="1:7" ht="38.25" customHeight="1" x14ac:dyDescent="0.25">
      <c r="A39" s="140" t="s">
        <v>268</v>
      </c>
      <c r="B39" s="57" t="s">
        <v>23</v>
      </c>
      <c r="C39" s="57" t="s">
        <v>162</v>
      </c>
      <c r="D39" s="63" t="s">
        <v>153</v>
      </c>
      <c r="E39" s="63">
        <v>1</v>
      </c>
      <c r="F39" s="63">
        <v>9</v>
      </c>
      <c r="G39" s="25">
        <v>2</v>
      </c>
    </row>
    <row r="40" spans="1:7" ht="81" customHeight="1" x14ac:dyDescent="0.25">
      <c r="A40" s="147"/>
      <c r="B40" s="57" t="s">
        <v>27</v>
      </c>
      <c r="C40" s="57" t="s">
        <v>159</v>
      </c>
      <c r="D40" s="63" t="s">
        <v>212</v>
      </c>
      <c r="E40" s="24">
        <v>1000000</v>
      </c>
      <c r="F40" s="24">
        <v>333333.33</v>
      </c>
      <c r="G40" s="27">
        <v>1000000</v>
      </c>
    </row>
    <row r="41" spans="1:7" ht="22.5" customHeight="1" x14ac:dyDescent="0.25">
      <c r="A41" s="147"/>
      <c r="B41" s="57" t="s">
        <v>26</v>
      </c>
      <c r="C41" s="77" t="s">
        <v>154</v>
      </c>
      <c r="D41" s="68" t="s">
        <v>212</v>
      </c>
      <c r="E41" s="70">
        <v>1000000</v>
      </c>
      <c r="F41" s="70">
        <v>3000000</v>
      </c>
      <c r="G41" s="75">
        <v>2000000</v>
      </c>
    </row>
    <row r="42" spans="1:7" ht="15" customHeight="1" x14ac:dyDescent="0.25">
      <c r="A42" s="147"/>
      <c r="B42" s="57" t="s">
        <v>24</v>
      </c>
      <c r="C42" s="57" t="s">
        <v>160</v>
      </c>
      <c r="D42" s="63" t="s">
        <v>161</v>
      </c>
      <c r="E42" s="63">
        <v>100</v>
      </c>
      <c r="F42" s="63">
        <v>100</v>
      </c>
      <c r="G42" s="63">
        <v>100</v>
      </c>
    </row>
    <row r="43" spans="1:7" ht="21.75" customHeight="1" x14ac:dyDescent="0.25">
      <c r="A43" s="139" t="s">
        <v>311</v>
      </c>
      <c r="B43" s="57" t="s">
        <v>23</v>
      </c>
      <c r="C43" s="57" t="s">
        <v>168</v>
      </c>
      <c r="D43" s="63" t="s">
        <v>169</v>
      </c>
      <c r="E43" s="63">
        <v>1</v>
      </c>
      <c r="F43" s="63">
        <v>1</v>
      </c>
      <c r="G43" s="63">
        <v>1</v>
      </c>
    </row>
    <row r="44" spans="1:7" ht="28.5" customHeight="1" x14ac:dyDescent="0.25">
      <c r="A44" s="146"/>
      <c r="B44" s="57" t="s">
        <v>27</v>
      </c>
      <c r="C44" s="57" t="s">
        <v>159</v>
      </c>
      <c r="D44" s="63" t="s">
        <v>176</v>
      </c>
      <c r="E44" s="24">
        <v>2000000</v>
      </c>
      <c r="F44" s="24">
        <v>2000000</v>
      </c>
      <c r="G44" s="24">
        <v>955000000</v>
      </c>
    </row>
    <row r="45" spans="1:7" ht="21" customHeight="1" x14ac:dyDescent="0.25">
      <c r="A45" s="146"/>
      <c r="B45" s="57" t="s">
        <v>26</v>
      </c>
      <c r="C45" s="77" t="s">
        <v>154</v>
      </c>
      <c r="D45" s="68" t="s">
        <v>212</v>
      </c>
      <c r="E45" s="70">
        <v>2000000</v>
      </c>
      <c r="F45" s="70">
        <v>2000000</v>
      </c>
      <c r="G45" s="70">
        <v>955000000</v>
      </c>
    </row>
    <row r="46" spans="1:7" ht="121.5" customHeight="1" x14ac:dyDescent="0.25">
      <c r="A46" s="146"/>
      <c r="B46" s="57" t="s">
        <v>24</v>
      </c>
      <c r="C46" s="57" t="s">
        <v>160</v>
      </c>
      <c r="D46" s="63" t="s">
        <v>161</v>
      </c>
      <c r="E46" s="63">
        <v>100</v>
      </c>
      <c r="F46" s="63">
        <v>100</v>
      </c>
      <c r="G46" s="63">
        <v>100</v>
      </c>
    </row>
    <row r="47" spans="1:7" x14ac:dyDescent="0.25">
      <c r="A47" s="148" t="s">
        <v>143</v>
      </c>
      <c r="B47" s="57" t="s">
        <v>23</v>
      </c>
      <c r="C47" s="57" t="s">
        <v>277</v>
      </c>
      <c r="D47" s="63" t="s">
        <v>153</v>
      </c>
      <c r="E47" s="63">
        <v>3</v>
      </c>
      <c r="F47" s="63">
        <v>3</v>
      </c>
      <c r="G47" s="63">
        <v>2</v>
      </c>
    </row>
    <row r="48" spans="1:7" x14ac:dyDescent="0.25">
      <c r="A48" s="149"/>
      <c r="B48" s="57" t="s">
        <v>27</v>
      </c>
      <c r="C48" s="57" t="s">
        <v>155</v>
      </c>
      <c r="D48" s="63" t="s">
        <v>156</v>
      </c>
      <c r="E48" s="49">
        <f>E49/E47</f>
        <v>429166.66666666669</v>
      </c>
      <c r="F48" s="49">
        <f>F49/F47</f>
        <v>500000</v>
      </c>
      <c r="G48" s="49">
        <f>G49/G47</f>
        <v>450000</v>
      </c>
    </row>
    <row r="49" spans="1:7" x14ac:dyDescent="0.25">
      <c r="A49" s="149"/>
      <c r="B49" s="57" t="s">
        <v>26</v>
      </c>
      <c r="C49" s="65" t="s">
        <v>154</v>
      </c>
      <c r="D49" s="66" t="s">
        <v>212</v>
      </c>
      <c r="E49" s="67">
        <f>E53+E57</f>
        <v>1287500</v>
      </c>
      <c r="F49" s="67">
        <f>F53+F57</f>
        <v>1500000</v>
      </c>
      <c r="G49" s="67">
        <f>G53+G57</f>
        <v>900000</v>
      </c>
    </row>
    <row r="50" spans="1:7" x14ac:dyDescent="0.25">
      <c r="A50" s="149"/>
      <c r="B50" s="57" t="s">
        <v>24</v>
      </c>
      <c r="C50" s="60" t="s">
        <v>301</v>
      </c>
      <c r="D50" s="63" t="s">
        <v>161</v>
      </c>
      <c r="E50" s="63">
        <v>100</v>
      </c>
      <c r="F50" s="63">
        <v>100</v>
      </c>
      <c r="G50" s="63">
        <v>100</v>
      </c>
    </row>
    <row r="51" spans="1:7" ht="36.75" customHeight="1" x14ac:dyDescent="0.25">
      <c r="A51" s="140" t="s">
        <v>241</v>
      </c>
      <c r="B51" s="57" t="s">
        <v>23</v>
      </c>
      <c r="C51" s="57" t="s">
        <v>166</v>
      </c>
      <c r="D51" s="63" t="s">
        <v>164</v>
      </c>
      <c r="E51" s="63">
        <v>4666</v>
      </c>
      <c r="F51" s="63">
        <v>4444</v>
      </c>
      <c r="G51" s="63">
        <v>4091</v>
      </c>
    </row>
    <row r="52" spans="1:7" ht="36.75" customHeight="1" x14ac:dyDescent="0.25">
      <c r="A52" s="147"/>
      <c r="B52" s="57" t="s">
        <v>27</v>
      </c>
      <c r="C52" s="57" t="s">
        <v>159</v>
      </c>
      <c r="D52" s="63" t="s">
        <v>242</v>
      </c>
      <c r="E52" s="29">
        <v>150</v>
      </c>
      <c r="F52" s="29">
        <v>180</v>
      </c>
      <c r="G52" s="29">
        <v>220</v>
      </c>
    </row>
    <row r="53" spans="1:7" ht="36.75" customHeight="1" x14ac:dyDescent="0.25">
      <c r="A53" s="147"/>
      <c r="B53" s="57" t="s">
        <v>26</v>
      </c>
      <c r="C53" s="77" t="s">
        <v>154</v>
      </c>
      <c r="D53" s="68" t="s">
        <v>212</v>
      </c>
      <c r="E53" s="70">
        <v>700000</v>
      </c>
      <c r="F53" s="70">
        <v>800000</v>
      </c>
      <c r="G53" s="70">
        <v>900000</v>
      </c>
    </row>
    <row r="54" spans="1:7" ht="36.75" customHeight="1" x14ac:dyDescent="0.25">
      <c r="A54" s="147"/>
      <c r="B54" s="57" t="s">
        <v>24</v>
      </c>
      <c r="C54" s="57" t="s">
        <v>160</v>
      </c>
      <c r="D54" s="63" t="s">
        <v>161</v>
      </c>
      <c r="E54" s="63">
        <v>100</v>
      </c>
      <c r="F54" s="63">
        <v>100</v>
      </c>
      <c r="G54" s="63">
        <v>100</v>
      </c>
    </row>
    <row r="55" spans="1:7" ht="31.5" customHeight="1" x14ac:dyDescent="0.25">
      <c r="A55" s="139" t="s">
        <v>267</v>
      </c>
      <c r="B55" s="57" t="s">
        <v>23</v>
      </c>
      <c r="C55" s="57" t="s">
        <v>166</v>
      </c>
      <c r="D55" s="63" t="s">
        <v>165</v>
      </c>
      <c r="E55" s="55">
        <v>32.660299999999999</v>
      </c>
      <c r="F55" s="55">
        <v>32.660299999999999</v>
      </c>
      <c r="G55" s="55"/>
    </row>
    <row r="56" spans="1:7" ht="31.5" customHeight="1" x14ac:dyDescent="0.25">
      <c r="A56" s="146"/>
      <c r="B56" s="57" t="s">
        <v>27</v>
      </c>
      <c r="C56" s="57" t="s">
        <v>159</v>
      </c>
      <c r="D56" s="63" t="s">
        <v>167</v>
      </c>
      <c r="E56" s="23">
        <v>17998.2</v>
      </c>
      <c r="F56" s="23">
        <v>21432.7</v>
      </c>
      <c r="G56" s="23"/>
    </row>
    <row r="57" spans="1:7" ht="31.5" customHeight="1" x14ac:dyDescent="0.25">
      <c r="A57" s="146"/>
      <c r="B57" s="57" t="s">
        <v>26</v>
      </c>
      <c r="C57" s="77" t="s">
        <v>154</v>
      </c>
      <c r="D57" s="68" t="s">
        <v>212</v>
      </c>
      <c r="E57" s="70">
        <v>587500</v>
      </c>
      <c r="F57" s="70">
        <v>700000</v>
      </c>
      <c r="G57" s="70"/>
    </row>
    <row r="58" spans="1:7" ht="31.5" customHeight="1" x14ac:dyDescent="0.25">
      <c r="A58" s="146"/>
      <c r="B58" s="57" t="s">
        <v>24</v>
      </c>
      <c r="C58" s="57" t="s">
        <v>160</v>
      </c>
      <c r="D58" s="63" t="s">
        <v>161</v>
      </c>
      <c r="E58" s="63">
        <v>100</v>
      </c>
      <c r="F58" s="63">
        <v>100</v>
      </c>
      <c r="G58" s="63"/>
    </row>
    <row r="59" spans="1:7" x14ac:dyDescent="0.25">
      <c r="A59" s="131" t="s">
        <v>144</v>
      </c>
      <c r="B59" s="57" t="s">
        <v>23</v>
      </c>
      <c r="C59" s="57" t="s">
        <v>277</v>
      </c>
      <c r="D59" s="63" t="s">
        <v>153</v>
      </c>
      <c r="E59" s="63"/>
      <c r="F59" s="63">
        <v>2</v>
      </c>
      <c r="G59" s="63"/>
    </row>
    <row r="60" spans="1:7" x14ac:dyDescent="0.25">
      <c r="A60" s="141"/>
      <c r="B60" s="57" t="s">
        <v>27</v>
      </c>
      <c r="C60" s="57" t="s">
        <v>155</v>
      </c>
      <c r="D60" s="63" t="s">
        <v>156</v>
      </c>
      <c r="E60" s="63"/>
      <c r="F60" s="24">
        <f>F61/F59</f>
        <v>8000000</v>
      </c>
      <c r="G60" s="63"/>
    </row>
    <row r="61" spans="1:7" x14ac:dyDescent="0.25">
      <c r="A61" s="141"/>
      <c r="B61" s="57" t="s">
        <v>26</v>
      </c>
      <c r="C61" s="65" t="s">
        <v>154</v>
      </c>
      <c r="D61" s="66" t="s">
        <v>212</v>
      </c>
      <c r="E61" s="64"/>
      <c r="F61" s="67">
        <f>F65+F69</f>
        <v>16000000</v>
      </c>
      <c r="G61" s="64">
        <f>G65+G69</f>
        <v>0</v>
      </c>
    </row>
    <row r="62" spans="1:7" x14ac:dyDescent="0.25">
      <c r="A62" s="141"/>
      <c r="B62" s="57" t="s">
        <v>24</v>
      </c>
      <c r="C62" s="60" t="s">
        <v>301</v>
      </c>
      <c r="D62" s="63" t="s">
        <v>161</v>
      </c>
      <c r="E62" s="63"/>
      <c r="F62" s="63">
        <v>100</v>
      </c>
      <c r="G62" s="63"/>
    </row>
    <row r="63" spans="1:7" s="85" customFormat="1" ht="48.75" customHeight="1" x14ac:dyDescent="0.25">
      <c r="A63" s="140" t="s">
        <v>243</v>
      </c>
      <c r="B63" s="58" t="s">
        <v>23</v>
      </c>
      <c r="C63" s="58" t="s">
        <v>170</v>
      </c>
      <c r="D63" s="84" t="s">
        <v>171</v>
      </c>
      <c r="E63" s="84"/>
      <c r="F63" s="84">
        <v>343</v>
      </c>
      <c r="G63" s="84"/>
    </row>
    <row r="64" spans="1:7" s="85" customFormat="1" ht="48.75" customHeight="1" x14ac:dyDescent="0.25">
      <c r="A64" s="147"/>
      <c r="B64" s="58" t="s">
        <v>27</v>
      </c>
      <c r="C64" s="58" t="s">
        <v>172</v>
      </c>
      <c r="D64" s="84" t="s">
        <v>163</v>
      </c>
      <c r="E64" s="84"/>
      <c r="F64" s="86">
        <v>32069.9</v>
      </c>
      <c r="G64" s="84"/>
    </row>
    <row r="65" spans="1:7" s="85" customFormat="1" ht="48.75" customHeight="1" x14ac:dyDescent="0.25">
      <c r="A65" s="147"/>
      <c r="B65" s="58" t="s">
        <v>26</v>
      </c>
      <c r="C65" s="76" t="s">
        <v>154</v>
      </c>
      <c r="D65" s="87" t="s">
        <v>212</v>
      </c>
      <c r="E65" s="87"/>
      <c r="F65" s="88">
        <v>11000000</v>
      </c>
      <c r="G65" s="89"/>
    </row>
    <row r="66" spans="1:7" s="85" customFormat="1" ht="48.75" customHeight="1" x14ac:dyDescent="0.25">
      <c r="A66" s="147"/>
      <c r="B66" s="58" t="s">
        <v>24</v>
      </c>
      <c r="C66" s="58" t="s">
        <v>160</v>
      </c>
      <c r="D66" s="84" t="s">
        <v>161</v>
      </c>
      <c r="E66" s="84"/>
      <c r="F66" s="84">
        <v>100</v>
      </c>
      <c r="G66" s="84"/>
    </row>
    <row r="67" spans="1:7" ht="40.5" customHeight="1" x14ac:dyDescent="0.25">
      <c r="A67" s="139" t="s">
        <v>244</v>
      </c>
      <c r="B67" s="57" t="s">
        <v>23</v>
      </c>
      <c r="C67" s="57" t="s">
        <v>173</v>
      </c>
      <c r="D67" s="63" t="s">
        <v>174</v>
      </c>
      <c r="E67" s="63"/>
      <c r="F67" s="63">
        <v>1</v>
      </c>
      <c r="G67" s="63"/>
    </row>
    <row r="68" spans="1:7" ht="40.5" customHeight="1" x14ac:dyDescent="0.25">
      <c r="A68" s="146"/>
      <c r="B68" s="57" t="s">
        <v>27</v>
      </c>
      <c r="C68" s="57" t="s">
        <v>172</v>
      </c>
      <c r="D68" s="63" t="s">
        <v>156</v>
      </c>
      <c r="E68" s="63"/>
      <c r="F68" s="24">
        <v>5000000</v>
      </c>
      <c r="G68" s="63"/>
    </row>
    <row r="69" spans="1:7" ht="40.5" customHeight="1" x14ac:dyDescent="0.25">
      <c r="A69" s="146"/>
      <c r="B69" s="57" t="s">
        <v>26</v>
      </c>
      <c r="C69" s="77" t="s">
        <v>154</v>
      </c>
      <c r="D69" s="68" t="s">
        <v>212</v>
      </c>
      <c r="E69" s="68"/>
      <c r="F69" s="70">
        <v>5000000</v>
      </c>
      <c r="G69" s="74"/>
    </row>
    <row r="70" spans="1:7" ht="40.5" customHeight="1" x14ac:dyDescent="0.25">
      <c r="A70" s="146"/>
      <c r="B70" s="57" t="s">
        <v>24</v>
      </c>
      <c r="C70" s="57" t="s">
        <v>160</v>
      </c>
      <c r="D70" s="63" t="s">
        <v>161</v>
      </c>
      <c r="E70" s="63"/>
      <c r="F70" s="63">
        <v>100</v>
      </c>
      <c r="G70" s="63"/>
    </row>
    <row r="71" spans="1:7" x14ac:dyDescent="0.25">
      <c r="A71" s="131" t="s">
        <v>145</v>
      </c>
      <c r="B71" s="57" t="s">
        <v>23</v>
      </c>
      <c r="C71" s="57" t="s">
        <v>277</v>
      </c>
      <c r="D71" s="63" t="s">
        <v>153</v>
      </c>
      <c r="E71" s="63">
        <v>2</v>
      </c>
      <c r="F71" s="63">
        <v>2</v>
      </c>
      <c r="G71" s="63">
        <v>2</v>
      </c>
    </row>
    <row r="72" spans="1:7" x14ac:dyDescent="0.25">
      <c r="A72" s="141"/>
      <c r="B72" s="57" t="s">
        <v>27</v>
      </c>
      <c r="C72" s="57" t="s">
        <v>155</v>
      </c>
      <c r="D72" s="63" t="s">
        <v>156</v>
      </c>
      <c r="E72" s="49">
        <f>E73/E71</f>
        <v>575000</v>
      </c>
      <c r="F72" s="49">
        <f>F73/F71</f>
        <v>1000000</v>
      </c>
      <c r="G72" s="49">
        <f>G73/G71</f>
        <v>1150000</v>
      </c>
    </row>
    <row r="73" spans="1:7" x14ac:dyDescent="0.25">
      <c r="A73" s="141"/>
      <c r="B73" s="57" t="s">
        <v>26</v>
      </c>
      <c r="C73" s="65" t="s">
        <v>154</v>
      </c>
      <c r="D73" s="66" t="s">
        <v>212</v>
      </c>
      <c r="E73" s="67">
        <f>E77+E81</f>
        <v>1150000</v>
      </c>
      <c r="F73" s="67">
        <f>F77+F81</f>
        <v>2000000</v>
      </c>
      <c r="G73" s="67">
        <f>G77+G81</f>
        <v>2300000</v>
      </c>
    </row>
    <row r="74" spans="1:7" x14ac:dyDescent="0.25">
      <c r="A74" s="141"/>
      <c r="B74" s="57" t="s">
        <v>24</v>
      </c>
      <c r="C74" s="60" t="s">
        <v>301</v>
      </c>
      <c r="D74" s="63" t="s">
        <v>161</v>
      </c>
      <c r="E74" s="63">
        <v>100</v>
      </c>
      <c r="F74" s="63">
        <v>100</v>
      </c>
      <c r="G74" s="63">
        <v>100</v>
      </c>
    </row>
    <row r="75" spans="1:7" ht="52.5" customHeight="1" x14ac:dyDescent="0.25">
      <c r="A75" s="140" t="s">
        <v>245</v>
      </c>
      <c r="B75" s="57" t="s">
        <v>23</v>
      </c>
      <c r="C75" s="57" t="s">
        <v>175</v>
      </c>
      <c r="D75" s="63" t="s">
        <v>169</v>
      </c>
      <c r="E75" s="63">
        <v>200</v>
      </c>
      <c r="F75" s="63">
        <v>300</v>
      </c>
      <c r="G75" s="63">
        <v>340</v>
      </c>
    </row>
    <row r="76" spans="1:7" ht="52.5" customHeight="1" x14ac:dyDescent="0.25">
      <c r="A76" s="147"/>
      <c r="B76" s="57" t="s">
        <v>27</v>
      </c>
      <c r="C76" s="57" t="s">
        <v>172</v>
      </c>
      <c r="D76" s="63" t="s">
        <v>176</v>
      </c>
      <c r="E76" s="24">
        <v>5000</v>
      </c>
      <c r="F76" s="24">
        <v>5000</v>
      </c>
      <c r="G76" s="24">
        <v>5000</v>
      </c>
    </row>
    <row r="77" spans="1:7" ht="52.5" customHeight="1" x14ac:dyDescent="0.25">
      <c r="A77" s="147"/>
      <c r="B77" s="57" t="s">
        <v>26</v>
      </c>
      <c r="C77" s="77" t="s">
        <v>154</v>
      </c>
      <c r="D77" s="68" t="s">
        <v>212</v>
      </c>
      <c r="E77" s="70">
        <v>1000000</v>
      </c>
      <c r="F77" s="70">
        <v>1500000</v>
      </c>
      <c r="G77" s="70">
        <v>1700000</v>
      </c>
    </row>
    <row r="78" spans="1:7" ht="52.5" customHeight="1" x14ac:dyDescent="0.25">
      <c r="A78" s="147"/>
      <c r="B78" s="57" t="s">
        <v>24</v>
      </c>
      <c r="C78" s="57" t="s">
        <v>160</v>
      </c>
      <c r="D78" s="63" t="s">
        <v>161</v>
      </c>
      <c r="E78" s="63">
        <v>100</v>
      </c>
      <c r="F78" s="63">
        <v>100</v>
      </c>
      <c r="G78" s="63">
        <v>100</v>
      </c>
    </row>
    <row r="79" spans="1:7" ht="35.25" customHeight="1" x14ac:dyDescent="0.25">
      <c r="A79" s="140" t="s">
        <v>246</v>
      </c>
      <c r="B79" s="57" t="s">
        <v>23</v>
      </c>
      <c r="C79" s="57" t="s">
        <v>177</v>
      </c>
      <c r="D79" s="63" t="s">
        <v>247</v>
      </c>
      <c r="E79" s="63">
        <v>429</v>
      </c>
      <c r="F79" s="63">
        <v>1429</v>
      </c>
      <c r="G79" s="63">
        <v>1714</v>
      </c>
    </row>
    <row r="80" spans="1:7" ht="35.25" customHeight="1" x14ac:dyDescent="0.25">
      <c r="A80" s="147"/>
      <c r="B80" s="57" t="s">
        <v>27</v>
      </c>
      <c r="C80" s="57" t="s">
        <v>172</v>
      </c>
      <c r="D80" s="63" t="s">
        <v>242</v>
      </c>
      <c r="E80" s="29">
        <v>350</v>
      </c>
      <c r="F80" s="29">
        <v>350</v>
      </c>
      <c r="G80" s="29">
        <v>350</v>
      </c>
    </row>
    <row r="81" spans="1:7" ht="35.25" customHeight="1" x14ac:dyDescent="0.25">
      <c r="A81" s="147"/>
      <c r="B81" s="57" t="s">
        <v>26</v>
      </c>
      <c r="C81" s="77" t="s">
        <v>154</v>
      </c>
      <c r="D81" s="68" t="s">
        <v>212</v>
      </c>
      <c r="E81" s="70">
        <v>150000</v>
      </c>
      <c r="F81" s="70">
        <v>500000</v>
      </c>
      <c r="G81" s="70">
        <v>600000</v>
      </c>
    </row>
    <row r="82" spans="1:7" ht="35.25" customHeight="1" x14ac:dyDescent="0.25">
      <c r="A82" s="147"/>
      <c r="B82" s="57" t="s">
        <v>24</v>
      </c>
      <c r="C82" s="57" t="s">
        <v>160</v>
      </c>
      <c r="D82" s="63" t="s">
        <v>161</v>
      </c>
      <c r="E82" s="63">
        <v>100</v>
      </c>
      <c r="F82" s="63">
        <v>100</v>
      </c>
      <c r="G82" s="63">
        <v>100</v>
      </c>
    </row>
    <row r="83" spans="1:7" ht="26.25" customHeight="1" x14ac:dyDescent="0.25">
      <c r="A83" s="131" t="s">
        <v>146</v>
      </c>
      <c r="B83" s="57" t="s">
        <v>23</v>
      </c>
      <c r="C83" s="57" t="s">
        <v>178</v>
      </c>
      <c r="D83" s="63" t="s">
        <v>248</v>
      </c>
      <c r="E83" s="63">
        <v>67</v>
      </c>
      <c r="F83" s="63">
        <v>67</v>
      </c>
      <c r="G83" s="63">
        <v>67</v>
      </c>
    </row>
    <row r="84" spans="1:7" x14ac:dyDescent="0.25">
      <c r="A84" s="141"/>
      <c r="B84" s="57" t="s">
        <v>27</v>
      </c>
      <c r="C84" s="57" t="s">
        <v>172</v>
      </c>
      <c r="D84" s="63" t="s">
        <v>249</v>
      </c>
      <c r="E84" s="24">
        <v>1500</v>
      </c>
      <c r="F84" s="24">
        <v>1500</v>
      </c>
      <c r="G84" s="24">
        <v>1500</v>
      </c>
    </row>
    <row r="85" spans="1:7" x14ac:dyDescent="0.25">
      <c r="A85" s="141"/>
      <c r="B85" s="57" t="s">
        <v>26</v>
      </c>
      <c r="C85" s="65" t="s">
        <v>154</v>
      </c>
      <c r="D85" s="66" t="s">
        <v>212</v>
      </c>
      <c r="E85" s="67">
        <v>100000</v>
      </c>
      <c r="F85" s="67">
        <v>100000</v>
      </c>
      <c r="G85" s="67">
        <v>100000</v>
      </c>
    </row>
    <row r="86" spans="1:7" x14ac:dyDescent="0.25">
      <c r="A86" s="141"/>
      <c r="B86" s="57" t="s">
        <v>24</v>
      </c>
      <c r="C86" s="57" t="s">
        <v>160</v>
      </c>
      <c r="D86" s="63" t="s">
        <v>161</v>
      </c>
      <c r="E86" s="63">
        <v>100</v>
      </c>
      <c r="F86" s="63">
        <v>100</v>
      </c>
      <c r="G86" s="63">
        <v>100</v>
      </c>
    </row>
    <row r="87" spans="1:7" ht="35.25" customHeight="1" x14ac:dyDescent="0.25">
      <c r="A87" s="140" t="s">
        <v>319</v>
      </c>
      <c r="B87" s="57" t="s">
        <v>23</v>
      </c>
      <c r="C87" s="57" t="s">
        <v>178</v>
      </c>
      <c r="D87" s="63" t="s">
        <v>248</v>
      </c>
      <c r="E87" s="63">
        <v>67</v>
      </c>
      <c r="F87" s="63">
        <v>67</v>
      </c>
      <c r="G87" s="63">
        <v>67</v>
      </c>
    </row>
    <row r="88" spans="1:7" ht="35.25" customHeight="1" x14ac:dyDescent="0.25">
      <c r="A88" s="147"/>
      <c r="B88" s="57" t="s">
        <v>27</v>
      </c>
      <c r="C88" s="57" t="s">
        <v>172</v>
      </c>
      <c r="D88" s="63" t="s">
        <v>249</v>
      </c>
      <c r="E88" s="24">
        <v>1500</v>
      </c>
      <c r="F88" s="24">
        <v>1500</v>
      </c>
      <c r="G88" s="24">
        <v>1500</v>
      </c>
    </row>
    <row r="89" spans="1:7" ht="35.25" customHeight="1" x14ac:dyDescent="0.25">
      <c r="A89" s="147"/>
      <c r="B89" s="57" t="s">
        <v>26</v>
      </c>
      <c r="C89" s="77" t="s">
        <v>154</v>
      </c>
      <c r="D89" s="68" t="s">
        <v>212</v>
      </c>
      <c r="E89" s="70">
        <v>100000</v>
      </c>
      <c r="F89" s="70">
        <v>100000</v>
      </c>
      <c r="G89" s="70">
        <v>100000</v>
      </c>
    </row>
    <row r="90" spans="1:7" ht="35.25" customHeight="1" x14ac:dyDescent="0.25">
      <c r="A90" s="147"/>
      <c r="B90" s="57" t="s">
        <v>24</v>
      </c>
      <c r="C90" s="57" t="s">
        <v>160</v>
      </c>
      <c r="D90" s="63" t="s">
        <v>161</v>
      </c>
      <c r="E90" s="63">
        <v>100</v>
      </c>
      <c r="F90" s="63">
        <v>100</v>
      </c>
      <c r="G90" s="63">
        <v>100</v>
      </c>
    </row>
    <row r="91" spans="1:7" x14ac:dyDescent="0.25">
      <c r="A91" s="131" t="s">
        <v>210</v>
      </c>
      <c r="B91" s="57" t="s">
        <v>23</v>
      </c>
      <c r="C91" s="57" t="s">
        <v>277</v>
      </c>
      <c r="D91" s="63" t="s">
        <v>153</v>
      </c>
      <c r="E91" s="63">
        <v>10</v>
      </c>
      <c r="F91" s="63">
        <v>9</v>
      </c>
      <c r="G91" s="63">
        <v>8</v>
      </c>
    </row>
    <row r="92" spans="1:7" x14ac:dyDescent="0.25">
      <c r="A92" s="141"/>
      <c r="B92" s="57" t="s">
        <v>27</v>
      </c>
      <c r="C92" s="57" t="s">
        <v>155</v>
      </c>
      <c r="D92" s="63" t="s">
        <v>156</v>
      </c>
      <c r="E92" s="49">
        <f>E93/E91</f>
        <v>135480</v>
      </c>
      <c r="F92" s="49">
        <f>F93/F91</f>
        <v>140333.33333333334</v>
      </c>
      <c r="G92" s="49">
        <f>G93/G91</f>
        <v>179375</v>
      </c>
    </row>
    <row r="93" spans="1:7" x14ac:dyDescent="0.25">
      <c r="A93" s="141"/>
      <c r="B93" s="57" t="s">
        <v>26</v>
      </c>
      <c r="C93" s="65" t="s">
        <v>154</v>
      </c>
      <c r="D93" s="66" t="s">
        <v>212</v>
      </c>
      <c r="E93" s="67">
        <f>E97+E101+E105+E107+E122+E126+E130+E134+E136+E151+E155</f>
        <v>1354800</v>
      </c>
      <c r="F93" s="67">
        <f>F97+F101+F105+F107+F122+F126+F130+F134+F136+F151+F155</f>
        <v>1263000</v>
      </c>
      <c r="G93" s="67">
        <f>G97+G101+G105+G107+G122+G126+G130+G134+G136+G151+G155</f>
        <v>1435000</v>
      </c>
    </row>
    <row r="94" spans="1:7" x14ac:dyDescent="0.25">
      <c r="A94" s="141"/>
      <c r="B94" s="57" t="s">
        <v>24</v>
      </c>
      <c r="C94" s="60" t="s">
        <v>301</v>
      </c>
      <c r="D94" s="63" t="s">
        <v>161</v>
      </c>
      <c r="E94" s="63">
        <v>100</v>
      </c>
      <c r="F94" s="63">
        <v>100</v>
      </c>
      <c r="G94" s="63">
        <v>100</v>
      </c>
    </row>
    <row r="95" spans="1:7" ht="37.5" customHeight="1" x14ac:dyDescent="0.25">
      <c r="A95" s="140" t="s">
        <v>318</v>
      </c>
      <c r="B95" s="57" t="s">
        <v>23</v>
      </c>
      <c r="C95" s="57" t="s">
        <v>278</v>
      </c>
      <c r="D95" s="63" t="s">
        <v>174</v>
      </c>
      <c r="E95" s="63">
        <v>5</v>
      </c>
      <c r="F95" s="63">
        <v>5</v>
      </c>
      <c r="G95" s="63">
        <v>5</v>
      </c>
    </row>
    <row r="96" spans="1:7" ht="37.5" customHeight="1" x14ac:dyDescent="0.25">
      <c r="A96" s="147"/>
      <c r="B96" s="57" t="s">
        <v>27</v>
      </c>
      <c r="C96" s="57" t="s">
        <v>172</v>
      </c>
      <c r="D96" s="24" t="s">
        <v>156</v>
      </c>
      <c r="E96" s="24">
        <v>36000</v>
      </c>
      <c r="F96" s="24">
        <v>44000</v>
      </c>
      <c r="G96" s="24">
        <v>50000</v>
      </c>
    </row>
    <row r="97" spans="1:7" ht="37.5" customHeight="1" x14ac:dyDescent="0.25">
      <c r="A97" s="147"/>
      <c r="B97" s="57" t="s">
        <v>26</v>
      </c>
      <c r="C97" s="77" t="s">
        <v>154</v>
      </c>
      <c r="D97" s="68" t="s">
        <v>212</v>
      </c>
      <c r="E97" s="70">
        <v>180000</v>
      </c>
      <c r="F97" s="70">
        <v>220000</v>
      </c>
      <c r="G97" s="70">
        <v>250000</v>
      </c>
    </row>
    <row r="98" spans="1:7" ht="37.5" customHeight="1" x14ac:dyDescent="0.25">
      <c r="A98" s="147"/>
      <c r="B98" s="57" t="s">
        <v>24</v>
      </c>
      <c r="C98" s="57" t="s">
        <v>160</v>
      </c>
      <c r="D98" s="63" t="s">
        <v>161</v>
      </c>
      <c r="E98" s="63">
        <v>100</v>
      </c>
      <c r="F98" s="63">
        <v>100</v>
      </c>
      <c r="G98" s="63">
        <v>100</v>
      </c>
    </row>
    <row r="99" spans="1:7" ht="33.75" customHeight="1" x14ac:dyDescent="0.25">
      <c r="A99" s="140" t="s">
        <v>250</v>
      </c>
      <c r="B99" s="57" t="s">
        <v>23</v>
      </c>
      <c r="C99" s="57" t="s">
        <v>279</v>
      </c>
      <c r="D99" s="63" t="s">
        <v>174</v>
      </c>
      <c r="E99" s="63">
        <v>1</v>
      </c>
      <c r="F99" s="63">
        <v>1</v>
      </c>
      <c r="G99" s="63">
        <v>1</v>
      </c>
    </row>
    <row r="100" spans="1:7" ht="33.75" customHeight="1" x14ac:dyDescent="0.25">
      <c r="A100" s="147"/>
      <c r="B100" s="57" t="s">
        <v>27</v>
      </c>
      <c r="C100" s="57" t="s">
        <v>172</v>
      </c>
      <c r="D100" s="63" t="s">
        <v>156</v>
      </c>
      <c r="E100" s="23">
        <v>300000</v>
      </c>
      <c r="F100" s="23">
        <v>320000</v>
      </c>
      <c r="G100" s="23">
        <v>340000</v>
      </c>
    </row>
    <row r="101" spans="1:7" ht="33.75" customHeight="1" x14ac:dyDescent="0.25">
      <c r="A101" s="147"/>
      <c r="B101" s="57" t="s">
        <v>26</v>
      </c>
      <c r="C101" s="77" t="s">
        <v>154</v>
      </c>
      <c r="D101" s="68" t="s">
        <v>212</v>
      </c>
      <c r="E101" s="70">
        <v>300000</v>
      </c>
      <c r="F101" s="70">
        <v>320000</v>
      </c>
      <c r="G101" s="70">
        <v>340000</v>
      </c>
    </row>
    <row r="102" spans="1:7" ht="33.75" customHeight="1" x14ac:dyDescent="0.25">
      <c r="A102" s="147"/>
      <c r="B102" s="57" t="s">
        <v>24</v>
      </c>
      <c r="C102" s="57" t="s">
        <v>160</v>
      </c>
      <c r="D102" s="63" t="s">
        <v>161</v>
      </c>
      <c r="E102" s="63">
        <v>100</v>
      </c>
      <c r="F102" s="63">
        <v>100</v>
      </c>
      <c r="G102" s="63">
        <v>100</v>
      </c>
    </row>
    <row r="103" spans="1:7" ht="39.75" customHeight="1" x14ac:dyDescent="0.25">
      <c r="A103" s="139" t="s">
        <v>251</v>
      </c>
      <c r="B103" s="57" t="s">
        <v>23</v>
      </c>
      <c r="C103" s="57" t="s">
        <v>179</v>
      </c>
      <c r="D103" s="63" t="s">
        <v>174</v>
      </c>
      <c r="E103" s="63">
        <v>3</v>
      </c>
      <c r="F103" s="63">
        <v>3</v>
      </c>
      <c r="G103" s="63">
        <v>3</v>
      </c>
    </row>
    <row r="104" spans="1:7" ht="39.75" customHeight="1" x14ac:dyDescent="0.25">
      <c r="A104" s="146"/>
      <c r="B104" s="57" t="s">
        <v>27</v>
      </c>
      <c r="C104" s="57" t="s">
        <v>172</v>
      </c>
      <c r="D104" s="63" t="s">
        <v>156</v>
      </c>
      <c r="E104" s="23">
        <v>7000</v>
      </c>
      <c r="F104" s="23">
        <v>7666.7</v>
      </c>
      <c r="G104" s="23">
        <v>8333.2999999999993</v>
      </c>
    </row>
    <row r="105" spans="1:7" ht="39.75" customHeight="1" x14ac:dyDescent="0.25">
      <c r="A105" s="146"/>
      <c r="B105" s="57" t="s">
        <v>26</v>
      </c>
      <c r="C105" s="77" t="s">
        <v>154</v>
      </c>
      <c r="D105" s="68" t="s">
        <v>212</v>
      </c>
      <c r="E105" s="70">
        <v>21000</v>
      </c>
      <c r="F105" s="70">
        <v>23000</v>
      </c>
      <c r="G105" s="70">
        <v>25000</v>
      </c>
    </row>
    <row r="106" spans="1:7" ht="39.75" customHeight="1" x14ac:dyDescent="0.25">
      <c r="A106" s="146"/>
      <c r="B106" s="57" t="s">
        <v>24</v>
      </c>
      <c r="C106" s="57" t="s">
        <v>160</v>
      </c>
      <c r="D106" s="63" t="s">
        <v>161</v>
      </c>
      <c r="E106" s="63">
        <v>100</v>
      </c>
      <c r="F106" s="63">
        <v>100</v>
      </c>
      <c r="G106" s="63">
        <v>100</v>
      </c>
    </row>
    <row r="107" spans="1:7" ht="23.25" customHeight="1" x14ac:dyDescent="0.25">
      <c r="A107" s="140" t="s">
        <v>252</v>
      </c>
      <c r="B107" s="59" t="s">
        <v>26</v>
      </c>
      <c r="C107" s="77" t="s">
        <v>181</v>
      </c>
      <c r="D107" s="68" t="s">
        <v>212</v>
      </c>
      <c r="E107" s="68"/>
      <c r="F107" s="70">
        <v>230000</v>
      </c>
      <c r="G107" s="70">
        <f>G110</f>
        <v>300000</v>
      </c>
    </row>
    <row r="108" spans="1:7" ht="23.25" customHeight="1" x14ac:dyDescent="0.25">
      <c r="A108" s="140"/>
      <c r="B108" s="57" t="s">
        <v>23</v>
      </c>
      <c r="C108" s="30" t="s">
        <v>180</v>
      </c>
      <c r="D108" s="63" t="s">
        <v>247</v>
      </c>
      <c r="E108" s="63"/>
      <c r="F108" s="63">
        <v>130</v>
      </c>
      <c r="G108" s="63">
        <v>130</v>
      </c>
    </row>
    <row r="109" spans="1:7" ht="23.25" customHeight="1" x14ac:dyDescent="0.25">
      <c r="A109" s="140"/>
      <c r="B109" s="57" t="s">
        <v>27</v>
      </c>
      <c r="C109" s="57" t="s">
        <v>172</v>
      </c>
      <c r="D109" s="63" t="s">
        <v>242</v>
      </c>
      <c r="E109" s="63"/>
      <c r="F109" s="55">
        <v>1384.6</v>
      </c>
      <c r="G109" s="29">
        <f>G110/G108</f>
        <v>2307.6923076923076</v>
      </c>
    </row>
    <row r="110" spans="1:7" ht="23.25" customHeight="1" x14ac:dyDescent="0.25">
      <c r="A110" s="140"/>
      <c r="B110" s="57" t="s">
        <v>26</v>
      </c>
      <c r="C110" s="77" t="s">
        <v>182</v>
      </c>
      <c r="D110" s="68" t="s">
        <v>212</v>
      </c>
      <c r="E110" s="68"/>
      <c r="F110" s="70">
        <v>180000</v>
      </c>
      <c r="G110" s="70">
        <v>300000</v>
      </c>
    </row>
    <row r="111" spans="1:7" ht="23.25" customHeight="1" x14ac:dyDescent="0.25">
      <c r="A111" s="140"/>
      <c r="B111" s="57" t="s">
        <v>24</v>
      </c>
      <c r="C111" s="57" t="s">
        <v>160</v>
      </c>
      <c r="D111" s="63" t="s">
        <v>161</v>
      </c>
      <c r="E111" s="63"/>
      <c r="F111" s="63">
        <v>100</v>
      </c>
      <c r="G111" s="63">
        <v>100</v>
      </c>
    </row>
    <row r="112" spans="1:7" ht="23.25" customHeight="1" x14ac:dyDescent="0.25">
      <c r="A112" s="140"/>
      <c r="B112" s="57" t="s">
        <v>23</v>
      </c>
      <c r="C112" s="30" t="s">
        <v>183</v>
      </c>
      <c r="D112" s="63" t="s">
        <v>169</v>
      </c>
      <c r="E112" s="63"/>
      <c r="F112" s="63">
        <v>1</v>
      </c>
      <c r="G112" s="63"/>
    </row>
    <row r="113" spans="1:7" ht="23.25" customHeight="1" x14ac:dyDescent="0.25">
      <c r="A113" s="140"/>
      <c r="B113" s="57" t="s">
        <v>27</v>
      </c>
      <c r="C113" s="57" t="s">
        <v>172</v>
      </c>
      <c r="D113" s="63" t="s">
        <v>169</v>
      </c>
      <c r="E113" s="63"/>
      <c r="F113" s="24">
        <v>20000</v>
      </c>
      <c r="G113" s="63"/>
    </row>
    <row r="114" spans="1:7" ht="23.25" customHeight="1" x14ac:dyDescent="0.25">
      <c r="A114" s="140"/>
      <c r="B114" s="57" t="s">
        <v>26</v>
      </c>
      <c r="C114" s="77" t="s">
        <v>182</v>
      </c>
      <c r="D114" s="68" t="s">
        <v>176</v>
      </c>
      <c r="E114" s="68"/>
      <c r="F114" s="70">
        <v>20000</v>
      </c>
      <c r="G114" s="74"/>
    </row>
    <row r="115" spans="1:7" ht="23.25" customHeight="1" x14ac:dyDescent="0.25">
      <c r="A115" s="140"/>
      <c r="B115" s="57" t="s">
        <v>24</v>
      </c>
      <c r="C115" s="57" t="s">
        <v>160</v>
      </c>
      <c r="D115" s="63" t="s">
        <v>161</v>
      </c>
      <c r="E115" s="63"/>
      <c r="F115" s="63">
        <v>100</v>
      </c>
      <c r="G115" s="63"/>
    </row>
    <row r="116" spans="1:7" ht="23.25" customHeight="1" x14ac:dyDescent="0.25">
      <c r="A116" s="140"/>
      <c r="B116" s="57" t="s">
        <v>23</v>
      </c>
      <c r="C116" s="30" t="s">
        <v>184</v>
      </c>
      <c r="D116" s="63" t="s">
        <v>169</v>
      </c>
      <c r="E116" s="63"/>
      <c r="F116" s="63">
        <v>10</v>
      </c>
      <c r="G116" s="63"/>
    </row>
    <row r="117" spans="1:7" ht="23.25" customHeight="1" x14ac:dyDescent="0.25">
      <c r="A117" s="140"/>
      <c r="B117" s="57" t="s">
        <v>27</v>
      </c>
      <c r="C117" s="57" t="s">
        <v>172</v>
      </c>
      <c r="D117" s="63" t="s">
        <v>176</v>
      </c>
      <c r="E117" s="63"/>
      <c r="F117" s="24">
        <v>3000</v>
      </c>
      <c r="G117" s="63"/>
    </row>
    <row r="118" spans="1:7" ht="23.25" customHeight="1" x14ac:dyDescent="0.25">
      <c r="A118" s="140"/>
      <c r="B118" s="57" t="s">
        <v>26</v>
      </c>
      <c r="C118" s="77" t="s">
        <v>182</v>
      </c>
      <c r="D118" s="72" t="s">
        <v>212</v>
      </c>
      <c r="E118" s="69"/>
      <c r="F118" s="73">
        <v>30000</v>
      </c>
      <c r="G118" s="79"/>
    </row>
    <row r="119" spans="1:7" ht="23.25" customHeight="1" x14ac:dyDescent="0.25">
      <c r="A119" s="140"/>
      <c r="B119" s="57" t="s">
        <v>24</v>
      </c>
      <c r="C119" s="57" t="s">
        <v>160</v>
      </c>
      <c r="D119" s="63" t="s">
        <v>161</v>
      </c>
      <c r="E119" s="63"/>
      <c r="F119" s="63">
        <v>100</v>
      </c>
      <c r="G119" s="63"/>
    </row>
    <row r="120" spans="1:7" ht="49.5" customHeight="1" x14ac:dyDescent="0.25">
      <c r="A120" s="140" t="s">
        <v>313</v>
      </c>
      <c r="B120" s="57" t="s">
        <v>23</v>
      </c>
      <c r="C120" s="57" t="s">
        <v>185</v>
      </c>
      <c r="D120" s="63" t="s">
        <v>169</v>
      </c>
      <c r="E120" s="63">
        <v>1</v>
      </c>
      <c r="F120" s="63">
        <v>1</v>
      </c>
      <c r="G120" s="63">
        <v>1</v>
      </c>
    </row>
    <row r="121" spans="1:7" ht="49.5" customHeight="1" x14ac:dyDescent="0.25">
      <c r="A121" s="147"/>
      <c r="B121" s="57" t="s">
        <v>27</v>
      </c>
      <c r="C121" s="57" t="s">
        <v>172</v>
      </c>
      <c r="D121" s="63" t="s">
        <v>176</v>
      </c>
      <c r="E121" s="24">
        <v>130000</v>
      </c>
      <c r="F121" s="24">
        <v>150000</v>
      </c>
      <c r="G121" s="24">
        <v>150000</v>
      </c>
    </row>
    <row r="122" spans="1:7" ht="49.5" customHeight="1" x14ac:dyDescent="0.25">
      <c r="A122" s="147"/>
      <c r="B122" s="57" t="s">
        <v>26</v>
      </c>
      <c r="C122" s="77" t="s">
        <v>154</v>
      </c>
      <c r="D122" s="68" t="s">
        <v>212</v>
      </c>
      <c r="E122" s="70">
        <v>130000</v>
      </c>
      <c r="F122" s="70">
        <v>150000</v>
      </c>
      <c r="G122" s="70">
        <v>150000</v>
      </c>
    </row>
    <row r="123" spans="1:7" ht="49.5" customHeight="1" x14ac:dyDescent="0.25">
      <c r="A123" s="147"/>
      <c r="B123" s="57" t="s">
        <v>24</v>
      </c>
      <c r="C123" s="57" t="s">
        <v>160</v>
      </c>
      <c r="D123" s="63" t="s">
        <v>161</v>
      </c>
      <c r="E123" s="63">
        <v>100</v>
      </c>
      <c r="F123" s="63">
        <v>100</v>
      </c>
      <c r="G123" s="63">
        <v>100</v>
      </c>
    </row>
    <row r="124" spans="1:7" ht="46.5" customHeight="1" x14ac:dyDescent="0.25">
      <c r="A124" s="140" t="s">
        <v>253</v>
      </c>
      <c r="B124" s="57" t="s">
        <v>23</v>
      </c>
      <c r="C124" s="57" t="s">
        <v>186</v>
      </c>
      <c r="D124" s="63" t="s">
        <v>169</v>
      </c>
      <c r="E124" s="63">
        <v>3</v>
      </c>
      <c r="F124" s="63">
        <v>5</v>
      </c>
      <c r="G124" s="63">
        <v>10</v>
      </c>
    </row>
    <row r="125" spans="1:7" ht="46.5" customHeight="1" x14ac:dyDescent="0.25">
      <c r="A125" s="147"/>
      <c r="B125" s="57" t="s">
        <v>27</v>
      </c>
      <c r="C125" s="57" t="s">
        <v>172</v>
      </c>
      <c r="D125" s="63" t="s">
        <v>176</v>
      </c>
      <c r="E125" s="24">
        <v>20000</v>
      </c>
      <c r="F125" s="24">
        <v>13000</v>
      </c>
      <c r="G125" s="24">
        <f>G126/G124</f>
        <v>7000</v>
      </c>
    </row>
    <row r="126" spans="1:7" ht="46.5" customHeight="1" x14ac:dyDescent="0.25">
      <c r="A126" s="147"/>
      <c r="B126" s="57" t="s">
        <v>26</v>
      </c>
      <c r="C126" s="77" t="s">
        <v>154</v>
      </c>
      <c r="D126" s="68" t="s">
        <v>212</v>
      </c>
      <c r="E126" s="70">
        <v>60000</v>
      </c>
      <c r="F126" s="70">
        <v>65000</v>
      </c>
      <c r="G126" s="70">
        <v>70000</v>
      </c>
    </row>
    <row r="127" spans="1:7" ht="46.5" customHeight="1" x14ac:dyDescent="0.25">
      <c r="A127" s="147"/>
      <c r="B127" s="57" t="s">
        <v>24</v>
      </c>
      <c r="C127" s="57" t="s">
        <v>160</v>
      </c>
      <c r="D127" s="63" t="s">
        <v>161</v>
      </c>
      <c r="E127" s="63">
        <v>100</v>
      </c>
      <c r="F127" s="63">
        <v>100</v>
      </c>
      <c r="G127" s="63">
        <v>100</v>
      </c>
    </row>
    <row r="128" spans="1:7" ht="45" customHeight="1" x14ac:dyDescent="0.25">
      <c r="A128" s="139" t="s">
        <v>254</v>
      </c>
      <c r="B128" s="57" t="s">
        <v>23</v>
      </c>
      <c r="C128" s="57" t="s">
        <v>188</v>
      </c>
      <c r="D128" s="63" t="s">
        <v>169</v>
      </c>
      <c r="E128" s="63">
        <v>1</v>
      </c>
      <c r="F128" s="63">
        <v>2</v>
      </c>
      <c r="G128" s="63">
        <v>9</v>
      </c>
    </row>
    <row r="129" spans="1:7" ht="45" customHeight="1" x14ac:dyDescent="0.25">
      <c r="A129" s="146"/>
      <c r="B129" s="57" t="s">
        <v>27</v>
      </c>
      <c r="C129" s="57" t="s">
        <v>172</v>
      </c>
      <c r="D129" s="63" t="s">
        <v>176</v>
      </c>
      <c r="E129" s="24">
        <v>133800</v>
      </c>
      <c r="F129" s="24">
        <v>25000</v>
      </c>
      <c r="G129" s="24">
        <f>G130/G128</f>
        <v>22222.222222222223</v>
      </c>
    </row>
    <row r="130" spans="1:7" ht="45" customHeight="1" x14ac:dyDescent="0.25">
      <c r="A130" s="146"/>
      <c r="B130" s="57" t="s">
        <v>26</v>
      </c>
      <c r="C130" s="77" t="s">
        <v>154</v>
      </c>
      <c r="D130" s="68" t="s">
        <v>212</v>
      </c>
      <c r="E130" s="70">
        <v>133800</v>
      </c>
      <c r="F130" s="73">
        <v>50000</v>
      </c>
      <c r="G130" s="73">
        <v>200000</v>
      </c>
    </row>
    <row r="131" spans="1:7" ht="45" customHeight="1" x14ac:dyDescent="0.25">
      <c r="A131" s="146"/>
      <c r="B131" s="57" t="s">
        <v>24</v>
      </c>
      <c r="C131" s="57" t="s">
        <v>160</v>
      </c>
      <c r="D131" s="63" t="s">
        <v>161</v>
      </c>
      <c r="E131" s="63">
        <v>100</v>
      </c>
      <c r="F131" s="63">
        <v>100</v>
      </c>
      <c r="G131" s="63">
        <v>100</v>
      </c>
    </row>
    <row r="132" spans="1:7" ht="46.5" customHeight="1" x14ac:dyDescent="0.25">
      <c r="A132" s="139" t="s">
        <v>255</v>
      </c>
      <c r="B132" s="57" t="s">
        <v>23</v>
      </c>
      <c r="C132" s="57" t="s">
        <v>187</v>
      </c>
      <c r="D132" s="63" t="s">
        <v>169</v>
      </c>
      <c r="E132" s="63">
        <v>2</v>
      </c>
      <c r="F132" s="63">
        <v>2</v>
      </c>
      <c r="G132" s="63"/>
    </row>
    <row r="133" spans="1:7" ht="46.5" customHeight="1" x14ac:dyDescent="0.25">
      <c r="A133" s="146"/>
      <c r="B133" s="57" t="s">
        <v>27</v>
      </c>
      <c r="C133" s="57" t="s">
        <v>172</v>
      </c>
      <c r="D133" s="63" t="s">
        <v>176</v>
      </c>
      <c r="E133" s="24">
        <v>25000</v>
      </c>
      <c r="F133" s="24">
        <v>25000</v>
      </c>
      <c r="G133" s="24"/>
    </row>
    <row r="134" spans="1:7" ht="46.5" customHeight="1" x14ac:dyDescent="0.25">
      <c r="A134" s="146"/>
      <c r="B134" s="57" t="s">
        <v>26</v>
      </c>
      <c r="C134" s="77" t="s">
        <v>154</v>
      </c>
      <c r="D134" s="68" t="s">
        <v>212</v>
      </c>
      <c r="E134" s="73">
        <v>50000</v>
      </c>
      <c r="F134" s="73">
        <v>50000</v>
      </c>
      <c r="G134" s="73"/>
    </row>
    <row r="135" spans="1:7" ht="46.5" customHeight="1" x14ac:dyDescent="0.25">
      <c r="A135" s="146"/>
      <c r="B135" s="57" t="s">
        <v>24</v>
      </c>
      <c r="C135" s="57" t="s">
        <v>160</v>
      </c>
      <c r="D135" s="63" t="s">
        <v>161</v>
      </c>
      <c r="E135" s="63">
        <v>100</v>
      </c>
      <c r="F135" s="63">
        <v>100</v>
      </c>
      <c r="G135" s="63"/>
    </row>
    <row r="136" spans="1:7" ht="24" x14ac:dyDescent="0.25">
      <c r="A136" s="140" t="s">
        <v>256</v>
      </c>
      <c r="B136" s="59" t="s">
        <v>26</v>
      </c>
      <c r="C136" s="77" t="s">
        <v>181</v>
      </c>
      <c r="D136" s="68" t="s">
        <v>212</v>
      </c>
      <c r="E136" s="70">
        <v>280000</v>
      </c>
      <c r="F136" s="70">
        <v>155000</v>
      </c>
      <c r="G136" s="70">
        <v>100000</v>
      </c>
    </row>
    <row r="137" spans="1:7" x14ac:dyDescent="0.25">
      <c r="A137" s="140"/>
      <c r="B137" s="57" t="s">
        <v>23</v>
      </c>
      <c r="C137" s="30" t="s">
        <v>189</v>
      </c>
      <c r="D137" s="63" t="s">
        <v>190</v>
      </c>
      <c r="E137" s="63">
        <v>10</v>
      </c>
      <c r="F137" s="63">
        <v>2.71</v>
      </c>
      <c r="G137" s="63">
        <v>3.41</v>
      </c>
    </row>
    <row r="138" spans="1:7" x14ac:dyDescent="0.25">
      <c r="A138" s="140"/>
      <c r="B138" s="57" t="s">
        <v>27</v>
      </c>
      <c r="C138" s="57" t="s">
        <v>172</v>
      </c>
      <c r="D138" s="63" t="s">
        <v>191</v>
      </c>
      <c r="E138" s="24">
        <v>6000</v>
      </c>
      <c r="F138" s="23">
        <v>9815.5</v>
      </c>
      <c r="G138" s="24">
        <v>13489.74</v>
      </c>
    </row>
    <row r="139" spans="1:7" x14ac:dyDescent="0.25">
      <c r="A139" s="140"/>
      <c r="B139" s="57" t="s">
        <v>26</v>
      </c>
      <c r="C139" s="77" t="s">
        <v>154</v>
      </c>
      <c r="D139" s="68" t="s">
        <v>212</v>
      </c>
      <c r="E139" s="70">
        <v>60000</v>
      </c>
      <c r="F139" s="70">
        <v>26600</v>
      </c>
      <c r="G139" s="70">
        <v>46000</v>
      </c>
    </row>
    <row r="140" spans="1:7" x14ac:dyDescent="0.25">
      <c r="A140" s="140"/>
      <c r="B140" s="57" t="s">
        <v>24</v>
      </c>
      <c r="C140" s="57" t="s">
        <v>160</v>
      </c>
      <c r="D140" s="63" t="s">
        <v>161</v>
      </c>
      <c r="E140" s="63">
        <v>100</v>
      </c>
      <c r="F140" s="63">
        <v>100</v>
      </c>
      <c r="G140" s="63">
        <v>46</v>
      </c>
    </row>
    <row r="141" spans="1:7" x14ac:dyDescent="0.25">
      <c r="A141" s="140"/>
      <c r="B141" s="57" t="s">
        <v>23</v>
      </c>
      <c r="C141" s="30" t="s">
        <v>192</v>
      </c>
      <c r="D141" s="63" t="s">
        <v>169</v>
      </c>
      <c r="E141" s="63">
        <v>2</v>
      </c>
      <c r="F141" s="63">
        <v>1</v>
      </c>
      <c r="G141" s="63"/>
    </row>
    <row r="142" spans="1:7" x14ac:dyDescent="0.25">
      <c r="A142" s="140"/>
      <c r="B142" s="57" t="s">
        <v>27</v>
      </c>
      <c r="C142" s="57" t="s">
        <v>172</v>
      </c>
      <c r="D142" s="63" t="s">
        <v>176</v>
      </c>
      <c r="E142" s="24">
        <v>110000</v>
      </c>
      <c r="F142" s="24">
        <v>90000</v>
      </c>
      <c r="G142" s="63"/>
    </row>
    <row r="143" spans="1:7" x14ac:dyDescent="0.25">
      <c r="A143" s="140"/>
      <c r="B143" s="57" t="s">
        <v>26</v>
      </c>
      <c r="C143" s="77" t="s">
        <v>154</v>
      </c>
      <c r="D143" s="74" t="s">
        <v>212</v>
      </c>
      <c r="E143" s="70">
        <v>220000</v>
      </c>
      <c r="F143" s="70">
        <v>90000</v>
      </c>
      <c r="G143" s="74"/>
    </row>
    <row r="144" spans="1:7" x14ac:dyDescent="0.25">
      <c r="A144" s="140"/>
      <c r="B144" s="57" t="s">
        <v>24</v>
      </c>
      <c r="C144" s="57" t="s">
        <v>160</v>
      </c>
      <c r="D144" s="63" t="s">
        <v>161</v>
      </c>
      <c r="E144" s="63">
        <v>100</v>
      </c>
      <c r="F144" s="63">
        <v>100</v>
      </c>
      <c r="G144" s="63"/>
    </row>
    <row r="145" spans="1:7" ht="24" x14ac:dyDescent="0.25">
      <c r="A145" s="140"/>
      <c r="B145" s="57" t="s">
        <v>23</v>
      </c>
      <c r="C145" s="30" t="s">
        <v>193</v>
      </c>
      <c r="D145" s="63" t="s">
        <v>169</v>
      </c>
      <c r="E145" s="63"/>
      <c r="F145" s="63">
        <v>84</v>
      </c>
      <c r="G145" s="23">
        <v>77</v>
      </c>
    </row>
    <row r="146" spans="1:7" x14ac:dyDescent="0.25">
      <c r="A146" s="140"/>
      <c r="B146" s="57" t="s">
        <v>27</v>
      </c>
      <c r="C146" s="57" t="s">
        <v>172</v>
      </c>
      <c r="D146" s="63" t="s">
        <v>176</v>
      </c>
      <c r="E146" s="63"/>
      <c r="F146" s="55">
        <v>457.14</v>
      </c>
      <c r="G146" s="63">
        <v>701.3</v>
      </c>
    </row>
    <row r="147" spans="1:7" x14ac:dyDescent="0.25">
      <c r="A147" s="140"/>
      <c r="B147" s="57" t="s">
        <v>26</v>
      </c>
      <c r="C147" s="77" t="s">
        <v>154</v>
      </c>
      <c r="D147" s="74" t="s">
        <v>212</v>
      </c>
      <c r="E147" s="74"/>
      <c r="F147" s="70">
        <v>38400</v>
      </c>
      <c r="G147" s="78">
        <v>54000</v>
      </c>
    </row>
    <row r="148" spans="1:7" x14ac:dyDescent="0.25">
      <c r="A148" s="140"/>
      <c r="B148" s="57" t="s">
        <v>24</v>
      </c>
      <c r="C148" s="57" t="s">
        <v>160</v>
      </c>
      <c r="D148" s="63" t="s">
        <v>161</v>
      </c>
      <c r="E148" s="63"/>
      <c r="F148" s="63">
        <v>100</v>
      </c>
      <c r="G148" s="63">
        <v>54</v>
      </c>
    </row>
    <row r="149" spans="1:7" s="85" customFormat="1" ht="42.75" customHeight="1" x14ac:dyDescent="0.25">
      <c r="A149" s="140" t="s">
        <v>257</v>
      </c>
      <c r="B149" s="58" t="s">
        <v>23</v>
      </c>
      <c r="C149" s="58" t="s">
        <v>194</v>
      </c>
      <c r="D149" s="84" t="s">
        <v>174</v>
      </c>
      <c r="E149" s="84">
        <v>1</v>
      </c>
      <c r="F149" s="84"/>
      <c r="G149" s="84"/>
    </row>
    <row r="150" spans="1:7" s="85" customFormat="1" ht="42.75" customHeight="1" x14ac:dyDescent="0.25">
      <c r="A150" s="147"/>
      <c r="B150" s="58" t="s">
        <v>27</v>
      </c>
      <c r="C150" s="58" t="s">
        <v>172</v>
      </c>
      <c r="D150" s="84" t="s">
        <v>212</v>
      </c>
      <c r="E150" s="90">
        <v>150000</v>
      </c>
      <c r="F150" s="84"/>
      <c r="G150" s="84"/>
    </row>
    <row r="151" spans="1:7" s="85" customFormat="1" ht="42.75" customHeight="1" x14ac:dyDescent="0.25">
      <c r="A151" s="147"/>
      <c r="B151" s="62" t="s">
        <v>26</v>
      </c>
      <c r="C151" s="76" t="s">
        <v>154</v>
      </c>
      <c r="D151" s="87" t="s">
        <v>212</v>
      </c>
      <c r="E151" s="88">
        <v>150000</v>
      </c>
      <c r="F151" s="87"/>
      <c r="G151" s="87"/>
    </row>
    <row r="152" spans="1:7" s="85" customFormat="1" ht="35.25" customHeight="1" x14ac:dyDescent="0.25">
      <c r="A152" s="147"/>
      <c r="B152" s="58" t="s">
        <v>24</v>
      </c>
      <c r="C152" s="58" t="s">
        <v>160</v>
      </c>
      <c r="D152" s="84" t="s">
        <v>161</v>
      </c>
      <c r="E152" s="84">
        <v>100</v>
      </c>
      <c r="F152" s="84"/>
      <c r="G152" s="84"/>
    </row>
    <row r="153" spans="1:7" ht="35.25" customHeight="1" x14ac:dyDescent="0.25">
      <c r="A153" s="140" t="s">
        <v>314</v>
      </c>
      <c r="B153" s="57" t="s">
        <v>23</v>
      </c>
      <c r="C153" s="57" t="s">
        <v>194</v>
      </c>
      <c r="D153" s="63" t="s">
        <v>174</v>
      </c>
      <c r="E153" s="63">
        <v>1</v>
      </c>
      <c r="F153" s="63"/>
      <c r="G153" s="63"/>
    </row>
    <row r="154" spans="1:7" ht="43.5" customHeight="1" x14ac:dyDescent="0.25">
      <c r="A154" s="147"/>
      <c r="B154" s="57" t="s">
        <v>27</v>
      </c>
      <c r="C154" s="57" t="s">
        <v>172</v>
      </c>
      <c r="D154" s="63" t="s">
        <v>156</v>
      </c>
      <c r="E154" s="24">
        <v>50000</v>
      </c>
      <c r="F154" s="63"/>
      <c r="G154" s="63"/>
    </row>
    <row r="155" spans="1:7" ht="28.5" customHeight="1" x14ac:dyDescent="0.25">
      <c r="A155" s="147"/>
      <c r="B155" s="59" t="s">
        <v>26</v>
      </c>
      <c r="C155" s="77" t="s">
        <v>154</v>
      </c>
      <c r="D155" s="68" t="s">
        <v>212</v>
      </c>
      <c r="E155" s="70">
        <v>50000</v>
      </c>
      <c r="F155" s="68"/>
      <c r="G155" s="68"/>
    </row>
    <row r="156" spans="1:7" ht="33" customHeight="1" x14ac:dyDescent="0.25">
      <c r="A156" s="147"/>
      <c r="B156" s="57" t="s">
        <v>24</v>
      </c>
      <c r="C156" s="57" t="s">
        <v>160</v>
      </c>
      <c r="D156" s="63" t="s">
        <v>161</v>
      </c>
      <c r="E156" s="63">
        <v>100</v>
      </c>
      <c r="F156" s="63"/>
      <c r="G156" s="63"/>
    </row>
    <row r="157" spans="1:7" ht="36" customHeight="1" x14ac:dyDescent="0.25">
      <c r="A157" s="131" t="s">
        <v>147</v>
      </c>
      <c r="B157" s="57" t="s">
        <v>23</v>
      </c>
      <c r="C157" s="57" t="s">
        <v>277</v>
      </c>
      <c r="D157" s="63" t="s">
        <v>153</v>
      </c>
      <c r="E157" s="63">
        <v>2</v>
      </c>
      <c r="F157" s="63">
        <v>3</v>
      </c>
      <c r="G157" s="63">
        <v>1</v>
      </c>
    </row>
    <row r="158" spans="1:7" ht="36" customHeight="1" x14ac:dyDescent="0.25">
      <c r="A158" s="141"/>
      <c r="B158" s="57" t="s">
        <v>27</v>
      </c>
      <c r="C158" s="57" t="s">
        <v>155</v>
      </c>
      <c r="D158" s="63" t="s">
        <v>156</v>
      </c>
      <c r="E158" s="49">
        <f>E159/E157</f>
        <v>20275000</v>
      </c>
      <c r="F158" s="49">
        <f>F159/F157</f>
        <v>6180000</v>
      </c>
      <c r="G158" s="49">
        <f>G159/G157</f>
        <v>45000</v>
      </c>
    </row>
    <row r="159" spans="1:7" ht="36" customHeight="1" x14ac:dyDescent="0.25">
      <c r="A159" s="141"/>
      <c r="B159" s="57" t="s">
        <v>26</v>
      </c>
      <c r="C159" s="65" t="s">
        <v>154</v>
      </c>
      <c r="D159" s="66" t="s">
        <v>212</v>
      </c>
      <c r="E159" s="67">
        <f>E167+E171+E163</f>
        <v>40550000</v>
      </c>
      <c r="F159" s="67">
        <f>F167+F171+F163</f>
        <v>18540000</v>
      </c>
      <c r="G159" s="67">
        <f>G167+G171+G163</f>
        <v>45000</v>
      </c>
    </row>
    <row r="160" spans="1:7" ht="36" customHeight="1" x14ac:dyDescent="0.25">
      <c r="A160" s="141"/>
      <c r="B160" s="57" t="s">
        <v>24</v>
      </c>
      <c r="C160" s="60" t="s">
        <v>299</v>
      </c>
      <c r="D160" s="63" t="s">
        <v>161</v>
      </c>
      <c r="E160" s="63">
        <f>AVERAGE(E168,E172)</f>
        <v>80</v>
      </c>
      <c r="F160" s="29">
        <f>AVERAGE(F164,F168,F172)</f>
        <v>46.666666666666664</v>
      </c>
      <c r="G160" s="63">
        <v>100</v>
      </c>
    </row>
    <row r="161" spans="1:7" ht="36" customHeight="1" x14ac:dyDescent="0.25">
      <c r="A161" s="140" t="s">
        <v>320</v>
      </c>
      <c r="B161" s="57" t="s">
        <v>23</v>
      </c>
      <c r="C161" s="57" t="s">
        <v>195</v>
      </c>
      <c r="D161" s="63" t="s">
        <v>169</v>
      </c>
      <c r="E161" s="63"/>
      <c r="F161" s="23">
        <v>3333</v>
      </c>
      <c r="G161" s="25">
        <v>3000</v>
      </c>
    </row>
    <row r="162" spans="1:7" ht="36" customHeight="1" x14ac:dyDescent="0.25">
      <c r="A162" s="147"/>
      <c r="B162" s="57" t="s">
        <v>27</v>
      </c>
      <c r="C162" s="57" t="s">
        <v>172</v>
      </c>
      <c r="D162" s="63" t="s">
        <v>176</v>
      </c>
      <c r="E162" s="63"/>
      <c r="F162" s="63">
        <v>12</v>
      </c>
      <c r="G162" s="25">
        <v>15</v>
      </c>
    </row>
    <row r="163" spans="1:7" ht="36" customHeight="1" x14ac:dyDescent="0.25">
      <c r="A163" s="147"/>
      <c r="B163" s="57" t="s">
        <v>26</v>
      </c>
      <c r="C163" s="77" t="s">
        <v>154</v>
      </c>
      <c r="D163" s="68" t="s">
        <v>212</v>
      </c>
      <c r="E163" s="68"/>
      <c r="F163" s="70">
        <v>40000</v>
      </c>
      <c r="G163" s="75">
        <v>45000</v>
      </c>
    </row>
    <row r="164" spans="1:7" ht="36" customHeight="1" x14ac:dyDescent="0.25">
      <c r="A164" s="147"/>
      <c r="B164" s="57" t="s">
        <v>24</v>
      </c>
      <c r="C164" s="57" t="s">
        <v>160</v>
      </c>
      <c r="D164" s="63" t="s">
        <v>161</v>
      </c>
      <c r="E164" s="63"/>
      <c r="F164" s="63">
        <v>100</v>
      </c>
      <c r="G164" s="25">
        <v>100</v>
      </c>
    </row>
    <row r="165" spans="1:7" ht="39.75" customHeight="1" x14ac:dyDescent="0.25">
      <c r="A165" s="139" t="s">
        <v>258</v>
      </c>
      <c r="B165" s="57" t="s">
        <v>23</v>
      </c>
      <c r="C165" s="57" t="s">
        <v>196</v>
      </c>
      <c r="D165" s="63" t="s">
        <v>190</v>
      </c>
      <c r="E165" s="63">
        <v>40.9</v>
      </c>
      <c r="F165" s="63">
        <v>16.350000000000001</v>
      </c>
      <c r="G165" s="63"/>
    </row>
    <row r="166" spans="1:7" ht="39.75" customHeight="1" x14ac:dyDescent="0.25">
      <c r="A166" s="146"/>
      <c r="B166" s="57" t="s">
        <v>27</v>
      </c>
      <c r="C166" s="57" t="s">
        <v>172</v>
      </c>
      <c r="D166" s="63" t="s">
        <v>191</v>
      </c>
      <c r="E166" s="23">
        <v>91687</v>
      </c>
      <c r="F166" s="23">
        <v>91692.65</v>
      </c>
      <c r="G166" s="63"/>
    </row>
    <row r="167" spans="1:7" ht="39.75" customHeight="1" x14ac:dyDescent="0.25">
      <c r="A167" s="146"/>
      <c r="B167" s="57" t="s">
        <v>26</v>
      </c>
      <c r="C167" s="77" t="s">
        <v>154</v>
      </c>
      <c r="D167" s="68" t="s">
        <v>212</v>
      </c>
      <c r="E167" s="70">
        <v>3750000</v>
      </c>
      <c r="F167" s="70">
        <v>1500000</v>
      </c>
      <c r="G167" s="68"/>
    </row>
    <row r="168" spans="1:7" ht="39.75" customHeight="1" x14ac:dyDescent="0.25">
      <c r="A168" s="146"/>
      <c r="B168" s="57" t="s">
        <v>24</v>
      </c>
      <c r="C168" s="57" t="s">
        <v>160</v>
      </c>
      <c r="D168" s="63" t="s">
        <v>161</v>
      </c>
      <c r="E168" s="63">
        <v>71</v>
      </c>
      <c r="F168" s="63">
        <v>29</v>
      </c>
      <c r="G168" s="63"/>
    </row>
    <row r="169" spans="1:7" s="85" customFormat="1" ht="51" customHeight="1" x14ac:dyDescent="0.25">
      <c r="A169" s="140" t="s">
        <v>282</v>
      </c>
      <c r="B169" s="58" t="s">
        <v>23</v>
      </c>
      <c r="C169" s="58" t="s">
        <v>197</v>
      </c>
      <c r="D169" s="84" t="s">
        <v>165</v>
      </c>
      <c r="E169" s="84">
        <v>2.2534999999999998</v>
      </c>
      <c r="F169" s="84">
        <v>0.28310000000000002</v>
      </c>
      <c r="G169" s="84"/>
    </row>
    <row r="170" spans="1:7" s="85" customFormat="1" ht="51" customHeight="1" x14ac:dyDescent="0.25">
      <c r="A170" s="147"/>
      <c r="B170" s="58" t="s">
        <v>27</v>
      </c>
      <c r="C170" s="58" t="s">
        <v>172</v>
      </c>
      <c r="D170" s="84" t="s">
        <v>167</v>
      </c>
      <c r="E170" s="86">
        <v>16330153.1</v>
      </c>
      <c r="F170" s="91" t="s">
        <v>211</v>
      </c>
      <c r="G170" s="84"/>
    </row>
    <row r="171" spans="1:7" s="85" customFormat="1" ht="51" customHeight="1" x14ac:dyDescent="0.25">
      <c r="A171" s="147"/>
      <c r="B171" s="58" t="s">
        <v>26</v>
      </c>
      <c r="C171" s="76" t="s">
        <v>154</v>
      </c>
      <c r="D171" s="87" t="s">
        <v>212</v>
      </c>
      <c r="E171" s="88">
        <v>36800000</v>
      </c>
      <c r="F171" s="88">
        <v>17000000</v>
      </c>
      <c r="G171" s="87"/>
    </row>
    <row r="172" spans="1:7" s="85" customFormat="1" ht="45" customHeight="1" x14ac:dyDescent="0.25">
      <c r="A172" s="147"/>
      <c r="B172" s="58" t="s">
        <v>24</v>
      </c>
      <c r="C172" s="58" t="s">
        <v>160</v>
      </c>
      <c r="D172" s="84" t="s">
        <v>161</v>
      </c>
      <c r="E172" s="84">
        <v>89</v>
      </c>
      <c r="F172" s="84">
        <v>11</v>
      </c>
      <c r="G172" s="84"/>
    </row>
    <row r="173" spans="1:7" x14ac:dyDescent="0.25">
      <c r="A173" s="131" t="s">
        <v>148</v>
      </c>
      <c r="B173" s="57" t="s">
        <v>23</v>
      </c>
      <c r="C173" s="57" t="s">
        <v>198</v>
      </c>
      <c r="D173" s="63" t="s">
        <v>174</v>
      </c>
      <c r="E173" s="63">
        <v>60</v>
      </c>
      <c r="F173" s="63">
        <v>100</v>
      </c>
      <c r="G173" s="63">
        <v>100</v>
      </c>
    </row>
    <row r="174" spans="1:7" x14ac:dyDescent="0.25">
      <c r="A174" s="141"/>
      <c r="B174" s="57" t="s">
        <v>27</v>
      </c>
      <c r="C174" s="57" t="s">
        <v>172</v>
      </c>
      <c r="D174" s="63" t="s">
        <v>156</v>
      </c>
      <c r="E174" s="29">
        <v>5000</v>
      </c>
      <c r="F174" s="29">
        <v>5000</v>
      </c>
      <c r="G174" s="29">
        <v>5000</v>
      </c>
    </row>
    <row r="175" spans="1:7" x14ac:dyDescent="0.25">
      <c r="A175" s="141"/>
      <c r="B175" s="59" t="s">
        <v>26</v>
      </c>
      <c r="C175" s="65" t="s">
        <v>154</v>
      </c>
      <c r="D175" s="66" t="s">
        <v>212</v>
      </c>
      <c r="E175" s="67">
        <v>300000</v>
      </c>
      <c r="F175" s="67">
        <v>500000</v>
      </c>
      <c r="G175" s="67">
        <v>500000</v>
      </c>
    </row>
    <row r="176" spans="1:7" x14ac:dyDescent="0.25">
      <c r="A176" s="141"/>
      <c r="B176" s="57" t="s">
        <v>24</v>
      </c>
      <c r="C176" s="57" t="s">
        <v>160</v>
      </c>
      <c r="D176" s="63" t="s">
        <v>161</v>
      </c>
      <c r="E176" s="63">
        <v>100</v>
      </c>
      <c r="F176" s="63">
        <v>100</v>
      </c>
      <c r="G176" s="63">
        <v>100</v>
      </c>
    </row>
    <row r="177" spans="1:7" ht="45" customHeight="1" x14ac:dyDescent="0.25">
      <c r="A177" s="139" t="s">
        <v>293</v>
      </c>
      <c r="B177" s="57" t="s">
        <v>23</v>
      </c>
      <c r="C177" s="57" t="s">
        <v>198</v>
      </c>
      <c r="D177" s="63" t="s">
        <v>174</v>
      </c>
      <c r="E177" s="63">
        <v>60</v>
      </c>
      <c r="F177" s="63">
        <v>100</v>
      </c>
      <c r="G177" s="63">
        <v>100</v>
      </c>
    </row>
    <row r="178" spans="1:7" ht="45" customHeight="1" x14ac:dyDescent="0.25">
      <c r="A178" s="146"/>
      <c r="B178" s="57" t="s">
        <v>27</v>
      </c>
      <c r="C178" s="57" t="s">
        <v>172</v>
      </c>
      <c r="D178" s="63" t="s">
        <v>156</v>
      </c>
      <c r="E178" s="29">
        <v>5000</v>
      </c>
      <c r="F178" s="29">
        <v>5000</v>
      </c>
      <c r="G178" s="29">
        <v>5000</v>
      </c>
    </row>
    <row r="179" spans="1:7" ht="45" customHeight="1" x14ac:dyDescent="0.25">
      <c r="A179" s="146"/>
      <c r="B179" s="57" t="s">
        <v>26</v>
      </c>
      <c r="C179" s="77" t="s">
        <v>154</v>
      </c>
      <c r="D179" s="68" t="s">
        <v>212</v>
      </c>
      <c r="E179" s="70">
        <v>300000</v>
      </c>
      <c r="F179" s="70">
        <v>500000</v>
      </c>
      <c r="G179" s="70">
        <v>500000</v>
      </c>
    </row>
    <row r="180" spans="1:7" ht="24.75" customHeight="1" x14ac:dyDescent="0.25">
      <c r="A180" s="146"/>
      <c r="B180" s="57" t="s">
        <v>24</v>
      </c>
      <c r="C180" s="57" t="s">
        <v>160</v>
      </c>
      <c r="D180" s="63" t="s">
        <v>161</v>
      </c>
      <c r="E180" s="63">
        <v>100</v>
      </c>
      <c r="F180" s="63">
        <v>100</v>
      </c>
      <c r="G180" s="63">
        <v>100</v>
      </c>
    </row>
    <row r="181" spans="1:7" x14ac:dyDescent="0.25">
      <c r="A181" s="131" t="s">
        <v>149</v>
      </c>
      <c r="B181" s="57" t="s">
        <v>23</v>
      </c>
      <c r="C181" s="57" t="s">
        <v>277</v>
      </c>
      <c r="D181" s="63" t="s">
        <v>153</v>
      </c>
      <c r="E181" s="63">
        <v>3</v>
      </c>
      <c r="F181" s="63">
        <v>6</v>
      </c>
      <c r="G181" s="63">
        <v>5</v>
      </c>
    </row>
    <row r="182" spans="1:7" x14ac:dyDescent="0.25">
      <c r="A182" s="141"/>
      <c r="B182" s="57" t="s">
        <v>27</v>
      </c>
      <c r="C182" s="57" t="s">
        <v>155</v>
      </c>
      <c r="D182" s="63" t="s">
        <v>156</v>
      </c>
      <c r="E182" s="92">
        <f>E183/E181</f>
        <v>88166.666666666672</v>
      </c>
      <c r="F182" s="92">
        <f>F183/F181</f>
        <v>161333.33333333334</v>
      </c>
      <c r="G182" s="92">
        <f>G183/G181</f>
        <v>85920</v>
      </c>
    </row>
    <row r="183" spans="1:7" x14ac:dyDescent="0.25">
      <c r="A183" s="141"/>
      <c r="B183" s="57" t="s">
        <v>26</v>
      </c>
      <c r="C183" s="65" t="s">
        <v>154</v>
      </c>
      <c r="D183" s="66" t="s">
        <v>212</v>
      </c>
      <c r="E183" s="67">
        <f>E187+E193+E199+E205+E209+E220</f>
        <v>264500</v>
      </c>
      <c r="F183" s="67">
        <f t="shared" ref="F183" si="0">F187+F193+F199+F205+F209+F220</f>
        <v>968000</v>
      </c>
      <c r="G183" s="71">
        <f>G187+G193+G199+G205+G224</f>
        <v>429600</v>
      </c>
    </row>
    <row r="184" spans="1:7" x14ac:dyDescent="0.25">
      <c r="A184" s="141"/>
      <c r="B184" s="57" t="s">
        <v>24</v>
      </c>
      <c r="C184" s="60" t="s">
        <v>301</v>
      </c>
      <c r="D184" s="63" t="s">
        <v>161</v>
      </c>
      <c r="E184" s="63">
        <v>100</v>
      </c>
      <c r="F184" s="63">
        <v>100</v>
      </c>
      <c r="G184" s="63">
        <v>100</v>
      </c>
    </row>
    <row r="185" spans="1:7" ht="35.25" customHeight="1" x14ac:dyDescent="0.25">
      <c r="A185" s="140" t="s">
        <v>280</v>
      </c>
      <c r="B185" s="57" t="s">
        <v>23</v>
      </c>
      <c r="C185" s="57" t="s">
        <v>199</v>
      </c>
      <c r="D185" s="63" t="s">
        <v>169</v>
      </c>
      <c r="E185" s="63"/>
      <c r="F185" s="63">
        <v>1</v>
      </c>
      <c r="G185" s="63">
        <v>1</v>
      </c>
    </row>
    <row r="186" spans="1:7" ht="35.25" customHeight="1" x14ac:dyDescent="0.25">
      <c r="A186" s="147"/>
      <c r="B186" s="57" t="s">
        <v>27</v>
      </c>
      <c r="C186" s="57" t="s">
        <v>172</v>
      </c>
      <c r="D186" s="63" t="s">
        <v>176</v>
      </c>
      <c r="E186" s="63"/>
      <c r="F186" s="24">
        <v>46000</v>
      </c>
      <c r="G186" s="24">
        <v>15000</v>
      </c>
    </row>
    <row r="187" spans="1:7" ht="35.25" customHeight="1" x14ac:dyDescent="0.25">
      <c r="A187" s="147"/>
      <c r="B187" s="59" t="s">
        <v>26</v>
      </c>
      <c r="C187" s="77" t="s">
        <v>154</v>
      </c>
      <c r="D187" s="63" t="s">
        <v>212</v>
      </c>
      <c r="E187" s="74"/>
      <c r="F187" s="70">
        <v>46000</v>
      </c>
      <c r="G187" s="70">
        <v>15000</v>
      </c>
    </row>
    <row r="188" spans="1:7" ht="35.25" customHeight="1" x14ac:dyDescent="0.25">
      <c r="A188" s="147"/>
      <c r="B188" s="57" t="s">
        <v>24</v>
      </c>
      <c r="C188" s="57" t="s">
        <v>160</v>
      </c>
      <c r="D188" s="63" t="s">
        <v>161</v>
      </c>
      <c r="E188" s="63"/>
      <c r="F188" s="63">
        <v>100</v>
      </c>
      <c r="G188" s="63">
        <v>100</v>
      </c>
    </row>
    <row r="189" spans="1:7" ht="50.25" customHeight="1" x14ac:dyDescent="0.25">
      <c r="A189" s="140" t="s">
        <v>150</v>
      </c>
      <c r="B189" s="139" t="s">
        <v>23</v>
      </c>
      <c r="C189" s="139" t="s">
        <v>200</v>
      </c>
      <c r="D189" s="150" t="s">
        <v>169</v>
      </c>
      <c r="E189" s="63">
        <v>11</v>
      </c>
      <c r="F189" s="63">
        <v>11</v>
      </c>
      <c r="G189" s="63">
        <v>4</v>
      </c>
    </row>
    <row r="190" spans="1:7" ht="24" customHeight="1" x14ac:dyDescent="0.25">
      <c r="A190" s="140"/>
      <c r="B190" s="139"/>
      <c r="C190" s="139"/>
      <c r="D190" s="150"/>
      <c r="E190" s="63"/>
      <c r="F190" s="63">
        <v>1</v>
      </c>
      <c r="G190" s="63">
        <v>1</v>
      </c>
    </row>
    <row r="191" spans="1:7" ht="31.5" customHeight="1" x14ac:dyDescent="0.25">
      <c r="A191" s="140"/>
      <c r="B191" s="139" t="s">
        <v>27</v>
      </c>
      <c r="C191" s="139" t="s">
        <v>172</v>
      </c>
      <c r="D191" s="150" t="s">
        <v>176</v>
      </c>
      <c r="E191" s="63">
        <v>7272.7</v>
      </c>
      <c r="F191" s="63">
        <v>7727.3</v>
      </c>
      <c r="G191" s="63">
        <v>9750</v>
      </c>
    </row>
    <row r="192" spans="1:7" ht="29.25" customHeight="1" x14ac:dyDescent="0.25">
      <c r="A192" s="140"/>
      <c r="B192" s="139"/>
      <c r="C192" s="139"/>
      <c r="D192" s="150"/>
      <c r="E192" s="63"/>
      <c r="F192" s="24">
        <v>49000</v>
      </c>
      <c r="G192" s="24">
        <v>100000</v>
      </c>
    </row>
    <row r="193" spans="1:7" ht="32.25" customHeight="1" x14ac:dyDescent="0.25">
      <c r="A193" s="140"/>
      <c r="B193" s="137" t="s">
        <v>26</v>
      </c>
      <c r="C193" s="151" t="s">
        <v>207</v>
      </c>
      <c r="D193" s="138" t="s">
        <v>212</v>
      </c>
      <c r="E193" s="70">
        <v>80000</v>
      </c>
      <c r="F193" s="70">
        <v>134000</v>
      </c>
      <c r="G193" s="70">
        <v>139000</v>
      </c>
    </row>
    <row r="194" spans="1:7" ht="50.25" customHeight="1" x14ac:dyDescent="0.25">
      <c r="A194" s="57" t="s">
        <v>259</v>
      </c>
      <c r="B194" s="137"/>
      <c r="C194" s="151"/>
      <c r="D194" s="138"/>
      <c r="E194" s="24">
        <v>80000</v>
      </c>
      <c r="F194" s="24">
        <v>85000</v>
      </c>
      <c r="G194" s="24">
        <v>39000</v>
      </c>
    </row>
    <row r="195" spans="1:7" ht="50.25" customHeight="1" x14ac:dyDescent="0.25">
      <c r="A195" s="57" t="s">
        <v>260</v>
      </c>
      <c r="B195" s="137"/>
      <c r="C195" s="151"/>
      <c r="D195" s="138"/>
      <c r="E195" s="24"/>
      <c r="F195" s="24">
        <v>49000</v>
      </c>
      <c r="G195" s="24">
        <v>100000</v>
      </c>
    </row>
    <row r="196" spans="1:7" ht="50.25" customHeight="1" x14ac:dyDescent="0.25">
      <c r="A196" s="30" t="s">
        <v>208</v>
      </c>
      <c r="B196" s="57" t="s">
        <v>24</v>
      </c>
      <c r="C196" s="57" t="s">
        <v>160</v>
      </c>
      <c r="D196" s="63" t="s">
        <v>161</v>
      </c>
      <c r="E196" s="63">
        <v>100</v>
      </c>
      <c r="F196" s="63">
        <v>100</v>
      </c>
      <c r="G196" s="63">
        <v>100</v>
      </c>
    </row>
    <row r="197" spans="1:7" ht="41.25" customHeight="1" x14ac:dyDescent="0.25">
      <c r="A197" s="144" t="s">
        <v>315</v>
      </c>
      <c r="B197" s="57" t="s">
        <v>23</v>
      </c>
      <c r="C197" s="57" t="s">
        <v>201</v>
      </c>
      <c r="D197" s="63" t="s">
        <v>169</v>
      </c>
      <c r="E197" s="63">
        <v>2</v>
      </c>
      <c r="F197" s="63">
        <v>2</v>
      </c>
      <c r="G197" s="63">
        <v>2</v>
      </c>
    </row>
    <row r="198" spans="1:7" ht="41.25" customHeight="1" x14ac:dyDescent="0.25">
      <c r="A198" s="145"/>
      <c r="B198" s="57" t="s">
        <v>27</v>
      </c>
      <c r="C198" s="57" t="s">
        <v>172</v>
      </c>
      <c r="D198" s="63" t="s">
        <v>176</v>
      </c>
      <c r="E198" s="24">
        <v>59750</v>
      </c>
      <c r="F198" s="24">
        <v>65000</v>
      </c>
      <c r="G198" s="24">
        <v>50000</v>
      </c>
    </row>
    <row r="199" spans="1:7" ht="41.25" customHeight="1" x14ac:dyDescent="0.25">
      <c r="A199" s="145"/>
      <c r="B199" s="57" t="s">
        <v>26</v>
      </c>
      <c r="C199" s="77" t="s">
        <v>154</v>
      </c>
      <c r="D199" s="68" t="s">
        <v>212</v>
      </c>
      <c r="E199" s="70">
        <v>119500</v>
      </c>
      <c r="F199" s="70">
        <v>130000</v>
      </c>
      <c r="G199" s="70">
        <v>100000</v>
      </c>
    </row>
    <row r="200" spans="1:7" ht="19.5" customHeight="1" x14ac:dyDescent="0.25">
      <c r="A200" s="145"/>
      <c r="B200" s="57" t="s">
        <v>24</v>
      </c>
      <c r="C200" s="57" t="s">
        <v>160</v>
      </c>
      <c r="D200" s="63" t="s">
        <v>161</v>
      </c>
      <c r="E200" s="63">
        <v>100</v>
      </c>
      <c r="F200" s="63">
        <v>100</v>
      </c>
      <c r="G200" s="63">
        <v>100</v>
      </c>
    </row>
    <row r="201" spans="1:7" ht="20.25" customHeight="1" x14ac:dyDescent="0.25">
      <c r="A201" s="140" t="s">
        <v>151</v>
      </c>
      <c r="B201" s="139" t="s">
        <v>23</v>
      </c>
      <c r="C201" s="139" t="s">
        <v>202</v>
      </c>
      <c r="D201" s="150" t="s">
        <v>174</v>
      </c>
      <c r="E201" s="63">
        <v>2</v>
      </c>
      <c r="F201" s="63">
        <v>4</v>
      </c>
      <c r="G201" s="63">
        <v>3</v>
      </c>
    </row>
    <row r="202" spans="1:7" ht="10.5" customHeight="1" x14ac:dyDescent="0.25">
      <c r="A202" s="140"/>
      <c r="B202" s="139"/>
      <c r="C202" s="139"/>
      <c r="D202" s="150"/>
      <c r="E202" s="63">
        <v>4</v>
      </c>
      <c r="F202" s="63">
        <v>4</v>
      </c>
      <c r="G202" s="63">
        <v>2</v>
      </c>
    </row>
    <row r="203" spans="1:7" ht="14.25" customHeight="1" x14ac:dyDescent="0.25">
      <c r="A203" s="140"/>
      <c r="B203" s="139" t="s">
        <v>27</v>
      </c>
      <c r="C203" s="139" t="s">
        <v>172</v>
      </c>
      <c r="D203" s="150" t="s">
        <v>156</v>
      </c>
      <c r="E203" s="24">
        <v>15000</v>
      </c>
      <c r="F203" s="24">
        <v>8000</v>
      </c>
      <c r="G203" s="27">
        <v>6666.66</v>
      </c>
    </row>
    <row r="204" spans="1:7" ht="12.75" customHeight="1" x14ac:dyDescent="0.25">
      <c r="A204" s="140"/>
      <c r="B204" s="139"/>
      <c r="C204" s="139"/>
      <c r="D204" s="150"/>
      <c r="E204" s="24">
        <v>8750</v>
      </c>
      <c r="F204" s="24">
        <v>11250</v>
      </c>
      <c r="G204" s="27">
        <v>40000</v>
      </c>
    </row>
    <row r="205" spans="1:7" ht="20.25" customHeight="1" x14ac:dyDescent="0.25">
      <c r="A205" s="140"/>
      <c r="B205" s="152" t="s">
        <v>306</v>
      </c>
      <c r="C205" s="153" t="s">
        <v>207</v>
      </c>
      <c r="D205" s="138" t="s">
        <v>212</v>
      </c>
      <c r="E205" s="70">
        <v>65000</v>
      </c>
      <c r="F205" s="70">
        <v>77000</v>
      </c>
      <c r="G205" s="75">
        <v>100000</v>
      </c>
    </row>
    <row r="206" spans="1:7" ht="24" customHeight="1" x14ac:dyDescent="0.25">
      <c r="A206" s="58" t="s">
        <v>261</v>
      </c>
      <c r="B206" s="152"/>
      <c r="C206" s="153"/>
      <c r="D206" s="138"/>
      <c r="E206" s="24">
        <v>30000</v>
      </c>
      <c r="F206" s="24">
        <v>32000</v>
      </c>
      <c r="G206" s="27">
        <v>20000</v>
      </c>
    </row>
    <row r="207" spans="1:7" ht="40.5" customHeight="1" x14ac:dyDescent="0.25">
      <c r="A207" s="58" t="s">
        <v>262</v>
      </c>
      <c r="B207" s="152"/>
      <c r="C207" s="153"/>
      <c r="D207" s="138"/>
      <c r="E207" s="24">
        <v>35000</v>
      </c>
      <c r="F207" s="24">
        <v>45000</v>
      </c>
      <c r="G207" s="27">
        <v>80000</v>
      </c>
    </row>
    <row r="208" spans="1:7" ht="45.75" customHeight="1" x14ac:dyDescent="0.25">
      <c r="A208" s="93" t="s">
        <v>209</v>
      </c>
      <c r="B208" s="57" t="s">
        <v>24</v>
      </c>
      <c r="C208" s="57" t="s">
        <v>160</v>
      </c>
      <c r="D208" s="63" t="s">
        <v>161</v>
      </c>
      <c r="E208" s="63">
        <v>100</v>
      </c>
      <c r="F208" s="63">
        <v>100</v>
      </c>
      <c r="G208" s="25">
        <v>100</v>
      </c>
    </row>
    <row r="209" spans="1:7" ht="29.25" customHeight="1" x14ac:dyDescent="0.25">
      <c r="A209" s="140" t="s">
        <v>312</v>
      </c>
      <c r="B209" s="59" t="s">
        <v>26</v>
      </c>
      <c r="C209" s="77" t="s">
        <v>181</v>
      </c>
      <c r="D209" s="68" t="s">
        <v>212</v>
      </c>
      <c r="E209" s="68"/>
      <c r="F209" s="70">
        <v>523000</v>
      </c>
      <c r="G209" s="74"/>
    </row>
    <row r="210" spans="1:7" ht="29.25" customHeight="1" x14ac:dyDescent="0.25">
      <c r="A210" s="140"/>
      <c r="B210" s="57" t="s">
        <v>23</v>
      </c>
      <c r="C210" s="30" t="s">
        <v>203</v>
      </c>
      <c r="D210" s="63" t="s">
        <v>169</v>
      </c>
      <c r="E210" s="63"/>
      <c r="F210" s="63">
        <v>3</v>
      </c>
      <c r="G210" s="63"/>
    </row>
    <row r="211" spans="1:7" ht="29.25" customHeight="1" x14ac:dyDescent="0.25">
      <c r="A211" s="140"/>
      <c r="B211" s="57" t="s">
        <v>27</v>
      </c>
      <c r="C211" s="57" t="s">
        <v>172</v>
      </c>
      <c r="D211" s="63" t="s">
        <v>176</v>
      </c>
      <c r="E211" s="63"/>
      <c r="F211" s="24">
        <v>8333.33</v>
      </c>
      <c r="G211" s="63"/>
    </row>
    <row r="212" spans="1:7" ht="29.25" customHeight="1" x14ac:dyDescent="0.25">
      <c r="A212" s="140"/>
      <c r="B212" s="57" t="s">
        <v>26</v>
      </c>
      <c r="C212" s="77" t="s">
        <v>154</v>
      </c>
      <c r="D212" s="68" t="s">
        <v>212</v>
      </c>
      <c r="E212" s="74"/>
      <c r="F212" s="70">
        <v>25000</v>
      </c>
      <c r="G212" s="74"/>
    </row>
    <row r="213" spans="1:7" ht="29.25" customHeight="1" x14ac:dyDescent="0.25">
      <c r="A213" s="140"/>
      <c r="B213" s="57" t="s">
        <v>24</v>
      </c>
      <c r="C213" s="57" t="s">
        <v>160</v>
      </c>
      <c r="D213" s="63" t="s">
        <v>161</v>
      </c>
      <c r="E213" s="63"/>
      <c r="F213" s="63">
        <v>100</v>
      </c>
      <c r="G213" s="63"/>
    </row>
    <row r="214" spans="1:7" ht="29.25" customHeight="1" x14ac:dyDescent="0.25">
      <c r="A214" s="140"/>
      <c r="B214" s="57" t="s">
        <v>23</v>
      </c>
      <c r="C214" s="30" t="s">
        <v>204</v>
      </c>
      <c r="D214" s="63" t="s">
        <v>169</v>
      </c>
      <c r="E214" s="63"/>
      <c r="F214" s="63">
        <v>1</v>
      </c>
      <c r="G214" s="63"/>
    </row>
    <row r="215" spans="1:7" ht="29.25" customHeight="1" x14ac:dyDescent="0.25">
      <c r="A215" s="140"/>
      <c r="B215" s="57" t="s">
        <v>27</v>
      </c>
      <c r="C215" s="57" t="s">
        <v>172</v>
      </c>
      <c r="D215" s="63" t="s">
        <v>176</v>
      </c>
      <c r="E215" s="63"/>
      <c r="F215" s="24">
        <v>498000</v>
      </c>
      <c r="G215" s="63"/>
    </row>
    <row r="216" spans="1:7" ht="29.25" customHeight="1" x14ac:dyDescent="0.25">
      <c r="A216" s="140"/>
      <c r="B216" s="57" t="s">
        <v>26</v>
      </c>
      <c r="C216" s="77" t="s">
        <v>154</v>
      </c>
      <c r="D216" s="68" t="s">
        <v>212</v>
      </c>
      <c r="E216" s="68"/>
      <c r="F216" s="70">
        <v>498000</v>
      </c>
      <c r="G216" s="74"/>
    </row>
    <row r="217" spans="1:7" ht="29.25" customHeight="1" x14ac:dyDescent="0.25">
      <c r="A217" s="140"/>
      <c r="B217" s="57" t="s">
        <v>24</v>
      </c>
      <c r="C217" s="57" t="s">
        <v>160</v>
      </c>
      <c r="D217" s="63" t="s">
        <v>161</v>
      </c>
      <c r="E217" s="63"/>
      <c r="F217" s="63">
        <v>100</v>
      </c>
      <c r="G217" s="63"/>
    </row>
    <row r="218" spans="1:7" ht="57" customHeight="1" x14ac:dyDescent="0.25">
      <c r="A218" s="139" t="s">
        <v>308</v>
      </c>
      <c r="B218" s="57" t="s">
        <v>23</v>
      </c>
      <c r="C218" s="57" t="s">
        <v>205</v>
      </c>
      <c r="D218" s="63" t="s">
        <v>169</v>
      </c>
      <c r="E218" s="63"/>
      <c r="F218" s="63">
        <v>2</v>
      </c>
      <c r="G218" s="63"/>
    </row>
    <row r="219" spans="1:7" ht="57" customHeight="1" x14ac:dyDescent="0.25">
      <c r="A219" s="146"/>
      <c r="B219" s="57" t="s">
        <v>27</v>
      </c>
      <c r="C219" s="57" t="s">
        <v>172</v>
      </c>
      <c r="D219" s="63" t="s">
        <v>176</v>
      </c>
      <c r="E219" s="63"/>
      <c r="F219" s="24">
        <v>29000</v>
      </c>
      <c r="G219" s="63"/>
    </row>
    <row r="220" spans="1:7" ht="57" customHeight="1" x14ac:dyDescent="0.25">
      <c r="A220" s="146"/>
      <c r="B220" s="57" t="s">
        <v>26</v>
      </c>
      <c r="C220" s="77" t="s">
        <v>154</v>
      </c>
      <c r="D220" s="68" t="s">
        <v>212</v>
      </c>
      <c r="E220" s="68"/>
      <c r="F220" s="70">
        <v>58000</v>
      </c>
      <c r="G220" s="68"/>
    </row>
    <row r="221" spans="1:7" ht="57" customHeight="1" x14ac:dyDescent="0.25">
      <c r="A221" s="146"/>
      <c r="B221" s="57" t="s">
        <v>24</v>
      </c>
      <c r="C221" s="57" t="s">
        <v>160</v>
      </c>
      <c r="D221" s="63" t="s">
        <v>161</v>
      </c>
      <c r="E221" s="63"/>
      <c r="F221" s="63">
        <v>100</v>
      </c>
      <c r="G221" s="63"/>
    </row>
    <row r="222" spans="1:7" ht="40.5" customHeight="1" x14ac:dyDescent="0.25">
      <c r="A222" s="140" t="s">
        <v>275</v>
      </c>
      <c r="B222" s="57" t="s">
        <v>23</v>
      </c>
      <c r="C222" s="57" t="s">
        <v>271</v>
      </c>
      <c r="D222" s="63" t="s">
        <v>169</v>
      </c>
      <c r="E222" s="48"/>
      <c r="F222" s="48"/>
      <c r="G222" s="48">
        <v>1</v>
      </c>
    </row>
    <row r="223" spans="1:7" ht="40.5" customHeight="1" x14ac:dyDescent="0.25">
      <c r="A223" s="140"/>
      <c r="B223" s="57" t="s">
        <v>27</v>
      </c>
      <c r="C223" s="57" t="s">
        <v>172</v>
      </c>
      <c r="D223" s="63" t="s">
        <v>156</v>
      </c>
      <c r="E223" s="48"/>
      <c r="F223" s="48"/>
      <c r="G223" s="22">
        <v>75600</v>
      </c>
    </row>
    <row r="224" spans="1:7" ht="40.5" customHeight="1" x14ac:dyDescent="0.25">
      <c r="A224" s="140"/>
      <c r="B224" s="57" t="s">
        <v>26</v>
      </c>
      <c r="C224" s="77" t="s">
        <v>154</v>
      </c>
      <c r="D224" s="68" t="s">
        <v>212</v>
      </c>
      <c r="E224" s="72"/>
      <c r="F224" s="72"/>
      <c r="G224" s="73">
        <v>75600</v>
      </c>
    </row>
    <row r="225" spans="1:7" ht="40.5" customHeight="1" x14ac:dyDescent="0.25">
      <c r="A225" s="140"/>
      <c r="B225" s="57" t="s">
        <v>24</v>
      </c>
      <c r="C225" s="57" t="s">
        <v>160</v>
      </c>
      <c r="D225" s="63" t="s">
        <v>161</v>
      </c>
      <c r="E225" s="48"/>
      <c r="F225" s="48"/>
      <c r="G225" s="48">
        <v>100</v>
      </c>
    </row>
    <row r="226" spans="1:7" x14ac:dyDescent="0.25">
      <c r="A226" s="131" t="s">
        <v>152</v>
      </c>
      <c r="B226" s="57" t="s">
        <v>23</v>
      </c>
      <c r="C226" s="56" t="s">
        <v>206</v>
      </c>
      <c r="D226" s="48" t="s">
        <v>169</v>
      </c>
      <c r="E226" s="48"/>
      <c r="F226" s="48"/>
      <c r="G226" s="48">
        <v>1</v>
      </c>
    </row>
    <row r="227" spans="1:7" x14ac:dyDescent="0.25">
      <c r="A227" s="141"/>
      <c r="B227" s="57" t="s">
        <v>27</v>
      </c>
      <c r="C227" s="57" t="s">
        <v>172</v>
      </c>
      <c r="D227" s="48" t="s">
        <v>156</v>
      </c>
      <c r="E227" s="48"/>
      <c r="F227" s="48"/>
      <c r="G227" s="24">
        <v>50000</v>
      </c>
    </row>
    <row r="228" spans="1:7" x14ac:dyDescent="0.25">
      <c r="A228" s="141"/>
      <c r="B228" s="59" t="s">
        <v>26</v>
      </c>
      <c r="C228" s="65" t="s">
        <v>154</v>
      </c>
      <c r="D228" s="66" t="s">
        <v>212</v>
      </c>
      <c r="E228" s="66"/>
      <c r="F228" s="66"/>
      <c r="G228" s="67">
        <f>G232</f>
        <v>50000</v>
      </c>
    </row>
    <row r="229" spans="1:7" x14ac:dyDescent="0.25">
      <c r="A229" s="141"/>
      <c r="B229" s="57" t="s">
        <v>24</v>
      </c>
      <c r="C229" s="57" t="s">
        <v>160</v>
      </c>
      <c r="D229" s="63" t="s">
        <v>161</v>
      </c>
      <c r="E229" s="48"/>
      <c r="F229" s="48"/>
      <c r="G229" s="48">
        <v>100</v>
      </c>
    </row>
    <row r="230" spans="1:7" ht="39" customHeight="1" x14ac:dyDescent="0.25">
      <c r="A230" s="139" t="s">
        <v>263</v>
      </c>
      <c r="B230" s="57" t="s">
        <v>23</v>
      </c>
      <c r="C230" s="56" t="s">
        <v>206</v>
      </c>
      <c r="D230" s="48" t="s">
        <v>169</v>
      </c>
      <c r="E230" s="48"/>
      <c r="F230" s="48"/>
      <c r="G230" s="48">
        <v>1</v>
      </c>
    </row>
    <row r="231" spans="1:7" ht="39" customHeight="1" x14ac:dyDescent="0.25">
      <c r="A231" s="139"/>
      <c r="B231" s="57" t="s">
        <v>27</v>
      </c>
      <c r="C231" s="57" t="s">
        <v>172</v>
      </c>
      <c r="D231" s="48" t="s">
        <v>156</v>
      </c>
      <c r="E231" s="48"/>
      <c r="F231" s="48"/>
      <c r="G231" s="24">
        <v>50000</v>
      </c>
    </row>
    <row r="232" spans="1:7" ht="39" customHeight="1" x14ac:dyDescent="0.25">
      <c r="A232" s="139"/>
      <c r="B232" s="59" t="s">
        <v>26</v>
      </c>
      <c r="C232" s="77" t="s">
        <v>154</v>
      </c>
      <c r="D232" s="68" t="s">
        <v>212</v>
      </c>
      <c r="E232" s="72"/>
      <c r="F232" s="72"/>
      <c r="G232" s="70">
        <v>50000</v>
      </c>
    </row>
    <row r="233" spans="1:7" ht="39" customHeight="1" x14ac:dyDescent="0.25">
      <c r="A233" s="139"/>
      <c r="B233" s="57" t="s">
        <v>24</v>
      </c>
      <c r="C233" s="57" t="s">
        <v>160</v>
      </c>
      <c r="D233" s="63" t="s">
        <v>161</v>
      </c>
      <c r="E233" s="48"/>
      <c r="F233" s="48"/>
      <c r="G233" s="48">
        <v>100</v>
      </c>
    </row>
    <row r="234" spans="1:7" ht="18.75" x14ac:dyDescent="0.25">
      <c r="A234" s="4"/>
    </row>
    <row r="235" spans="1:7" ht="18.75" x14ac:dyDescent="0.25">
      <c r="A235" s="31"/>
      <c r="B235" s="33"/>
      <c r="C235" s="33"/>
      <c r="D235" s="18"/>
      <c r="E235" s="18"/>
      <c r="F235" s="18"/>
      <c r="G235" s="18"/>
    </row>
    <row r="236" spans="1:7" ht="16.5" x14ac:dyDescent="0.25">
      <c r="A236" s="154" t="s">
        <v>316</v>
      </c>
      <c r="B236" s="155"/>
      <c r="C236" s="155"/>
      <c r="D236" s="155"/>
      <c r="E236" s="155"/>
      <c r="F236" s="155"/>
      <c r="G236" s="155"/>
    </row>
  </sheetData>
  <mergeCells count="77">
    <mergeCell ref="A236:G236"/>
    <mergeCell ref="D205:D207"/>
    <mergeCell ref="A209:A217"/>
    <mergeCell ref="A218:A221"/>
    <mergeCell ref="A222:A225"/>
    <mergeCell ref="A226:A229"/>
    <mergeCell ref="A230:A233"/>
    <mergeCell ref="A197:A200"/>
    <mergeCell ref="A201:A205"/>
    <mergeCell ref="B201:B202"/>
    <mergeCell ref="C201:C202"/>
    <mergeCell ref="D201:D202"/>
    <mergeCell ref="B203:B204"/>
    <mergeCell ref="C203:C204"/>
    <mergeCell ref="D203:D204"/>
    <mergeCell ref="B205:B207"/>
    <mergeCell ref="C205:C207"/>
    <mergeCell ref="A189:A193"/>
    <mergeCell ref="B189:B190"/>
    <mergeCell ref="C189:C190"/>
    <mergeCell ref="D189:D190"/>
    <mergeCell ref="B191:B192"/>
    <mergeCell ref="C191:C192"/>
    <mergeCell ref="D191:D192"/>
    <mergeCell ref="B193:B195"/>
    <mergeCell ref="C193:C195"/>
    <mergeCell ref="D193:D195"/>
    <mergeCell ref="A185:A188"/>
    <mergeCell ref="A132:A135"/>
    <mergeCell ref="A136:A148"/>
    <mergeCell ref="A149:A152"/>
    <mergeCell ref="A153:A156"/>
    <mergeCell ref="A157:A160"/>
    <mergeCell ref="A161:A164"/>
    <mergeCell ref="A165:A168"/>
    <mergeCell ref="A169:A172"/>
    <mergeCell ref="A173:A176"/>
    <mergeCell ref="A177:A180"/>
    <mergeCell ref="A181:A184"/>
    <mergeCell ref="A128:A131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9"/>
    <mergeCell ref="A120:A123"/>
    <mergeCell ref="A124:A127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23:A26"/>
    <mergeCell ref="A1:G1"/>
    <mergeCell ref="A2:G2"/>
    <mergeCell ref="A3:G4"/>
    <mergeCell ref="A5:A6"/>
    <mergeCell ref="B5:B6"/>
    <mergeCell ref="C5:C6"/>
    <mergeCell ref="D5:D6"/>
    <mergeCell ref="E5:G5"/>
    <mergeCell ref="A8:A9"/>
    <mergeCell ref="A10:G10"/>
    <mergeCell ref="A11:A14"/>
    <mergeCell ref="A15:A18"/>
    <mergeCell ref="A19:A22"/>
  </mergeCells>
  <pageMargins left="0.70866141732283472" right="0.70866141732283472" top="0.42499999999999999" bottom="0.125" header="0.31496062992125984" footer="0.31496062992125984"/>
  <pageSetup paperSize="9" scale="60" fitToHeight="0" orientation="portrait" horizontalDpi="1200" verticalDpi="120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25"/>
  <sheetViews>
    <sheetView tabSelected="1" topLeftCell="A103" zoomScaleNormal="100" workbookViewId="0">
      <selection activeCell="A124" sqref="A124:XFD126"/>
    </sheetView>
  </sheetViews>
  <sheetFormatPr defaultRowHeight="15" x14ac:dyDescent="0.25"/>
  <cols>
    <col min="1" max="1" width="3.42578125" customWidth="1"/>
    <col min="2" max="2" width="19" style="19" customWidth="1"/>
    <col min="3" max="3" width="27" customWidth="1"/>
    <col min="4" max="4" width="8.5703125" customWidth="1"/>
    <col min="5" max="5" width="22.42578125" customWidth="1"/>
    <col min="6" max="6" width="18.85546875" customWidth="1"/>
    <col min="7" max="7" width="13.5703125" customWidth="1"/>
    <col min="8" max="8" width="10.28515625" customWidth="1"/>
    <col min="9" max="9" width="14.7109375" customWidth="1"/>
    <col min="10" max="10" width="14.85546875" customWidth="1"/>
    <col min="11" max="11" width="12.140625" customWidth="1"/>
    <col min="12" max="12" width="16.42578125" customWidth="1"/>
    <col min="13" max="13" width="15.140625" customWidth="1"/>
    <col min="14" max="14" width="12.5703125" customWidth="1"/>
    <col min="15" max="15" width="16.7109375" customWidth="1"/>
    <col min="16" max="16" width="37.5703125" customWidth="1"/>
    <col min="17" max="17" width="18" bestFit="1" customWidth="1"/>
  </cols>
  <sheetData>
    <row r="1" spans="2:17" ht="66.75" customHeight="1" x14ac:dyDescent="0.25">
      <c r="B1" s="182" t="s">
        <v>329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2:17" ht="17.25" x14ac:dyDescent="0.25">
      <c r="B2" s="186" t="s">
        <v>322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99"/>
      <c r="N2" s="99"/>
      <c r="O2" s="99"/>
    </row>
    <row r="3" spans="2:17" ht="16.5" x14ac:dyDescent="0.25">
      <c r="B3" s="186" t="s">
        <v>138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2:17" ht="15.75" customHeight="1" x14ac:dyDescent="0.25">
      <c r="B4" s="100"/>
      <c r="C4" s="101"/>
      <c r="D4" s="102"/>
      <c r="E4" s="103"/>
      <c r="F4" s="102"/>
      <c r="G4" s="104"/>
      <c r="H4" s="104"/>
      <c r="I4" s="104"/>
      <c r="J4" s="104"/>
      <c r="K4" s="104"/>
      <c r="L4" s="104"/>
      <c r="M4" s="104"/>
      <c r="N4" s="104"/>
      <c r="O4" s="104"/>
    </row>
    <row r="5" spans="2:17" ht="15" customHeight="1" x14ac:dyDescent="0.25">
      <c r="B5" s="165" t="s">
        <v>0</v>
      </c>
      <c r="C5" s="176" t="s">
        <v>239</v>
      </c>
      <c r="D5" s="176" t="s">
        <v>2</v>
      </c>
      <c r="E5" s="176" t="s">
        <v>238</v>
      </c>
      <c r="F5" s="176" t="s">
        <v>3</v>
      </c>
      <c r="G5" s="176" t="s">
        <v>237</v>
      </c>
      <c r="H5" s="176"/>
      <c r="I5" s="176"/>
      <c r="J5" s="176" t="s">
        <v>74</v>
      </c>
      <c r="K5" s="176"/>
      <c r="L5" s="176"/>
      <c r="M5" s="176" t="s">
        <v>75</v>
      </c>
      <c r="N5" s="176"/>
      <c r="O5" s="176"/>
    </row>
    <row r="6" spans="2:17" ht="13.5" customHeight="1" x14ac:dyDescent="0.25">
      <c r="B6" s="165"/>
      <c r="C6" s="176"/>
      <c r="D6" s="176"/>
      <c r="E6" s="176"/>
      <c r="F6" s="176"/>
      <c r="G6" s="105" t="s">
        <v>4</v>
      </c>
      <c r="H6" s="106" t="s">
        <v>5</v>
      </c>
      <c r="I6" s="106" t="s">
        <v>6</v>
      </c>
      <c r="J6" s="105" t="s">
        <v>4</v>
      </c>
      <c r="K6" s="106" t="s">
        <v>5</v>
      </c>
      <c r="L6" s="106" t="s">
        <v>6</v>
      </c>
      <c r="M6" s="105" t="s">
        <v>4</v>
      </c>
      <c r="N6" s="106" t="s">
        <v>5</v>
      </c>
      <c r="O6" s="106" t="s">
        <v>6</v>
      </c>
    </row>
    <row r="7" spans="2:17" ht="27.75" customHeight="1" x14ac:dyDescent="0.25">
      <c r="B7" s="107">
        <v>1</v>
      </c>
      <c r="C7" s="107">
        <v>2</v>
      </c>
      <c r="D7" s="107">
        <v>3</v>
      </c>
      <c r="E7" s="107">
        <v>4</v>
      </c>
      <c r="F7" s="107">
        <v>5</v>
      </c>
      <c r="G7" s="107">
        <v>6</v>
      </c>
      <c r="H7" s="107">
        <v>7</v>
      </c>
      <c r="I7" s="107">
        <v>8</v>
      </c>
      <c r="J7" s="107">
        <v>9</v>
      </c>
      <c r="K7" s="107">
        <v>10</v>
      </c>
      <c r="L7" s="107">
        <v>11</v>
      </c>
      <c r="M7" s="107">
        <v>12</v>
      </c>
      <c r="N7" s="107">
        <v>13</v>
      </c>
      <c r="O7" s="107">
        <v>14</v>
      </c>
    </row>
    <row r="8" spans="2:17" ht="27" customHeight="1" x14ac:dyDescent="0.25">
      <c r="B8" s="174" t="s">
        <v>73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</row>
    <row r="9" spans="2:17" s="102" customFormat="1" ht="31.5" customHeight="1" x14ac:dyDescent="0.25">
      <c r="B9" s="183" t="s">
        <v>219</v>
      </c>
      <c r="C9" s="183" t="s">
        <v>7</v>
      </c>
      <c r="D9" s="174"/>
      <c r="E9" s="174"/>
      <c r="F9" s="123" t="s">
        <v>8</v>
      </c>
      <c r="G9" s="37">
        <f t="shared" ref="G9:M9" si="0">G13+G33+G57+G73+G85+G97+G105+G153+G169+G177+G209</f>
        <v>88017300</v>
      </c>
      <c r="H9" s="38">
        <f t="shared" si="0"/>
        <v>0</v>
      </c>
      <c r="I9" s="39">
        <f t="shared" si="0"/>
        <v>88017300</v>
      </c>
      <c r="J9" s="37">
        <f t="shared" si="0"/>
        <v>101591000</v>
      </c>
      <c r="K9" s="37">
        <f t="shared" si="0"/>
        <v>1500000</v>
      </c>
      <c r="L9" s="39">
        <f t="shared" si="0"/>
        <v>100091000</v>
      </c>
      <c r="M9" s="125">
        <f t="shared" si="0"/>
        <v>87168600</v>
      </c>
      <c r="N9" s="46">
        <f>N12+N32+N56+N72+N84+N96+N104+N152+N168+N176+N208</f>
        <v>35000</v>
      </c>
      <c r="O9" s="46">
        <f>O13+O33+O57+O73+O85+O97+O105+O153+O169+O177+O209</f>
        <v>87133600</v>
      </c>
      <c r="P9" s="126"/>
    </row>
    <row r="10" spans="2:17" s="102" customFormat="1" ht="30.75" customHeight="1" x14ac:dyDescent="0.25">
      <c r="B10" s="184"/>
      <c r="C10" s="184"/>
      <c r="D10" s="174"/>
      <c r="E10" s="174"/>
      <c r="F10" s="123" t="s">
        <v>72</v>
      </c>
      <c r="G10" s="37"/>
      <c r="H10" s="38"/>
      <c r="I10" s="38"/>
      <c r="J10" s="37">
        <f>J14+J34+J58+J74+J86+J98+J106+J154+J170+J178+J210</f>
        <v>217187000</v>
      </c>
      <c r="K10" s="40"/>
      <c r="L10" s="39">
        <f>L14+L34+L58+L74+L86+L98+L106+L154+L170+L178+L210</f>
        <v>217187000</v>
      </c>
      <c r="M10" s="125">
        <f>M14+M34+M58+M74+M86+M94+M98+M106+M154+M170+M178+M210</f>
        <v>785772000</v>
      </c>
      <c r="N10" s="127"/>
      <c r="O10" s="46">
        <f>O14+O34+O58+O74+O86+O94+O98+O106+O154+O170+O178+O210</f>
        <v>785772000</v>
      </c>
      <c r="Q10" s="126"/>
    </row>
    <row r="11" spans="2:17" s="102" customFormat="1" ht="30.75" customHeight="1" x14ac:dyDescent="0.25">
      <c r="B11" s="185"/>
      <c r="C11" s="185"/>
      <c r="D11" s="174"/>
      <c r="E11" s="174"/>
      <c r="F11" s="123" t="s">
        <v>9</v>
      </c>
      <c r="G11" s="37"/>
      <c r="H11" s="40"/>
      <c r="I11" s="40"/>
      <c r="J11" s="39">
        <v>390000</v>
      </c>
      <c r="K11" s="40"/>
      <c r="L11" s="39" t="str">
        <f>L199</f>
        <v>390 000,00 (грант)</v>
      </c>
      <c r="M11" s="125">
        <f>M15+M35+M59+M75+M87+M99+M107+M155+M171+M179+M211</f>
        <v>955000000</v>
      </c>
      <c r="N11" s="127"/>
      <c r="O11" s="46">
        <f>O15+O19+O23+O35+O39+O43+O47+O51+O59+O63+O67+O75+O79+O83+O87+O91+O95+O99+O103+O107+O111+O115+O119+O123+O127+O131+O135+O139+O143+O147+O151+O155+O159+O163+O167+O171+O175+O179+O183+O187+O191+O195+O199+O203+O211+O215</f>
        <v>955000000</v>
      </c>
    </row>
    <row r="12" spans="2:17" s="102" customFormat="1" ht="15" customHeight="1" x14ac:dyDescent="0.25">
      <c r="B12" s="162" t="s">
        <v>284</v>
      </c>
      <c r="C12" s="165" t="s">
        <v>10</v>
      </c>
      <c r="D12" s="165"/>
      <c r="E12" s="165"/>
      <c r="F12" s="165"/>
      <c r="G12" s="41">
        <f>G16+G20</f>
        <v>10500</v>
      </c>
      <c r="H12" s="41"/>
      <c r="I12" s="41">
        <f t="shared" ref="I12" si="1">I13+I14+I15</f>
        <v>10500</v>
      </c>
      <c r="J12" s="41">
        <f>J13+J14+J15</f>
        <v>10000</v>
      </c>
      <c r="K12" s="41"/>
      <c r="L12" s="41">
        <v>10000</v>
      </c>
      <c r="M12" s="128">
        <f>M16+M20+M24+M28</f>
        <v>2439000</v>
      </c>
      <c r="N12" s="128">
        <f t="shared" ref="N12:N13" si="2">N16+N20+N24</f>
        <v>35000</v>
      </c>
      <c r="O12" s="128">
        <f>O16+O20+O24+O28</f>
        <v>2404000</v>
      </c>
      <c r="P12" s="126"/>
    </row>
    <row r="13" spans="2:17" s="102" customFormat="1" x14ac:dyDescent="0.25">
      <c r="B13" s="163"/>
      <c r="C13" s="165" t="s">
        <v>76</v>
      </c>
      <c r="D13" s="174"/>
      <c r="E13" s="174"/>
      <c r="F13" s="123" t="s">
        <v>8</v>
      </c>
      <c r="G13" s="42">
        <f>H13+I13</f>
        <v>10500</v>
      </c>
      <c r="H13" s="42"/>
      <c r="I13" s="42">
        <v>10500</v>
      </c>
      <c r="J13" s="42">
        <f>K13+L13</f>
        <v>10000</v>
      </c>
      <c r="K13" s="41"/>
      <c r="L13" s="42">
        <v>10000</v>
      </c>
      <c r="M13" s="43">
        <f>M17+M21+M25+M29</f>
        <v>2439000</v>
      </c>
      <c r="N13" s="43">
        <f t="shared" si="2"/>
        <v>35000</v>
      </c>
      <c r="O13" s="43">
        <f>O17+O21+O25+O29</f>
        <v>2404000</v>
      </c>
    </row>
    <row r="14" spans="2:17" s="102" customFormat="1" x14ac:dyDescent="0.25">
      <c r="B14" s="163"/>
      <c r="C14" s="165"/>
      <c r="D14" s="174"/>
      <c r="E14" s="174"/>
      <c r="F14" s="123" t="s">
        <v>72</v>
      </c>
      <c r="G14" s="42"/>
      <c r="H14" s="44"/>
      <c r="I14" s="44"/>
      <c r="J14" s="42"/>
      <c r="K14" s="41"/>
      <c r="L14" s="44"/>
      <c r="M14" s="43"/>
      <c r="N14" s="45"/>
      <c r="O14" s="45"/>
    </row>
    <row r="15" spans="2:17" s="102" customFormat="1" ht="24" x14ac:dyDescent="0.25">
      <c r="B15" s="163"/>
      <c r="C15" s="165"/>
      <c r="D15" s="174"/>
      <c r="E15" s="174"/>
      <c r="F15" s="123" t="s">
        <v>9</v>
      </c>
      <c r="G15" s="42"/>
      <c r="H15" s="44"/>
      <c r="I15" s="44"/>
      <c r="J15" s="42"/>
      <c r="K15" s="41"/>
      <c r="L15" s="44"/>
      <c r="M15" s="43"/>
      <c r="N15" s="45"/>
      <c r="O15" s="45"/>
    </row>
    <row r="16" spans="2:17" s="102" customFormat="1" ht="15" customHeight="1" x14ac:dyDescent="0.25">
      <c r="B16" s="163"/>
      <c r="C16" s="165" t="s">
        <v>77</v>
      </c>
      <c r="D16" s="165"/>
      <c r="E16" s="165"/>
      <c r="F16" s="165"/>
      <c r="G16" s="39">
        <f>G17+G18+G19</f>
        <v>10500</v>
      </c>
      <c r="H16" s="39"/>
      <c r="I16" s="39">
        <f>I17+I18+I19</f>
        <v>10500</v>
      </c>
      <c r="J16" s="39"/>
      <c r="K16" s="44"/>
      <c r="L16" s="44"/>
      <c r="M16" s="46">
        <f>M17+M18+M19</f>
        <v>6000</v>
      </c>
      <c r="N16" s="45"/>
      <c r="O16" s="46">
        <f>O17+O18+O19</f>
        <v>6000</v>
      </c>
    </row>
    <row r="17" spans="2:15" s="102" customFormat="1" ht="41.25" customHeight="1" x14ac:dyDescent="0.25">
      <c r="B17" s="163"/>
      <c r="C17" s="166" t="s">
        <v>283</v>
      </c>
      <c r="D17" s="174" t="s">
        <v>213</v>
      </c>
      <c r="E17" s="174" t="s">
        <v>214</v>
      </c>
      <c r="F17" s="123" t="s">
        <v>8</v>
      </c>
      <c r="G17" s="44">
        <f>H17+I17</f>
        <v>10500</v>
      </c>
      <c r="H17" s="44"/>
      <c r="I17" s="44">
        <v>10500</v>
      </c>
      <c r="J17" s="39"/>
      <c r="K17" s="44"/>
      <c r="L17" s="44"/>
      <c r="M17" s="45">
        <v>6000</v>
      </c>
      <c r="N17" s="45"/>
      <c r="O17" s="45">
        <v>6000</v>
      </c>
    </row>
    <row r="18" spans="2:15" s="102" customFormat="1" ht="31.5" customHeight="1" x14ac:dyDescent="0.25">
      <c r="B18" s="163"/>
      <c r="C18" s="166"/>
      <c r="D18" s="174"/>
      <c r="E18" s="174"/>
      <c r="F18" s="123" t="s">
        <v>11</v>
      </c>
      <c r="G18" s="39"/>
      <c r="H18" s="44"/>
      <c r="I18" s="44"/>
      <c r="J18" s="39"/>
      <c r="K18" s="44"/>
      <c r="L18" s="44"/>
      <c r="M18" s="46"/>
      <c r="N18" s="45"/>
      <c r="O18" s="45"/>
    </row>
    <row r="19" spans="2:15" s="102" customFormat="1" ht="27.75" customHeight="1" x14ac:dyDescent="0.25">
      <c r="B19" s="163"/>
      <c r="C19" s="166"/>
      <c r="D19" s="174"/>
      <c r="E19" s="174"/>
      <c r="F19" s="123" t="s">
        <v>9</v>
      </c>
      <c r="G19" s="39"/>
      <c r="H19" s="44"/>
      <c r="I19" s="44"/>
      <c r="J19" s="39"/>
      <c r="K19" s="44"/>
      <c r="L19" s="44"/>
      <c r="M19" s="46"/>
      <c r="N19" s="45"/>
      <c r="O19" s="45"/>
    </row>
    <row r="20" spans="2:15" s="102" customFormat="1" x14ac:dyDescent="0.25">
      <c r="B20" s="163"/>
      <c r="C20" s="165" t="s">
        <v>84</v>
      </c>
      <c r="D20" s="165"/>
      <c r="E20" s="165"/>
      <c r="F20" s="165"/>
      <c r="G20" s="39"/>
      <c r="H20" s="44"/>
      <c r="I20" s="44"/>
      <c r="J20" s="39">
        <v>10000</v>
      </c>
      <c r="K20" s="39"/>
      <c r="L20" s="39">
        <v>10000</v>
      </c>
      <c r="M20" s="97">
        <f>M21+M22+M23</f>
        <v>16000</v>
      </c>
      <c r="N20" s="97"/>
      <c r="O20" s="97">
        <f>O21+O22+O23</f>
        <v>16000</v>
      </c>
    </row>
    <row r="21" spans="2:15" s="129" customFormat="1" ht="33" customHeight="1" x14ac:dyDescent="0.25">
      <c r="B21" s="163"/>
      <c r="C21" s="166" t="s">
        <v>78</v>
      </c>
      <c r="D21" s="167" t="s">
        <v>215</v>
      </c>
      <c r="E21" s="167" t="s">
        <v>216</v>
      </c>
      <c r="F21" s="123" t="s">
        <v>8</v>
      </c>
      <c r="G21" s="94"/>
      <c r="H21" s="95"/>
      <c r="I21" s="95"/>
      <c r="J21" s="95">
        <v>10000</v>
      </c>
      <c r="K21" s="95"/>
      <c r="L21" s="95">
        <v>10000</v>
      </c>
      <c r="M21" s="96">
        <v>16000</v>
      </c>
      <c r="N21" s="96"/>
      <c r="O21" s="96">
        <v>16000</v>
      </c>
    </row>
    <row r="22" spans="2:15" s="129" customFormat="1" ht="33" customHeight="1" x14ac:dyDescent="0.25">
      <c r="B22" s="163"/>
      <c r="C22" s="166"/>
      <c r="D22" s="167"/>
      <c r="E22" s="167"/>
      <c r="F22" s="123" t="s">
        <v>11</v>
      </c>
      <c r="G22" s="108"/>
      <c r="H22" s="109"/>
      <c r="I22" s="109"/>
      <c r="J22" s="108"/>
      <c r="K22" s="109"/>
      <c r="L22" s="109"/>
      <c r="M22" s="110"/>
      <c r="N22" s="111"/>
      <c r="O22" s="111"/>
    </row>
    <row r="23" spans="2:15" s="129" customFormat="1" ht="33" customHeight="1" x14ac:dyDescent="0.25">
      <c r="B23" s="163"/>
      <c r="C23" s="166"/>
      <c r="D23" s="167"/>
      <c r="E23" s="167"/>
      <c r="F23" s="123" t="s">
        <v>9</v>
      </c>
      <c r="G23" s="110"/>
      <c r="H23" s="111"/>
      <c r="I23" s="111"/>
      <c r="J23" s="110"/>
      <c r="K23" s="111"/>
      <c r="L23" s="111"/>
      <c r="M23" s="110"/>
      <c r="N23" s="111"/>
      <c r="O23" s="111"/>
    </row>
    <row r="24" spans="2:15" s="129" customFormat="1" ht="16.5" customHeight="1" x14ac:dyDescent="0.25">
      <c r="B24" s="163"/>
      <c r="C24" s="165" t="s">
        <v>85</v>
      </c>
      <c r="D24" s="165"/>
      <c r="E24" s="165"/>
      <c r="F24" s="165"/>
      <c r="G24" s="110"/>
      <c r="H24" s="111"/>
      <c r="I24" s="111"/>
      <c r="J24" s="110"/>
      <c r="K24" s="111"/>
      <c r="L24" s="111"/>
      <c r="M24" s="110">
        <f>N24+O24</f>
        <v>705000</v>
      </c>
      <c r="N24" s="110">
        <f>N25</f>
        <v>35000</v>
      </c>
      <c r="O24" s="110">
        <f>O25</f>
        <v>670000</v>
      </c>
    </row>
    <row r="25" spans="2:15" s="129" customFormat="1" ht="33" customHeight="1" x14ac:dyDescent="0.25">
      <c r="B25" s="163"/>
      <c r="C25" s="166" t="s">
        <v>323</v>
      </c>
      <c r="D25" s="167" t="s">
        <v>324</v>
      </c>
      <c r="E25" s="167" t="s">
        <v>218</v>
      </c>
      <c r="F25" s="123" t="s">
        <v>8</v>
      </c>
      <c r="G25" s="110"/>
      <c r="H25" s="111"/>
      <c r="I25" s="111"/>
      <c r="J25" s="110"/>
      <c r="K25" s="111"/>
      <c r="L25" s="111"/>
      <c r="M25" s="111">
        <f>N25+O25</f>
        <v>705000</v>
      </c>
      <c r="N25" s="111">
        <v>35000</v>
      </c>
      <c r="O25" s="111">
        <v>670000</v>
      </c>
    </row>
    <row r="26" spans="2:15" s="129" customFormat="1" ht="33" customHeight="1" x14ac:dyDescent="0.25">
      <c r="B26" s="163"/>
      <c r="C26" s="166"/>
      <c r="D26" s="167"/>
      <c r="E26" s="167"/>
      <c r="F26" s="123" t="s">
        <v>11</v>
      </c>
      <c r="G26" s="110"/>
      <c r="H26" s="111"/>
      <c r="I26" s="111"/>
      <c r="J26" s="110"/>
      <c r="K26" s="111"/>
      <c r="L26" s="111"/>
      <c r="M26" s="110"/>
      <c r="N26" s="111"/>
      <c r="O26" s="111"/>
    </row>
    <row r="27" spans="2:15" s="129" customFormat="1" ht="24" customHeight="1" x14ac:dyDescent="0.25">
      <c r="B27" s="163"/>
      <c r="C27" s="166"/>
      <c r="D27" s="167"/>
      <c r="E27" s="167"/>
      <c r="F27" s="123" t="s">
        <v>9</v>
      </c>
      <c r="G27" s="110"/>
      <c r="H27" s="111"/>
      <c r="I27" s="111"/>
      <c r="J27" s="110"/>
      <c r="K27" s="111"/>
      <c r="L27" s="111"/>
      <c r="M27" s="110"/>
      <c r="N27" s="111"/>
      <c r="O27" s="111"/>
    </row>
    <row r="28" spans="2:15" s="129" customFormat="1" ht="20.25" customHeight="1" x14ac:dyDescent="0.25">
      <c r="B28" s="163"/>
      <c r="C28" s="165" t="s">
        <v>86</v>
      </c>
      <c r="D28" s="165"/>
      <c r="E28" s="165"/>
      <c r="F28" s="165"/>
      <c r="G28" s="110"/>
      <c r="H28" s="111"/>
      <c r="I28" s="111"/>
      <c r="J28" s="110"/>
      <c r="K28" s="111"/>
      <c r="L28" s="111"/>
      <c r="M28" s="110">
        <f>M29+M30+M31</f>
        <v>1712000</v>
      </c>
      <c r="N28" s="111"/>
      <c r="O28" s="110">
        <f>O29+O30+O31</f>
        <v>1712000</v>
      </c>
    </row>
    <row r="29" spans="2:15" s="129" customFormat="1" ht="33" customHeight="1" x14ac:dyDescent="0.25">
      <c r="B29" s="163"/>
      <c r="C29" s="168" t="s">
        <v>327</v>
      </c>
      <c r="D29" s="169">
        <v>1217670</v>
      </c>
      <c r="E29" s="167" t="s">
        <v>326</v>
      </c>
      <c r="F29" s="123" t="s">
        <v>8</v>
      </c>
      <c r="G29" s="110"/>
      <c r="H29" s="111"/>
      <c r="I29" s="111"/>
      <c r="J29" s="110"/>
      <c r="K29" s="111"/>
      <c r="L29" s="111"/>
      <c r="M29" s="111">
        <v>1712000</v>
      </c>
      <c r="N29" s="111"/>
      <c r="O29" s="111">
        <f>M29</f>
        <v>1712000</v>
      </c>
    </row>
    <row r="30" spans="2:15" s="129" customFormat="1" ht="66" customHeight="1" x14ac:dyDescent="0.25">
      <c r="B30" s="163"/>
      <c r="C30" s="168"/>
      <c r="D30" s="170"/>
      <c r="E30" s="167"/>
      <c r="F30" s="123" t="s">
        <v>11</v>
      </c>
      <c r="G30" s="110"/>
      <c r="H30" s="111"/>
      <c r="I30" s="111"/>
      <c r="J30" s="110"/>
      <c r="K30" s="111"/>
      <c r="L30" s="111"/>
      <c r="M30" s="111">
        <v>0</v>
      </c>
      <c r="N30" s="111"/>
      <c r="O30" s="111">
        <f t="shared" ref="O30:O31" si="3">M30</f>
        <v>0</v>
      </c>
    </row>
    <row r="31" spans="2:15" s="129" customFormat="1" ht="39" customHeight="1" x14ac:dyDescent="0.25">
      <c r="B31" s="164"/>
      <c r="C31" s="168"/>
      <c r="D31" s="171"/>
      <c r="E31" s="167"/>
      <c r="F31" s="123" t="s">
        <v>9</v>
      </c>
      <c r="G31" s="110"/>
      <c r="H31" s="111"/>
      <c r="I31" s="111"/>
      <c r="J31" s="110"/>
      <c r="K31" s="111"/>
      <c r="L31" s="111"/>
      <c r="M31" s="111">
        <v>0</v>
      </c>
      <c r="N31" s="111"/>
      <c r="O31" s="111">
        <f t="shared" si="3"/>
        <v>0</v>
      </c>
    </row>
    <row r="32" spans="2:15" s="102" customFormat="1" ht="20.25" customHeight="1" x14ac:dyDescent="0.25">
      <c r="B32" s="176" t="s">
        <v>285</v>
      </c>
      <c r="C32" s="165" t="s">
        <v>79</v>
      </c>
      <c r="D32" s="165"/>
      <c r="E32" s="165"/>
      <c r="F32" s="165"/>
      <c r="G32" s="112">
        <f>G33+G34+G35</f>
        <v>41000000</v>
      </c>
      <c r="H32" s="112"/>
      <c r="I32" s="112">
        <f t="shared" ref="I32" si="4">I33+I34+I35</f>
        <v>41000000</v>
      </c>
      <c r="J32" s="112">
        <f>J33+J34+J35</f>
        <v>276287000</v>
      </c>
      <c r="K32" s="112"/>
      <c r="L32" s="112">
        <f>L33+L34+L35</f>
        <v>276287000</v>
      </c>
      <c r="M32" s="112">
        <f>M33+M34+M35</f>
        <v>1819622000</v>
      </c>
      <c r="N32" s="112"/>
      <c r="O32" s="112">
        <f>O33+O34+O35</f>
        <v>1819622000</v>
      </c>
    </row>
    <row r="33" spans="2:15" s="102" customFormat="1" ht="21.75" customHeight="1" x14ac:dyDescent="0.25">
      <c r="B33" s="187"/>
      <c r="C33" s="165" t="s">
        <v>80</v>
      </c>
      <c r="D33" s="174"/>
      <c r="E33" s="174"/>
      <c r="F33" s="123" t="s">
        <v>8</v>
      </c>
      <c r="G33" s="113">
        <f>G37+G41+G45+G49+G53</f>
        <v>41000000</v>
      </c>
      <c r="H33" s="113"/>
      <c r="I33" s="113">
        <f>I37+I41+I45+I49+I53</f>
        <v>41000000</v>
      </c>
      <c r="J33" s="114">
        <f>J37+J41+J45+J49+J53</f>
        <v>59100000</v>
      </c>
      <c r="K33" s="114"/>
      <c r="L33" s="114">
        <f>L37+L41+L45+L49+L53</f>
        <v>59100000</v>
      </c>
      <c r="M33" s="114">
        <f>M37+M41+M45+M49+M53</f>
        <v>78850000</v>
      </c>
      <c r="N33" s="114"/>
      <c r="O33" s="114">
        <f>O37+O41+O45+O49+O53</f>
        <v>78850000</v>
      </c>
    </row>
    <row r="34" spans="2:15" s="102" customFormat="1" ht="24.75" customHeight="1" x14ac:dyDescent="0.25">
      <c r="B34" s="187"/>
      <c r="C34" s="188"/>
      <c r="D34" s="174"/>
      <c r="E34" s="174"/>
      <c r="F34" s="123" t="s">
        <v>11</v>
      </c>
      <c r="G34" s="114"/>
      <c r="H34" s="114"/>
      <c r="I34" s="114"/>
      <c r="J34" s="114">
        <f>J38+J42+J46</f>
        <v>217187000</v>
      </c>
      <c r="K34" s="114"/>
      <c r="L34" s="114">
        <f>L38+L42+L46</f>
        <v>217187000</v>
      </c>
      <c r="M34" s="114">
        <f>M38+M42+M46+M50</f>
        <v>785772000</v>
      </c>
      <c r="N34" s="114"/>
      <c r="O34" s="114">
        <v>785772000</v>
      </c>
    </row>
    <row r="35" spans="2:15" s="102" customFormat="1" ht="21" customHeight="1" x14ac:dyDescent="0.25">
      <c r="B35" s="187"/>
      <c r="C35" s="188"/>
      <c r="D35" s="174"/>
      <c r="E35" s="174"/>
      <c r="F35" s="123" t="s">
        <v>9</v>
      </c>
      <c r="G35" s="114"/>
      <c r="H35" s="114"/>
      <c r="I35" s="114"/>
      <c r="J35" s="114"/>
      <c r="K35" s="114"/>
      <c r="L35" s="114"/>
      <c r="M35" s="114">
        <f>M55</f>
        <v>955000000</v>
      </c>
      <c r="N35" s="114"/>
      <c r="O35" s="114">
        <f>O55</f>
        <v>955000000</v>
      </c>
    </row>
    <row r="36" spans="2:15" s="102" customFormat="1" ht="23.25" customHeight="1" x14ac:dyDescent="0.25">
      <c r="B36" s="176" t="s">
        <v>286</v>
      </c>
      <c r="C36" s="165" t="s">
        <v>77</v>
      </c>
      <c r="D36" s="165"/>
      <c r="E36" s="165"/>
      <c r="F36" s="165"/>
      <c r="G36" s="47">
        <v>40000000</v>
      </c>
      <c r="H36" s="47"/>
      <c r="I36" s="47">
        <v>40000000</v>
      </c>
      <c r="J36" s="47">
        <f>J37+J38</f>
        <v>262344000</v>
      </c>
      <c r="K36" s="47"/>
      <c r="L36" s="47">
        <f>L37+L38</f>
        <v>262344000</v>
      </c>
      <c r="M36" s="47">
        <f>M37+M38+M39</f>
        <v>70000000</v>
      </c>
      <c r="N36" s="47"/>
      <c r="O36" s="47">
        <f>O37+O38+O39</f>
        <v>70000000</v>
      </c>
    </row>
    <row r="37" spans="2:15" s="102" customFormat="1" ht="21.75" customHeight="1" x14ac:dyDescent="0.25">
      <c r="B37" s="176"/>
      <c r="C37" s="173" t="s">
        <v>82</v>
      </c>
      <c r="D37" s="174" t="s">
        <v>217</v>
      </c>
      <c r="E37" s="174" t="s">
        <v>218</v>
      </c>
      <c r="F37" s="123" t="s">
        <v>8</v>
      </c>
      <c r="G37" s="22">
        <v>40000000</v>
      </c>
      <c r="H37" s="22"/>
      <c r="I37" s="22">
        <v>40000000</v>
      </c>
      <c r="J37" s="22">
        <v>55000000</v>
      </c>
      <c r="K37" s="22"/>
      <c r="L37" s="22">
        <v>55000000</v>
      </c>
      <c r="M37" s="22">
        <v>70000000</v>
      </c>
      <c r="N37" s="22"/>
      <c r="O37" s="22">
        <v>70000000</v>
      </c>
    </row>
    <row r="38" spans="2:15" s="102" customFormat="1" ht="22.5" customHeight="1" x14ac:dyDescent="0.25">
      <c r="B38" s="176"/>
      <c r="C38" s="173"/>
      <c r="D38" s="174"/>
      <c r="E38" s="174"/>
      <c r="F38" s="123" t="s">
        <v>11</v>
      </c>
      <c r="G38" s="22"/>
      <c r="H38" s="22"/>
      <c r="I38" s="22"/>
      <c r="J38" s="22">
        <v>207344000</v>
      </c>
      <c r="K38" s="22"/>
      <c r="L38" s="22">
        <v>207344000</v>
      </c>
      <c r="M38" s="22"/>
      <c r="N38" s="22"/>
      <c r="O38" s="22"/>
    </row>
    <row r="39" spans="2:15" s="102" customFormat="1" ht="35.25" customHeight="1" x14ac:dyDescent="0.25">
      <c r="B39" s="176"/>
      <c r="C39" s="173"/>
      <c r="D39" s="174"/>
      <c r="E39" s="174"/>
      <c r="F39" s="123" t="s">
        <v>9</v>
      </c>
      <c r="G39" s="114"/>
      <c r="H39" s="114"/>
      <c r="I39" s="114"/>
      <c r="J39" s="114"/>
      <c r="K39" s="114"/>
      <c r="L39" s="114"/>
      <c r="M39" s="114"/>
      <c r="N39" s="114"/>
      <c r="O39" s="114"/>
    </row>
    <row r="40" spans="2:15" s="102" customFormat="1" ht="19.5" customHeight="1" x14ac:dyDescent="0.25">
      <c r="B40" s="175" t="s">
        <v>286</v>
      </c>
      <c r="C40" s="115" t="s">
        <v>84</v>
      </c>
      <c r="D40" s="124"/>
      <c r="E40" s="124"/>
      <c r="F40" s="124"/>
      <c r="G40" s="113"/>
      <c r="H40" s="113"/>
      <c r="I40" s="113"/>
      <c r="J40" s="112"/>
      <c r="K40" s="112"/>
      <c r="L40" s="112"/>
      <c r="M40" s="112">
        <f>M41+M42+M43</f>
        <v>791622000</v>
      </c>
      <c r="N40" s="112"/>
      <c r="O40" s="112">
        <f>O41+O42+O43</f>
        <v>791622000</v>
      </c>
    </row>
    <row r="41" spans="2:15" s="102" customFormat="1" x14ac:dyDescent="0.25">
      <c r="B41" s="175"/>
      <c r="C41" s="168" t="s">
        <v>272</v>
      </c>
      <c r="D41" s="172" t="s">
        <v>302</v>
      </c>
      <c r="E41" s="172"/>
      <c r="F41" s="116" t="s">
        <v>8</v>
      </c>
      <c r="G41" s="113"/>
      <c r="H41" s="113"/>
      <c r="I41" s="113"/>
      <c r="J41" s="113"/>
      <c r="K41" s="113"/>
      <c r="L41" s="113"/>
      <c r="M41" s="113">
        <v>5850000</v>
      </c>
      <c r="N41" s="113"/>
      <c r="O41" s="113">
        <v>5850000</v>
      </c>
    </row>
    <row r="42" spans="2:15" s="102" customFormat="1" ht="18.75" customHeight="1" x14ac:dyDescent="0.25">
      <c r="B42" s="175"/>
      <c r="C42" s="168"/>
      <c r="D42" s="172"/>
      <c r="E42" s="172"/>
      <c r="F42" s="116" t="s">
        <v>11</v>
      </c>
      <c r="G42" s="113"/>
      <c r="H42" s="113"/>
      <c r="I42" s="113"/>
      <c r="J42" s="113"/>
      <c r="K42" s="113"/>
      <c r="L42" s="113"/>
      <c r="M42" s="113">
        <v>785772000</v>
      </c>
      <c r="N42" s="113"/>
      <c r="O42" s="113">
        <v>785772000</v>
      </c>
    </row>
    <row r="43" spans="2:15" s="102" customFormat="1" ht="115.5" customHeight="1" x14ac:dyDescent="0.25">
      <c r="B43" s="175"/>
      <c r="C43" s="168"/>
      <c r="D43" s="172"/>
      <c r="E43" s="172"/>
      <c r="F43" s="124" t="s">
        <v>9</v>
      </c>
      <c r="G43" s="113"/>
      <c r="H43" s="113"/>
      <c r="I43" s="113"/>
      <c r="J43" s="113"/>
      <c r="K43" s="113"/>
      <c r="L43" s="113"/>
      <c r="M43" s="113"/>
      <c r="N43" s="113"/>
      <c r="O43" s="113"/>
    </row>
    <row r="44" spans="2:15" s="102" customFormat="1" ht="22.5" customHeight="1" x14ac:dyDescent="0.25">
      <c r="B44" s="177"/>
      <c r="C44" s="165" t="s">
        <v>85</v>
      </c>
      <c r="D44" s="165"/>
      <c r="E44" s="165"/>
      <c r="F44" s="165"/>
      <c r="G44" s="114"/>
      <c r="H44" s="114"/>
      <c r="I44" s="114"/>
      <c r="J44" s="47">
        <f>J45+J46</f>
        <v>10943000</v>
      </c>
      <c r="K44" s="114"/>
      <c r="L44" s="47">
        <f>L45+L46</f>
        <v>10943000</v>
      </c>
      <c r="M44" s="114">
        <f>M45+M46+M47</f>
        <v>0</v>
      </c>
      <c r="N44" s="114">
        <f t="shared" ref="N44:O44" si="5">N45+N46+N47</f>
        <v>0</v>
      </c>
      <c r="O44" s="114">
        <f t="shared" si="5"/>
        <v>0</v>
      </c>
    </row>
    <row r="45" spans="2:15" s="102" customFormat="1" ht="32.25" customHeight="1" x14ac:dyDescent="0.25">
      <c r="B45" s="177"/>
      <c r="C45" s="173" t="s">
        <v>220</v>
      </c>
      <c r="D45" s="174" t="s">
        <v>221</v>
      </c>
      <c r="E45" s="174" t="s">
        <v>218</v>
      </c>
      <c r="F45" s="117" t="s">
        <v>8</v>
      </c>
      <c r="G45" s="114"/>
      <c r="H45" s="114"/>
      <c r="I45" s="114"/>
      <c r="J45" s="22">
        <v>1100000</v>
      </c>
      <c r="K45" s="114"/>
      <c r="L45" s="22">
        <v>1100000</v>
      </c>
      <c r="M45" s="114"/>
      <c r="N45" s="114"/>
      <c r="O45" s="114"/>
    </row>
    <row r="46" spans="2:15" s="102" customFormat="1" ht="32.25" customHeight="1" x14ac:dyDescent="0.25">
      <c r="B46" s="177"/>
      <c r="C46" s="173"/>
      <c r="D46" s="174"/>
      <c r="E46" s="174"/>
      <c r="F46" s="117" t="s">
        <v>11</v>
      </c>
      <c r="G46" s="114"/>
      <c r="H46" s="114"/>
      <c r="I46" s="114"/>
      <c r="J46" s="22">
        <v>9843000</v>
      </c>
      <c r="K46" s="114"/>
      <c r="L46" s="22">
        <v>9843000</v>
      </c>
      <c r="M46" s="114"/>
      <c r="N46" s="114"/>
      <c r="O46" s="114"/>
    </row>
    <row r="47" spans="2:15" s="102" customFormat="1" ht="21.75" customHeight="1" x14ac:dyDescent="0.25">
      <c r="B47" s="177"/>
      <c r="C47" s="173"/>
      <c r="D47" s="174"/>
      <c r="E47" s="174"/>
      <c r="F47" s="123" t="s">
        <v>9</v>
      </c>
      <c r="G47" s="114"/>
      <c r="H47" s="114"/>
      <c r="I47" s="114"/>
      <c r="J47" s="114"/>
      <c r="K47" s="114"/>
      <c r="L47" s="114"/>
      <c r="M47" s="114"/>
      <c r="N47" s="114"/>
      <c r="O47" s="114"/>
    </row>
    <row r="48" spans="2:15" s="102" customFormat="1" x14ac:dyDescent="0.25">
      <c r="B48" s="177"/>
      <c r="C48" s="165" t="s">
        <v>86</v>
      </c>
      <c r="D48" s="165"/>
      <c r="E48" s="165"/>
      <c r="F48" s="165"/>
      <c r="G48" s="47">
        <v>1000000</v>
      </c>
      <c r="H48" s="47"/>
      <c r="I48" s="47">
        <v>1000000</v>
      </c>
      <c r="J48" s="47">
        <v>3000000</v>
      </c>
      <c r="K48" s="47"/>
      <c r="L48" s="47">
        <v>3000000</v>
      </c>
      <c r="M48" s="47">
        <f>M49</f>
        <v>3000000</v>
      </c>
      <c r="N48" s="47"/>
      <c r="O48" s="47">
        <f>O49</f>
        <v>3000000</v>
      </c>
    </row>
    <row r="49" spans="2:15" s="102" customFormat="1" x14ac:dyDescent="0.25">
      <c r="B49" s="177"/>
      <c r="C49" s="173" t="s">
        <v>83</v>
      </c>
      <c r="D49" s="174" t="s">
        <v>222</v>
      </c>
      <c r="E49" s="174" t="s">
        <v>218</v>
      </c>
      <c r="F49" s="117" t="s">
        <v>8</v>
      </c>
      <c r="G49" s="22">
        <v>1000000</v>
      </c>
      <c r="H49" s="22"/>
      <c r="I49" s="22">
        <v>1000000</v>
      </c>
      <c r="J49" s="22">
        <v>3000000</v>
      </c>
      <c r="K49" s="22"/>
      <c r="L49" s="22">
        <v>3000000</v>
      </c>
      <c r="M49" s="22">
        <v>3000000</v>
      </c>
      <c r="N49" s="22"/>
      <c r="O49" s="22">
        <v>3000000</v>
      </c>
    </row>
    <row r="50" spans="2:15" s="102" customFormat="1" x14ac:dyDescent="0.25">
      <c r="B50" s="177"/>
      <c r="C50" s="173"/>
      <c r="D50" s="174"/>
      <c r="E50" s="174"/>
      <c r="F50" s="117" t="s">
        <v>11</v>
      </c>
      <c r="G50" s="22"/>
      <c r="H50" s="22"/>
      <c r="I50" s="22"/>
      <c r="J50" s="22"/>
      <c r="K50" s="22"/>
      <c r="L50" s="22"/>
      <c r="M50" s="22"/>
      <c r="N50" s="22"/>
      <c r="O50" s="22"/>
    </row>
    <row r="51" spans="2:15" s="102" customFormat="1" ht="21.75" customHeight="1" x14ac:dyDescent="0.25">
      <c r="B51" s="177"/>
      <c r="C51" s="173"/>
      <c r="D51" s="174"/>
      <c r="E51" s="174"/>
      <c r="F51" s="123" t="s">
        <v>9</v>
      </c>
      <c r="G51" s="22"/>
      <c r="H51" s="22"/>
      <c r="I51" s="22"/>
      <c r="J51" s="22"/>
      <c r="K51" s="22"/>
      <c r="L51" s="22"/>
      <c r="M51" s="22"/>
      <c r="N51" s="22"/>
      <c r="O51" s="22"/>
    </row>
    <row r="52" spans="2:15" s="102" customFormat="1" ht="16.5" customHeight="1" x14ac:dyDescent="0.25">
      <c r="B52" s="177"/>
      <c r="C52" s="165" t="s">
        <v>92</v>
      </c>
      <c r="D52" s="165"/>
      <c r="E52" s="165"/>
      <c r="F52" s="165"/>
      <c r="G52" s="47"/>
      <c r="H52" s="47"/>
      <c r="I52" s="47"/>
      <c r="J52" s="47"/>
      <c r="K52" s="47"/>
      <c r="L52" s="47"/>
      <c r="M52" s="47">
        <f>M53+M54+M55</f>
        <v>955000000</v>
      </c>
      <c r="N52" s="47"/>
      <c r="O52" s="47">
        <f>O53+O54+O55</f>
        <v>955000000</v>
      </c>
    </row>
    <row r="53" spans="2:15" s="102" customFormat="1" ht="16.5" customHeight="1" x14ac:dyDescent="0.25">
      <c r="B53" s="177"/>
      <c r="C53" s="173" t="s">
        <v>91</v>
      </c>
      <c r="D53" s="174" t="s">
        <v>222</v>
      </c>
      <c r="E53" s="174" t="s">
        <v>218</v>
      </c>
      <c r="F53" s="123" t="s">
        <v>8</v>
      </c>
      <c r="G53" s="22"/>
      <c r="H53" s="22"/>
      <c r="I53" s="22"/>
      <c r="J53" s="22"/>
      <c r="K53" s="22"/>
      <c r="L53" s="22"/>
      <c r="M53" s="22"/>
      <c r="N53" s="22"/>
      <c r="O53" s="22"/>
    </row>
    <row r="54" spans="2:15" s="102" customFormat="1" ht="16.5" customHeight="1" x14ac:dyDescent="0.25">
      <c r="B54" s="177"/>
      <c r="C54" s="173"/>
      <c r="D54" s="174"/>
      <c r="E54" s="174"/>
      <c r="F54" s="123" t="s">
        <v>11</v>
      </c>
      <c r="G54" s="22"/>
      <c r="H54" s="22"/>
      <c r="I54" s="22"/>
      <c r="J54" s="22"/>
      <c r="K54" s="47"/>
      <c r="L54" s="22"/>
      <c r="M54" s="22"/>
      <c r="N54" s="22"/>
      <c r="O54" s="22"/>
    </row>
    <row r="55" spans="2:15" s="102" customFormat="1" ht="27" customHeight="1" x14ac:dyDescent="0.25">
      <c r="B55" s="177"/>
      <c r="C55" s="173"/>
      <c r="D55" s="174"/>
      <c r="E55" s="174"/>
      <c r="F55" s="123" t="s">
        <v>9</v>
      </c>
      <c r="G55" s="22"/>
      <c r="H55" s="22"/>
      <c r="I55" s="22"/>
      <c r="J55" s="22"/>
      <c r="K55" s="22"/>
      <c r="L55" s="22"/>
      <c r="M55" s="22">
        <v>955000000</v>
      </c>
      <c r="N55" s="22"/>
      <c r="O55" s="22">
        <v>955000000</v>
      </c>
    </row>
    <row r="56" spans="2:15" s="102" customFormat="1" x14ac:dyDescent="0.25">
      <c r="B56" s="176" t="s">
        <v>288</v>
      </c>
      <c r="C56" s="165" t="s">
        <v>87</v>
      </c>
      <c r="D56" s="165"/>
      <c r="E56" s="165"/>
      <c r="F56" s="165"/>
      <c r="G56" s="47">
        <f>G60+G64+G68</f>
        <v>3287500</v>
      </c>
      <c r="H56" s="47"/>
      <c r="I56" s="47">
        <f>I60+I64+I68</f>
        <v>3287500</v>
      </c>
      <c r="J56" s="47">
        <f>J60+J64+J68</f>
        <v>3500000</v>
      </c>
      <c r="K56" s="47"/>
      <c r="L56" s="47">
        <f>L60+L64+L68</f>
        <v>3500000</v>
      </c>
      <c r="M56" s="47">
        <f>M60+M64</f>
        <v>900000</v>
      </c>
      <c r="N56" s="47"/>
      <c r="O56" s="47">
        <f>O60+O64</f>
        <v>900000</v>
      </c>
    </row>
    <row r="57" spans="2:15" s="102" customFormat="1" x14ac:dyDescent="0.25">
      <c r="B57" s="176"/>
      <c r="C57" s="165" t="s">
        <v>88</v>
      </c>
      <c r="D57" s="174"/>
      <c r="E57" s="174" t="s">
        <v>218</v>
      </c>
      <c r="F57" s="117" t="s">
        <v>8</v>
      </c>
      <c r="G57" s="22">
        <f>G61+G65+G69</f>
        <v>3287500</v>
      </c>
      <c r="H57" s="22"/>
      <c r="I57" s="22">
        <f>I61+I65+I69</f>
        <v>3287500</v>
      </c>
      <c r="J57" s="22">
        <f>J61+J65+J69</f>
        <v>3500000</v>
      </c>
      <c r="K57" s="22"/>
      <c r="L57" s="22">
        <f>L61+L65+L69</f>
        <v>3500000</v>
      </c>
      <c r="M57" s="22">
        <f>M61+M65</f>
        <v>900000</v>
      </c>
      <c r="N57" s="22"/>
      <c r="O57" s="22">
        <f>O61+O65</f>
        <v>900000</v>
      </c>
    </row>
    <row r="58" spans="2:15" s="102" customFormat="1" ht="45" customHeight="1" x14ac:dyDescent="0.25">
      <c r="B58" s="176"/>
      <c r="C58" s="165"/>
      <c r="D58" s="174"/>
      <c r="E58" s="174"/>
      <c r="F58" s="117" t="s">
        <v>11</v>
      </c>
      <c r="G58" s="22"/>
      <c r="H58" s="22"/>
      <c r="I58" s="22"/>
      <c r="J58" s="22"/>
      <c r="K58" s="22"/>
      <c r="L58" s="22"/>
      <c r="M58" s="22"/>
      <c r="N58" s="22"/>
      <c r="O58" s="22"/>
    </row>
    <row r="59" spans="2:15" s="102" customFormat="1" ht="22.5" customHeight="1" x14ac:dyDescent="0.25">
      <c r="B59" s="176"/>
      <c r="C59" s="165"/>
      <c r="D59" s="174"/>
      <c r="E59" s="174"/>
      <c r="F59" s="123" t="s">
        <v>9</v>
      </c>
      <c r="G59" s="22"/>
      <c r="H59" s="22"/>
      <c r="I59" s="22"/>
      <c r="J59" s="22"/>
      <c r="K59" s="22"/>
      <c r="L59" s="22"/>
      <c r="M59" s="22"/>
      <c r="N59" s="22"/>
      <c r="O59" s="22"/>
    </row>
    <row r="60" spans="2:15" s="102" customFormat="1" ht="18" customHeight="1" x14ac:dyDescent="0.25">
      <c r="B60" s="162" t="s">
        <v>287</v>
      </c>
      <c r="C60" s="165" t="s">
        <v>77</v>
      </c>
      <c r="D60" s="165"/>
      <c r="E60" s="165"/>
      <c r="F60" s="165"/>
      <c r="G60" s="47">
        <v>700000</v>
      </c>
      <c r="H60" s="47"/>
      <c r="I60" s="47">
        <v>700000</v>
      </c>
      <c r="J60" s="47">
        <v>800000</v>
      </c>
      <c r="K60" s="47"/>
      <c r="L60" s="47">
        <v>800000</v>
      </c>
      <c r="M60" s="47">
        <f>M61+M62+M63</f>
        <v>900000</v>
      </c>
      <c r="N60" s="47"/>
      <c r="O60" s="47">
        <f>O61+O62+O63</f>
        <v>900000</v>
      </c>
    </row>
    <row r="61" spans="2:15" s="102" customFormat="1" x14ac:dyDescent="0.25">
      <c r="B61" s="163"/>
      <c r="C61" s="173" t="s">
        <v>89</v>
      </c>
      <c r="D61" s="174">
        <v>1218340</v>
      </c>
      <c r="E61" s="174" t="s">
        <v>218</v>
      </c>
      <c r="F61" s="117" t="s">
        <v>8</v>
      </c>
      <c r="G61" s="22">
        <v>700000</v>
      </c>
      <c r="H61" s="22"/>
      <c r="I61" s="22">
        <v>700000</v>
      </c>
      <c r="J61" s="22">
        <v>800000</v>
      </c>
      <c r="K61" s="22"/>
      <c r="L61" s="22">
        <v>800000</v>
      </c>
      <c r="M61" s="22">
        <v>900000</v>
      </c>
      <c r="N61" s="22"/>
      <c r="O61" s="22">
        <v>900000</v>
      </c>
    </row>
    <row r="62" spans="2:15" s="102" customFormat="1" x14ac:dyDescent="0.25">
      <c r="B62" s="163"/>
      <c r="C62" s="173"/>
      <c r="D62" s="174"/>
      <c r="E62" s="174"/>
      <c r="F62" s="117" t="s">
        <v>11</v>
      </c>
      <c r="G62" s="22"/>
      <c r="H62" s="22"/>
      <c r="I62" s="22"/>
      <c r="J62" s="22"/>
      <c r="K62" s="22"/>
      <c r="L62" s="22"/>
      <c r="M62" s="22"/>
      <c r="N62" s="22"/>
      <c r="O62" s="22"/>
    </row>
    <row r="63" spans="2:15" s="102" customFormat="1" ht="33" customHeight="1" x14ac:dyDescent="0.25">
      <c r="B63" s="163"/>
      <c r="C63" s="173"/>
      <c r="D63" s="174"/>
      <c r="E63" s="174"/>
      <c r="F63" s="123" t="s">
        <v>9</v>
      </c>
      <c r="G63" s="22"/>
      <c r="H63" s="22"/>
      <c r="I63" s="22"/>
      <c r="J63" s="22"/>
      <c r="K63" s="22"/>
      <c r="L63" s="22"/>
      <c r="M63" s="22"/>
      <c r="N63" s="22"/>
      <c r="O63" s="22"/>
    </row>
    <row r="64" spans="2:15" s="102" customFormat="1" ht="25.5" customHeight="1" x14ac:dyDescent="0.25">
      <c r="B64" s="163"/>
      <c r="C64" s="165" t="s">
        <v>84</v>
      </c>
      <c r="D64" s="165"/>
      <c r="E64" s="165"/>
      <c r="F64" s="165"/>
      <c r="G64" s="47">
        <v>587500</v>
      </c>
      <c r="H64" s="47"/>
      <c r="I64" s="47">
        <v>587500</v>
      </c>
      <c r="J64" s="47">
        <v>700000</v>
      </c>
      <c r="K64" s="47"/>
      <c r="L64" s="47">
        <f>L65+L66+L67</f>
        <v>700000</v>
      </c>
      <c r="M64" s="47">
        <f>M65+M66+M67</f>
        <v>0</v>
      </c>
      <c r="N64" s="47"/>
      <c r="O64" s="47">
        <f>O65+O66+O67</f>
        <v>0</v>
      </c>
    </row>
    <row r="65" spans="2:15" s="102" customFormat="1" ht="23.25" customHeight="1" x14ac:dyDescent="0.25">
      <c r="B65" s="163"/>
      <c r="C65" s="173" t="s">
        <v>90</v>
      </c>
      <c r="D65" s="174">
        <v>1218340</v>
      </c>
      <c r="E65" s="174" t="s">
        <v>218</v>
      </c>
      <c r="F65" s="117" t="s">
        <v>8</v>
      </c>
      <c r="G65" s="22">
        <v>587500</v>
      </c>
      <c r="H65" s="22"/>
      <c r="I65" s="22">
        <v>587500</v>
      </c>
      <c r="J65" s="22">
        <v>700000</v>
      </c>
      <c r="K65" s="22"/>
      <c r="L65" s="22">
        <v>700000</v>
      </c>
      <c r="M65" s="22"/>
      <c r="N65" s="22"/>
      <c r="O65" s="22"/>
    </row>
    <row r="66" spans="2:15" s="102" customFormat="1" x14ac:dyDescent="0.25">
      <c r="B66" s="163"/>
      <c r="C66" s="173"/>
      <c r="D66" s="174"/>
      <c r="E66" s="174"/>
      <c r="F66" s="117" t="s">
        <v>11</v>
      </c>
      <c r="G66" s="22"/>
      <c r="H66" s="22"/>
      <c r="I66" s="22"/>
      <c r="J66" s="22"/>
      <c r="K66" s="22"/>
      <c r="L66" s="22"/>
      <c r="M66" s="22"/>
      <c r="N66" s="22"/>
      <c r="O66" s="22"/>
    </row>
    <row r="67" spans="2:15" s="102" customFormat="1" ht="24" x14ac:dyDescent="0.25">
      <c r="B67" s="163"/>
      <c r="C67" s="173"/>
      <c r="D67" s="174"/>
      <c r="E67" s="174"/>
      <c r="F67" s="123" t="s">
        <v>9</v>
      </c>
      <c r="G67" s="22"/>
      <c r="H67" s="22"/>
      <c r="I67" s="22"/>
      <c r="J67" s="22"/>
      <c r="K67" s="22"/>
      <c r="L67" s="22"/>
      <c r="M67" s="22"/>
      <c r="N67" s="22"/>
      <c r="O67" s="22"/>
    </row>
    <row r="68" spans="2:15" s="102" customFormat="1" x14ac:dyDescent="0.25">
      <c r="B68" s="163"/>
      <c r="C68" s="156" t="s">
        <v>85</v>
      </c>
      <c r="D68" s="157"/>
      <c r="E68" s="157"/>
      <c r="F68" s="158"/>
      <c r="G68" s="47">
        <v>2000000</v>
      </c>
      <c r="H68" s="47"/>
      <c r="I68" s="47">
        <v>2000000</v>
      </c>
      <c r="J68" s="47">
        <v>2000000</v>
      </c>
      <c r="K68" s="47"/>
      <c r="L68" s="47">
        <v>2000000</v>
      </c>
      <c r="M68" s="22"/>
      <c r="N68" s="22"/>
      <c r="O68" s="22"/>
    </row>
    <row r="69" spans="2:15" s="102" customFormat="1" ht="15" customHeight="1" x14ac:dyDescent="0.25">
      <c r="B69" s="163"/>
      <c r="C69" s="189" t="s">
        <v>91</v>
      </c>
      <c r="D69" s="159" t="s">
        <v>222</v>
      </c>
      <c r="E69" s="159" t="s">
        <v>218</v>
      </c>
      <c r="F69" s="123" t="s">
        <v>8</v>
      </c>
      <c r="G69" s="22">
        <v>2000000</v>
      </c>
      <c r="H69" s="22"/>
      <c r="I69" s="22">
        <v>2000000</v>
      </c>
      <c r="J69" s="22">
        <v>2000000</v>
      </c>
      <c r="K69" s="22"/>
      <c r="L69" s="22">
        <v>2000000</v>
      </c>
      <c r="M69" s="22"/>
      <c r="N69" s="22"/>
      <c r="O69" s="22"/>
    </row>
    <row r="70" spans="2:15" s="102" customFormat="1" x14ac:dyDescent="0.25">
      <c r="B70" s="163"/>
      <c r="C70" s="190"/>
      <c r="D70" s="160"/>
      <c r="E70" s="160"/>
      <c r="F70" s="123" t="s">
        <v>11</v>
      </c>
      <c r="G70" s="22"/>
      <c r="H70" s="22"/>
      <c r="I70" s="22"/>
      <c r="J70" s="22"/>
      <c r="K70" s="22"/>
      <c r="L70" s="22"/>
      <c r="M70" s="22"/>
      <c r="N70" s="22"/>
      <c r="O70" s="22"/>
    </row>
    <row r="71" spans="2:15" s="102" customFormat="1" ht="34.5" customHeight="1" x14ac:dyDescent="0.25">
      <c r="B71" s="164"/>
      <c r="C71" s="191"/>
      <c r="D71" s="161"/>
      <c r="E71" s="161"/>
      <c r="F71" s="123" t="s">
        <v>9</v>
      </c>
      <c r="G71" s="22"/>
      <c r="H71" s="22"/>
      <c r="I71" s="22"/>
      <c r="J71" s="22"/>
      <c r="K71" s="22"/>
      <c r="L71" s="22"/>
      <c r="M71" s="22"/>
      <c r="N71" s="22"/>
      <c r="O71" s="22"/>
    </row>
    <row r="72" spans="2:15" s="102" customFormat="1" ht="20.25" customHeight="1" x14ac:dyDescent="0.25">
      <c r="B72" s="176" t="s">
        <v>288</v>
      </c>
      <c r="C72" s="165" t="s">
        <v>93</v>
      </c>
      <c r="D72" s="165"/>
      <c r="E72" s="165"/>
      <c r="F72" s="165"/>
      <c r="G72" s="22"/>
      <c r="H72" s="22"/>
      <c r="I72" s="22"/>
      <c r="J72" s="47">
        <f>J76+J80</f>
        <v>16000000</v>
      </c>
      <c r="K72" s="47"/>
      <c r="L72" s="47">
        <f>L76+L80</f>
        <v>16000000</v>
      </c>
      <c r="M72" s="22">
        <f>M76+M80</f>
        <v>0</v>
      </c>
      <c r="N72" s="22">
        <f t="shared" ref="N72:O72" si="6">N76+N80</f>
        <v>0</v>
      </c>
      <c r="O72" s="22">
        <f t="shared" si="6"/>
        <v>0</v>
      </c>
    </row>
    <row r="73" spans="2:15" s="102" customFormat="1" x14ac:dyDescent="0.25">
      <c r="B73" s="176"/>
      <c r="C73" s="165" t="s">
        <v>94</v>
      </c>
      <c r="D73" s="174"/>
      <c r="E73" s="174"/>
      <c r="F73" s="117" t="s">
        <v>8</v>
      </c>
      <c r="G73" s="22"/>
      <c r="H73" s="22"/>
      <c r="I73" s="22"/>
      <c r="J73" s="22">
        <f>J77+J81</f>
        <v>16000000</v>
      </c>
      <c r="K73" s="22"/>
      <c r="L73" s="22">
        <f>L77+L81</f>
        <v>16000000</v>
      </c>
      <c r="M73" s="22"/>
      <c r="N73" s="22"/>
      <c r="O73" s="22"/>
    </row>
    <row r="74" spans="2:15" s="102" customFormat="1" x14ac:dyDescent="0.25">
      <c r="B74" s="176"/>
      <c r="C74" s="165"/>
      <c r="D74" s="174"/>
      <c r="E74" s="174"/>
      <c r="F74" s="117" t="s">
        <v>11</v>
      </c>
      <c r="G74" s="22"/>
      <c r="H74" s="22"/>
      <c r="I74" s="22"/>
      <c r="J74" s="22"/>
      <c r="K74" s="22"/>
      <c r="L74" s="22"/>
      <c r="M74" s="22"/>
      <c r="N74" s="22"/>
      <c r="O74" s="22"/>
    </row>
    <row r="75" spans="2:15" s="102" customFormat="1" ht="28.5" customHeight="1" x14ac:dyDescent="0.25">
      <c r="B75" s="176"/>
      <c r="C75" s="165"/>
      <c r="D75" s="174"/>
      <c r="E75" s="174"/>
      <c r="F75" s="123" t="s">
        <v>9</v>
      </c>
      <c r="G75" s="22"/>
      <c r="H75" s="22"/>
      <c r="I75" s="22"/>
      <c r="J75" s="22"/>
      <c r="K75" s="22"/>
      <c r="L75" s="22"/>
      <c r="M75" s="22"/>
      <c r="N75" s="22"/>
      <c r="O75" s="22"/>
    </row>
    <row r="76" spans="2:15" s="102" customFormat="1" x14ac:dyDescent="0.25">
      <c r="B76" s="176" t="s">
        <v>287</v>
      </c>
      <c r="C76" s="165" t="s">
        <v>77</v>
      </c>
      <c r="D76" s="165"/>
      <c r="E76" s="165"/>
      <c r="F76" s="165"/>
      <c r="G76" s="22"/>
      <c r="H76" s="22"/>
      <c r="I76" s="22"/>
      <c r="J76" s="47">
        <v>11000000</v>
      </c>
      <c r="K76" s="22"/>
      <c r="L76" s="47">
        <v>11000000</v>
      </c>
      <c r="M76" s="22">
        <f>M77+M78+M79</f>
        <v>0</v>
      </c>
      <c r="N76" s="22">
        <f t="shared" ref="N76:O76" si="7">N77+N78+N79</f>
        <v>0</v>
      </c>
      <c r="O76" s="22">
        <f t="shared" si="7"/>
        <v>0</v>
      </c>
    </row>
    <row r="77" spans="2:15" s="102" customFormat="1" x14ac:dyDescent="0.25">
      <c r="B77" s="176"/>
      <c r="C77" s="173" t="s">
        <v>95</v>
      </c>
      <c r="D77" s="174" t="s">
        <v>223</v>
      </c>
      <c r="E77" s="174" t="s">
        <v>218</v>
      </c>
      <c r="F77" s="117" t="s">
        <v>8</v>
      </c>
      <c r="G77" s="22"/>
      <c r="H77" s="22"/>
      <c r="I77" s="22"/>
      <c r="J77" s="22">
        <v>11000000</v>
      </c>
      <c r="K77" s="22"/>
      <c r="L77" s="22">
        <v>11000000</v>
      </c>
      <c r="M77" s="22"/>
      <c r="N77" s="22"/>
      <c r="O77" s="22"/>
    </row>
    <row r="78" spans="2:15" s="102" customFormat="1" ht="32.25" customHeight="1" x14ac:dyDescent="0.25">
      <c r="B78" s="176"/>
      <c r="C78" s="173"/>
      <c r="D78" s="174"/>
      <c r="E78" s="174"/>
      <c r="F78" s="117" t="s">
        <v>11</v>
      </c>
      <c r="G78" s="22"/>
      <c r="H78" s="22"/>
      <c r="I78" s="22"/>
      <c r="J78" s="22"/>
      <c r="K78" s="22"/>
      <c r="L78" s="22"/>
      <c r="M78" s="22"/>
      <c r="N78" s="22"/>
      <c r="O78" s="22"/>
    </row>
    <row r="79" spans="2:15" s="102" customFormat="1" ht="73.5" customHeight="1" x14ac:dyDescent="0.25">
      <c r="B79" s="176"/>
      <c r="C79" s="173"/>
      <c r="D79" s="174"/>
      <c r="E79" s="174"/>
      <c r="F79" s="123" t="s">
        <v>9</v>
      </c>
      <c r="G79" s="22"/>
      <c r="H79" s="22"/>
      <c r="I79" s="22"/>
      <c r="J79" s="22"/>
      <c r="K79" s="22"/>
      <c r="L79" s="22"/>
      <c r="M79" s="22"/>
      <c r="N79" s="22"/>
      <c r="O79" s="22"/>
    </row>
    <row r="80" spans="2:15" s="102" customFormat="1" x14ac:dyDescent="0.25">
      <c r="B80" s="176" t="s">
        <v>287</v>
      </c>
      <c r="C80" s="165" t="s">
        <v>84</v>
      </c>
      <c r="D80" s="165"/>
      <c r="E80" s="165"/>
      <c r="F80" s="165"/>
      <c r="G80" s="22"/>
      <c r="H80" s="22"/>
      <c r="I80" s="22"/>
      <c r="J80" s="47">
        <v>5000000</v>
      </c>
      <c r="K80" s="47"/>
      <c r="L80" s="47">
        <v>5000000</v>
      </c>
      <c r="M80" s="22">
        <f>M81+M82+M83</f>
        <v>0</v>
      </c>
      <c r="N80" s="22">
        <f t="shared" ref="N80:O80" si="8">N81+N82+N83</f>
        <v>0</v>
      </c>
      <c r="O80" s="22">
        <f t="shared" si="8"/>
        <v>0</v>
      </c>
    </row>
    <row r="81" spans="2:15" s="102" customFormat="1" ht="15" customHeight="1" x14ac:dyDescent="0.25">
      <c r="B81" s="176"/>
      <c r="C81" s="173" t="s">
        <v>96</v>
      </c>
      <c r="D81" s="174" t="s">
        <v>224</v>
      </c>
      <c r="E81" s="174" t="s">
        <v>218</v>
      </c>
      <c r="F81" s="117" t="s">
        <v>8</v>
      </c>
      <c r="G81" s="22"/>
      <c r="H81" s="22"/>
      <c r="I81" s="22"/>
      <c r="J81" s="22">
        <v>5000000</v>
      </c>
      <c r="K81" s="22"/>
      <c r="L81" s="22">
        <v>5000000</v>
      </c>
      <c r="M81" s="22"/>
      <c r="N81" s="22"/>
      <c r="O81" s="22"/>
    </row>
    <row r="82" spans="2:15" s="102" customFormat="1" x14ac:dyDescent="0.25">
      <c r="B82" s="176"/>
      <c r="C82" s="173"/>
      <c r="D82" s="174"/>
      <c r="E82" s="174"/>
      <c r="F82" s="117" t="s">
        <v>11</v>
      </c>
      <c r="G82" s="22"/>
      <c r="H82" s="22"/>
      <c r="I82" s="22"/>
      <c r="J82" s="22"/>
      <c r="K82" s="22"/>
      <c r="L82" s="22"/>
      <c r="M82" s="22"/>
      <c r="N82" s="22"/>
      <c r="O82" s="22"/>
    </row>
    <row r="83" spans="2:15" s="102" customFormat="1" ht="26.25" customHeight="1" x14ac:dyDescent="0.25">
      <c r="B83" s="176"/>
      <c r="C83" s="173"/>
      <c r="D83" s="174"/>
      <c r="E83" s="174"/>
      <c r="F83" s="123" t="s">
        <v>9</v>
      </c>
      <c r="G83" s="22"/>
      <c r="H83" s="22"/>
      <c r="I83" s="22"/>
      <c r="J83" s="22"/>
      <c r="K83" s="22"/>
      <c r="L83" s="22"/>
      <c r="M83" s="22"/>
      <c r="N83" s="22"/>
      <c r="O83" s="22"/>
    </row>
    <row r="84" spans="2:15" s="102" customFormat="1" x14ac:dyDescent="0.25">
      <c r="B84" s="176" t="s">
        <v>288</v>
      </c>
      <c r="C84" s="165" t="s">
        <v>97</v>
      </c>
      <c r="D84" s="165"/>
      <c r="E84" s="165"/>
      <c r="F84" s="165"/>
      <c r="G84" s="47">
        <f>G88+G92</f>
        <v>1150000</v>
      </c>
      <c r="H84" s="47"/>
      <c r="I84" s="47">
        <f>I88+I92</f>
        <v>1150000</v>
      </c>
      <c r="J84" s="47">
        <f>J88+J92</f>
        <v>2000000</v>
      </c>
      <c r="K84" s="47"/>
      <c r="L84" s="47">
        <f>L88+L92</f>
        <v>2000000</v>
      </c>
      <c r="M84" s="47">
        <f>M88+M92</f>
        <v>2300000</v>
      </c>
      <c r="N84" s="47"/>
      <c r="O84" s="47">
        <f>O88+O92</f>
        <v>2300000</v>
      </c>
    </row>
    <row r="85" spans="2:15" s="102" customFormat="1" x14ac:dyDescent="0.25">
      <c r="B85" s="176"/>
      <c r="C85" s="165" t="s">
        <v>98</v>
      </c>
      <c r="D85" s="174"/>
      <c r="E85" s="174"/>
      <c r="F85" s="117" t="s">
        <v>8</v>
      </c>
      <c r="G85" s="22">
        <f>G89+G93</f>
        <v>1150000</v>
      </c>
      <c r="H85" s="22"/>
      <c r="I85" s="22">
        <f>I89+I93</f>
        <v>1150000</v>
      </c>
      <c r="J85" s="22">
        <f>J89+J93</f>
        <v>2000000</v>
      </c>
      <c r="K85" s="22"/>
      <c r="L85" s="22">
        <f>L89+L93</f>
        <v>2000000</v>
      </c>
      <c r="M85" s="22">
        <f>M89+M93</f>
        <v>2300000</v>
      </c>
      <c r="N85" s="22"/>
      <c r="O85" s="22">
        <f>O89+O93</f>
        <v>2300000</v>
      </c>
    </row>
    <row r="86" spans="2:15" s="102" customFormat="1" x14ac:dyDescent="0.25">
      <c r="B86" s="176"/>
      <c r="C86" s="165"/>
      <c r="D86" s="174"/>
      <c r="E86" s="174"/>
      <c r="F86" s="117" t="s">
        <v>11</v>
      </c>
      <c r="G86" s="22"/>
      <c r="H86" s="22"/>
      <c r="I86" s="22"/>
      <c r="J86" s="22"/>
      <c r="K86" s="22"/>
      <c r="L86" s="22"/>
      <c r="M86" s="22"/>
      <c r="N86" s="22"/>
      <c r="O86" s="22"/>
    </row>
    <row r="87" spans="2:15" s="102" customFormat="1" ht="18.75" customHeight="1" x14ac:dyDescent="0.25">
      <c r="B87" s="176"/>
      <c r="C87" s="165"/>
      <c r="D87" s="174"/>
      <c r="E87" s="174"/>
      <c r="F87" s="123" t="s">
        <v>9</v>
      </c>
      <c r="G87" s="22"/>
      <c r="H87" s="22"/>
      <c r="I87" s="22"/>
      <c r="J87" s="22"/>
      <c r="K87" s="22"/>
      <c r="L87" s="22"/>
      <c r="M87" s="22"/>
      <c r="N87" s="22"/>
      <c r="O87" s="22"/>
    </row>
    <row r="88" spans="2:15" s="102" customFormat="1" ht="33" customHeight="1" x14ac:dyDescent="0.25">
      <c r="B88" s="176" t="s">
        <v>289</v>
      </c>
      <c r="C88" s="165" t="s">
        <v>77</v>
      </c>
      <c r="D88" s="165"/>
      <c r="E88" s="165"/>
      <c r="F88" s="165"/>
      <c r="G88" s="47">
        <v>1000000</v>
      </c>
      <c r="H88" s="47"/>
      <c r="I88" s="47">
        <v>1000000</v>
      </c>
      <c r="J88" s="47">
        <v>1500000</v>
      </c>
      <c r="K88" s="47"/>
      <c r="L88" s="47">
        <v>1500000</v>
      </c>
      <c r="M88" s="47">
        <f>M89+M90+M91</f>
        <v>1700000</v>
      </c>
      <c r="N88" s="47"/>
      <c r="O88" s="47">
        <f>O89+O90+O91</f>
        <v>1700000</v>
      </c>
    </row>
    <row r="89" spans="2:15" s="102" customFormat="1" ht="33" customHeight="1" x14ac:dyDescent="0.25">
      <c r="B89" s="176"/>
      <c r="C89" s="173" t="s">
        <v>99</v>
      </c>
      <c r="D89" s="174">
        <v>1218340</v>
      </c>
      <c r="E89" s="174" t="s">
        <v>218</v>
      </c>
      <c r="F89" s="117" t="s">
        <v>8</v>
      </c>
      <c r="G89" s="22">
        <v>1000000</v>
      </c>
      <c r="H89" s="22"/>
      <c r="I89" s="22">
        <v>1000000</v>
      </c>
      <c r="J89" s="22">
        <v>1500000</v>
      </c>
      <c r="K89" s="22"/>
      <c r="L89" s="22">
        <v>1500000</v>
      </c>
      <c r="M89" s="22">
        <v>1700000</v>
      </c>
      <c r="N89" s="22"/>
      <c r="O89" s="22">
        <v>1700000</v>
      </c>
    </row>
    <row r="90" spans="2:15" s="102" customFormat="1" ht="33" customHeight="1" x14ac:dyDescent="0.25">
      <c r="B90" s="176"/>
      <c r="C90" s="173"/>
      <c r="D90" s="174"/>
      <c r="E90" s="174"/>
      <c r="F90" s="117" t="s">
        <v>11</v>
      </c>
      <c r="G90" s="22"/>
      <c r="H90" s="22"/>
      <c r="I90" s="22"/>
      <c r="J90" s="22"/>
      <c r="K90" s="22"/>
      <c r="L90" s="22"/>
      <c r="M90" s="22"/>
      <c r="N90" s="22"/>
      <c r="O90" s="22"/>
    </row>
    <row r="91" spans="2:15" s="102" customFormat="1" ht="15" customHeight="1" x14ac:dyDescent="0.25">
      <c r="B91" s="176"/>
      <c r="C91" s="173"/>
      <c r="D91" s="174"/>
      <c r="E91" s="174"/>
      <c r="F91" s="123" t="s">
        <v>9</v>
      </c>
      <c r="G91" s="22"/>
      <c r="H91" s="22"/>
      <c r="I91" s="22"/>
      <c r="J91" s="22"/>
      <c r="K91" s="22"/>
      <c r="L91" s="22"/>
      <c r="M91" s="22"/>
      <c r="N91" s="22"/>
      <c r="O91" s="22"/>
    </row>
    <row r="92" spans="2:15" s="102" customFormat="1" ht="20.25" customHeight="1" x14ac:dyDescent="0.25">
      <c r="B92" s="176" t="s">
        <v>289</v>
      </c>
      <c r="C92" s="165" t="s">
        <v>84</v>
      </c>
      <c r="D92" s="165"/>
      <c r="E92" s="165"/>
      <c r="F92" s="165"/>
      <c r="G92" s="47">
        <v>150000</v>
      </c>
      <c r="H92" s="47"/>
      <c r="I92" s="47">
        <v>150000</v>
      </c>
      <c r="J92" s="47">
        <v>500000</v>
      </c>
      <c r="K92" s="47"/>
      <c r="L92" s="47">
        <v>500000</v>
      </c>
      <c r="M92" s="47">
        <f>M93+M94+M95</f>
        <v>600000</v>
      </c>
      <c r="N92" s="47"/>
      <c r="O92" s="47">
        <f>O93+O94+O95</f>
        <v>600000</v>
      </c>
    </row>
    <row r="93" spans="2:15" s="102" customFormat="1" x14ac:dyDescent="0.25">
      <c r="B93" s="176"/>
      <c r="C93" s="173" t="s">
        <v>100</v>
      </c>
      <c r="D93" s="174">
        <v>1218340</v>
      </c>
      <c r="E93" s="174" t="s">
        <v>218</v>
      </c>
      <c r="F93" s="117" t="s">
        <v>8</v>
      </c>
      <c r="G93" s="22">
        <v>150000</v>
      </c>
      <c r="H93" s="22"/>
      <c r="I93" s="22">
        <v>150000</v>
      </c>
      <c r="J93" s="22">
        <v>500000</v>
      </c>
      <c r="K93" s="22"/>
      <c r="L93" s="22">
        <v>500000</v>
      </c>
      <c r="M93" s="22">
        <v>600000</v>
      </c>
      <c r="N93" s="22"/>
      <c r="O93" s="22">
        <v>600000</v>
      </c>
    </row>
    <row r="94" spans="2:15" s="102" customFormat="1" x14ac:dyDescent="0.25">
      <c r="B94" s="176"/>
      <c r="C94" s="173"/>
      <c r="D94" s="174"/>
      <c r="E94" s="174"/>
      <c r="F94" s="117" t="s">
        <v>11</v>
      </c>
      <c r="G94" s="22"/>
      <c r="H94" s="22"/>
      <c r="I94" s="22"/>
      <c r="J94" s="22"/>
      <c r="K94" s="22"/>
      <c r="L94" s="22"/>
      <c r="M94" s="22"/>
      <c r="N94" s="22"/>
      <c r="O94" s="22"/>
    </row>
    <row r="95" spans="2:15" s="102" customFormat="1" ht="24" x14ac:dyDescent="0.25">
      <c r="B95" s="176"/>
      <c r="C95" s="173"/>
      <c r="D95" s="174"/>
      <c r="E95" s="174"/>
      <c r="F95" s="123" t="s">
        <v>9</v>
      </c>
      <c r="G95" s="22"/>
      <c r="H95" s="22"/>
      <c r="I95" s="22"/>
      <c r="J95" s="22"/>
      <c r="K95" s="22"/>
      <c r="L95" s="22"/>
      <c r="M95" s="22"/>
      <c r="N95" s="22"/>
      <c r="O95" s="22"/>
    </row>
    <row r="96" spans="2:15" s="102" customFormat="1" ht="15" customHeight="1" x14ac:dyDescent="0.25">
      <c r="B96" s="176" t="s">
        <v>297</v>
      </c>
      <c r="C96" s="165" t="s">
        <v>101</v>
      </c>
      <c r="D96" s="165"/>
      <c r="E96" s="165"/>
      <c r="F96" s="165"/>
      <c r="G96" s="47">
        <v>100000</v>
      </c>
      <c r="H96" s="47"/>
      <c r="I96" s="47">
        <v>100000</v>
      </c>
      <c r="J96" s="47">
        <v>100000</v>
      </c>
      <c r="K96" s="47"/>
      <c r="L96" s="47">
        <v>100000</v>
      </c>
      <c r="M96" s="47">
        <f>M100</f>
        <v>100000</v>
      </c>
      <c r="N96" s="47"/>
      <c r="O96" s="47">
        <f>O100</f>
        <v>100000</v>
      </c>
    </row>
    <row r="97" spans="2:15" s="102" customFormat="1" ht="12" customHeight="1" x14ac:dyDescent="0.25">
      <c r="B97" s="176"/>
      <c r="C97" s="165" t="s">
        <v>102</v>
      </c>
      <c r="D97" s="174"/>
      <c r="E97" s="174"/>
      <c r="F97" s="117" t="s">
        <v>8</v>
      </c>
      <c r="G97" s="22">
        <v>100000</v>
      </c>
      <c r="H97" s="22"/>
      <c r="I97" s="22">
        <v>100000</v>
      </c>
      <c r="J97" s="22">
        <v>100000</v>
      </c>
      <c r="K97" s="22"/>
      <c r="L97" s="22">
        <v>100000</v>
      </c>
      <c r="M97" s="22">
        <v>100000</v>
      </c>
      <c r="N97" s="22"/>
      <c r="O97" s="22">
        <v>100000</v>
      </c>
    </row>
    <row r="98" spans="2:15" s="102" customFormat="1" ht="45" customHeight="1" x14ac:dyDescent="0.25">
      <c r="B98" s="176"/>
      <c r="C98" s="165"/>
      <c r="D98" s="174"/>
      <c r="E98" s="174"/>
      <c r="F98" s="117" t="s">
        <v>11</v>
      </c>
      <c r="G98" s="22"/>
      <c r="H98" s="22"/>
      <c r="I98" s="22"/>
      <c r="J98" s="22"/>
      <c r="K98" s="22"/>
      <c r="L98" s="22"/>
      <c r="M98" s="22"/>
      <c r="N98" s="22"/>
      <c r="O98" s="22"/>
    </row>
    <row r="99" spans="2:15" s="102" customFormat="1" ht="15" customHeight="1" x14ac:dyDescent="0.25">
      <c r="B99" s="176"/>
      <c r="C99" s="165"/>
      <c r="D99" s="174"/>
      <c r="E99" s="174"/>
      <c r="F99" s="123" t="s">
        <v>9</v>
      </c>
      <c r="G99" s="22"/>
      <c r="H99" s="22"/>
      <c r="I99" s="22"/>
      <c r="J99" s="22"/>
      <c r="K99" s="22"/>
      <c r="L99" s="22"/>
      <c r="M99" s="22"/>
      <c r="N99" s="22"/>
      <c r="O99" s="22"/>
    </row>
    <row r="100" spans="2:15" s="102" customFormat="1" x14ac:dyDescent="0.25">
      <c r="B100" s="176"/>
      <c r="C100" s="165" t="s">
        <v>77</v>
      </c>
      <c r="D100" s="165"/>
      <c r="E100" s="165"/>
      <c r="F100" s="165"/>
      <c r="G100" s="47">
        <v>100000</v>
      </c>
      <c r="H100" s="47"/>
      <c r="I100" s="47">
        <v>100000</v>
      </c>
      <c r="J100" s="47">
        <v>100000</v>
      </c>
      <c r="K100" s="47"/>
      <c r="L100" s="47">
        <v>100000</v>
      </c>
      <c r="M100" s="47">
        <f>M101+M102+M103</f>
        <v>100000</v>
      </c>
      <c r="N100" s="47"/>
      <c r="O100" s="47">
        <f>O101+O102+O103</f>
        <v>100000</v>
      </c>
    </row>
    <row r="101" spans="2:15" s="102" customFormat="1" x14ac:dyDescent="0.25">
      <c r="B101" s="176"/>
      <c r="C101" s="166" t="s">
        <v>273</v>
      </c>
      <c r="D101" s="174">
        <v>1218340</v>
      </c>
      <c r="E101" s="167" t="s">
        <v>218</v>
      </c>
      <c r="F101" s="117" t="s">
        <v>8</v>
      </c>
      <c r="G101" s="22">
        <v>100000</v>
      </c>
      <c r="H101" s="22"/>
      <c r="I101" s="22">
        <v>100000</v>
      </c>
      <c r="J101" s="22">
        <v>100000</v>
      </c>
      <c r="K101" s="22"/>
      <c r="L101" s="22">
        <v>100000</v>
      </c>
      <c r="M101" s="22">
        <v>100000</v>
      </c>
      <c r="N101" s="22"/>
      <c r="O101" s="22">
        <v>100000</v>
      </c>
    </row>
    <row r="102" spans="2:15" s="102" customFormat="1" x14ac:dyDescent="0.25">
      <c r="B102" s="176"/>
      <c r="C102" s="166"/>
      <c r="D102" s="174"/>
      <c r="E102" s="167"/>
      <c r="F102" s="117" t="s">
        <v>11</v>
      </c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s="102" customFormat="1" ht="28.5" customHeight="1" x14ac:dyDescent="0.25">
      <c r="B103" s="176"/>
      <c r="C103" s="166"/>
      <c r="D103" s="174"/>
      <c r="E103" s="167"/>
      <c r="F103" s="123" t="s">
        <v>9</v>
      </c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s="102" customFormat="1" ht="21" customHeight="1" x14ac:dyDescent="0.25">
      <c r="B104" s="176" t="s">
        <v>298</v>
      </c>
      <c r="C104" s="165" t="s">
        <v>103</v>
      </c>
      <c r="D104" s="165"/>
      <c r="E104" s="165"/>
      <c r="F104" s="123"/>
      <c r="G104" s="47">
        <f>G108+G112+G116+G124+G128+G132+G136+G140+G144+G148</f>
        <v>1354800</v>
      </c>
      <c r="H104" s="47"/>
      <c r="I104" s="47">
        <f>I108+I112+I116+I124+I128+I132+I136+I140+I144++I148</f>
        <v>1354800</v>
      </c>
      <c r="J104" s="47">
        <f>J108+J112+J116+J120+J124+J128+J132+J136+J140</f>
        <v>1263000</v>
      </c>
      <c r="K104" s="47"/>
      <c r="L104" s="47">
        <f>L108+L112+L116+L120+L124+L128+L132+L136+L140</f>
        <v>1263000</v>
      </c>
      <c r="M104" s="47">
        <f>M108+M112+M116+M120+M124+M128+M132+M136+M140+M144+M148</f>
        <v>1435000</v>
      </c>
      <c r="N104" s="47"/>
      <c r="O104" s="47">
        <f>O108+O112+O116+O120+O124+O129+O132+O136+O140</f>
        <v>1435000</v>
      </c>
    </row>
    <row r="105" spans="2:15" s="102" customFormat="1" ht="22.5" customHeight="1" x14ac:dyDescent="0.25">
      <c r="B105" s="176"/>
      <c r="C105" s="165" t="s">
        <v>274</v>
      </c>
      <c r="D105" s="174"/>
      <c r="E105" s="174"/>
      <c r="F105" s="117" t="s">
        <v>8</v>
      </c>
      <c r="G105" s="22">
        <f>G109+G113+G117+G125+G129+G133+G137+G141+G145+G149</f>
        <v>1354800</v>
      </c>
      <c r="H105" s="22"/>
      <c r="I105" s="22">
        <f>I109+I113+I117+I125+I129+I133+I137+I141+I145++I149</f>
        <v>1354800</v>
      </c>
      <c r="J105" s="22">
        <f>J109+J113+J117+J121+J125+J129+J133+J137+J141</f>
        <v>1263000</v>
      </c>
      <c r="K105" s="22"/>
      <c r="L105" s="22">
        <f>L109+L113+L117+L121+L125+L129+L133+L137+L141</f>
        <v>1263000</v>
      </c>
      <c r="M105" s="22">
        <f>M109+M113+M117+M121+M125+M129+M133+M137+M141</f>
        <v>1435000</v>
      </c>
      <c r="N105" s="22"/>
      <c r="O105" s="22">
        <f>O109+O113+O117+O121+O125+O129+O133+O137+O141</f>
        <v>1435000</v>
      </c>
    </row>
    <row r="106" spans="2:15" s="102" customFormat="1" ht="24.75" customHeight="1" x14ac:dyDescent="0.25">
      <c r="B106" s="176"/>
      <c r="C106" s="165"/>
      <c r="D106" s="174"/>
      <c r="E106" s="174"/>
      <c r="F106" s="117" t="s">
        <v>11</v>
      </c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2:15" s="102" customFormat="1" ht="24.75" customHeight="1" x14ac:dyDescent="0.25">
      <c r="B107" s="176"/>
      <c r="C107" s="165"/>
      <c r="D107" s="174"/>
      <c r="E107" s="174"/>
      <c r="F107" s="123" t="s">
        <v>9</v>
      </c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2:15" s="102" customFormat="1" ht="23.25" customHeight="1" x14ac:dyDescent="0.25">
      <c r="B108" s="175" t="s">
        <v>307</v>
      </c>
      <c r="C108" s="165" t="s">
        <v>77</v>
      </c>
      <c r="D108" s="165"/>
      <c r="E108" s="165"/>
      <c r="F108" s="165"/>
      <c r="G108" s="47">
        <v>180000</v>
      </c>
      <c r="H108" s="47"/>
      <c r="I108" s="47">
        <v>180000</v>
      </c>
      <c r="J108" s="47">
        <v>220000</v>
      </c>
      <c r="K108" s="47"/>
      <c r="L108" s="47">
        <v>220000</v>
      </c>
      <c r="M108" s="47">
        <f>M109+M110+M111</f>
        <v>250000</v>
      </c>
      <c r="N108" s="47"/>
      <c r="O108" s="47">
        <f>O109+O110+O111</f>
        <v>250000</v>
      </c>
    </row>
    <row r="109" spans="2:15" s="102" customFormat="1" ht="27" customHeight="1" x14ac:dyDescent="0.25">
      <c r="B109" s="175"/>
      <c r="C109" s="166" t="s">
        <v>106</v>
      </c>
      <c r="D109" s="174">
        <v>1218340</v>
      </c>
      <c r="E109" s="167" t="s">
        <v>218</v>
      </c>
      <c r="F109" s="117" t="s">
        <v>8</v>
      </c>
      <c r="G109" s="22">
        <v>180000</v>
      </c>
      <c r="H109" s="22"/>
      <c r="I109" s="22">
        <v>180000</v>
      </c>
      <c r="J109" s="22">
        <v>220000</v>
      </c>
      <c r="K109" s="22"/>
      <c r="L109" s="22">
        <v>220000</v>
      </c>
      <c r="M109" s="22">
        <v>250000</v>
      </c>
      <c r="N109" s="22"/>
      <c r="O109" s="22">
        <v>250000</v>
      </c>
    </row>
    <row r="110" spans="2:15" s="102" customFormat="1" ht="17.25" customHeight="1" x14ac:dyDescent="0.25">
      <c r="B110" s="175"/>
      <c r="C110" s="166"/>
      <c r="D110" s="174"/>
      <c r="E110" s="167"/>
      <c r="F110" s="117" t="s">
        <v>11</v>
      </c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2:15" s="102" customFormat="1" ht="27" customHeight="1" x14ac:dyDescent="0.25">
      <c r="B111" s="175"/>
      <c r="C111" s="166"/>
      <c r="D111" s="174"/>
      <c r="E111" s="167"/>
      <c r="F111" s="123" t="s">
        <v>9</v>
      </c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5" s="102" customFormat="1" ht="27.75" customHeight="1" x14ac:dyDescent="0.25">
      <c r="B112" s="175"/>
      <c r="C112" s="165" t="s">
        <v>84</v>
      </c>
      <c r="D112" s="165"/>
      <c r="E112" s="165"/>
      <c r="F112" s="165"/>
      <c r="G112" s="47">
        <v>300000</v>
      </c>
      <c r="H112" s="47"/>
      <c r="I112" s="47">
        <v>300000</v>
      </c>
      <c r="J112" s="47">
        <v>320000</v>
      </c>
      <c r="K112" s="47"/>
      <c r="L112" s="47">
        <v>320000</v>
      </c>
      <c r="M112" s="47">
        <f>M113+M114+M115</f>
        <v>340000</v>
      </c>
      <c r="N112" s="47"/>
      <c r="O112" s="47">
        <f>O113+O114+O115</f>
        <v>340000</v>
      </c>
    </row>
    <row r="113" spans="2:15" s="102" customFormat="1" x14ac:dyDescent="0.25">
      <c r="B113" s="175"/>
      <c r="C113" s="173" t="s">
        <v>225</v>
      </c>
      <c r="D113" s="174">
        <v>1218340</v>
      </c>
      <c r="E113" s="174" t="s">
        <v>218</v>
      </c>
      <c r="F113" s="117" t="s">
        <v>8</v>
      </c>
      <c r="G113" s="22">
        <v>300000</v>
      </c>
      <c r="H113" s="22"/>
      <c r="I113" s="22">
        <v>300000</v>
      </c>
      <c r="J113" s="22">
        <v>320000</v>
      </c>
      <c r="K113" s="22"/>
      <c r="L113" s="22">
        <v>320000</v>
      </c>
      <c r="M113" s="22">
        <v>340000</v>
      </c>
      <c r="N113" s="22"/>
      <c r="O113" s="22">
        <v>340000</v>
      </c>
    </row>
    <row r="114" spans="2:15" s="102" customFormat="1" x14ac:dyDescent="0.25">
      <c r="B114" s="175"/>
      <c r="C114" s="173"/>
      <c r="D114" s="174"/>
      <c r="E114" s="174"/>
      <c r="F114" s="117" t="s">
        <v>11</v>
      </c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2:15" s="102" customFormat="1" ht="62.25" customHeight="1" x14ac:dyDescent="0.25">
      <c r="B115" s="175"/>
      <c r="C115" s="173"/>
      <c r="D115" s="174"/>
      <c r="E115" s="174"/>
      <c r="F115" s="123" t="s">
        <v>9</v>
      </c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5" s="102" customFormat="1" ht="23.25" customHeight="1" x14ac:dyDescent="0.25">
      <c r="B116" s="175"/>
      <c r="C116" s="165" t="s">
        <v>85</v>
      </c>
      <c r="D116" s="165"/>
      <c r="E116" s="165"/>
      <c r="F116" s="165"/>
      <c r="G116" s="47">
        <v>21000</v>
      </c>
      <c r="H116" s="47"/>
      <c r="I116" s="47">
        <v>21000</v>
      </c>
      <c r="J116" s="47">
        <v>23000</v>
      </c>
      <c r="K116" s="47"/>
      <c r="L116" s="47">
        <v>23000</v>
      </c>
      <c r="M116" s="47">
        <f>M117+M118+M119</f>
        <v>25000</v>
      </c>
      <c r="N116" s="47"/>
      <c r="O116" s="47">
        <f>O117+O118+O119</f>
        <v>25000</v>
      </c>
    </row>
    <row r="117" spans="2:15" s="102" customFormat="1" x14ac:dyDescent="0.25">
      <c r="B117" s="175"/>
      <c r="C117" s="173" t="s">
        <v>114</v>
      </c>
      <c r="D117" s="174">
        <v>1218340</v>
      </c>
      <c r="E117" s="174" t="s">
        <v>218</v>
      </c>
      <c r="F117" s="117" t="s">
        <v>8</v>
      </c>
      <c r="G117" s="22">
        <v>21000</v>
      </c>
      <c r="H117" s="22"/>
      <c r="I117" s="22">
        <v>21000</v>
      </c>
      <c r="J117" s="22">
        <v>23000</v>
      </c>
      <c r="K117" s="22"/>
      <c r="L117" s="22">
        <v>23000</v>
      </c>
      <c r="M117" s="22">
        <v>25000</v>
      </c>
      <c r="N117" s="22"/>
      <c r="O117" s="22">
        <v>25000</v>
      </c>
    </row>
    <row r="118" spans="2:15" s="102" customFormat="1" x14ac:dyDescent="0.25">
      <c r="B118" s="175"/>
      <c r="C118" s="173"/>
      <c r="D118" s="174"/>
      <c r="E118" s="174"/>
      <c r="F118" s="117" t="s">
        <v>11</v>
      </c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5" s="102" customFormat="1" ht="53.25" customHeight="1" x14ac:dyDescent="0.25">
      <c r="B119" s="175"/>
      <c r="C119" s="173"/>
      <c r="D119" s="174"/>
      <c r="E119" s="174"/>
      <c r="F119" s="123" t="s">
        <v>9</v>
      </c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5" s="102" customFormat="1" ht="35.25" customHeight="1" x14ac:dyDescent="0.25">
      <c r="B120" s="175"/>
      <c r="C120" s="165" t="s">
        <v>86</v>
      </c>
      <c r="D120" s="165"/>
      <c r="E120" s="165"/>
      <c r="F120" s="165"/>
      <c r="G120" s="22"/>
      <c r="H120" s="22"/>
      <c r="I120" s="22"/>
      <c r="J120" s="47">
        <v>230000</v>
      </c>
      <c r="K120" s="47"/>
      <c r="L120" s="47">
        <v>230000</v>
      </c>
      <c r="M120" s="47">
        <f>M121+M122+M123</f>
        <v>210000</v>
      </c>
      <c r="N120" s="47"/>
      <c r="O120" s="47">
        <f>O121+O122+O123</f>
        <v>210000</v>
      </c>
    </row>
    <row r="121" spans="2:15" s="102" customFormat="1" x14ac:dyDescent="0.25">
      <c r="B121" s="175"/>
      <c r="C121" s="173" t="s">
        <v>303</v>
      </c>
      <c r="D121" s="178" t="s">
        <v>226</v>
      </c>
      <c r="E121" s="174" t="s">
        <v>304</v>
      </c>
      <c r="F121" s="117" t="s">
        <v>8</v>
      </c>
      <c r="G121" s="22"/>
      <c r="H121" s="22"/>
      <c r="I121" s="22"/>
      <c r="J121" s="22">
        <v>230000</v>
      </c>
      <c r="K121" s="22"/>
      <c r="L121" s="22">
        <v>230000</v>
      </c>
      <c r="M121" s="22">
        <v>210000</v>
      </c>
      <c r="N121" s="22"/>
      <c r="O121" s="22">
        <f>M121</f>
        <v>210000</v>
      </c>
    </row>
    <row r="122" spans="2:15" s="102" customFormat="1" ht="21.75" customHeight="1" x14ac:dyDescent="0.25">
      <c r="B122" s="175"/>
      <c r="C122" s="173"/>
      <c r="D122" s="178"/>
      <c r="E122" s="174"/>
      <c r="F122" s="117" t="s">
        <v>11</v>
      </c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5" s="102" customFormat="1" ht="32.25" customHeight="1" x14ac:dyDescent="0.25">
      <c r="B123" s="175"/>
      <c r="C123" s="173"/>
      <c r="D123" s="178"/>
      <c r="E123" s="174"/>
      <c r="F123" s="123" t="s">
        <v>9</v>
      </c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5" s="102" customFormat="1" ht="24.75" customHeight="1" x14ac:dyDescent="0.25">
      <c r="B124" s="176" t="s">
        <v>307</v>
      </c>
      <c r="C124" s="165" t="s">
        <v>92</v>
      </c>
      <c r="D124" s="165"/>
      <c r="E124" s="165"/>
      <c r="F124" s="165"/>
      <c r="G124" s="47">
        <v>130000</v>
      </c>
      <c r="H124" s="47"/>
      <c r="I124" s="47">
        <v>130000</v>
      </c>
      <c r="J124" s="47">
        <v>150000</v>
      </c>
      <c r="K124" s="47"/>
      <c r="L124" s="47">
        <v>150000</v>
      </c>
      <c r="M124" s="47">
        <f>M125+M126+M127</f>
        <v>240000</v>
      </c>
      <c r="N124" s="47"/>
      <c r="O124" s="47">
        <f>O125+O126+O127</f>
        <v>240000</v>
      </c>
    </row>
    <row r="125" spans="2:15" s="102" customFormat="1" x14ac:dyDescent="0.25">
      <c r="B125" s="176"/>
      <c r="C125" s="173" t="s">
        <v>107</v>
      </c>
      <c r="D125" s="178" t="s">
        <v>226</v>
      </c>
      <c r="E125" s="174" t="s">
        <v>227</v>
      </c>
      <c r="F125" s="117" t="s">
        <v>8</v>
      </c>
      <c r="G125" s="22">
        <v>130000</v>
      </c>
      <c r="H125" s="22"/>
      <c r="I125" s="22">
        <v>130000</v>
      </c>
      <c r="J125" s="22">
        <v>150000</v>
      </c>
      <c r="K125" s="22"/>
      <c r="L125" s="22">
        <v>150000</v>
      </c>
      <c r="M125" s="22">
        <v>240000</v>
      </c>
      <c r="N125" s="22"/>
      <c r="O125" s="22">
        <f>M125</f>
        <v>240000</v>
      </c>
    </row>
    <row r="126" spans="2:15" s="102" customFormat="1" x14ac:dyDescent="0.25">
      <c r="B126" s="176"/>
      <c r="C126" s="173"/>
      <c r="D126" s="178"/>
      <c r="E126" s="174"/>
      <c r="F126" s="117" t="s">
        <v>11</v>
      </c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5" s="102" customFormat="1" ht="31.5" customHeight="1" x14ac:dyDescent="0.25">
      <c r="B127" s="176"/>
      <c r="C127" s="173"/>
      <c r="D127" s="178"/>
      <c r="E127" s="174"/>
      <c r="F127" s="123" t="s">
        <v>9</v>
      </c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5" s="102" customFormat="1" ht="22.5" customHeight="1" x14ac:dyDescent="0.25">
      <c r="B128" s="176"/>
      <c r="C128" s="165" t="s">
        <v>104</v>
      </c>
      <c r="D128" s="165"/>
      <c r="E128" s="165"/>
      <c r="F128" s="165"/>
      <c r="G128" s="47">
        <v>60000</v>
      </c>
      <c r="H128" s="47"/>
      <c r="I128" s="47">
        <v>60000</v>
      </c>
      <c r="J128" s="47">
        <v>65000</v>
      </c>
      <c r="K128" s="47"/>
      <c r="L128" s="47">
        <v>65000</v>
      </c>
      <c r="M128" s="47">
        <v>70000</v>
      </c>
      <c r="N128" s="47"/>
      <c r="O128" s="47">
        <v>70000</v>
      </c>
    </row>
    <row r="129" spans="2:15" s="102" customFormat="1" x14ac:dyDescent="0.25">
      <c r="B129" s="176"/>
      <c r="C129" s="173" t="s">
        <v>108</v>
      </c>
      <c r="D129" s="174" t="s">
        <v>226</v>
      </c>
      <c r="E129" s="174" t="s">
        <v>227</v>
      </c>
      <c r="F129" s="117" t="s">
        <v>8</v>
      </c>
      <c r="G129" s="22">
        <v>60000</v>
      </c>
      <c r="H129" s="22"/>
      <c r="I129" s="22">
        <v>60000</v>
      </c>
      <c r="J129" s="22">
        <v>65000</v>
      </c>
      <c r="K129" s="22"/>
      <c r="L129" s="22">
        <v>65000</v>
      </c>
      <c r="M129" s="22">
        <v>70000</v>
      </c>
      <c r="N129" s="22"/>
      <c r="O129" s="22">
        <v>70000</v>
      </c>
    </row>
    <row r="130" spans="2:15" s="102" customFormat="1" x14ac:dyDescent="0.25">
      <c r="B130" s="176"/>
      <c r="C130" s="173"/>
      <c r="D130" s="174"/>
      <c r="E130" s="174"/>
      <c r="F130" s="117" t="s">
        <v>11</v>
      </c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5" s="102" customFormat="1" ht="40.5" customHeight="1" x14ac:dyDescent="0.25">
      <c r="B131" s="176"/>
      <c r="C131" s="173"/>
      <c r="D131" s="174"/>
      <c r="E131" s="174"/>
      <c r="F131" s="123" t="s">
        <v>9</v>
      </c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5" s="102" customFormat="1" ht="25.5" customHeight="1" x14ac:dyDescent="0.25">
      <c r="B132" s="176"/>
      <c r="C132" s="165" t="s">
        <v>105</v>
      </c>
      <c r="D132" s="165"/>
      <c r="E132" s="165"/>
      <c r="F132" s="165"/>
      <c r="G132" s="47">
        <v>133800</v>
      </c>
      <c r="H132" s="47"/>
      <c r="I132" s="47">
        <v>133800</v>
      </c>
      <c r="J132" s="47">
        <v>50000</v>
      </c>
      <c r="K132" s="47"/>
      <c r="L132" s="47">
        <v>50000</v>
      </c>
      <c r="M132" s="47">
        <f>M133+M134+M135</f>
        <v>200000</v>
      </c>
      <c r="N132" s="47"/>
      <c r="O132" s="47">
        <f>O133+O134+O135</f>
        <v>200000</v>
      </c>
    </row>
    <row r="133" spans="2:15" s="102" customFormat="1" x14ac:dyDescent="0.25">
      <c r="B133" s="176"/>
      <c r="C133" s="173" t="s">
        <v>109</v>
      </c>
      <c r="D133" s="178" t="s">
        <v>226</v>
      </c>
      <c r="E133" s="174" t="s">
        <v>227</v>
      </c>
      <c r="F133" s="117" t="s">
        <v>8</v>
      </c>
      <c r="G133" s="22">
        <v>133800</v>
      </c>
      <c r="H133" s="22"/>
      <c r="I133" s="22">
        <v>133800</v>
      </c>
      <c r="J133" s="22">
        <v>50000</v>
      </c>
      <c r="K133" s="22"/>
      <c r="L133" s="22">
        <v>50000</v>
      </c>
      <c r="M133" s="22">
        <v>200000</v>
      </c>
      <c r="N133" s="22"/>
      <c r="O133" s="22">
        <v>200000</v>
      </c>
    </row>
    <row r="134" spans="2:15" s="102" customFormat="1" x14ac:dyDescent="0.25">
      <c r="B134" s="176"/>
      <c r="C134" s="173"/>
      <c r="D134" s="178"/>
      <c r="E134" s="174"/>
      <c r="F134" s="117" t="s">
        <v>11</v>
      </c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5" s="102" customFormat="1" ht="76.5" customHeight="1" x14ac:dyDescent="0.25">
      <c r="B135" s="176"/>
      <c r="C135" s="173"/>
      <c r="D135" s="178"/>
      <c r="E135" s="174"/>
      <c r="F135" s="123" t="s">
        <v>9</v>
      </c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5" s="102" customFormat="1" ht="30" customHeight="1" x14ac:dyDescent="0.25">
      <c r="B136" s="176"/>
      <c r="C136" s="165" t="s">
        <v>110</v>
      </c>
      <c r="D136" s="165"/>
      <c r="E136" s="165"/>
      <c r="F136" s="165"/>
      <c r="G136" s="47">
        <v>50000</v>
      </c>
      <c r="H136" s="47"/>
      <c r="I136" s="47">
        <v>50000</v>
      </c>
      <c r="J136" s="47">
        <v>50000</v>
      </c>
      <c r="K136" s="47"/>
      <c r="L136" s="47">
        <v>50000</v>
      </c>
      <c r="M136" s="47">
        <f>M137+M138+M139</f>
        <v>0</v>
      </c>
      <c r="N136" s="47"/>
      <c r="O136" s="47">
        <f>O137+O138+O139</f>
        <v>0</v>
      </c>
    </row>
    <row r="137" spans="2:15" s="102" customFormat="1" x14ac:dyDescent="0.25">
      <c r="B137" s="176"/>
      <c r="C137" s="173" t="s">
        <v>115</v>
      </c>
      <c r="D137" s="174">
        <v>3718340</v>
      </c>
      <c r="E137" s="174" t="s">
        <v>228</v>
      </c>
      <c r="F137" s="117" t="s">
        <v>8</v>
      </c>
      <c r="G137" s="22">
        <v>50000</v>
      </c>
      <c r="H137" s="22"/>
      <c r="I137" s="22">
        <v>50000</v>
      </c>
      <c r="J137" s="22">
        <v>50000</v>
      </c>
      <c r="K137" s="22"/>
      <c r="L137" s="22">
        <v>50000</v>
      </c>
      <c r="M137" s="22">
        <v>0</v>
      </c>
      <c r="N137" s="22"/>
      <c r="O137" s="22">
        <v>0</v>
      </c>
    </row>
    <row r="138" spans="2:15" s="102" customFormat="1" x14ac:dyDescent="0.25">
      <c r="B138" s="176"/>
      <c r="C138" s="173"/>
      <c r="D138" s="174"/>
      <c r="E138" s="174"/>
      <c r="F138" s="117" t="s">
        <v>11</v>
      </c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2:15" s="102" customFormat="1" ht="69.75" customHeight="1" x14ac:dyDescent="0.25">
      <c r="B139" s="176"/>
      <c r="C139" s="173"/>
      <c r="D139" s="174"/>
      <c r="E139" s="174"/>
      <c r="F139" s="123" t="s">
        <v>9</v>
      </c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2:15" s="102" customFormat="1" ht="29.25" customHeight="1" x14ac:dyDescent="0.25">
      <c r="B140" s="176"/>
      <c r="C140" s="165" t="s">
        <v>111</v>
      </c>
      <c r="D140" s="165"/>
      <c r="E140" s="165"/>
      <c r="F140" s="165"/>
      <c r="G140" s="47">
        <v>280000</v>
      </c>
      <c r="H140" s="47"/>
      <c r="I140" s="47">
        <v>280000</v>
      </c>
      <c r="J140" s="47">
        <v>155000</v>
      </c>
      <c r="K140" s="47"/>
      <c r="L140" s="47">
        <v>155000</v>
      </c>
      <c r="M140" s="47">
        <f>M141+M142+M143</f>
        <v>100000</v>
      </c>
      <c r="N140" s="47"/>
      <c r="O140" s="47">
        <f>O141+O142+O143</f>
        <v>100000</v>
      </c>
    </row>
    <row r="141" spans="2:15" s="102" customFormat="1" ht="42" customHeight="1" x14ac:dyDescent="0.25">
      <c r="B141" s="176"/>
      <c r="C141" s="166" t="s">
        <v>116</v>
      </c>
      <c r="D141" s="178" t="s">
        <v>226</v>
      </c>
      <c r="E141" s="174" t="s">
        <v>227</v>
      </c>
      <c r="F141" s="117" t="s">
        <v>8</v>
      </c>
      <c r="G141" s="22">
        <v>280000</v>
      </c>
      <c r="H141" s="22"/>
      <c r="I141" s="22">
        <v>280000</v>
      </c>
      <c r="J141" s="22">
        <v>155000</v>
      </c>
      <c r="K141" s="22"/>
      <c r="L141" s="22">
        <v>155000</v>
      </c>
      <c r="M141" s="22">
        <v>100000</v>
      </c>
      <c r="N141" s="22"/>
      <c r="O141" s="22">
        <v>100000</v>
      </c>
    </row>
    <row r="142" spans="2:15" s="102" customFormat="1" ht="35.25" customHeight="1" x14ac:dyDescent="0.25">
      <c r="B142" s="176"/>
      <c r="C142" s="166"/>
      <c r="D142" s="178"/>
      <c r="E142" s="174"/>
      <c r="F142" s="117" t="s">
        <v>11</v>
      </c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2:15" s="102" customFormat="1" ht="43.5" customHeight="1" x14ac:dyDescent="0.25">
      <c r="B143" s="176"/>
      <c r="C143" s="166"/>
      <c r="D143" s="178"/>
      <c r="E143" s="174"/>
      <c r="F143" s="123" t="s">
        <v>9</v>
      </c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2:15" s="102" customFormat="1" ht="28.5" customHeight="1" x14ac:dyDescent="0.25">
      <c r="B144" s="176"/>
      <c r="C144" s="165" t="s">
        <v>112</v>
      </c>
      <c r="D144" s="165"/>
      <c r="E144" s="165"/>
      <c r="F144" s="165"/>
      <c r="G144" s="47">
        <v>150000</v>
      </c>
      <c r="H144" s="22"/>
      <c r="I144" s="47">
        <v>150000</v>
      </c>
      <c r="J144" s="22"/>
      <c r="K144" s="22"/>
      <c r="L144" s="22"/>
      <c r="M144" s="22">
        <f>M145+M146+M147</f>
        <v>0</v>
      </c>
      <c r="N144" s="22"/>
      <c r="O144" s="22">
        <f>O145+O146+O147</f>
        <v>0</v>
      </c>
    </row>
    <row r="145" spans="2:15" s="102" customFormat="1" x14ac:dyDescent="0.25">
      <c r="B145" s="176"/>
      <c r="C145" s="166" t="s">
        <v>117</v>
      </c>
      <c r="D145" s="178" t="s">
        <v>226</v>
      </c>
      <c r="E145" s="167" t="s">
        <v>227</v>
      </c>
      <c r="F145" s="117" t="s">
        <v>8</v>
      </c>
      <c r="G145" s="22">
        <v>150000</v>
      </c>
      <c r="H145" s="22"/>
      <c r="I145" s="22">
        <v>150000</v>
      </c>
      <c r="J145" s="22"/>
      <c r="K145" s="22"/>
      <c r="L145" s="22"/>
      <c r="M145" s="22"/>
      <c r="N145" s="22"/>
      <c r="O145" s="22"/>
    </row>
    <row r="146" spans="2:15" s="102" customFormat="1" ht="34.5" customHeight="1" x14ac:dyDescent="0.25">
      <c r="B146" s="176"/>
      <c r="C146" s="166"/>
      <c r="D146" s="178"/>
      <c r="E146" s="167"/>
      <c r="F146" s="117" t="s">
        <v>11</v>
      </c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2:15" s="102" customFormat="1" ht="30.75" customHeight="1" x14ac:dyDescent="0.25">
      <c r="B147" s="176"/>
      <c r="C147" s="166"/>
      <c r="D147" s="178"/>
      <c r="E147" s="167"/>
      <c r="F147" s="123" t="s">
        <v>9</v>
      </c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2:15" s="102" customFormat="1" ht="24.75" customHeight="1" x14ac:dyDescent="0.25">
      <c r="B148" s="176"/>
      <c r="C148" s="165" t="s">
        <v>113</v>
      </c>
      <c r="D148" s="165"/>
      <c r="E148" s="165"/>
      <c r="F148" s="165"/>
      <c r="G148" s="47">
        <v>50000</v>
      </c>
      <c r="H148" s="22"/>
      <c r="I148" s="47">
        <v>50000</v>
      </c>
      <c r="J148" s="22"/>
      <c r="K148" s="22"/>
      <c r="L148" s="22"/>
      <c r="M148" s="22">
        <f>M149+M150+M151</f>
        <v>0</v>
      </c>
      <c r="N148" s="22"/>
      <c r="O148" s="22">
        <f>O149+O150+O151</f>
        <v>0</v>
      </c>
    </row>
    <row r="149" spans="2:15" s="102" customFormat="1" x14ac:dyDescent="0.25">
      <c r="B149" s="176"/>
      <c r="C149" s="173" t="s">
        <v>118</v>
      </c>
      <c r="D149" s="178" t="s">
        <v>226</v>
      </c>
      <c r="E149" s="174" t="s">
        <v>227</v>
      </c>
      <c r="F149" s="117" t="s">
        <v>8</v>
      </c>
      <c r="G149" s="22">
        <v>50000</v>
      </c>
      <c r="H149" s="22"/>
      <c r="I149" s="22">
        <v>50000</v>
      </c>
      <c r="J149" s="22"/>
      <c r="K149" s="22"/>
      <c r="L149" s="22"/>
      <c r="M149" s="22"/>
      <c r="N149" s="22"/>
      <c r="O149" s="22"/>
    </row>
    <row r="150" spans="2:15" s="102" customFormat="1" x14ac:dyDescent="0.25">
      <c r="B150" s="176"/>
      <c r="C150" s="173"/>
      <c r="D150" s="178"/>
      <c r="E150" s="174"/>
      <c r="F150" s="117" t="s">
        <v>11</v>
      </c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2:15" s="102" customFormat="1" ht="51" customHeight="1" x14ac:dyDescent="0.25">
      <c r="B151" s="176"/>
      <c r="C151" s="173"/>
      <c r="D151" s="178"/>
      <c r="E151" s="174"/>
      <c r="F151" s="123" t="s">
        <v>9</v>
      </c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2:15" s="102" customFormat="1" ht="17.45" customHeight="1" x14ac:dyDescent="0.25">
      <c r="B152" s="165" t="s">
        <v>294</v>
      </c>
      <c r="C152" s="165" t="s">
        <v>119</v>
      </c>
      <c r="D152" s="165"/>
      <c r="E152" s="165"/>
      <c r="F152" s="165"/>
      <c r="G152" s="47">
        <f>G160+G164</f>
        <v>40550000</v>
      </c>
      <c r="H152" s="47"/>
      <c r="I152" s="47">
        <f>I160+I164</f>
        <v>40550000</v>
      </c>
      <c r="J152" s="47">
        <f>J156+J160+J164</f>
        <v>18540000</v>
      </c>
      <c r="K152" s="47">
        <f>K160</f>
        <v>1500000</v>
      </c>
      <c r="L152" s="47">
        <f>L156+L164</f>
        <v>17040000</v>
      </c>
      <c r="M152" s="47">
        <f>M156+M160+M164</f>
        <v>165000</v>
      </c>
      <c r="N152" s="47"/>
      <c r="O152" s="47">
        <f>O156+O160+O164</f>
        <v>165000</v>
      </c>
    </row>
    <row r="153" spans="2:15" s="102" customFormat="1" ht="28.5" customHeight="1" x14ac:dyDescent="0.25">
      <c r="B153" s="165"/>
      <c r="C153" s="179" t="s">
        <v>120</v>
      </c>
      <c r="D153" s="178"/>
      <c r="E153" s="174"/>
      <c r="F153" s="117" t="s">
        <v>8</v>
      </c>
      <c r="G153" s="22">
        <f>G161+G165</f>
        <v>40550000</v>
      </c>
      <c r="H153" s="22"/>
      <c r="I153" s="22">
        <f>I161+I165</f>
        <v>40550000</v>
      </c>
      <c r="J153" s="22">
        <f>J157+J161+J165</f>
        <v>18540000</v>
      </c>
      <c r="K153" s="22">
        <f>K161</f>
        <v>1500000</v>
      </c>
      <c r="L153" s="22">
        <f>L157+L165</f>
        <v>17040000</v>
      </c>
      <c r="M153" s="22">
        <f>M157+M165</f>
        <v>165000</v>
      </c>
      <c r="N153" s="22"/>
      <c r="O153" s="22">
        <f>O157+O165</f>
        <v>165000</v>
      </c>
    </row>
    <row r="154" spans="2:15" s="102" customFormat="1" ht="24" customHeight="1" x14ac:dyDescent="0.25">
      <c r="B154" s="165"/>
      <c r="C154" s="179"/>
      <c r="D154" s="178"/>
      <c r="E154" s="174"/>
      <c r="F154" s="117" t="s">
        <v>11</v>
      </c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2:15" s="102" customFormat="1" ht="26.25" customHeight="1" x14ac:dyDescent="0.25">
      <c r="B155" s="165"/>
      <c r="C155" s="179"/>
      <c r="D155" s="178"/>
      <c r="E155" s="174"/>
      <c r="F155" s="123" t="s">
        <v>9</v>
      </c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2:15" s="102" customFormat="1" x14ac:dyDescent="0.25">
      <c r="B156" s="192"/>
      <c r="C156" s="165" t="s">
        <v>77</v>
      </c>
      <c r="D156" s="165"/>
      <c r="E156" s="165"/>
      <c r="F156" s="165"/>
      <c r="G156" s="22"/>
      <c r="H156" s="22"/>
      <c r="I156" s="22"/>
      <c r="J156" s="47">
        <v>40000</v>
      </c>
      <c r="K156" s="47"/>
      <c r="L156" s="47">
        <v>40000</v>
      </c>
      <c r="M156" s="47">
        <f>M157+M158+M159</f>
        <v>45000</v>
      </c>
      <c r="N156" s="47"/>
      <c r="O156" s="47">
        <f>O157+O158+O159</f>
        <v>45000</v>
      </c>
    </row>
    <row r="157" spans="2:15" s="102" customFormat="1" x14ac:dyDescent="0.25">
      <c r="B157" s="192"/>
      <c r="C157" s="173" t="s">
        <v>121</v>
      </c>
      <c r="D157" s="178" t="s">
        <v>226</v>
      </c>
      <c r="E157" s="174" t="s">
        <v>214</v>
      </c>
      <c r="F157" s="117" t="s">
        <v>8</v>
      </c>
      <c r="G157" s="22"/>
      <c r="H157" s="22"/>
      <c r="I157" s="22"/>
      <c r="J157" s="22">
        <v>40000</v>
      </c>
      <c r="K157" s="22"/>
      <c r="L157" s="22">
        <v>40000</v>
      </c>
      <c r="M157" s="22">
        <v>45000</v>
      </c>
      <c r="N157" s="22"/>
      <c r="O157" s="22">
        <v>45000</v>
      </c>
    </row>
    <row r="158" spans="2:15" s="102" customFormat="1" x14ac:dyDescent="0.25">
      <c r="B158" s="192"/>
      <c r="C158" s="173"/>
      <c r="D158" s="178"/>
      <c r="E158" s="174"/>
      <c r="F158" s="117" t="s">
        <v>11</v>
      </c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2:15" s="102" customFormat="1" ht="54" customHeight="1" x14ac:dyDescent="0.25">
      <c r="B159" s="192"/>
      <c r="C159" s="173"/>
      <c r="D159" s="178"/>
      <c r="E159" s="174"/>
      <c r="F159" s="123" t="s">
        <v>9</v>
      </c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2:15" s="102" customFormat="1" x14ac:dyDescent="0.25">
      <c r="B160" s="192"/>
      <c r="C160" s="165" t="s">
        <v>84</v>
      </c>
      <c r="D160" s="165"/>
      <c r="E160" s="165"/>
      <c r="F160" s="165"/>
      <c r="G160" s="47">
        <v>3750000</v>
      </c>
      <c r="H160" s="47"/>
      <c r="I160" s="47">
        <v>3750000</v>
      </c>
      <c r="J160" s="47">
        <v>1500000</v>
      </c>
      <c r="K160" s="47">
        <v>1500000</v>
      </c>
      <c r="L160" s="22"/>
      <c r="M160" s="22">
        <f>M161+M162+M163</f>
        <v>0</v>
      </c>
      <c r="N160" s="22"/>
      <c r="O160" s="22">
        <f>O161+O162+O163</f>
        <v>0</v>
      </c>
    </row>
    <row r="161" spans="2:15" s="102" customFormat="1" x14ac:dyDescent="0.25">
      <c r="B161" s="192"/>
      <c r="C161" s="166" t="s">
        <v>122</v>
      </c>
      <c r="D161" s="174" t="s">
        <v>229</v>
      </c>
      <c r="E161" s="174" t="s">
        <v>218</v>
      </c>
      <c r="F161" s="117" t="s">
        <v>8</v>
      </c>
      <c r="G161" s="22">
        <v>3750000</v>
      </c>
      <c r="H161" s="22"/>
      <c r="I161" s="22">
        <v>3750000</v>
      </c>
      <c r="J161" s="22">
        <v>1500000</v>
      </c>
      <c r="K161" s="22">
        <v>1500000</v>
      </c>
      <c r="L161" s="22"/>
      <c r="M161" s="22"/>
      <c r="N161" s="22"/>
      <c r="O161" s="22"/>
    </row>
    <row r="162" spans="2:15" s="102" customFormat="1" x14ac:dyDescent="0.25">
      <c r="B162" s="192"/>
      <c r="C162" s="166"/>
      <c r="D162" s="174"/>
      <c r="E162" s="174"/>
      <c r="F162" s="117" t="s">
        <v>11</v>
      </c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2:15" s="102" customFormat="1" ht="45.75" customHeight="1" x14ac:dyDescent="0.25">
      <c r="B163" s="192"/>
      <c r="C163" s="166"/>
      <c r="D163" s="174"/>
      <c r="E163" s="174"/>
      <c r="F163" s="123" t="s">
        <v>9</v>
      </c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2:15" s="102" customFormat="1" ht="26.25" customHeight="1" x14ac:dyDescent="0.25">
      <c r="B164" s="176" t="s">
        <v>290</v>
      </c>
      <c r="C164" s="165" t="s">
        <v>85</v>
      </c>
      <c r="D164" s="165"/>
      <c r="E164" s="165"/>
      <c r="F164" s="165"/>
      <c r="G164" s="47">
        <v>36800000</v>
      </c>
      <c r="H164" s="47"/>
      <c r="I164" s="47">
        <v>36800000</v>
      </c>
      <c r="J164" s="47">
        <v>17000000</v>
      </c>
      <c r="K164" s="47"/>
      <c r="L164" s="47">
        <v>17000000</v>
      </c>
      <c r="M164" s="47">
        <f>M165+M166+M167</f>
        <v>120000</v>
      </c>
      <c r="N164" s="47"/>
      <c r="O164" s="47">
        <f>O165+O166+O167</f>
        <v>120000</v>
      </c>
    </row>
    <row r="165" spans="2:15" s="102" customFormat="1" x14ac:dyDescent="0.25">
      <c r="B165" s="176"/>
      <c r="C165" s="173" t="s">
        <v>123</v>
      </c>
      <c r="D165" s="174" t="s">
        <v>230</v>
      </c>
      <c r="E165" s="174" t="s">
        <v>231</v>
      </c>
      <c r="F165" s="117" t="s">
        <v>8</v>
      </c>
      <c r="G165" s="22">
        <v>36800000</v>
      </c>
      <c r="H165" s="22"/>
      <c r="I165" s="22">
        <v>36800000</v>
      </c>
      <c r="J165" s="22">
        <v>17000000</v>
      </c>
      <c r="K165" s="22"/>
      <c r="L165" s="22">
        <v>17000000</v>
      </c>
      <c r="M165" s="22">
        <v>120000</v>
      </c>
      <c r="N165" s="22"/>
      <c r="O165" s="22">
        <v>120000</v>
      </c>
    </row>
    <row r="166" spans="2:15" s="102" customFormat="1" x14ac:dyDescent="0.25">
      <c r="B166" s="176"/>
      <c r="C166" s="173"/>
      <c r="D166" s="174"/>
      <c r="E166" s="174"/>
      <c r="F166" s="117" t="s">
        <v>11</v>
      </c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2:15" s="102" customFormat="1" ht="45" customHeight="1" x14ac:dyDescent="0.25">
      <c r="B167" s="176"/>
      <c r="C167" s="173"/>
      <c r="D167" s="174"/>
      <c r="E167" s="174"/>
      <c r="F167" s="123" t="s">
        <v>9</v>
      </c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2:15" s="102" customFormat="1" ht="15" customHeight="1" x14ac:dyDescent="0.25">
      <c r="B168" s="175" t="s">
        <v>298</v>
      </c>
      <c r="C168" s="165" t="s">
        <v>124</v>
      </c>
      <c r="D168" s="165"/>
      <c r="E168" s="165"/>
      <c r="F168" s="165"/>
      <c r="G168" s="47">
        <v>300000</v>
      </c>
      <c r="H168" s="47"/>
      <c r="I168" s="47">
        <v>300000</v>
      </c>
      <c r="J168" s="47">
        <v>500000</v>
      </c>
      <c r="K168" s="47"/>
      <c r="L168" s="47">
        <v>500000</v>
      </c>
      <c r="M168" s="47">
        <f>M172</f>
        <v>500000</v>
      </c>
      <c r="N168" s="47"/>
      <c r="O168" s="47">
        <f>O172</f>
        <v>500000</v>
      </c>
    </row>
    <row r="169" spans="2:15" s="102" customFormat="1" x14ac:dyDescent="0.25">
      <c r="B169" s="175"/>
      <c r="C169" s="165" t="s">
        <v>125</v>
      </c>
      <c r="D169" s="174"/>
      <c r="E169" s="174"/>
      <c r="F169" s="117" t="s">
        <v>8</v>
      </c>
      <c r="G169" s="22">
        <v>300000</v>
      </c>
      <c r="H169" s="22"/>
      <c r="I169" s="22">
        <v>300000</v>
      </c>
      <c r="J169" s="22">
        <v>500000</v>
      </c>
      <c r="K169" s="22"/>
      <c r="L169" s="22">
        <v>500000</v>
      </c>
      <c r="M169" s="22">
        <f>+M173</f>
        <v>500000</v>
      </c>
      <c r="N169" s="22"/>
      <c r="O169" s="22">
        <f>+O173</f>
        <v>500000</v>
      </c>
    </row>
    <row r="170" spans="2:15" s="102" customFormat="1" x14ac:dyDescent="0.25">
      <c r="B170" s="175"/>
      <c r="C170" s="165"/>
      <c r="D170" s="174"/>
      <c r="E170" s="174"/>
      <c r="F170" s="117" t="s">
        <v>11</v>
      </c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5" s="102" customFormat="1" ht="19.5" customHeight="1" x14ac:dyDescent="0.25">
      <c r="B171" s="175"/>
      <c r="C171" s="165"/>
      <c r="D171" s="174"/>
      <c r="E171" s="174"/>
      <c r="F171" s="123" t="s">
        <v>9</v>
      </c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5" s="102" customFormat="1" x14ac:dyDescent="0.25">
      <c r="B172" s="175"/>
      <c r="C172" s="165" t="s">
        <v>77</v>
      </c>
      <c r="D172" s="165"/>
      <c r="E172" s="165"/>
      <c r="F172" s="165"/>
      <c r="G172" s="47">
        <v>300000</v>
      </c>
      <c r="H172" s="47"/>
      <c r="I172" s="47">
        <v>300000</v>
      </c>
      <c r="J172" s="47">
        <v>500000</v>
      </c>
      <c r="K172" s="47"/>
      <c r="L172" s="47">
        <v>500000</v>
      </c>
      <c r="M172" s="47">
        <f>M173+M174+M175</f>
        <v>500000</v>
      </c>
      <c r="N172" s="47"/>
      <c r="O172" s="47">
        <f>O173+O174+O175</f>
        <v>500000</v>
      </c>
    </row>
    <row r="173" spans="2:15" s="102" customFormat="1" x14ac:dyDescent="0.25">
      <c r="B173" s="175"/>
      <c r="C173" s="166" t="s">
        <v>126</v>
      </c>
      <c r="D173" s="174">
        <v>1218340</v>
      </c>
      <c r="E173" s="174" t="s">
        <v>218</v>
      </c>
      <c r="F173" s="117" t="s">
        <v>8</v>
      </c>
      <c r="G173" s="22">
        <v>300000</v>
      </c>
      <c r="H173" s="22"/>
      <c r="I173" s="22">
        <v>300000</v>
      </c>
      <c r="J173" s="22">
        <v>500000</v>
      </c>
      <c r="K173" s="22"/>
      <c r="L173" s="22">
        <v>500000</v>
      </c>
      <c r="M173" s="22">
        <v>500000</v>
      </c>
      <c r="N173" s="22"/>
      <c r="O173" s="22">
        <v>500000</v>
      </c>
    </row>
    <row r="174" spans="2:15" s="102" customFormat="1" x14ac:dyDescent="0.25">
      <c r="B174" s="175"/>
      <c r="C174" s="166"/>
      <c r="D174" s="174"/>
      <c r="E174" s="174"/>
      <c r="F174" s="117" t="s">
        <v>11</v>
      </c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5" s="102" customFormat="1" ht="54.75" customHeight="1" x14ac:dyDescent="0.25">
      <c r="B175" s="175"/>
      <c r="C175" s="166"/>
      <c r="D175" s="174"/>
      <c r="E175" s="174"/>
      <c r="F175" s="123" t="s">
        <v>9</v>
      </c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5" s="102" customFormat="1" ht="24" customHeight="1" x14ac:dyDescent="0.25">
      <c r="B176" s="176" t="s">
        <v>284</v>
      </c>
      <c r="C176" s="165" t="s">
        <v>127</v>
      </c>
      <c r="D176" s="165"/>
      <c r="E176" s="165"/>
      <c r="F176" s="165"/>
      <c r="G176" s="47">
        <f>G184+G188+G192</f>
        <v>264500</v>
      </c>
      <c r="H176" s="47"/>
      <c r="I176" s="47">
        <f>I184+I188+I192</f>
        <v>264500</v>
      </c>
      <c r="J176" s="47">
        <f>J180+J184+J188+J192+J196+J200</f>
        <v>968000</v>
      </c>
      <c r="K176" s="47"/>
      <c r="L176" s="47">
        <f>L180+L184+L188+L192+L196+L200</f>
        <v>968000</v>
      </c>
      <c r="M176" s="47">
        <f>M180+M184+M188+M192+M196+M200+M204</f>
        <v>429600</v>
      </c>
      <c r="N176" s="47"/>
      <c r="O176" s="47">
        <f>O180+O184+O188+O192+O196+O200+O204</f>
        <v>429600</v>
      </c>
    </row>
    <row r="177" spans="2:15" s="102" customFormat="1" x14ac:dyDescent="0.25">
      <c r="B177" s="176"/>
      <c r="C177" s="165" t="s">
        <v>134</v>
      </c>
      <c r="D177" s="174"/>
      <c r="E177" s="174"/>
      <c r="F177" s="117" t="s">
        <v>8</v>
      </c>
      <c r="G177" s="22">
        <f>G185+G189+G193</f>
        <v>264500</v>
      </c>
      <c r="H177" s="22"/>
      <c r="I177" s="22">
        <f>I185+I189+I193</f>
        <v>264500</v>
      </c>
      <c r="J177" s="22">
        <f>J181+J185+J189+J193+J197+J201</f>
        <v>578000</v>
      </c>
      <c r="K177" s="22"/>
      <c r="L177" s="22">
        <f>L180+L184+L188+L192+L197+L200</f>
        <v>578000</v>
      </c>
      <c r="M177" s="22">
        <f>M181+M185+M189+M193+M197+M201+M205</f>
        <v>429600</v>
      </c>
      <c r="N177" s="22"/>
      <c r="O177" s="22">
        <f>O181+O185+O189+O193+O197+O201+O205</f>
        <v>429600</v>
      </c>
    </row>
    <row r="178" spans="2:15" s="102" customFormat="1" x14ac:dyDescent="0.25">
      <c r="B178" s="176"/>
      <c r="C178" s="165"/>
      <c r="D178" s="174"/>
      <c r="E178" s="174"/>
      <c r="F178" s="117" t="s">
        <v>11</v>
      </c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2:15" s="102" customFormat="1" ht="24.75" customHeight="1" x14ac:dyDescent="0.25">
      <c r="B179" s="176"/>
      <c r="C179" s="165"/>
      <c r="D179" s="174"/>
      <c r="E179" s="174"/>
      <c r="F179" s="123" t="s">
        <v>9</v>
      </c>
      <c r="G179" s="22"/>
      <c r="H179" s="22"/>
      <c r="I179" s="22"/>
      <c r="J179" s="49" t="s">
        <v>232</v>
      </c>
      <c r="K179" s="22"/>
      <c r="L179" s="49" t="s">
        <v>232</v>
      </c>
      <c r="M179" s="22"/>
      <c r="N179" s="22"/>
      <c r="O179" s="22"/>
    </row>
    <row r="180" spans="2:15" s="102" customFormat="1" ht="15" customHeight="1" x14ac:dyDescent="0.25">
      <c r="B180" s="196" t="s">
        <v>291</v>
      </c>
      <c r="C180" s="165" t="s">
        <v>77</v>
      </c>
      <c r="D180" s="165"/>
      <c r="E180" s="165"/>
      <c r="F180" s="165"/>
      <c r="G180" s="22"/>
      <c r="H180" s="22"/>
      <c r="I180" s="22"/>
      <c r="J180" s="47">
        <v>46000</v>
      </c>
      <c r="K180" s="47"/>
      <c r="L180" s="47">
        <v>46000</v>
      </c>
      <c r="M180" s="47">
        <f>M181+M182+M183</f>
        <v>15000</v>
      </c>
      <c r="N180" s="47"/>
      <c r="O180" s="47">
        <f>O181+O182+O183</f>
        <v>15000</v>
      </c>
    </row>
    <row r="181" spans="2:15" s="102" customFormat="1" x14ac:dyDescent="0.25">
      <c r="B181" s="196"/>
      <c r="C181" s="166" t="s">
        <v>128</v>
      </c>
      <c r="D181" s="174">
        <v>3718340</v>
      </c>
      <c r="E181" s="167" t="s">
        <v>228</v>
      </c>
      <c r="F181" s="117" t="s">
        <v>8</v>
      </c>
      <c r="G181" s="22"/>
      <c r="H181" s="22"/>
      <c r="I181" s="22"/>
      <c r="J181" s="22">
        <v>46000</v>
      </c>
      <c r="K181" s="22"/>
      <c r="L181" s="22">
        <v>46000</v>
      </c>
      <c r="M181" s="22">
        <v>15000</v>
      </c>
      <c r="N181" s="22"/>
      <c r="O181" s="22">
        <v>15000</v>
      </c>
    </row>
    <row r="182" spans="2:15" s="102" customFormat="1" x14ac:dyDescent="0.25">
      <c r="B182" s="196"/>
      <c r="C182" s="166"/>
      <c r="D182" s="174"/>
      <c r="E182" s="167"/>
      <c r="F182" s="117" t="s">
        <v>11</v>
      </c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2:15" s="102" customFormat="1" ht="27" customHeight="1" x14ac:dyDescent="0.25">
      <c r="B183" s="196"/>
      <c r="C183" s="166"/>
      <c r="D183" s="174"/>
      <c r="E183" s="167"/>
      <c r="F183" s="123" t="s">
        <v>9</v>
      </c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2:15" s="102" customFormat="1" ht="24.75" customHeight="1" x14ac:dyDescent="0.25">
      <c r="B184" s="196"/>
      <c r="C184" s="165" t="s">
        <v>84</v>
      </c>
      <c r="D184" s="165"/>
      <c r="E184" s="165"/>
      <c r="F184" s="165"/>
      <c r="G184" s="47">
        <v>80000</v>
      </c>
      <c r="H184" s="47"/>
      <c r="I184" s="47">
        <v>80000</v>
      </c>
      <c r="J184" s="47">
        <v>134000</v>
      </c>
      <c r="K184" s="47"/>
      <c r="L184" s="47">
        <v>134000</v>
      </c>
      <c r="M184" s="47">
        <f>M185+M186+M187</f>
        <v>114600</v>
      </c>
      <c r="N184" s="47"/>
      <c r="O184" s="47">
        <f>O185+O186+O187</f>
        <v>114600</v>
      </c>
    </row>
    <row r="185" spans="2:15" s="102" customFormat="1" ht="27" customHeight="1" x14ac:dyDescent="0.25">
      <c r="B185" s="196"/>
      <c r="C185" s="173" t="s">
        <v>129</v>
      </c>
      <c r="D185" s="178" t="s">
        <v>269</v>
      </c>
      <c r="E185" s="174" t="s">
        <v>233</v>
      </c>
      <c r="F185" s="117" t="s">
        <v>8</v>
      </c>
      <c r="G185" s="22">
        <v>80000</v>
      </c>
      <c r="H185" s="22"/>
      <c r="I185" s="22">
        <v>80000</v>
      </c>
      <c r="J185" s="22">
        <v>134000</v>
      </c>
      <c r="K185" s="22"/>
      <c r="L185" s="22">
        <v>134000</v>
      </c>
      <c r="M185" s="22">
        <v>114600</v>
      </c>
      <c r="N185" s="22"/>
      <c r="O185" s="22">
        <f>M185</f>
        <v>114600</v>
      </c>
    </row>
    <row r="186" spans="2:15" s="102" customFormat="1" x14ac:dyDescent="0.25">
      <c r="B186" s="196"/>
      <c r="C186" s="173"/>
      <c r="D186" s="178"/>
      <c r="E186" s="174"/>
      <c r="F186" s="117" t="s">
        <v>11</v>
      </c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2:15" s="102" customFormat="1" ht="43.5" customHeight="1" x14ac:dyDescent="0.25">
      <c r="B187" s="196"/>
      <c r="C187" s="173"/>
      <c r="D187" s="178"/>
      <c r="E187" s="174"/>
      <c r="F187" s="123" t="s">
        <v>9</v>
      </c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2:15" s="102" customFormat="1" ht="28.5" customHeight="1" x14ac:dyDescent="0.25">
      <c r="B188" s="196"/>
      <c r="C188" s="165" t="s">
        <v>85</v>
      </c>
      <c r="D188" s="165"/>
      <c r="E188" s="165"/>
      <c r="F188" s="165"/>
      <c r="G188" s="47">
        <v>119500</v>
      </c>
      <c r="H188" s="47"/>
      <c r="I188" s="47">
        <v>119500</v>
      </c>
      <c r="J188" s="47">
        <v>130000</v>
      </c>
      <c r="K188" s="47"/>
      <c r="L188" s="47">
        <v>130000</v>
      </c>
      <c r="M188" s="47">
        <f>M189+M190+M191</f>
        <v>100000</v>
      </c>
      <c r="N188" s="47"/>
      <c r="O188" s="47">
        <f>O189+O190+O191</f>
        <v>100000</v>
      </c>
    </row>
    <row r="189" spans="2:15" s="102" customFormat="1" x14ac:dyDescent="0.25">
      <c r="B189" s="196"/>
      <c r="C189" s="173" t="s">
        <v>130</v>
      </c>
      <c r="D189" s="178" t="s">
        <v>234</v>
      </c>
      <c r="E189" s="174" t="s">
        <v>235</v>
      </c>
      <c r="F189" s="117" t="s">
        <v>8</v>
      </c>
      <c r="G189" s="22">
        <v>119500</v>
      </c>
      <c r="H189" s="22"/>
      <c r="I189" s="22">
        <v>119500</v>
      </c>
      <c r="J189" s="22">
        <v>130000</v>
      </c>
      <c r="K189" s="22"/>
      <c r="L189" s="22">
        <v>130000</v>
      </c>
      <c r="M189" s="22">
        <v>100000</v>
      </c>
      <c r="N189" s="22"/>
      <c r="O189" s="22">
        <v>100000</v>
      </c>
    </row>
    <row r="190" spans="2:15" s="102" customFormat="1" x14ac:dyDescent="0.25">
      <c r="B190" s="196"/>
      <c r="C190" s="173"/>
      <c r="D190" s="178"/>
      <c r="E190" s="174"/>
      <c r="F190" s="117" t="s">
        <v>11</v>
      </c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2:15" s="102" customFormat="1" ht="23.25" customHeight="1" x14ac:dyDescent="0.25">
      <c r="B191" s="196"/>
      <c r="C191" s="173"/>
      <c r="D191" s="178"/>
      <c r="E191" s="174"/>
      <c r="F191" s="123" t="s">
        <v>9</v>
      </c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2:15" s="102" customFormat="1" x14ac:dyDescent="0.25">
      <c r="B192" s="196"/>
      <c r="C192" s="165" t="s">
        <v>86</v>
      </c>
      <c r="D192" s="165"/>
      <c r="E192" s="165"/>
      <c r="F192" s="165"/>
      <c r="G192" s="47">
        <v>65000</v>
      </c>
      <c r="H192" s="47"/>
      <c r="I192" s="47">
        <v>65000</v>
      </c>
      <c r="J192" s="47">
        <v>77000</v>
      </c>
      <c r="K192" s="47"/>
      <c r="L192" s="47">
        <v>77000</v>
      </c>
      <c r="M192" s="98">
        <f>M193+M194+M195</f>
        <v>100000</v>
      </c>
      <c r="N192" s="98"/>
      <c r="O192" s="98">
        <f>O193+O194+O195</f>
        <v>100000</v>
      </c>
    </row>
    <row r="193" spans="2:15" s="102" customFormat="1" x14ac:dyDescent="0.25">
      <c r="B193" s="196"/>
      <c r="C193" s="173" t="s">
        <v>131</v>
      </c>
      <c r="D193" s="178" t="s">
        <v>236</v>
      </c>
      <c r="E193" s="174" t="s">
        <v>233</v>
      </c>
      <c r="F193" s="117" t="s">
        <v>8</v>
      </c>
      <c r="G193" s="22">
        <v>65000</v>
      </c>
      <c r="H193" s="22"/>
      <c r="I193" s="22">
        <v>65000</v>
      </c>
      <c r="J193" s="22">
        <v>77000</v>
      </c>
      <c r="K193" s="22"/>
      <c r="L193" s="22">
        <v>77000</v>
      </c>
      <c r="M193" s="50">
        <v>100000</v>
      </c>
      <c r="N193" s="50"/>
      <c r="O193" s="50">
        <v>100000</v>
      </c>
    </row>
    <row r="194" spans="2:15" s="102" customFormat="1" x14ac:dyDescent="0.25">
      <c r="B194" s="196"/>
      <c r="C194" s="173"/>
      <c r="D194" s="178"/>
      <c r="E194" s="174"/>
      <c r="F194" s="117" t="s">
        <v>11</v>
      </c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2:15" s="102" customFormat="1" ht="48" customHeight="1" x14ac:dyDescent="0.25">
      <c r="B195" s="196"/>
      <c r="C195" s="173"/>
      <c r="D195" s="178"/>
      <c r="E195" s="174"/>
      <c r="F195" s="123" t="s">
        <v>9</v>
      </c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2:15" s="102" customFormat="1" ht="15" customHeight="1" x14ac:dyDescent="0.25">
      <c r="B196" s="162" t="s">
        <v>291</v>
      </c>
      <c r="C196" s="165" t="s">
        <v>92</v>
      </c>
      <c r="D196" s="165"/>
      <c r="E196" s="165"/>
      <c r="F196" s="165"/>
      <c r="G196" s="22"/>
      <c r="H196" s="22"/>
      <c r="I196" s="22"/>
      <c r="J196" s="47">
        <f>J197+390000</f>
        <v>523000</v>
      </c>
      <c r="K196" s="47"/>
      <c r="L196" s="47">
        <f>L197+390000</f>
        <v>523000</v>
      </c>
      <c r="M196" s="22">
        <f>M197+M198+M199</f>
        <v>0</v>
      </c>
      <c r="N196" s="22"/>
      <c r="O196" s="22">
        <f>O197+O198+O199</f>
        <v>0</v>
      </c>
    </row>
    <row r="197" spans="2:15" s="102" customFormat="1" x14ac:dyDescent="0.25">
      <c r="B197" s="163"/>
      <c r="C197" s="173" t="s">
        <v>132</v>
      </c>
      <c r="D197" s="178" t="s">
        <v>226</v>
      </c>
      <c r="E197" s="174" t="s">
        <v>233</v>
      </c>
      <c r="F197" s="117" t="s">
        <v>8</v>
      </c>
      <c r="G197" s="22"/>
      <c r="H197" s="22"/>
      <c r="I197" s="22"/>
      <c r="J197" s="22">
        <v>133000</v>
      </c>
      <c r="K197" s="22"/>
      <c r="L197" s="22">
        <v>133000</v>
      </c>
      <c r="M197" s="22"/>
      <c r="N197" s="22"/>
      <c r="O197" s="22"/>
    </row>
    <row r="198" spans="2:15" s="102" customFormat="1" x14ac:dyDescent="0.25">
      <c r="B198" s="163"/>
      <c r="C198" s="173"/>
      <c r="D198" s="178"/>
      <c r="E198" s="174"/>
      <c r="F198" s="117" t="s">
        <v>11</v>
      </c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2:15" s="102" customFormat="1" ht="56.25" customHeight="1" x14ac:dyDescent="0.25">
      <c r="B199" s="163"/>
      <c r="C199" s="173"/>
      <c r="D199" s="178"/>
      <c r="E199" s="174"/>
      <c r="F199" s="123" t="s">
        <v>9</v>
      </c>
      <c r="G199" s="22"/>
      <c r="H199" s="22"/>
      <c r="I199" s="22"/>
      <c r="J199" s="49" t="s">
        <v>232</v>
      </c>
      <c r="K199" s="49"/>
      <c r="L199" s="49" t="s">
        <v>232</v>
      </c>
      <c r="M199" s="22"/>
      <c r="N199" s="22"/>
      <c r="O199" s="22"/>
    </row>
    <row r="200" spans="2:15" s="102" customFormat="1" x14ac:dyDescent="0.25">
      <c r="B200" s="163"/>
      <c r="C200" s="165" t="s">
        <v>104</v>
      </c>
      <c r="D200" s="165"/>
      <c r="E200" s="165"/>
      <c r="F200" s="165"/>
      <c r="G200" s="22"/>
      <c r="H200" s="22"/>
      <c r="I200" s="22"/>
      <c r="J200" s="47">
        <v>58000</v>
      </c>
      <c r="K200" s="47"/>
      <c r="L200" s="47">
        <v>58000</v>
      </c>
      <c r="M200" s="22">
        <f>M201+M202+M203</f>
        <v>0</v>
      </c>
      <c r="N200" s="22"/>
      <c r="O200" s="22">
        <f>O201+O202+O203</f>
        <v>0</v>
      </c>
    </row>
    <row r="201" spans="2:15" s="102" customFormat="1" x14ac:dyDescent="0.25">
      <c r="B201" s="163"/>
      <c r="C201" s="166" t="s">
        <v>133</v>
      </c>
      <c r="D201" s="174">
        <v>3718340</v>
      </c>
      <c r="E201" s="167" t="s">
        <v>228</v>
      </c>
      <c r="F201" s="117" t="s">
        <v>8</v>
      </c>
      <c r="G201" s="22"/>
      <c r="H201" s="22"/>
      <c r="I201" s="22"/>
      <c r="J201" s="22">
        <v>58000</v>
      </c>
      <c r="K201" s="22"/>
      <c r="L201" s="22">
        <v>58000</v>
      </c>
      <c r="M201" s="22"/>
      <c r="N201" s="22"/>
      <c r="O201" s="22"/>
    </row>
    <row r="202" spans="2:15" s="102" customFormat="1" x14ac:dyDescent="0.25">
      <c r="B202" s="163"/>
      <c r="C202" s="166"/>
      <c r="D202" s="174"/>
      <c r="E202" s="167"/>
      <c r="F202" s="117" t="s">
        <v>11</v>
      </c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2:15" s="102" customFormat="1" ht="44.25" customHeight="1" x14ac:dyDescent="0.25">
      <c r="B203" s="163"/>
      <c r="C203" s="166"/>
      <c r="D203" s="174"/>
      <c r="E203" s="167"/>
      <c r="F203" s="123" t="s">
        <v>9</v>
      </c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2:15" s="102" customFormat="1" ht="31.5" customHeight="1" x14ac:dyDescent="0.25">
      <c r="B204" s="163"/>
      <c r="C204" s="165" t="s">
        <v>105</v>
      </c>
      <c r="D204" s="165"/>
      <c r="E204" s="165"/>
      <c r="F204" s="122"/>
      <c r="G204" s="114"/>
      <c r="H204" s="114"/>
      <c r="I204" s="114"/>
      <c r="J204" s="114"/>
      <c r="K204" s="114"/>
      <c r="L204" s="114"/>
      <c r="M204" s="130">
        <f>M205</f>
        <v>100000</v>
      </c>
      <c r="N204" s="114"/>
      <c r="O204" s="130">
        <f>O205</f>
        <v>100000</v>
      </c>
    </row>
    <row r="205" spans="2:15" s="102" customFormat="1" ht="31.5" customHeight="1" x14ac:dyDescent="0.25">
      <c r="B205" s="163"/>
      <c r="C205" s="193" t="s">
        <v>328</v>
      </c>
      <c r="D205" s="159">
        <v>3718340</v>
      </c>
      <c r="E205" s="159" t="s">
        <v>228</v>
      </c>
      <c r="F205" s="117" t="s">
        <v>8</v>
      </c>
      <c r="G205" s="114"/>
      <c r="H205" s="114"/>
      <c r="I205" s="114"/>
      <c r="J205" s="114"/>
      <c r="K205" s="114"/>
      <c r="L205" s="114"/>
      <c r="M205" s="114">
        <v>100000</v>
      </c>
      <c r="N205" s="114"/>
      <c r="O205" s="114">
        <f>M205</f>
        <v>100000</v>
      </c>
    </row>
    <row r="206" spans="2:15" s="102" customFormat="1" ht="31.5" customHeight="1" x14ac:dyDescent="0.25">
      <c r="B206" s="163"/>
      <c r="C206" s="194"/>
      <c r="D206" s="160"/>
      <c r="E206" s="160"/>
      <c r="F206" s="117" t="s">
        <v>11</v>
      </c>
      <c r="G206" s="114"/>
      <c r="H206" s="114"/>
      <c r="I206" s="114"/>
      <c r="J206" s="114"/>
      <c r="K206" s="114"/>
      <c r="L206" s="114"/>
      <c r="M206" s="114"/>
      <c r="N206" s="114"/>
      <c r="O206" s="114"/>
    </row>
    <row r="207" spans="2:15" s="102" customFormat="1" ht="48.75" customHeight="1" x14ac:dyDescent="0.25">
      <c r="B207" s="164"/>
      <c r="C207" s="195"/>
      <c r="D207" s="161"/>
      <c r="E207" s="161"/>
      <c r="F207" s="123" t="s">
        <v>9</v>
      </c>
      <c r="G207" s="114"/>
      <c r="H207" s="114"/>
      <c r="I207" s="114"/>
      <c r="J207" s="114"/>
      <c r="K207" s="114"/>
      <c r="L207" s="114"/>
      <c r="M207" s="114"/>
      <c r="N207" s="114"/>
      <c r="O207" s="114"/>
    </row>
    <row r="208" spans="2:15" s="102" customFormat="1" ht="15" customHeight="1" x14ac:dyDescent="0.25">
      <c r="B208" s="176" t="s">
        <v>292</v>
      </c>
      <c r="C208" s="165" t="s">
        <v>135</v>
      </c>
      <c r="D208" s="165"/>
      <c r="E208" s="165"/>
      <c r="F208" s="165"/>
      <c r="G208" s="22"/>
      <c r="H208" s="22"/>
      <c r="I208" s="22"/>
      <c r="J208" s="47"/>
      <c r="K208" s="47"/>
      <c r="L208" s="47"/>
      <c r="M208" s="47">
        <f>M212</f>
        <v>50000</v>
      </c>
      <c r="N208" s="47"/>
      <c r="O208" s="47">
        <f>O212</f>
        <v>50000</v>
      </c>
    </row>
    <row r="209" spans="2:15" s="102" customFormat="1" x14ac:dyDescent="0.25">
      <c r="B209" s="176"/>
      <c r="C209" s="165" t="s">
        <v>136</v>
      </c>
      <c r="D209" s="174"/>
      <c r="E209" s="174"/>
      <c r="F209" s="117" t="s">
        <v>8</v>
      </c>
      <c r="G209" s="22"/>
      <c r="H209" s="22"/>
      <c r="I209" s="22"/>
      <c r="J209" s="22"/>
      <c r="K209" s="22"/>
      <c r="L209" s="22"/>
      <c r="M209" s="22">
        <f>M213</f>
        <v>50000</v>
      </c>
      <c r="N209" s="22"/>
      <c r="O209" s="22">
        <f>O213</f>
        <v>50000</v>
      </c>
    </row>
    <row r="210" spans="2:15" s="102" customFormat="1" x14ac:dyDescent="0.25">
      <c r="B210" s="176"/>
      <c r="C210" s="165"/>
      <c r="D210" s="174"/>
      <c r="E210" s="174"/>
      <c r="F210" s="117" t="s">
        <v>11</v>
      </c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2:15" s="102" customFormat="1" ht="16.5" customHeight="1" x14ac:dyDescent="0.25">
      <c r="B211" s="176"/>
      <c r="C211" s="165"/>
      <c r="D211" s="174"/>
      <c r="E211" s="174"/>
      <c r="F211" s="123" t="s">
        <v>9</v>
      </c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2:15" s="102" customFormat="1" x14ac:dyDescent="0.25">
      <c r="B212" s="176"/>
      <c r="C212" s="165" t="s">
        <v>77</v>
      </c>
      <c r="D212" s="165"/>
      <c r="E212" s="165"/>
      <c r="F212" s="165"/>
      <c r="G212" s="22"/>
      <c r="H212" s="22"/>
      <c r="I212" s="22"/>
      <c r="J212" s="47"/>
      <c r="K212" s="47"/>
      <c r="L212" s="47"/>
      <c r="M212" s="47">
        <f>M213+M214+M215</f>
        <v>50000</v>
      </c>
      <c r="N212" s="47"/>
      <c r="O212" s="47">
        <f>O213+O214+O215</f>
        <v>50000</v>
      </c>
    </row>
    <row r="213" spans="2:15" s="102" customFormat="1" x14ac:dyDescent="0.25">
      <c r="B213" s="176"/>
      <c r="C213" s="173" t="s">
        <v>137</v>
      </c>
      <c r="D213" s="174">
        <v>3718340</v>
      </c>
      <c r="E213" s="174" t="s">
        <v>228</v>
      </c>
      <c r="F213" s="117" t="s">
        <v>8</v>
      </c>
      <c r="G213" s="22"/>
      <c r="H213" s="22"/>
      <c r="I213" s="22"/>
      <c r="J213" s="22"/>
      <c r="K213" s="22"/>
      <c r="L213" s="22"/>
      <c r="M213" s="22">
        <v>50000</v>
      </c>
      <c r="N213" s="22"/>
      <c r="O213" s="22">
        <v>50000</v>
      </c>
    </row>
    <row r="214" spans="2:15" s="102" customFormat="1" x14ac:dyDescent="0.25">
      <c r="B214" s="176"/>
      <c r="C214" s="173"/>
      <c r="D214" s="174"/>
      <c r="E214" s="174"/>
      <c r="F214" s="117" t="s">
        <v>11</v>
      </c>
      <c r="G214" s="114"/>
      <c r="H214" s="114"/>
      <c r="I214" s="114"/>
      <c r="J214" s="114"/>
      <c r="K214" s="114"/>
      <c r="L214" s="114"/>
      <c r="M214" s="114"/>
      <c r="N214" s="114"/>
      <c r="O214" s="114"/>
    </row>
    <row r="215" spans="2:15" s="102" customFormat="1" ht="30" customHeight="1" x14ac:dyDescent="0.25">
      <c r="B215" s="176"/>
      <c r="C215" s="173"/>
      <c r="D215" s="174"/>
      <c r="E215" s="174"/>
      <c r="F215" s="123" t="s">
        <v>9</v>
      </c>
      <c r="G215" s="114"/>
      <c r="H215" s="114"/>
      <c r="I215" s="114"/>
      <c r="J215" s="114"/>
      <c r="K215" s="114"/>
      <c r="L215" s="114"/>
      <c r="M215" s="114"/>
      <c r="N215" s="114"/>
      <c r="O215" s="114"/>
    </row>
    <row r="216" spans="2:15" s="102" customFormat="1" ht="13.5" customHeight="1" x14ac:dyDescent="0.25">
      <c r="B216" s="118"/>
      <c r="C216" s="119"/>
      <c r="D216" s="120"/>
      <c r="E216" s="120"/>
      <c r="F216" s="120"/>
      <c r="G216" s="121"/>
      <c r="H216" s="121"/>
      <c r="I216" s="121"/>
      <c r="J216" s="121"/>
      <c r="K216" s="121"/>
      <c r="L216" s="121"/>
      <c r="M216" s="121"/>
      <c r="N216" s="121"/>
      <c r="O216" s="121"/>
    </row>
    <row r="217" spans="2:15" s="102" customFormat="1" ht="15" customHeight="1" x14ac:dyDescent="0.25">
      <c r="B217" s="118"/>
      <c r="C217" s="119"/>
      <c r="D217" s="120"/>
      <c r="E217" s="120"/>
      <c r="F217" s="120"/>
      <c r="G217" s="121"/>
      <c r="H217" s="121"/>
      <c r="I217" s="121"/>
      <c r="J217" s="121"/>
      <c r="K217" s="121"/>
      <c r="L217" s="121"/>
      <c r="M217" s="121"/>
      <c r="N217" s="121"/>
      <c r="O217" s="121"/>
    </row>
    <row r="218" spans="2:15" s="102" customFormat="1" ht="44.45" customHeight="1" x14ac:dyDescent="0.25">
      <c r="B218" s="197" t="s">
        <v>325</v>
      </c>
      <c r="C218" s="198"/>
      <c r="D218" s="198"/>
      <c r="E218" s="198"/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</row>
    <row r="219" spans="2:15" ht="25.5" customHeight="1" x14ac:dyDescent="0.25">
      <c r="B219" s="34"/>
      <c r="C219" s="19"/>
      <c r="E219" s="20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2:15" ht="61.5" customHeight="1" x14ac:dyDescent="0.25">
      <c r="B220" s="51"/>
      <c r="C220" s="51"/>
      <c r="D220" s="51"/>
      <c r="E220" s="51"/>
      <c r="F220" s="51"/>
      <c r="G220" s="51"/>
      <c r="H220" s="51"/>
      <c r="I220" s="51"/>
      <c r="K220" s="51"/>
      <c r="L220" s="51"/>
      <c r="M220" s="51"/>
      <c r="N220" s="51"/>
      <c r="O220" s="51"/>
    </row>
    <row r="221" spans="2:15" ht="15.75" x14ac:dyDescent="0.25">
      <c r="B221" s="32"/>
      <c r="C221" s="19"/>
      <c r="E221" s="20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2:15" ht="15.75" x14ac:dyDescent="0.25">
      <c r="B222" s="32"/>
      <c r="C222" s="19"/>
      <c r="E222" s="20"/>
      <c r="G222" s="18"/>
      <c r="H222" s="18"/>
      <c r="I222" s="18"/>
      <c r="J222" s="18"/>
      <c r="K222" s="6"/>
      <c r="L222" s="18"/>
      <c r="M222" s="18"/>
      <c r="N222" s="18"/>
      <c r="O222" s="18"/>
    </row>
    <row r="223" spans="2:15" ht="15.75" x14ac:dyDescent="0.25">
      <c r="B223" s="32"/>
      <c r="C223" s="19"/>
      <c r="E223" s="20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2:15" ht="15.75" x14ac:dyDescent="0.25">
      <c r="B224" s="32"/>
      <c r="C224" s="19"/>
      <c r="E224" s="20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2:15" ht="15.75" x14ac:dyDescent="0.25">
      <c r="B225" s="180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</row>
  </sheetData>
  <autoFilter ref="B7:O7"/>
  <mergeCells count="249">
    <mergeCell ref="B196:B207"/>
    <mergeCell ref="C205:C207"/>
    <mergeCell ref="D205:D207"/>
    <mergeCell ref="E205:E207"/>
    <mergeCell ref="B124:B151"/>
    <mergeCell ref="B180:B195"/>
    <mergeCell ref="B218:O218"/>
    <mergeCell ref="B48:B51"/>
    <mergeCell ref="E73:E75"/>
    <mergeCell ref="E77:E79"/>
    <mergeCell ref="E57:E59"/>
    <mergeCell ref="E49:E51"/>
    <mergeCell ref="E109:E111"/>
    <mergeCell ref="E113:E115"/>
    <mergeCell ref="E97:E99"/>
    <mergeCell ref="C101:C103"/>
    <mergeCell ref="D101:D103"/>
    <mergeCell ref="E101:E103"/>
    <mergeCell ref="C105:C107"/>
    <mergeCell ref="D105:D107"/>
    <mergeCell ref="C169:C171"/>
    <mergeCell ref="D169:D171"/>
    <mergeCell ref="E169:E171"/>
    <mergeCell ref="B160:B163"/>
    <mergeCell ref="B164:B167"/>
    <mergeCell ref="B176:B179"/>
    <mergeCell ref="B152:B155"/>
    <mergeCell ref="B156:B159"/>
    <mergeCell ref="B104:B107"/>
    <mergeCell ref="C73:C75"/>
    <mergeCell ref="D73:D75"/>
    <mergeCell ref="C77:C79"/>
    <mergeCell ref="D77:D79"/>
    <mergeCell ref="B72:B75"/>
    <mergeCell ref="B76:B79"/>
    <mergeCell ref="C109:C111"/>
    <mergeCell ref="D109:D111"/>
    <mergeCell ref="C113:C115"/>
    <mergeCell ref="D113:D115"/>
    <mergeCell ref="C97:C99"/>
    <mergeCell ref="D97:D99"/>
    <mergeCell ref="B108:B123"/>
    <mergeCell ref="C160:F160"/>
    <mergeCell ref="C161:C163"/>
    <mergeCell ref="D161:D163"/>
    <mergeCell ref="E161:E163"/>
    <mergeCell ref="D121:D123"/>
    <mergeCell ref="E121:E123"/>
    <mergeCell ref="B96:B103"/>
    <mergeCell ref="D33:D35"/>
    <mergeCell ref="E33:E35"/>
    <mergeCell ref="B80:B83"/>
    <mergeCell ref="B84:B87"/>
    <mergeCell ref="B88:B91"/>
    <mergeCell ref="B92:B95"/>
    <mergeCell ref="C81:C83"/>
    <mergeCell ref="D81:D83"/>
    <mergeCell ref="E81:E83"/>
    <mergeCell ref="C85:C87"/>
    <mergeCell ref="D85:D87"/>
    <mergeCell ref="E85:E87"/>
    <mergeCell ref="C89:C91"/>
    <mergeCell ref="D89:D91"/>
    <mergeCell ref="E89:E91"/>
    <mergeCell ref="C80:F80"/>
    <mergeCell ref="C84:F84"/>
    <mergeCell ref="C33:C35"/>
    <mergeCell ref="C41:C43"/>
    <mergeCell ref="D41:D43"/>
    <mergeCell ref="C69:C71"/>
    <mergeCell ref="F5:F6"/>
    <mergeCell ref="G5:I5"/>
    <mergeCell ref="M5:O5"/>
    <mergeCell ref="J5:L5"/>
    <mergeCell ref="B8:O8"/>
    <mergeCell ref="D21:D23"/>
    <mergeCell ref="E61:E63"/>
    <mergeCell ref="C65:C67"/>
    <mergeCell ref="D65:D67"/>
    <mergeCell ref="E65:E67"/>
    <mergeCell ref="B36:B39"/>
    <mergeCell ref="B40:B43"/>
    <mergeCell ref="B56:B59"/>
    <mergeCell ref="C44:F44"/>
    <mergeCell ref="D45:D47"/>
    <mergeCell ref="E45:E47"/>
    <mergeCell ref="C49:C51"/>
    <mergeCell ref="C45:C47"/>
    <mergeCell ref="C36:F36"/>
    <mergeCell ref="E21:E23"/>
    <mergeCell ref="E5:E6"/>
    <mergeCell ref="C32:F32"/>
    <mergeCell ref="B1:O1"/>
    <mergeCell ref="C20:F20"/>
    <mergeCell ref="C12:F12"/>
    <mergeCell ref="C37:C39"/>
    <mergeCell ref="D37:D39"/>
    <mergeCell ref="E37:E39"/>
    <mergeCell ref="B9:B11"/>
    <mergeCell ref="C9:C11"/>
    <mergeCell ref="D9:D11"/>
    <mergeCell ref="E9:E11"/>
    <mergeCell ref="C21:C23"/>
    <mergeCell ref="B2:L2"/>
    <mergeCell ref="B3:O3"/>
    <mergeCell ref="B5:B6"/>
    <mergeCell ref="C5:C6"/>
    <mergeCell ref="D5:D6"/>
    <mergeCell ref="B32:B35"/>
    <mergeCell ref="C17:C19"/>
    <mergeCell ref="D17:D19"/>
    <mergeCell ref="E17:E19"/>
    <mergeCell ref="C13:C15"/>
    <mergeCell ref="D13:D15"/>
    <mergeCell ref="E13:E15"/>
    <mergeCell ref="C16:F16"/>
    <mergeCell ref="C72:F72"/>
    <mergeCell ref="C76:F76"/>
    <mergeCell ref="C93:C95"/>
    <mergeCell ref="D93:D95"/>
    <mergeCell ref="E93:E95"/>
    <mergeCell ref="C88:F88"/>
    <mergeCell ref="C92:F92"/>
    <mergeCell ref="C173:C175"/>
    <mergeCell ref="D173:D175"/>
    <mergeCell ref="E173:E175"/>
    <mergeCell ref="C168:F168"/>
    <mergeCell ref="C172:F172"/>
    <mergeCell ref="C144:F144"/>
    <mergeCell ref="C148:F148"/>
    <mergeCell ref="C141:C143"/>
    <mergeCell ref="D141:D143"/>
    <mergeCell ref="C117:C119"/>
    <mergeCell ref="D117:D119"/>
    <mergeCell ref="C128:F128"/>
    <mergeCell ref="E137:E139"/>
    <mergeCell ref="E105:E107"/>
    <mergeCell ref="B225:O225"/>
    <mergeCell ref="D193:D195"/>
    <mergeCell ref="E193:E195"/>
    <mergeCell ref="C184:F184"/>
    <mergeCell ref="C209:C211"/>
    <mergeCell ref="D209:D211"/>
    <mergeCell ref="E209:E211"/>
    <mergeCell ref="C213:C215"/>
    <mergeCell ref="D213:D215"/>
    <mergeCell ref="E213:E215"/>
    <mergeCell ref="C197:C199"/>
    <mergeCell ref="D197:D199"/>
    <mergeCell ref="E197:E199"/>
    <mergeCell ref="C201:C203"/>
    <mergeCell ref="D201:D203"/>
    <mergeCell ref="C200:F200"/>
    <mergeCell ref="E201:E203"/>
    <mergeCell ref="C189:C191"/>
    <mergeCell ref="D189:D191"/>
    <mergeCell ref="C212:F212"/>
    <mergeCell ref="C208:F208"/>
    <mergeCell ref="C193:C195"/>
    <mergeCell ref="C204:E204"/>
    <mergeCell ref="E189:E191"/>
    <mergeCell ref="C196:F196"/>
    <mergeCell ref="C165:C167"/>
    <mergeCell ref="D165:D167"/>
    <mergeCell ref="E165:E167"/>
    <mergeCell ref="C188:F188"/>
    <mergeCell ref="C192:F192"/>
    <mergeCell ref="C164:F164"/>
    <mergeCell ref="C177:C179"/>
    <mergeCell ref="D177:D179"/>
    <mergeCell ref="E177:E179"/>
    <mergeCell ref="C181:C183"/>
    <mergeCell ref="D181:D183"/>
    <mergeCell ref="E181:E183"/>
    <mergeCell ref="C185:C187"/>
    <mergeCell ref="D185:D187"/>
    <mergeCell ref="E185:E187"/>
    <mergeCell ref="C176:F176"/>
    <mergeCell ref="C180:F180"/>
    <mergeCell ref="C120:F120"/>
    <mergeCell ref="C124:F124"/>
    <mergeCell ref="D157:D159"/>
    <mergeCell ref="E157:E159"/>
    <mergeCell ref="C156:F156"/>
    <mergeCell ref="C136:F136"/>
    <mergeCell ref="D129:D131"/>
    <mergeCell ref="E129:E131"/>
    <mergeCell ref="C153:C155"/>
    <mergeCell ref="D153:D155"/>
    <mergeCell ref="E153:E155"/>
    <mergeCell ref="C157:C159"/>
    <mergeCell ref="C140:F140"/>
    <mergeCell ref="C125:C127"/>
    <mergeCell ref="D125:D127"/>
    <mergeCell ref="E125:E127"/>
    <mergeCell ref="E141:E143"/>
    <mergeCell ref="C145:C147"/>
    <mergeCell ref="E145:E147"/>
    <mergeCell ref="C133:C135"/>
    <mergeCell ref="C137:C139"/>
    <mergeCell ref="D137:D139"/>
    <mergeCell ref="B168:B175"/>
    <mergeCell ref="B208:B215"/>
    <mergeCell ref="B52:B55"/>
    <mergeCell ref="C52:F52"/>
    <mergeCell ref="C53:C55"/>
    <mergeCell ref="D53:D55"/>
    <mergeCell ref="E53:E55"/>
    <mergeCell ref="C152:F152"/>
    <mergeCell ref="C149:C151"/>
    <mergeCell ref="D149:D151"/>
    <mergeCell ref="E149:E151"/>
    <mergeCell ref="D145:D147"/>
    <mergeCell ref="C96:F96"/>
    <mergeCell ref="C104:E104"/>
    <mergeCell ref="C100:F100"/>
    <mergeCell ref="C108:F108"/>
    <mergeCell ref="C112:F112"/>
    <mergeCell ref="D133:D135"/>
    <mergeCell ref="E133:E135"/>
    <mergeCell ref="C132:F132"/>
    <mergeCell ref="C129:C131"/>
    <mergeCell ref="C116:F116"/>
    <mergeCell ref="E117:E119"/>
    <mergeCell ref="C121:C123"/>
    <mergeCell ref="C68:F68"/>
    <mergeCell ref="D69:D71"/>
    <mergeCell ref="E69:E71"/>
    <mergeCell ref="B60:B71"/>
    <mergeCell ref="C24:F24"/>
    <mergeCell ref="C25:C27"/>
    <mergeCell ref="D25:D27"/>
    <mergeCell ref="E25:E27"/>
    <mergeCell ref="C28:F28"/>
    <mergeCell ref="E29:E31"/>
    <mergeCell ref="C29:C31"/>
    <mergeCell ref="B12:B31"/>
    <mergeCell ref="D29:D31"/>
    <mergeCell ref="C48:F48"/>
    <mergeCell ref="C56:F56"/>
    <mergeCell ref="C60:F60"/>
    <mergeCell ref="C64:F64"/>
    <mergeCell ref="E41:E43"/>
    <mergeCell ref="C61:C63"/>
    <mergeCell ref="D61:D63"/>
    <mergeCell ref="D49:D51"/>
    <mergeCell ref="B44:B47"/>
    <mergeCell ref="C57:C59"/>
    <mergeCell ref="D57:D59"/>
  </mergeCells>
  <pageMargins left="0.70866141732283472" right="0.70866141732283472" top="0.35433070866141736" bottom="0.31496062992125984" header="0.19685039370078741" footer="0.19685039370078741"/>
  <pageSetup paperSize="9" scale="58" fitToHeight="0" orientation="landscape" horizontalDpi="1200" verticalDpi="1200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L1"/>
    </sheetView>
  </sheetViews>
  <sheetFormatPr defaultRowHeight="15" x14ac:dyDescent="0.25"/>
  <cols>
    <col min="1" max="1" width="31.28515625" customWidth="1"/>
    <col min="2" max="2" width="17.85546875" customWidth="1"/>
    <col min="3" max="3" width="12.5703125" customWidth="1"/>
    <col min="4" max="4" width="13.5703125" customWidth="1"/>
    <col min="5" max="5" width="12.140625" customWidth="1"/>
    <col min="6" max="6" width="15.28515625" customWidth="1"/>
    <col min="7" max="7" width="13.5703125" customWidth="1"/>
    <col min="8" max="8" width="16.28515625" customWidth="1"/>
    <col min="9" max="9" width="13.28515625" customWidth="1"/>
    <col min="10" max="10" width="13.42578125" customWidth="1"/>
    <col min="11" max="11" width="15.28515625" customWidth="1"/>
    <col min="12" max="12" width="13" customWidth="1"/>
  </cols>
  <sheetData>
    <row r="1" spans="1:20" ht="103.5" customHeight="1" x14ac:dyDescent="0.3">
      <c r="A1" s="202" t="s">
        <v>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0" ht="18.75" x14ac:dyDescent="0.25">
      <c r="A2" s="205" t="s">
        <v>34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20" ht="15.75" x14ac:dyDescent="0.25">
      <c r="A3" s="6" t="s">
        <v>35</v>
      </c>
    </row>
    <row r="4" spans="1:20" ht="15.75" x14ac:dyDescent="0.25">
      <c r="A4" s="204" t="s">
        <v>36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5" spans="1:20" ht="15.75" x14ac:dyDescent="0.25">
      <c r="A5" s="204" t="s">
        <v>37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20" ht="15.75" x14ac:dyDescent="0.25">
      <c r="A6" s="204" t="s">
        <v>38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1:20" ht="15.75" x14ac:dyDescent="0.25">
      <c r="A7" s="5" t="s">
        <v>39</v>
      </c>
    </row>
    <row r="8" spans="1:20" ht="15.75" x14ac:dyDescent="0.25">
      <c r="A8" s="204" t="s">
        <v>40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</row>
    <row r="9" spans="1:20" ht="15.75" x14ac:dyDescent="0.25">
      <c r="J9" s="203" t="s">
        <v>41</v>
      </c>
      <c r="K9" s="203"/>
      <c r="L9" s="203"/>
      <c r="T9" s="7"/>
    </row>
    <row r="10" spans="1:20" ht="50.25" customHeight="1" x14ac:dyDescent="0.25">
      <c r="A10" s="199" t="s">
        <v>1</v>
      </c>
      <c r="B10" s="138" t="s">
        <v>2</v>
      </c>
      <c r="C10" s="199" t="s">
        <v>42</v>
      </c>
      <c r="D10" s="199" t="s">
        <v>43</v>
      </c>
      <c r="E10" s="199"/>
      <c r="F10" s="199"/>
      <c r="G10" s="199" t="s">
        <v>44</v>
      </c>
      <c r="H10" s="199"/>
      <c r="I10" s="199"/>
      <c r="J10" s="199" t="s">
        <v>45</v>
      </c>
      <c r="K10" s="199"/>
      <c r="L10" s="199"/>
    </row>
    <row r="11" spans="1:20" x14ac:dyDescent="0.25">
      <c r="A11" s="199"/>
      <c r="B11" s="138"/>
      <c r="C11" s="199"/>
      <c r="D11" s="8" t="s">
        <v>4</v>
      </c>
      <c r="E11" s="9" t="s">
        <v>5</v>
      </c>
      <c r="F11" s="9" t="s">
        <v>6</v>
      </c>
      <c r="G11" s="8" t="s">
        <v>4</v>
      </c>
      <c r="H11" s="9" t="s">
        <v>5</v>
      </c>
      <c r="I11" s="9" t="s">
        <v>6</v>
      </c>
      <c r="J11" s="8" t="s">
        <v>4</v>
      </c>
      <c r="K11" s="9" t="s">
        <v>5</v>
      </c>
      <c r="L11" s="9" t="s">
        <v>6</v>
      </c>
    </row>
    <row r="12" spans="1:20" x14ac:dyDescent="0.25">
      <c r="A12" s="10">
        <v>1</v>
      </c>
      <c r="B12" s="10"/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</row>
    <row r="13" spans="1:20" ht="25.5" x14ac:dyDescent="0.25">
      <c r="A13" s="15" t="s">
        <v>46</v>
      </c>
      <c r="B13" s="15"/>
      <c r="C13" s="8"/>
      <c r="D13" s="11"/>
      <c r="E13" s="9"/>
      <c r="F13" s="9"/>
      <c r="G13" s="11"/>
      <c r="H13" s="11"/>
      <c r="I13" s="11"/>
      <c r="J13" s="11"/>
      <c r="K13" s="9"/>
      <c r="L13" s="9"/>
    </row>
    <row r="14" spans="1:20" x14ac:dyDescent="0.25">
      <c r="A14" s="13" t="s">
        <v>8</v>
      </c>
      <c r="B14" s="12"/>
      <c r="C14" s="11"/>
      <c r="D14" s="11"/>
      <c r="E14" s="9"/>
      <c r="F14" s="9"/>
      <c r="G14" s="11"/>
      <c r="H14" s="11"/>
      <c r="I14" s="11"/>
      <c r="J14" s="11"/>
      <c r="K14" s="9"/>
      <c r="L14" s="9"/>
    </row>
    <row r="15" spans="1:20" x14ac:dyDescent="0.25">
      <c r="A15" s="16" t="s">
        <v>11</v>
      </c>
      <c r="B15" s="11"/>
      <c r="C15" s="11"/>
      <c r="D15" s="11"/>
      <c r="E15" s="9"/>
      <c r="F15" s="9"/>
      <c r="G15" s="11"/>
      <c r="H15" s="11"/>
      <c r="I15" s="11"/>
      <c r="J15" s="11"/>
      <c r="K15" s="9"/>
      <c r="L15" s="9"/>
    </row>
    <row r="16" spans="1:20" x14ac:dyDescent="0.25">
      <c r="A16" s="16" t="s">
        <v>12</v>
      </c>
      <c r="B16" s="201"/>
      <c r="C16" s="201"/>
      <c r="D16" s="201"/>
      <c r="E16" s="200"/>
      <c r="F16" s="200"/>
      <c r="G16" s="201"/>
      <c r="H16" s="201"/>
      <c r="I16" s="201"/>
      <c r="J16" s="201"/>
      <c r="K16" s="200"/>
      <c r="L16" s="200"/>
    </row>
    <row r="17" spans="1:12" x14ac:dyDescent="0.25">
      <c r="A17" s="16" t="s">
        <v>13</v>
      </c>
      <c r="B17" s="201"/>
      <c r="C17" s="201"/>
      <c r="D17" s="201"/>
      <c r="E17" s="200"/>
      <c r="F17" s="200"/>
      <c r="G17" s="201"/>
      <c r="H17" s="201"/>
      <c r="I17" s="201"/>
      <c r="J17" s="201"/>
      <c r="K17" s="200"/>
      <c r="L17" s="200"/>
    </row>
    <row r="18" spans="1:12" x14ac:dyDescent="0.25">
      <c r="A18" s="200" t="s">
        <v>47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</row>
    <row r="19" spans="1:12" ht="25.5" x14ac:dyDescent="0.25">
      <c r="A19" s="12" t="s">
        <v>48</v>
      </c>
      <c r="B19" s="11"/>
      <c r="C19" s="11"/>
      <c r="D19" s="11"/>
      <c r="E19" s="9"/>
      <c r="F19" s="9"/>
      <c r="G19" s="11"/>
      <c r="H19" s="11"/>
      <c r="I19" s="11"/>
      <c r="J19" s="11"/>
      <c r="K19" s="9"/>
      <c r="L19" s="9"/>
    </row>
    <row r="20" spans="1:12" x14ac:dyDescent="0.25">
      <c r="A20" s="13" t="s">
        <v>8</v>
      </c>
      <c r="B20" s="11"/>
      <c r="C20" s="11"/>
      <c r="D20" s="11"/>
      <c r="E20" s="9"/>
      <c r="F20" s="9"/>
      <c r="G20" s="11"/>
      <c r="H20" s="11"/>
      <c r="I20" s="11"/>
      <c r="J20" s="11"/>
      <c r="K20" s="9"/>
      <c r="L20" s="9"/>
    </row>
    <row r="21" spans="1:12" x14ac:dyDescent="0.25">
      <c r="A21" s="13" t="s">
        <v>11</v>
      </c>
      <c r="B21" s="11"/>
      <c r="C21" s="11"/>
      <c r="D21" s="11"/>
      <c r="E21" s="9"/>
      <c r="F21" s="9"/>
      <c r="G21" s="11"/>
      <c r="H21" s="11"/>
      <c r="I21" s="11"/>
      <c r="J21" s="11"/>
      <c r="K21" s="9"/>
      <c r="L21" s="9"/>
    </row>
    <row r="22" spans="1:12" x14ac:dyDescent="0.25">
      <c r="A22" s="16" t="s">
        <v>12</v>
      </c>
      <c r="B22" s="201"/>
      <c r="C22" s="201"/>
      <c r="D22" s="201"/>
      <c r="E22" s="200"/>
      <c r="F22" s="200"/>
      <c r="G22" s="201"/>
      <c r="H22" s="201"/>
      <c r="I22" s="201"/>
      <c r="J22" s="201"/>
      <c r="K22" s="200"/>
      <c r="L22" s="200"/>
    </row>
    <row r="23" spans="1:12" x14ac:dyDescent="0.25">
      <c r="A23" s="13" t="s">
        <v>13</v>
      </c>
      <c r="B23" s="201"/>
      <c r="C23" s="201"/>
      <c r="D23" s="201"/>
      <c r="E23" s="200"/>
      <c r="F23" s="200"/>
      <c r="G23" s="201"/>
      <c r="H23" s="201"/>
      <c r="I23" s="201"/>
      <c r="J23" s="201"/>
      <c r="K23" s="200"/>
      <c r="L23" s="200"/>
    </row>
    <row r="24" spans="1:12" ht="25.5" x14ac:dyDescent="0.25">
      <c r="A24" s="12" t="s">
        <v>49</v>
      </c>
      <c r="B24" s="11"/>
      <c r="C24" s="11"/>
      <c r="D24" s="11"/>
      <c r="E24" s="9"/>
      <c r="F24" s="9"/>
      <c r="G24" s="11"/>
      <c r="H24" s="11"/>
      <c r="I24" s="11"/>
      <c r="J24" s="11"/>
      <c r="K24" s="9"/>
      <c r="L24" s="9"/>
    </row>
    <row r="25" spans="1:12" x14ac:dyDescent="0.25">
      <c r="A25" s="16" t="s">
        <v>8</v>
      </c>
      <c r="B25" s="11"/>
      <c r="C25" s="11"/>
      <c r="D25" s="11"/>
      <c r="E25" s="9"/>
      <c r="F25" s="9"/>
      <c r="G25" s="11"/>
      <c r="H25" s="11"/>
      <c r="I25" s="11"/>
      <c r="J25" s="11"/>
      <c r="K25" s="9"/>
      <c r="L25" s="9"/>
    </row>
    <row r="26" spans="1:12" x14ac:dyDescent="0.25">
      <c r="A26" s="16" t="s">
        <v>11</v>
      </c>
      <c r="B26" s="11"/>
      <c r="C26" s="11"/>
      <c r="D26" s="11"/>
      <c r="E26" s="9"/>
      <c r="F26" s="9"/>
      <c r="G26" s="11"/>
      <c r="H26" s="11"/>
      <c r="I26" s="11"/>
      <c r="J26" s="11"/>
      <c r="K26" s="9"/>
      <c r="L26" s="9"/>
    </row>
    <row r="27" spans="1:12" x14ac:dyDescent="0.25">
      <c r="A27" s="16" t="s">
        <v>12</v>
      </c>
      <c r="B27" s="201"/>
      <c r="C27" s="201"/>
      <c r="D27" s="201"/>
      <c r="E27" s="200"/>
      <c r="F27" s="200"/>
      <c r="G27" s="201"/>
      <c r="H27" s="201"/>
      <c r="I27" s="201"/>
      <c r="J27" s="201"/>
      <c r="K27" s="200"/>
      <c r="L27" s="200"/>
    </row>
    <row r="28" spans="1:12" x14ac:dyDescent="0.25">
      <c r="A28" s="16" t="s">
        <v>13</v>
      </c>
      <c r="B28" s="201"/>
      <c r="C28" s="201"/>
      <c r="D28" s="201"/>
      <c r="E28" s="200"/>
      <c r="F28" s="200"/>
      <c r="G28" s="201"/>
      <c r="H28" s="201"/>
      <c r="I28" s="201"/>
      <c r="J28" s="201"/>
      <c r="K28" s="200"/>
      <c r="L28" s="200"/>
    </row>
    <row r="29" spans="1:12" ht="25.5" x14ac:dyDescent="0.25">
      <c r="A29" s="11" t="s">
        <v>50</v>
      </c>
      <c r="B29" s="11"/>
      <c r="C29" s="11"/>
      <c r="D29" s="11"/>
      <c r="E29" s="9"/>
      <c r="F29" s="9"/>
      <c r="G29" s="11"/>
      <c r="H29" s="11"/>
      <c r="I29" s="11"/>
      <c r="J29" s="11"/>
      <c r="K29" s="9"/>
      <c r="L29" s="9"/>
    </row>
    <row r="30" spans="1:12" x14ac:dyDescent="0.25">
      <c r="A30" s="16" t="s">
        <v>8</v>
      </c>
      <c r="B30" s="11"/>
      <c r="C30" s="11"/>
      <c r="D30" s="11"/>
      <c r="E30" s="9"/>
      <c r="F30" s="9"/>
      <c r="G30" s="11"/>
      <c r="H30" s="11"/>
      <c r="I30" s="11"/>
      <c r="J30" s="11"/>
      <c r="K30" s="9"/>
      <c r="L30" s="9"/>
    </row>
    <row r="31" spans="1:12" x14ac:dyDescent="0.25">
      <c r="A31" s="16" t="s">
        <v>11</v>
      </c>
      <c r="B31" s="11"/>
      <c r="C31" s="11"/>
      <c r="D31" s="11"/>
      <c r="E31" s="9"/>
      <c r="F31" s="9"/>
      <c r="G31" s="11"/>
      <c r="H31" s="11"/>
      <c r="I31" s="11"/>
      <c r="J31" s="11"/>
      <c r="K31" s="9"/>
      <c r="L31" s="9"/>
    </row>
    <row r="32" spans="1:12" x14ac:dyDescent="0.25">
      <c r="A32" s="16" t="s">
        <v>12</v>
      </c>
      <c r="B32" s="201"/>
      <c r="C32" s="201"/>
      <c r="D32" s="201"/>
      <c r="E32" s="200"/>
      <c r="F32" s="200"/>
      <c r="G32" s="201"/>
      <c r="H32" s="201"/>
      <c r="I32" s="201"/>
      <c r="J32" s="201"/>
      <c r="K32" s="200"/>
      <c r="L32" s="200"/>
    </row>
    <row r="33" spans="1:13" x14ac:dyDescent="0.25">
      <c r="A33" s="16" t="s">
        <v>13</v>
      </c>
      <c r="B33" s="201"/>
      <c r="C33" s="201"/>
      <c r="D33" s="201"/>
      <c r="E33" s="200"/>
      <c r="F33" s="200"/>
      <c r="G33" s="201"/>
      <c r="H33" s="201"/>
      <c r="I33" s="201"/>
      <c r="J33" s="201"/>
      <c r="K33" s="200"/>
      <c r="L33" s="200"/>
    </row>
    <row r="34" spans="1:13" ht="25.5" x14ac:dyDescent="0.25">
      <c r="A34" s="11" t="s">
        <v>51</v>
      </c>
      <c r="B34" s="11"/>
      <c r="C34" s="11"/>
      <c r="D34" s="11"/>
      <c r="E34" s="9"/>
      <c r="F34" s="9"/>
      <c r="G34" s="11"/>
      <c r="H34" s="11"/>
      <c r="I34" s="11"/>
      <c r="J34" s="11"/>
      <c r="K34" s="9"/>
      <c r="L34" s="9"/>
    </row>
    <row r="35" spans="1:13" x14ac:dyDescent="0.25">
      <c r="A35" s="16" t="s">
        <v>8</v>
      </c>
      <c r="B35" s="11"/>
      <c r="C35" s="11"/>
      <c r="D35" s="11"/>
      <c r="E35" s="9"/>
      <c r="F35" s="9"/>
      <c r="G35" s="11"/>
      <c r="H35" s="11"/>
      <c r="I35" s="11"/>
      <c r="J35" s="11"/>
      <c r="K35" s="9"/>
      <c r="L35" s="9"/>
    </row>
    <row r="36" spans="1:13" x14ac:dyDescent="0.25">
      <c r="A36" s="16" t="s">
        <v>11</v>
      </c>
      <c r="B36" s="11"/>
      <c r="C36" s="11"/>
      <c r="D36" s="11"/>
      <c r="E36" s="9"/>
      <c r="F36" s="9"/>
      <c r="G36" s="11"/>
      <c r="H36" s="11"/>
      <c r="I36" s="11"/>
      <c r="J36" s="11"/>
      <c r="K36" s="9"/>
      <c r="L36" s="9"/>
    </row>
    <row r="37" spans="1:13" x14ac:dyDescent="0.25">
      <c r="A37" s="16" t="s">
        <v>12</v>
      </c>
      <c r="B37" s="201"/>
      <c r="C37" s="201"/>
      <c r="D37" s="201"/>
      <c r="E37" s="200"/>
      <c r="F37" s="200"/>
      <c r="G37" s="201"/>
      <c r="H37" s="201"/>
      <c r="I37" s="201"/>
      <c r="J37" s="201"/>
      <c r="K37" s="200"/>
      <c r="L37" s="200"/>
    </row>
    <row r="38" spans="1:13" x14ac:dyDescent="0.25">
      <c r="A38" s="16" t="s">
        <v>13</v>
      </c>
      <c r="B38" s="201"/>
      <c r="C38" s="201"/>
      <c r="D38" s="201"/>
      <c r="E38" s="200"/>
      <c r="F38" s="200"/>
      <c r="G38" s="201"/>
      <c r="H38" s="201"/>
      <c r="I38" s="201"/>
      <c r="J38" s="201"/>
      <c r="K38" s="200"/>
      <c r="L38" s="200"/>
    </row>
    <row r="39" spans="1:13" ht="76.5" x14ac:dyDescent="0.25">
      <c r="A39" s="3" t="s">
        <v>52</v>
      </c>
    </row>
    <row r="40" spans="1:13" ht="25.5" x14ac:dyDescent="0.25">
      <c r="A40" s="3" t="s">
        <v>14</v>
      </c>
    </row>
    <row r="41" spans="1:13" ht="18.75" x14ac:dyDescent="0.25">
      <c r="A41" s="4"/>
    </row>
    <row r="42" spans="1:13" ht="18.75" x14ac:dyDescent="0.25">
      <c r="A42" s="4"/>
    </row>
    <row r="43" spans="1:13" ht="18.75" x14ac:dyDescent="0.25">
      <c r="A43" s="4"/>
    </row>
    <row r="44" spans="1:13" ht="15.75" x14ac:dyDescent="0.25">
      <c r="A44" s="6"/>
    </row>
    <row r="45" spans="1:13" ht="75" x14ac:dyDescent="0.25">
      <c r="A45" s="4" t="s">
        <v>15</v>
      </c>
      <c r="M45" s="4" t="s">
        <v>31</v>
      </c>
    </row>
    <row r="46" spans="1:13" ht="15.75" x14ac:dyDescent="0.25">
      <c r="A46" s="2"/>
    </row>
    <row r="47" spans="1:13" ht="31.5" x14ac:dyDescent="0.25">
      <c r="A47" s="2" t="s">
        <v>53</v>
      </c>
    </row>
  </sheetData>
  <mergeCells count="69">
    <mergeCell ref="J9:L9"/>
    <mergeCell ref="A6:L6"/>
    <mergeCell ref="A5:L5"/>
    <mergeCell ref="A4:L4"/>
    <mergeCell ref="A2:L2"/>
    <mergeCell ref="A8:L8"/>
    <mergeCell ref="A1:L1"/>
    <mergeCell ref="G37:G38"/>
    <mergeCell ref="H37:H38"/>
    <mergeCell ref="I37:I38"/>
    <mergeCell ref="J37:J38"/>
    <mergeCell ref="K37:K38"/>
    <mergeCell ref="L37:L38"/>
    <mergeCell ref="H32:H33"/>
    <mergeCell ref="I32:I33"/>
    <mergeCell ref="J32:J33"/>
    <mergeCell ref="K32:K33"/>
    <mergeCell ref="L32:L33"/>
    <mergeCell ref="B37:B38"/>
    <mergeCell ref="C37:C38"/>
    <mergeCell ref="D37:D38"/>
    <mergeCell ref="E37:E38"/>
    <mergeCell ref="F37:F38"/>
    <mergeCell ref="B32:B33"/>
    <mergeCell ref="C32:C33"/>
    <mergeCell ref="D32:D33"/>
    <mergeCell ref="E32:E33"/>
    <mergeCell ref="F32:F33"/>
    <mergeCell ref="G32:G33"/>
    <mergeCell ref="G27:G28"/>
    <mergeCell ref="H27:H28"/>
    <mergeCell ref="I27:I28"/>
    <mergeCell ref="J27:J28"/>
    <mergeCell ref="K27:K28"/>
    <mergeCell ref="L27:L28"/>
    <mergeCell ref="H22:H23"/>
    <mergeCell ref="I22:I23"/>
    <mergeCell ref="J22:J23"/>
    <mergeCell ref="K22:K23"/>
    <mergeCell ref="L22:L23"/>
    <mergeCell ref="B27:B28"/>
    <mergeCell ref="C27:C28"/>
    <mergeCell ref="D27:D28"/>
    <mergeCell ref="E27:E28"/>
    <mergeCell ref="F27:F28"/>
    <mergeCell ref="B22:B23"/>
    <mergeCell ref="C22:C23"/>
    <mergeCell ref="D22:D23"/>
    <mergeCell ref="E22:E23"/>
    <mergeCell ref="F22:F23"/>
    <mergeCell ref="G22:G23"/>
    <mergeCell ref="H16:H17"/>
    <mergeCell ref="I16:I17"/>
    <mergeCell ref="J16:J17"/>
    <mergeCell ref="K16:K17"/>
    <mergeCell ref="L16:L17"/>
    <mergeCell ref="A18:L18"/>
    <mergeCell ref="B16:B17"/>
    <mergeCell ref="C16:C17"/>
    <mergeCell ref="D16:D17"/>
    <mergeCell ref="E16:E17"/>
    <mergeCell ref="F16:F17"/>
    <mergeCell ref="G16:G17"/>
    <mergeCell ref="J10:L10"/>
    <mergeCell ref="A10:A11"/>
    <mergeCell ref="B10:B11"/>
    <mergeCell ref="C10:C11"/>
    <mergeCell ref="D10:F10"/>
    <mergeCell ref="G10:I10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1" sqref="L1"/>
    </sheetView>
  </sheetViews>
  <sheetFormatPr defaultRowHeight="15" x14ac:dyDescent="0.25"/>
  <cols>
    <col min="1" max="1" width="28.5703125" customWidth="1"/>
    <col min="2" max="2" width="21.140625" customWidth="1"/>
    <col min="3" max="3" width="19.85546875" customWidth="1"/>
    <col min="4" max="4" width="15.5703125" customWidth="1"/>
    <col min="5" max="5" width="14.42578125" customWidth="1"/>
    <col min="6" max="6" width="13.7109375" customWidth="1"/>
    <col min="7" max="7" width="13.5703125" customWidth="1"/>
    <col min="8" max="8" width="15.5703125" customWidth="1"/>
  </cols>
  <sheetData>
    <row r="1" spans="1:12" ht="96.75" customHeight="1" x14ac:dyDescent="0.3">
      <c r="A1" s="206" t="s">
        <v>71</v>
      </c>
      <c r="B1" s="206"/>
      <c r="C1" s="206"/>
      <c r="D1" s="206"/>
      <c r="E1" s="206"/>
      <c r="F1" s="206"/>
      <c r="G1" s="206"/>
      <c r="H1" s="206"/>
      <c r="L1" s="17"/>
    </row>
    <row r="2" spans="1:12" ht="18.75" x14ac:dyDescent="0.25">
      <c r="A2" s="205" t="s">
        <v>54</v>
      </c>
      <c r="B2" s="205"/>
      <c r="C2" s="205"/>
      <c r="D2" s="205"/>
      <c r="E2" s="205"/>
      <c r="F2" s="205"/>
      <c r="G2" s="205"/>
      <c r="H2" s="205"/>
    </row>
    <row r="3" spans="1:12" ht="15.75" x14ac:dyDescent="0.25">
      <c r="A3" s="204" t="s">
        <v>16</v>
      </c>
      <c r="B3" s="204"/>
      <c r="C3" s="204"/>
      <c r="D3" s="204"/>
      <c r="E3" s="204"/>
      <c r="F3" s="204"/>
      <c r="G3" s="204"/>
      <c r="H3" s="204"/>
    </row>
    <row r="4" spans="1:12" ht="15.75" x14ac:dyDescent="0.25">
      <c r="A4" s="204" t="s">
        <v>17</v>
      </c>
      <c r="B4" s="204"/>
      <c r="C4" s="204"/>
      <c r="D4" s="204"/>
      <c r="E4" s="204"/>
      <c r="F4" s="204"/>
      <c r="G4" s="204"/>
      <c r="H4" s="204"/>
    </row>
    <row r="5" spans="1:12" ht="15.75" x14ac:dyDescent="0.25">
      <c r="A5" s="204" t="s">
        <v>35</v>
      </c>
      <c r="B5" s="204"/>
      <c r="C5" s="204"/>
      <c r="D5" s="204"/>
      <c r="E5" s="204"/>
      <c r="F5" s="204"/>
      <c r="G5" s="204"/>
      <c r="H5" s="204"/>
    </row>
    <row r="6" spans="1:12" ht="15.75" x14ac:dyDescent="0.25">
      <c r="A6" s="204" t="s">
        <v>55</v>
      </c>
      <c r="B6" s="204"/>
      <c r="C6" s="204"/>
      <c r="D6" s="204"/>
      <c r="E6" s="204"/>
      <c r="F6" s="204"/>
      <c r="G6" s="204"/>
      <c r="H6" s="204"/>
    </row>
    <row r="7" spans="1:12" ht="25.5" x14ac:dyDescent="0.25">
      <c r="A7" s="8" t="s">
        <v>56</v>
      </c>
      <c r="B7" s="199" t="s">
        <v>19</v>
      </c>
      <c r="C7" s="199" t="s">
        <v>58</v>
      </c>
      <c r="D7" s="199" t="s">
        <v>21</v>
      </c>
      <c r="E7" s="199" t="s">
        <v>59</v>
      </c>
      <c r="F7" s="199"/>
      <c r="G7" s="199" t="s">
        <v>60</v>
      </c>
      <c r="H7" s="199" t="s">
        <v>61</v>
      </c>
    </row>
    <row r="8" spans="1:12" ht="51" x14ac:dyDescent="0.25">
      <c r="A8" s="8" t="s">
        <v>57</v>
      </c>
      <c r="B8" s="199"/>
      <c r="C8" s="199"/>
      <c r="D8" s="199"/>
      <c r="E8" s="8" t="s">
        <v>62</v>
      </c>
      <c r="F8" s="8" t="s">
        <v>63</v>
      </c>
      <c r="G8" s="199"/>
      <c r="H8" s="199"/>
    </row>
    <row r="9" spans="1:12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</row>
    <row r="10" spans="1:12" ht="35.25" customHeight="1" x14ac:dyDescent="0.25">
      <c r="A10" s="201" t="s">
        <v>64</v>
      </c>
      <c r="B10" s="9" t="s">
        <v>23</v>
      </c>
      <c r="C10" s="12"/>
      <c r="D10" s="9"/>
      <c r="E10" s="9"/>
      <c r="F10" s="9"/>
      <c r="G10" s="9"/>
      <c r="H10" s="11"/>
    </row>
    <row r="11" spans="1:12" x14ac:dyDescent="0.25">
      <c r="A11" s="201"/>
      <c r="B11" s="9" t="s">
        <v>24</v>
      </c>
      <c r="C11" s="12"/>
      <c r="D11" s="9"/>
      <c r="E11" s="9"/>
      <c r="F11" s="9"/>
      <c r="G11" s="9"/>
      <c r="H11" s="11"/>
    </row>
    <row r="12" spans="1:12" x14ac:dyDescent="0.25">
      <c r="A12" s="199" t="s">
        <v>65</v>
      </c>
      <c r="B12" s="199"/>
      <c r="C12" s="199"/>
      <c r="D12" s="199"/>
      <c r="E12" s="199"/>
      <c r="F12" s="199"/>
      <c r="G12" s="199"/>
      <c r="H12" s="199"/>
    </row>
    <row r="13" spans="1:12" ht="25.5" x14ac:dyDescent="0.25">
      <c r="A13" s="11" t="s">
        <v>66</v>
      </c>
      <c r="B13" s="9" t="s">
        <v>23</v>
      </c>
      <c r="C13" s="11"/>
      <c r="D13" s="9"/>
      <c r="E13" s="9"/>
      <c r="F13" s="11"/>
      <c r="G13" s="11"/>
      <c r="H13" s="11"/>
    </row>
    <row r="14" spans="1:12" x14ac:dyDescent="0.25">
      <c r="A14" s="11" t="s">
        <v>67</v>
      </c>
      <c r="B14" s="9" t="s">
        <v>24</v>
      </c>
      <c r="C14" s="11"/>
      <c r="D14" s="9"/>
      <c r="E14" s="9"/>
      <c r="F14" s="11"/>
      <c r="G14" s="11"/>
      <c r="H14" s="11"/>
    </row>
    <row r="15" spans="1:12" x14ac:dyDescent="0.25">
      <c r="A15" s="11"/>
      <c r="B15" s="9" t="s">
        <v>26</v>
      </c>
      <c r="C15" s="11"/>
      <c r="D15" s="9"/>
      <c r="E15" s="9"/>
      <c r="F15" s="11"/>
      <c r="G15" s="11"/>
      <c r="H15" s="11"/>
    </row>
    <row r="16" spans="1:12" x14ac:dyDescent="0.25">
      <c r="A16" s="11" t="s">
        <v>25</v>
      </c>
      <c r="B16" s="9" t="s">
        <v>23</v>
      </c>
      <c r="C16" s="11"/>
      <c r="D16" s="9"/>
      <c r="E16" s="9"/>
      <c r="F16" s="11"/>
      <c r="G16" s="11"/>
      <c r="H16" s="11"/>
    </row>
    <row r="17" spans="1:8" x14ac:dyDescent="0.25">
      <c r="A17" s="11"/>
      <c r="B17" s="9" t="s">
        <v>27</v>
      </c>
      <c r="C17" s="11"/>
      <c r="D17" s="9"/>
      <c r="E17" s="11"/>
      <c r="F17" s="11"/>
      <c r="G17" s="11"/>
      <c r="H17" s="11"/>
    </row>
    <row r="18" spans="1:8" x14ac:dyDescent="0.25">
      <c r="A18" s="14"/>
      <c r="B18" s="9" t="s">
        <v>24</v>
      </c>
      <c r="C18" s="11"/>
      <c r="D18" s="9"/>
      <c r="E18" s="11"/>
      <c r="F18" s="11"/>
      <c r="G18" s="11"/>
      <c r="H18" s="11"/>
    </row>
    <row r="19" spans="1:8" x14ac:dyDescent="0.25">
      <c r="A19" s="201" t="s">
        <v>28</v>
      </c>
      <c r="B19" s="9" t="s">
        <v>26</v>
      </c>
      <c r="C19" s="11"/>
      <c r="D19" s="9"/>
      <c r="E19" s="9"/>
      <c r="F19" s="11"/>
      <c r="G19" s="11"/>
      <c r="H19" s="11"/>
    </row>
    <row r="20" spans="1:8" x14ac:dyDescent="0.25">
      <c r="A20" s="201"/>
      <c r="B20" s="9" t="s">
        <v>23</v>
      </c>
      <c r="C20" s="11"/>
      <c r="D20" s="9"/>
      <c r="E20" s="9"/>
      <c r="F20" s="11"/>
      <c r="G20" s="11"/>
      <c r="H20" s="11"/>
    </row>
    <row r="21" spans="1:8" x14ac:dyDescent="0.25">
      <c r="A21" s="201"/>
      <c r="B21" s="9" t="s">
        <v>27</v>
      </c>
      <c r="C21" s="11"/>
      <c r="D21" s="9"/>
      <c r="E21" s="9"/>
      <c r="F21" s="11"/>
      <c r="G21" s="11"/>
      <c r="H21" s="11"/>
    </row>
    <row r="22" spans="1:8" x14ac:dyDescent="0.25">
      <c r="A22" s="201"/>
      <c r="B22" s="9" t="s">
        <v>24</v>
      </c>
      <c r="C22" s="11"/>
      <c r="D22" s="9"/>
      <c r="E22" s="11"/>
      <c r="F22" s="11"/>
      <c r="G22" s="11"/>
      <c r="H22" s="11"/>
    </row>
    <row r="23" spans="1:8" x14ac:dyDescent="0.25">
      <c r="A23" s="201" t="s">
        <v>29</v>
      </c>
      <c r="B23" s="9" t="s">
        <v>26</v>
      </c>
      <c r="C23" s="11"/>
      <c r="D23" s="9"/>
      <c r="E23" s="9"/>
      <c r="F23" s="11"/>
      <c r="G23" s="11"/>
      <c r="H23" s="11"/>
    </row>
    <row r="24" spans="1:8" x14ac:dyDescent="0.25">
      <c r="A24" s="201"/>
      <c r="B24" s="9" t="s">
        <v>23</v>
      </c>
      <c r="C24" s="11"/>
      <c r="D24" s="9"/>
      <c r="E24" s="9"/>
      <c r="F24" s="11"/>
      <c r="G24" s="11"/>
      <c r="H24" s="11"/>
    </row>
    <row r="25" spans="1:8" x14ac:dyDescent="0.25">
      <c r="A25" s="201"/>
      <c r="B25" s="9" t="s">
        <v>27</v>
      </c>
      <c r="C25" s="11"/>
      <c r="D25" s="9"/>
      <c r="E25" s="9"/>
      <c r="F25" s="11"/>
      <c r="G25" s="11"/>
      <c r="H25" s="11"/>
    </row>
    <row r="26" spans="1:8" x14ac:dyDescent="0.25">
      <c r="A26" s="201"/>
      <c r="B26" s="9" t="s">
        <v>24</v>
      </c>
      <c r="C26" s="11"/>
      <c r="D26" s="9"/>
      <c r="E26" s="11"/>
      <c r="F26" s="11"/>
      <c r="G26" s="11"/>
      <c r="H26" s="11"/>
    </row>
    <row r="27" spans="1:8" ht="15.75" x14ac:dyDescent="0.25">
      <c r="A27" s="5"/>
    </row>
    <row r="28" spans="1:8" ht="63.75" x14ac:dyDescent="0.25">
      <c r="A28" s="3" t="s">
        <v>30</v>
      </c>
    </row>
    <row r="29" spans="1:8" ht="89.25" x14ac:dyDescent="0.25">
      <c r="A29" s="3" t="s">
        <v>68</v>
      </c>
    </row>
    <row r="30" spans="1:8" ht="25.5" x14ac:dyDescent="0.25">
      <c r="A30" s="3" t="s">
        <v>69</v>
      </c>
    </row>
    <row r="31" spans="1:8" ht="18.75" x14ac:dyDescent="0.25">
      <c r="A31" s="4"/>
    </row>
    <row r="32" spans="1:8" ht="18.75" x14ac:dyDescent="0.25">
      <c r="A32" s="4"/>
    </row>
    <row r="33" spans="1:13" ht="18.75" x14ac:dyDescent="0.25">
      <c r="A33" s="4"/>
    </row>
    <row r="34" spans="1:13" ht="15.75" x14ac:dyDescent="0.25">
      <c r="A34" s="6"/>
    </row>
    <row r="35" spans="1:13" ht="75" x14ac:dyDescent="0.25">
      <c r="A35" s="4" t="s">
        <v>15</v>
      </c>
      <c r="M35" s="4" t="s">
        <v>31</v>
      </c>
    </row>
    <row r="36" spans="1:13" ht="15.75" x14ac:dyDescent="0.25">
      <c r="A36" s="2"/>
    </row>
    <row r="37" spans="1:13" ht="31.5" x14ac:dyDescent="0.25">
      <c r="A37" s="2" t="s">
        <v>32</v>
      </c>
    </row>
    <row r="38" spans="1:13" x14ac:dyDescent="0.25">
      <c r="L38" s="1" t="s">
        <v>33</v>
      </c>
    </row>
    <row r="39" spans="1:13" x14ac:dyDescent="0.25">
      <c r="A39" s="1"/>
    </row>
    <row r="40" spans="1:13" x14ac:dyDescent="0.25">
      <c r="A40" s="1"/>
    </row>
    <row r="41" spans="1:13" ht="18.75" x14ac:dyDescent="0.25">
      <c r="A41" s="4"/>
    </row>
  </sheetData>
  <mergeCells count="16">
    <mergeCell ref="A1:H1"/>
    <mergeCell ref="A10:A11"/>
    <mergeCell ref="A12:H12"/>
    <mergeCell ref="A19:A22"/>
    <mergeCell ref="A23:A26"/>
    <mergeCell ref="A2:H2"/>
    <mergeCell ref="A3:H3"/>
    <mergeCell ref="A4:H4"/>
    <mergeCell ref="A5:H5"/>
    <mergeCell ref="A6:H6"/>
    <mergeCell ref="B7:B8"/>
    <mergeCell ref="C7:C8"/>
    <mergeCell ref="D7:D8"/>
    <mergeCell ref="E7:F7"/>
    <mergeCell ref="G7:G8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>
        <v>12</v>
      </c>
    </row>
    <row r="2" spans="1:1" x14ac:dyDescent="0.25">
      <c r="A2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Додаток 3</vt:lpstr>
      <vt:lpstr>Додаток 2</vt:lpstr>
      <vt:lpstr>Додаток 5</vt:lpstr>
      <vt:lpstr>Додаток 6</vt:lpstr>
      <vt:lpstr>Лист1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Бойченко Анна Олександрівна</cp:lastModifiedBy>
  <cp:lastPrinted>2024-10-07T08:19:48Z</cp:lastPrinted>
  <dcterms:created xsi:type="dcterms:W3CDTF">2023-08-31T07:51:10Z</dcterms:created>
  <dcterms:modified xsi:type="dcterms:W3CDTF">2024-10-18T07:54:14Z</dcterms:modified>
</cp:coreProperties>
</file>