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Аня\Програма\ЗМІНИ Жовтень\"/>
    </mc:Choice>
  </mc:AlternateContent>
  <bookViews>
    <workbookView xWindow="0" yWindow="0" windowWidth="28800" windowHeight="12300"/>
  </bookViews>
  <sheets>
    <sheet name="Додаток 3" sheetId="9" r:id="rId1"/>
    <sheet name="Додаток 2" sheetId="6" state="hidden" r:id="rId2"/>
    <sheet name="Додаток 5" sheetId="3" state="hidden" r:id="rId3"/>
    <sheet name="Додаток 6" sheetId="4" state="hidden" r:id="rId4"/>
    <sheet name="Лист1" sheetId="5" state="hidden" r:id="rId5"/>
  </sheets>
  <definedNames>
    <definedName name="_xlnm._FilterDatabase" localSheetId="1" hidden="1">'Додаток 2'!$B$7:$O$7</definedName>
    <definedName name="_xlnm._FilterDatabase" localSheetId="0" hidden="1">'Додаток 3'!$A$11:$G$246</definedName>
    <definedName name="_xlnm.Print_Titles" localSheetId="0">'Додаток 3'!$5:$7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6" i="9" l="1"/>
  <c r="G195" i="9"/>
  <c r="G206" i="9" l="1"/>
  <c r="G236" i="9" l="1"/>
  <c r="G133" i="9" l="1"/>
  <c r="G8" i="9" l="1"/>
  <c r="G29" i="9"/>
  <c r="G12" i="9"/>
  <c r="G48" i="9" l="1"/>
  <c r="E33" i="9" l="1"/>
  <c r="G57" i="9"/>
  <c r="F57" i="9"/>
  <c r="E57" i="9"/>
  <c r="F8" i="9"/>
  <c r="E8" i="9"/>
  <c r="G9" i="9" l="1"/>
  <c r="G100" i="9" l="1"/>
  <c r="F100" i="9"/>
  <c r="E100" i="9"/>
  <c r="F105" i="9"/>
  <c r="G96" i="9"/>
  <c r="F96" i="9"/>
  <c r="E96" i="9"/>
  <c r="F64" i="9"/>
  <c r="E64" i="9"/>
  <c r="G241" i="9" l="1"/>
  <c r="F196" i="9"/>
  <c r="F195" i="9" s="1"/>
  <c r="E196" i="9"/>
  <c r="E195" i="9" s="1"/>
  <c r="F172" i="9"/>
  <c r="E172" i="9"/>
  <c r="G171" i="9"/>
  <c r="G170" i="9" s="1"/>
  <c r="F171" i="9"/>
  <c r="F170" i="9" s="1"/>
  <c r="E171" i="9"/>
  <c r="E170" i="9" s="1"/>
  <c r="G141" i="9"/>
  <c r="G137" i="9"/>
  <c r="G121" i="9"/>
  <c r="G119" i="9"/>
  <c r="G105" i="9" s="1"/>
  <c r="G104" i="9" s="1"/>
  <c r="E105" i="9"/>
  <c r="E104" i="9" s="1"/>
  <c r="F104" i="9"/>
  <c r="G85" i="9"/>
  <c r="G84" i="9" s="1"/>
  <c r="F85" i="9"/>
  <c r="E85" i="9"/>
  <c r="E84" i="9" s="1"/>
  <c r="F84" i="9"/>
  <c r="G73" i="9"/>
  <c r="F73" i="9"/>
  <c r="F72" i="9" s="1"/>
  <c r="G56" i="9"/>
  <c r="F56" i="9"/>
  <c r="E56" i="9"/>
  <c r="G36" i="9"/>
  <c r="G33" i="9"/>
  <c r="G32" i="9" s="1"/>
  <c r="F33" i="9"/>
  <c r="F32" i="9" s="1"/>
  <c r="E32" i="9"/>
  <c r="F13" i="9"/>
  <c r="E13" i="9"/>
  <c r="O10" i="6" l="1"/>
  <c r="M27" i="6"/>
  <c r="O27" i="6"/>
  <c r="O11" i="6" s="1"/>
  <c r="O25" i="6"/>
  <c r="O24" i="6" s="1"/>
  <c r="M25" i="6"/>
  <c r="L25" i="6"/>
  <c r="J25" i="6"/>
  <c r="I25" i="6"/>
  <c r="G25" i="6"/>
  <c r="G24" i="6" s="1"/>
  <c r="O50" i="6"/>
  <c r="M50" i="6"/>
  <c r="L50" i="6"/>
  <c r="J50" i="6"/>
  <c r="J49" i="6"/>
  <c r="I50" i="6"/>
  <c r="I49" i="6"/>
  <c r="G49" i="6"/>
  <c r="G50" i="6"/>
  <c r="O45" i="6"/>
  <c r="M45" i="6"/>
  <c r="L11" i="6" l="1"/>
  <c r="L26" i="6"/>
  <c r="L10" i="6" s="1"/>
  <c r="M166" i="6" l="1"/>
  <c r="O166" i="6"/>
  <c r="O199" i="6" l="1"/>
  <c r="M199" i="6"/>
  <c r="O193" i="6"/>
  <c r="M193" i="6"/>
  <c r="O158" i="6"/>
  <c r="M158" i="6"/>
  <c r="M29" i="6" l="1"/>
  <c r="O13" i="6"/>
  <c r="M13" i="6"/>
  <c r="M16" i="6"/>
  <c r="M11" i="6"/>
  <c r="O202" i="6"/>
  <c r="O198" i="6" s="1"/>
  <c r="M202" i="6"/>
  <c r="M198" i="6" s="1"/>
  <c r="O189" i="6"/>
  <c r="M189" i="6"/>
  <c r="O185" i="6"/>
  <c r="M185" i="6"/>
  <c r="M181" i="6"/>
  <c r="O181" i="6"/>
  <c r="M177" i="6"/>
  <c r="O177" i="6"/>
  <c r="O169" i="6"/>
  <c r="M169" i="6"/>
  <c r="O161" i="6"/>
  <c r="O157" i="6" s="1"/>
  <c r="M161" i="6"/>
  <c r="M157" i="6" s="1"/>
  <c r="O153" i="6"/>
  <c r="M153" i="6"/>
  <c r="O149" i="6"/>
  <c r="M149" i="6"/>
  <c r="O145" i="6"/>
  <c r="O141" i="6" s="1"/>
  <c r="M145" i="6"/>
  <c r="O137" i="6"/>
  <c r="M137" i="6"/>
  <c r="O133" i="6"/>
  <c r="M133" i="6"/>
  <c r="O129" i="6"/>
  <c r="M129" i="6"/>
  <c r="O125" i="6"/>
  <c r="M125" i="6"/>
  <c r="O121" i="6"/>
  <c r="M121" i="6"/>
  <c r="O113" i="6"/>
  <c r="M113" i="6"/>
  <c r="O109" i="6"/>
  <c r="M109" i="6"/>
  <c r="O105" i="6"/>
  <c r="M105" i="6"/>
  <c r="O101" i="6"/>
  <c r="M101" i="6"/>
  <c r="O97" i="6"/>
  <c r="M97" i="6"/>
  <c r="O89" i="6"/>
  <c r="O85" i="6" s="1"/>
  <c r="M89" i="6"/>
  <c r="M85" i="6" s="1"/>
  <c r="O81" i="6"/>
  <c r="M81" i="6"/>
  <c r="O77" i="6"/>
  <c r="M77" i="6"/>
  <c r="O69" i="6"/>
  <c r="N69" i="6"/>
  <c r="M69" i="6"/>
  <c r="O65" i="6"/>
  <c r="O61" i="6" s="1"/>
  <c r="N65" i="6"/>
  <c r="M65" i="6"/>
  <c r="M61" i="6" s="1"/>
  <c r="M57" i="6"/>
  <c r="O57" i="6"/>
  <c r="M53" i="6"/>
  <c r="M49" i="6" s="1"/>
  <c r="O53" i="6"/>
  <c r="N37" i="6"/>
  <c r="O37" i="6"/>
  <c r="M37" i="6"/>
  <c r="M33" i="6"/>
  <c r="O33" i="6"/>
  <c r="O29" i="6"/>
  <c r="M20" i="6"/>
  <c r="M12" i="6" s="1"/>
  <c r="O20" i="6"/>
  <c r="O16" i="6"/>
  <c r="M93" i="6" l="1"/>
  <c r="O49" i="6"/>
  <c r="M141" i="6"/>
  <c r="N61" i="6"/>
  <c r="O165" i="6"/>
  <c r="M165" i="6"/>
  <c r="O12" i="6"/>
  <c r="L57" i="6" l="1"/>
  <c r="L49" i="6" s="1"/>
  <c r="M26" i="6" l="1"/>
  <c r="M10" i="6" s="1"/>
  <c r="J26" i="6" l="1"/>
  <c r="J10" i="6" s="1"/>
  <c r="I24" i="6"/>
  <c r="M24" i="6" l="1"/>
  <c r="J24" i="6"/>
  <c r="L24" i="6"/>
  <c r="O94" i="6"/>
  <c r="J166" i="6"/>
  <c r="H9" i="6"/>
  <c r="I166" i="6"/>
  <c r="I165" i="6"/>
  <c r="G17" i="6"/>
  <c r="I16" i="6"/>
  <c r="G16" i="6"/>
  <c r="G12" i="6" s="1"/>
  <c r="I12" i="6"/>
  <c r="G13" i="6"/>
  <c r="J29" i="6"/>
  <c r="L29" i="6"/>
  <c r="J37" i="6"/>
  <c r="L37" i="6"/>
  <c r="J61" i="6"/>
  <c r="L61" i="6"/>
  <c r="J62" i="6"/>
  <c r="L62" i="6"/>
  <c r="G73" i="6"/>
  <c r="I73" i="6"/>
  <c r="J73" i="6"/>
  <c r="L73" i="6"/>
  <c r="M73" i="6"/>
  <c r="O73" i="6"/>
  <c r="G74" i="6"/>
  <c r="I74" i="6"/>
  <c r="J74" i="6"/>
  <c r="L74" i="6"/>
  <c r="M74" i="6"/>
  <c r="O74" i="6"/>
  <c r="G93" i="6"/>
  <c r="I93" i="6"/>
  <c r="J93" i="6"/>
  <c r="L93" i="6"/>
  <c r="O93" i="6"/>
  <c r="G94" i="6"/>
  <c r="I94" i="6"/>
  <c r="J94" i="6"/>
  <c r="L94" i="6"/>
  <c r="M94" i="6"/>
  <c r="G141" i="6"/>
  <c r="I141" i="6"/>
  <c r="J141" i="6"/>
  <c r="K141" i="6"/>
  <c r="L141" i="6"/>
  <c r="G142" i="6"/>
  <c r="I142" i="6"/>
  <c r="J142" i="6"/>
  <c r="K142" i="6"/>
  <c r="K9" i="6" s="1"/>
  <c r="L142" i="6"/>
  <c r="G165" i="6"/>
  <c r="G166" i="6"/>
  <c r="L166" i="6"/>
  <c r="J185" i="6"/>
  <c r="J165" i="6" s="1"/>
  <c r="L185" i="6"/>
  <c r="L165" i="6" s="1"/>
  <c r="M9" i="6" l="1"/>
  <c r="O9" i="6"/>
  <c r="L9" i="6"/>
  <c r="I9" i="6"/>
  <c r="G9" i="6"/>
  <c r="J13" i="6"/>
  <c r="J12" i="6" l="1"/>
  <c r="J9" i="6"/>
  <c r="G25" i="9"/>
  <c r="G13" i="9"/>
</calcChain>
</file>

<file path=xl/sharedStrings.xml><?xml version="1.0" encoding="utf-8"?>
<sst xmlns="http://schemas.openxmlformats.org/spreadsheetml/2006/main" count="1218" uniqueCount="334">
  <si>
    <t>№ оперативної цілі</t>
  </si>
  <si>
    <r>
      <t>Назва завдання та заходу</t>
    </r>
    <r>
      <rPr>
        <sz val="10"/>
        <color theme="1"/>
        <rFont val="Times New Roman"/>
        <family val="1"/>
        <charset val="204"/>
      </rPr>
      <t xml:space="preserve"> </t>
    </r>
  </si>
  <si>
    <t>КПКВК</t>
  </si>
  <si>
    <t>Джерела фінансування</t>
  </si>
  <si>
    <t>Усього</t>
  </si>
  <si>
    <t>заг. фонд</t>
  </si>
  <si>
    <t>спец. фонд</t>
  </si>
  <si>
    <t xml:space="preserve">Всього на виконання програми, у т.ч. </t>
  </si>
  <si>
    <t>Бюджет ТГ</t>
  </si>
  <si>
    <t>Інші джерела (зазначити)</t>
  </si>
  <si>
    <t xml:space="preserve">Завдання 1, усього </t>
  </si>
  <si>
    <t xml:space="preserve">у т.ч. по заходах </t>
  </si>
  <si>
    <t>Державний бюджет</t>
  </si>
  <si>
    <t>Інші джерела</t>
  </si>
  <si>
    <t>(зазначити)</t>
  </si>
  <si>
    <t>** зазначається у разі поділу програми на підпрограми</t>
  </si>
  <si>
    <t>Сумський міський голова</t>
  </si>
  <si>
    <t>__________________________________________</t>
  </si>
  <si>
    <t>назва програми</t>
  </si>
  <si>
    <t>Назва індикатора, завдання, заходу, відповідального виконавця, головного розпорядника бюджетних коштів*, найменування КПКВК</t>
  </si>
  <si>
    <t>Група результативних показників</t>
  </si>
  <si>
    <t>Назва результативного показника/індикатора програми</t>
  </si>
  <si>
    <t>Одиниця виміру</t>
  </si>
  <si>
    <t>Індикатор/індикатори програми **</t>
  </si>
  <si>
    <t>Продукту</t>
  </si>
  <si>
    <t>Якості</t>
  </si>
  <si>
    <t xml:space="preserve">Завдання 1. </t>
  </si>
  <si>
    <t>Витрат</t>
  </si>
  <si>
    <t>Ефективності</t>
  </si>
  <si>
    <t xml:space="preserve">Захід 1.1. </t>
  </si>
  <si>
    <t>Захід 1.2.</t>
  </si>
  <si>
    <t>*зазначається у випадку якщо відповідальний виконавець програми не є головним розпорядником бюджетних коштів;</t>
  </si>
  <si>
    <t>Олександр ЛИСЕНКО</t>
  </si>
  <si>
    <t>Виконавець: Марина БАСАНЕЦЬ__________</t>
  </si>
  <si>
    <t xml:space="preserve">                      </t>
  </si>
  <si>
    <t>Інформація про виконання програми</t>
  </si>
  <si>
    <t>за _____________________________</t>
  </si>
  <si>
    <t>(звітний період)*</t>
  </si>
  <si>
    <t>1. _____________________________________________________________________________________________________________</t>
  </si>
  <si>
    <t>(найменування програми, дата і номер рішення про її затвердження)</t>
  </si>
  <si>
    <t>2. _____________________________________________________________________________________________________________</t>
  </si>
  <si>
    <t>(відповідальний виконавець програми)</t>
  </si>
  <si>
    <t xml:space="preserve">тис грн </t>
  </si>
  <si>
    <t xml:space="preserve">Інформація про виконання заходу/завдання </t>
  </si>
  <si>
    <t>Обсяги фінансування програми</t>
  </si>
  <si>
    <t>Затверджено у бюджеті СМТГ (зі змінами)</t>
  </si>
  <si>
    <t>Виконано</t>
  </si>
  <si>
    <t>Всього на виконання програми, в т.ч. за джерелами фінансування:</t>
  </si>
  <si>
    <t>Підпрограма 1** (зазначити назву)</t>
  </si>
  <si>
    <t>Всього по підпрограмі, в т.ч. за джерелами фінансування:</t>
  </si>
  <si>
    <t>Завдання 1 всього, в т.ч. за джерелами фінансування:</t>
  </si>
  <si>
    <t>Захід 1.1. всього, в т.ч. за джерелами фінансування:</t>
  </si>
  <si>
    <t>Захід ..., в т.ч. за джерелами фінансування:</t>
  </si>
  <si>
    <t>* у разі подання заключного звіту про виконання програми інформація надається окремо за весь період реалізації програми та окремо за останній рік реалізації програми</t>
  </si>
  <si>
    <t>Виконавець: Марина БАСАНЕЦЬ __________</t>
  </si>
  <si>
    <t>Звіт про виконання результативних показників/індикаторів програми</t>
  </si>
  <si>
    <t>(звітний період)</t>
  </si>
  <si>
    <t>Назва індикатору/завдання/заходу,</t>
  </si>
  <si>
    <t>відповідального виконавця завдання/головного розпорядника бюджетних коштів*, найменування КПКВК</t>
  </si>
  <si>
    <t>Назва результативного показника</t>
  </si>
  <si>
    <t>Значення показника</t>
  </si>
  <si>
    <t>Відсоток виконання кол. 6/кол.5</t>
  </si>
  <si>
    <t>Причини невиконання</t>
  </si>
  <si>
    <t>план</t>
  </si>
  <si>
    <t>виконано</t>
  </si>
  <si>
    <t xml:space="preserve">Індикатор/індикатори** програми </t>
  </si>
  <si>
    <t>Підпрограма 1*** (зазначити назву)</t>
  </si>
  <si>
    <t>Індикатор/індикатори підпрограми</t>
  </si>
  <si>
    <t xml:space="preserve"> </t>
  </si>
  <si>
    <r>
      <t>**визначаються відповідно до індикаторів Стратегії або інших стратегічних та програмних документів, які, зокрема, визначають цілі та пріоритети державної політики у відповідній сфері діяльності;</t>
    </r>
    <r>
      <rPr>
        <sz val="12"/>
        <color theme="1"/>
        <rFont val="Times New Roman"/>
        <family val="1"/>
        <charset val="204"/>
      </rPr>
      <t xml:space="preserve"> </t>
    </r>
  </si>
  <si>
    <t>*** зазначається у разі поділу програми на підпрограми</t>
  </si>
  <si>
    <t xml:space="preserve">                                                                                                                                                                                                                      Додаток 5
                                                                                                                                                                                до Порядку розроблення, виконання та моніторингу
                                                                                                                                                                                цільових програм Сумської міської територіальної
                                                                                                                                                                                громади
</t>
  </si>
  <si>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Додаток 6
                                                                                                             до Порядку розроблення, виконання та моніторингу
                                                                                                           цільових програм Сумської міської територіальної 
                                     громади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</si>
  <si>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Державний бюджет </t>
  </si>
  <si>
    <t>Мета програми: реалізація екологічної політики, спрямованої на стабілізацію та поліпшення стану навколишнього природного середовища на території Сумської міської територіальної громади</t>
  </si>
  <si>
    <t>2023 рік (план)</t>
  </si>
  <si>
    <t>2024 рік (план)</t>
  </si>
  <si>
    <t>Зниження рівня забруднення атмосферного повітря</t>
  </si>
  <si>
    <t xml:space="preserve">Захід 1, усього </t>
  </si>
  <si>
    <t>Проведення інструментальних лабораторних вимірювань, необхідних для здійснення контролю за дотриманням норм ГДВ забруднюючих речовин від стаціонарних джерел забруднення</t>
  </si>
  <si>
    <t xml:space="preserve">Завдання 2, усього </t>
  </si>
  <si>
    <t>Зниження рівня забруднення водних ресурсів</t>
  </si>
  <si>
    <t>Завдання та заходи у сфері охорони атмосферного повітря</t>
  </si>
  <si>
    <t>Будівництво / реконструкція напірних / самопливних каналізаційних колекторів</t>
  </si>
  <si>
    <t xml:space="preserve">Ліквідаційний тампонаж </t>
  </si>
  <si>
    <t xml:space="preserve">Захід 2, усього </t>
  </si>
  <si>
    <t xml:space="preserve">Захід 3, усього </t>
  </si>
  <si>
    <t xml:space="preserve">Захід 4, усього </t>
  </si>
  <si>
    <t xml:space="preserve">Завдання 3, усього </t>
  </si>
  <si>
    <t>Поліпшення екологічного стану водних об’єктів, у т.ч. відновлення та підтримання сприятливого гідрологічного режиму</t>
  </si>
  <si>
    <t>Проведення санітарних заходів та благоустрою у прибережних смугах річок Псел, Сумка, Стрілка, ін. водних об’єктів, очищення русел річок</t>
  </si>
  <si>
    <t>Проведення санітарних заходів та благоустрою у прибережній смузі оз. Чеха</t>
  </si>
  <si>
    <t xml:space="preserve">Реконструкція системи відведення міських зливових стоків у поверхневі водні об’єкти </t>
  </si>
  <si>
    <t xml:space="preserve">Захід 5, усього </t>
  </si>
  <si>
    <t xml:space="preserve">Завдання 4, усього </t>
  </si>
  <si>
    <t>Поліпшення технічного стану та благоустрою водойм</t>
  </si>
  <si>
    <t>Поліпшення технічного стану та благоустрою водойм (розчищення озер, малих річок, каналів та інших водойм): Капітальний ремонт об’єктів благоустрою – розчищення річки Сумки між Воскресенським та Шевченківським мостами</t>
  </si>
  <si>
    <t xml:space="preserve">Реконструкція підпірної гідроспоруди під Шевченківським мостом </t>
  </si>
  <si>
    <t xml:space="preserve">Завдання 5, усього </t>
  </si>
  <si>
    <t>Збереження площ зелених зон та забезпечення якісного озеленення</t>
  </si>
  <si>
    <t>Садіння нових дерев і кущів, заміна засохлих та пошкоджених дерев і кущів уздовж основних магістралей та доріг, у парках, скверах, у межах прибережних смуг річок і водойм</t>
  </si>
  <si>
    <t>Створення та відновлення газонів у парках та скверах</t>
  </si>
  <si>
    <t xml:space="preserve">Завдання 6, усього </t>
  </si>
  <si>
    <t>Очищення міського середовища від негативних наслідків буреломів, вітровалів</t>
  </si>
  <si>
    <t xml:space="preserve">Завдання 7, усього </t>
  </si>
  <si>
    <t xml:space="preserve">Захід 6, усього </t>
  </si>
  <si>
    <t xml:space="preserve">Захід 7, усього </t>
  </si>
  <si>
    <t xml:space="preserve">Санітарне утримання, догляд за пам’ятками природи «Липові насадження», «Дуби» на вулицях Олександра Аніщенка, Герасима Кондратьєва, Петропавлівська, Сергія Табали </t>
  </si>
  <si>
    <t>Утримання ботанічного саду місцевого значення «Юннатівський»</t>
  </si>
  <si>
    <t>Поповнення експозицій рідкісних та зникаючих рослин і тварин у ботанічному саду місцевого значення «Юннатівський»</t>
  </si>
  <si>
    <t>Придбання спеціального обладнання для створення лабораторії та проведення  науково-дослідницьких робіт на території  ботанічного саду місцевого значення «Юннатівський»</t>
  </si>
  <si>
    <t xml:space="preserve">Захід 8, усього </t>
  </si>
  <si>
    <t xml:space="preserve">Захід 9, усього </t>
  </si>
  <si>
    <t xml:space="preserve">Захід 10, усього </t>
  </si>
  <si>
    <t xml:space="preserve">Захід 11, усього </t>
  </si>
  <si>
    <t xml:space="preserve">Виготовлення та встановлення охоронних  знаків для об’єктів природно-заповідного фонду Сумської міської територіальної громади </t>
  </si>
  <si>
    <t>Розроблення проєктів створення територій і об’єктів природно-заповідного фонду та організації їх територій у межах Сумської міської територіальної громади</t>
  </si>
  <si>
    <t>Діяльність щодо збереження видів тварин і рослин, занесених до Червоної книги України, поліпшення середовища їх перебування чи зростання, створення належних умов для розмноження у природних умовах, розведення та розселення у ботанічному саду місцевого значення «Юннатівський»</t>
  </si>
  <si>
    <t>Обладнання системи освітлення на території ботанічного саду місцевого значення «Юннатівський»</t>
  </si>
  <si>
    <t>Доукомплектування системи відеоспостереження на території ботанічного саду місцевого значення «Юннатівський»</t>
  </si>
  <si>
    <t xml:space="preserve">Завдання 8, усього </t>
  </si>
  <si>
    <t>Контроль за місцями чи об’єктами розміщення відходів для запобігання шкідливому впливу їх на навколишнє природне середовище та здоров’я людини</t>
  </si>
  <si>
    <t>Забезпечення передачі відходів, що містять ртуть, сполуки ртуті (у тому числі відпрацьовані люмінесцентні лампи та прилади, що містять ртуть) в установах та закладах галузі «Освіта»</t>
  </si>
  <si>
    <t>Забезпечення екологічно безпечного збирання, перевезення, зберігання, оброблення, утилізації непридатних та заборонених до використання хімічних засобів захисту рослин</t>
  </si>
  <si>
    <t>Нове будівництво полігону для складування твердих побутових відходів на території Верхньосироватської сільської ради Сумського району Сумської області</t>
  </si>
  <si>
    <t xml:space="preserve">Завдання 9, усього </t>
  </si>
  <si>
    <t>Відновлення порушених земель</t>
  </si>
  <si>
    <t>Створення захисних насаджень на ерозійно небезпечних землях на території Сумської міської територіальної громади (в районі вул. Тополянська та в Стецьківському старостинському окрузі)</t>
  </si>
  <si>
    <t xml:space="preserve">Завдання 10, усього </t>
  </si>
  <si>
    <t>Видання інформаційно-освітнього екологічного бюлетеня Сумської міської ради «Екологічний орієнтир»</t>
  </si>
  <si>
    <t>Проведення у позашкільному вихованні освітніх акцій, проєктів, семінарів, лекцій та екскурсій з питань екології та охорони природи</t>
  </si>
  <si>
    <t>Проведення для містян та гостей міста Суми заходів екологічного і природоохоронного напрямку</t>
  </si>
  <si>
    <t>Підготовка і видання поліграфічної продукції щодо пропаганди охорони навколишнього природного середовища</t>
  </si>
  <si>
    <t>Реалізація грантового проєкту «Підвищення обізнаності населення Сумської міської територіальної громади про можливості відновлювальної енергетики»</t>
  </si>
  <si>
    <t>Супровід грантового проєкту «Підвищення обізнаності населення Сумської міської територіальної громади про можливості відновлювальної енергетики»</t>
  </si>
  <si>
    <t>Еколого - просвітницька діяльність</t>
  </si>
  <si>
    <t xml:space="preserve">Завдання 11, усього </t>
  </si>
  <si>
    <t>Наукова діяльність</t>
  </si>
  <si>
    <t>Забезпечення проведення стратегічної екологічної оцінки документів державного планування</t>
  </si>
  <si>
    <t>Програми охорони навколишнього природного середовища Сумської міської територіальної громади на 2022 - 2024 роки (зі змінами)</t>
  </si>
  <si>
    <t>2022 рік</t>
  </si>
  <si>
    <t>2023 рік</t>
  </si>
  <si>
    <t>2024 рік</t>
  </si>
  <si>
    <t>Завдання 1. Зниження рівня забруднення атмосферного повітря</t>
  </si>
  <si>
    <t>Завдання 3. Поліпшення екологічного стану водних об’єктів, у т.ч. відновлення та підтримання сприятливого гідрологічного режиму</t>
  </si>
  <si>
    <t>Завдання 4. Поліпшення технічного стану та благоустрою водойм</t>
  </si>
  <si>
    <t>Завдання 5. Збереження площ зелених зон та забезпечення якісного озеленення</t>
  </si>
  <si>
    <t>Завдання 6. Очищення міського середовища від негативних наслідків буреломів, вітровалів</t>
  </si>
  <si>
    <t>Завдання 8. Контроль за місцями чи об’єктами розміщення відходів для запобігання шкідливому впливу їх на навколишнє природне середовище та здоров’я людини</t>
  </si>
  <si>
    <t>Завдання 9. Відновлення порушених земель</t>
  </si>
  <si>
    <t>Завдання 10. Еколого - просвітницька діяльність</t>
  </si>
  <si>
    <t>Захід 2. Проведення у позашкільному вихованні освітніх акцій, проєктів, семінарів, лекцій та екскурсій з питань екології та охорони природи</t>
  </si>
  <si>
    <t>Захід 4. Підготовка і видання поліграфічної продукції щодо пропаганди охорони навколишнього природного середовища</t>
  </si>
  <si>
    <t>Завдання 11. Наукова діяльність</t>
  </si>
  <si>
    <t>од.</t>
  </si>
  <si>
    <t>Загальний обсяг фінасування</t>
  </si>
  <si>
    <t xml:space="preserve">Витрати на одиницю показника продукту </t>
  </si>
  <si>
    <t>грн/од.</t>
  </si>
  <si>
    <t>Кількість розроблених звітів</t>
  </si>
  <si>
    <t>Кількість проведених лабораторних вимірювань джерел викидів</t>
  </si>
  <si>
    <t>Середні витрати на одиницю показника продукту</t>
  </si>
  <si>
    <t>Відсоток виконання заходу</t>
  </si>
  <si>
    <t>%</t>
  </si>
  <si>
    <t>Кількість затампонованих свердловин</t>
  </si>
  <si>
    <t>грн/м</t>
  </si>
  <si>
    <t xml:space="preserve"> м²</t>
  </si>
  <si>
    <t>га</t>
  </si>
  <si>
    <t>Площа території, на якій проводиться санітарні заходи та благоустрій</t>
  </si>
  <si>
    <t>грн/га</t>
  </si>
  <si>
    <t>Кількість реконструйованих випусків зливових вод</t>
  </si>
  <si>
    <t>шт.</t>
  </si>
  <si>
    <t>Довжина русла, що потребує розчищення</t>
  </si>
  <si>
    <t>м</t>
  </si>
  <si>
    <t>Витрати на одиницю показника продукту</t>
  </si>
  <si>
    <t>Кількість реконструйованих об'єктів</t>
  </si>
  <si>
    <t>од</t>
  </si>
  <si>
    <t>Кількість посаджених/замінених дерев (кущів)</t>
  </si>
  <si>
    <t>грн/шт.</t>
  </si>
  <si>
    <t>Площа створених/відновлених газонів</t>
  </si>
  <si>
    <t>Обсяг ліквідованої деревини</t>
  </si>
  <si>
    <t>Кількість виготовлених знаків необхідних для встановлення</t>
  </si>
  <si>
    <t>Облаштована площа доріжок</t>
  </si>
  <si>
    <t>Загальний обсяг фінасування по заходу</t>
  </si>
  <si>
    <t xml:space="preserve">Загальний обсяг фінасування </t>
  </si>
  <si>
    <t>Встановлення камери відеоспостереження</t>
  </si>
  <si>
    <t>Встановлення вуличних світильників на сонячних батареях</t>
  </si>
  <si>
    <t>Кількість ботанічних садів, що утримуються</t>
  </si>
  <si>
    <t>Кількість видів придбаних екземплярів</t>
  </si>
  <si>
    <t>Кількість розроблених проєктів</t>
  </si>
  <si>
    <t>Кількість придбаного обладнання</t>
  </si>
  <si>
    <t>Кількість придбаних кормів</t>
  </si>
  <si>
    <t>т</t>
  </si>
  <si>
    <t>грн/т</t>
  </si>
  <si>
    <t>Кількість придбаних генераторів</t>
  </si>
  <si>
    <t>Кількість придбаного інвентарю,засобів, предметів</t>
  </si>
  <si>
    <t>Кількість встановлених комплектів обладнання</t>
  </si>
  <si>
    <t>Кількість люмінесцентних ламп,переданих спецалізованому підприємству, що має ліцензію</t>
  </si>
  <si>
    <t>Кількість пестицидів переданих на утилізацію підприємству, що має ліцензію</t>
  </si>
  <si>
    <t>Площа влаштованих карт складування</t>
  </si>
  <si>
    <t>Кількість висаджених зелених насаджень</t>
  </si>
  <si>
    <t>Кількість виданих бюлетнів</t>
  </si>
  <si>
    <t>Кількість проведених акцій</t>
  </si>
  <si>
    <t>Кількість проведених заходів</t>
  </si>
  <si>
    <t>Кількість видів поліграфічної продукції</t>
  </si>
  <si>
    <t>Кількість проведених просвітницьких ініціатив</t>
  </si>
  <si>
    <t>Кількість улаштованих сонячних електростанцій</t>
  </si>
  <si>
    <t>Кількість заходів супроводу</t>
  </si>
  <si>
    <t>Кількість розроблених СЕО</t>
  </si>
  <si>
    <t xml:space="preserve">
Загальний обсяг фінасування</t>
  </si>
  <si>
    <t>Природоохоронні заходи за  рахунок цільових фондів (КТПКВКМБ-8340)</t>
  </si>
  <si>
    <t>Природоохоронні заходи за рахунок цільових фондів (КТПКВКМБ-8340)</t>
  </si>
  <si>
    <t>Завдання 7. Належне утримання і розвиток обєктів природно - заповідного фонду</t>
  </si>
  <si>
    <t>17 661 604</t>
  </si>
  <si>
    <t>грн</t>
  </si>
  <si>
    <t>0618340
1018340</t>
  </si>
  <si>
    <t>Управління освіти і науки Сумської міської ради, відділ культури Сумської міської ради</t>
  </si>
  <si>
    <t>1218340
0618340
1018340</t>
  </si>
  <si>
    <t xml:space="preserve">Департамент інфраструктури міста Сумської міської ради, управління освіти і науки Сумської міської ради, відділ культури Сумської міської ради </t>
  </si>
  <si>
    <t>1217310
1217361
1217363
1218340
1217383</t>
  </si>
  <si>
    <t>Департамент інфраструктури міста Сумської міської ради</t>
  </si>
  <si>
    <t>В.4 Комфортна громада</t>
  </si>
  <si>
    <t>Нове будівництво модульної зливної станції біля очисних споруд за адресою: м. Суми, вул. Гамалія, буд. 40</t>
  </si>
  <si>
    <t>1217310
1217361
1218340</t>
  </si>
  <si>
    <t>1217310
1218340</t>
  </si>
  <si>
    <t>1216030
1218340</t>
  </si>
  <si>
    <t>1217330
1218340</t>
  </si>
  <si>
    <t>Санітарне утримання та догляд за насадженнями парку-пам’ятки садово-паркового мистецтва місцевого значення «Басівський»</t>
  </si>
  <si>
    <t>0618340</t>
  </si>
  <si>
    <t>Управління освіти і науки Сумської міської ради, центр еколого-натуралістичної творчості учнівської молоді Сумської міської ради</t>
  </si>
  <si>
    <t>Департамент фінансів, економіки та інвестицій Сумської міської ради</t>
  </si>
  <si>
    <t>1218340
1218312</t>
  </si>
  <si>
    <t>1517330
1517361</t>
  </si>
  <si>
    <t>Управління капітального будівництва та дорожнього господарства Сумської міської ради</t>
  </si>
  <si>
    <t>390 000,00 (грант)</t>
  </si>
  <si>
    <t>Управління освіти і науки Сумської міської ради, Департамент фінансів, економіки та інвестицій Сумської міської ради</t>
  </si>
  <si>
    <t>0218340</t>
  </si>
  <si>
    <t>Виконком Сумської міської ради, КУ "Агенція промоції "Суми"" Сумської міської ради</t>
  </si>
  <si>
    <t>0618340
3718340</t>
  </si>
  <si>
    <t xml:space="preserve">2022 рік (план) </t>
  </si>
  <si>
    <t>Виконавець ГРБК</t>
  </si>
  <si>
    <t xml:space="preserve">Назва завдання та заходу </t>
  </si>
  <si>
    <t>Завдання 2. Зниження рівня забруднення водних ресурсів</t>
  </si>
  <si>
    <t>Планові ‌значення‌ ‌показників‌ ‌за‌ ‌роками‌ ‌виконання</t>
  </si>
  <si>
    <t xml:space="preserve">Результативні показники/індикатори </t>
  </si>
  <si>
    <t>0618340 3718340</t>
  </si>
  <si>
    <t>Модернізація та реконструкція системи водовідведення у м. Суми (реконструкція міських каналізаційних очисних споруд комунального підприємства «Міськводоканал» Сумської міської ради потужністю        60 000 м3/добу з виділенням першої черги будівництва потужністю 30 000 м3/добу у м. Суми вул. Гамалія, буд. 40</t>
  </si>
  <si>
    <t>Ліквідація наслідків буреломів, вітровалів на території Сумської міської територіальної громади</t>
  </si>
  <si>
    <r>
      <t>Належне утримання і розвиток об</t>
    </r>
    <r>
      <rPr>
        <b/>
        <sz val="9"/>
        <color theme="1"/>
        <rFont val="Rockwell"/>
        <family val="1"/>
      </rPr>
      <t>'</t>
    </r>
    <r>
      <rPr>
        <b/>
        <sz val="9"/>
        <color theme="1"/>
        <rFont val="Times New Roman"/>
        <family val="1"/>
        <charset val="204"/>
      </rPr>
      <t>єктів природно-заповідного фонду</t>
    </r>
  </si>
  <si>
    <t xml:space="preserve">Сплата членських внесків Асоціація професіоналів довкілля «PAEW»/ Professional Association of Environmentalists of the World (PAEW)
</t>
  </si>
  <si>
    <t>Кількість заходів з охорони навколишнього середовища</t>
  </si>
  <si>
    <t>Кількість заходів</t>
  </si>
  <si>
    <t>Кількість пам'яток природи, за якими здійснюється догляд</t>
  </si>
  <si>
    <t>Кількість об'єктів, що утримується</t>
  </si>
  <si>
    <t xml:space="preserve">Розробка проєктів інвентаризації джерел викидів забруднюючих речовин в атмосферне повітря закладів галузі «Освіта», культурно-освітніх закладів та установ Сумської міської територіальної громади
</t>
  </si>
  <si>
    <t>В.4.1
Охорона
навколишнього
природного
середовища</t>
  </si>
  <si>
    <t xml:space="preserve">В.4.3. Комфортне та
якісне житло
</t>
  </si>
  <si>
    <t xml:space="preserve">В.4.3.2. Модернізація системи централізованого
водопостачання та водовідведення
</t>
  </si>
  <si>
    <t xml:space="preserve">В.4.1.1. Відновлення гідрологічного режиму та підтримка
санітарного стану водойм громади
</t>
  </si>
  <si>
    <t>В.4.1 Охорона навколишнього природного середовища</t>
  </si>
  <si>
    <t>В.4.1.4. Збереження та розвиток зелених зон (озеленення)</t>
  </si>
  <si>
    <t>В.4.2.2. Будівництво полігону для складування твердих
побутових відходів</t>
  </si>
  <si>
    <t xml:space="preserve">В.4.1.5. Підвищення екологічної свідомості населення </t>
  </si>
  <si>
    <t xml:space="preserve"> В.4.1
Охорона
навколишнього
природного
середовища</t>
  </si>
  <si>
    <t xml:space="preserve"> В.4.2. Чиста громада</t>
  </si>
  <si>
    <t>Кількість   збудованих /
реконструйованих напірних / самопливних колекторів</t>
  </si>
  <si>
    <t>Кількість модернізованих /
реконструйованих систем водовідведення</t>
  </si>
  <si>
    <t xml:space="preserve">В.4.2. Чиста громада
</t>
  </si>
  <si>
    <t xml:space="preserve">В.4.1 Охорона навколишнього
природного середовища
</t>
  </si>
  <si>
    <t>Відсоток виконання заходів у поточному році</t>
  </si>
  <si>
    <t xml:space="preserve">Відсоток виконання заходів </t>
  </si>
  <si>
    <t>Відсоток виконання заходів</t>
  </si>
  <si>
    <t xml:space="preserve">1217310
</t>
  </si>
  <si>
    <t xml:space="preserve">Облаштування території (доріжок, огорожі тощо)
ботанічного саду місцевого значення «Юннатівський»
</t>
  </si>
  <si>
    <t>Управління освіти і науки Сумської міської ради, центр 
еколого-натуралістичної творчості учнівської молоді Сумської міської ради</t>
  </si>
  <si>
    <t xml:space="preserve">
Витрат</t>
  </si>
  <si>
    <t xml:space="preserve"> Збереження природно-заповідного фонду</t>
  </si>
  <si>
    <t>Програми охорони навколишнього природного середовища Сумської міської територіальної громади на 2022 - 2024 роки 
(зі змінами)</t>
  </si>
  <si>
    <t>Директор Департаменту, фінансів, економіки та інвестицій Сумської міської ради                                                                                                                                                  Світлана ЛИПОВА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</si>
  <si>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Додаток 1
                                                                                                                                                                                         до Програми охорони навколишнього природного середовища 
                                                                                                                                                                                    Сумської міської територіальної громади на 2022-2024 роки 
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</si>
  <si>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                                                                      Перелік завдань і заходів </t>
  </si>
  <si>
    <t>Кількість встановлених сонячних електростанцій</t>
  </si>
  <si>
    <r>
      <t xml:space="preserve">Захід 1. Розробка проєктів інвентаризації джерел викидів забруднюючих речовин в атмосферне повітря     закладів галузі «Освіта», культурно-освітніх закладів та установ Сумської міської територіальної громади
</t>
    </r>
    <r>
      <rPr>
        <b/>
        <i/>
        <u/>
        <sz val="8"/>
        <color theme="1"/>
        <rFont val="Times New Roman"/>
        <family val="1"/>
        <charset val="204"/>
      </rPr>
      <t xml:space="preserve">Відповідальний виконавець: </t>
    </r>
    <r>
      <rPr>
        <sz val="8"/>
        <color theme="1"/>
        <rFont val="Times New Roman"/>
        <family val="1"/>
        <charset val="204"/>
      </rPr>
      <t xml:space="preserve">Управління освіти і науки Сумської міської ради, відділ культури Сумської міської ради
</t>
    </r>
    <r>
      <rPr>
        <b/>
        <i/>
        <u/>
        <sz val="8"/>
        <color theme="1"/>
        <rFont val="Times New Roman"/>
        <family val="1"/>
        <charset val="204"/>
      </rPr>
      <t>Природоохоронні заходи за рахунок цілоьових фондів ( КТПКВКМБ-8340)</t>
    </r>
    <r>
      <rPr>
        <sz val="8"/>
        <color theme="1"/>
        <rFont val="Times New Roman"/>
        <family val="1"/>
        <charset val="204"/>
      </rPr>
      <t xml:space="preserve">
</t>
    </r>
  </si>
  <si>
    <r>
      <t xml:space="preserve">
Захід 2. Проведення інструментальних лабораторних вимірювань, необхідних для здійснення контролю за дотриманням норм ГДВ забруднюючих речовин від стаціонарних джерел забруднення
</t>
    </r>
    <r>
      <rPr>
        <b/>
        <i/>
        <u/>
        <sz val="8"/>
        <color theme="1"/>
        <rFont val="Times New Roman"/>
        <family val="1"/>
        <charset val="204"/>
      </rPr>
      <t xml:space="preserve">Відповідальний виконавець: </t>
    </r>
    <r>
      <rPr>
        <sz val="8"/>
        <color theme="1"/>
        <rFont val="Times New Roman"/>
        <family val="1"/>
        <charset val="204"/>
      </rPr>
      <t xml:space="preserve">Департамент інфраструктури міста Сумської міської ради, управління освіти і науки Сумської міської ради, відділ культури Сумської міської ради.
</t>
    </r>
    <r>
      <rPr>
        <b/>
        <i/>
        <u/>
        <sz val="8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  <r>
      <rPr>
        <sz val="8"/>
        <color theme="1"/>
        <rFont val="Times New Roman"/>
        <family val="1"/>
        <charset val="204"/>
      </rPr>
      <t xml:space="preserve">
</t>
    </r>
  </si>
  <si>
    <r>
      <t xml:space="preserve">Захід 1. Будівництво / реконструкція напірних / самопливних каналізаційних колекторів 
</t>
    </r>
    <r>
      <rPr>
        <b/>
        <i/>
        <u/>
        <sz val="8"/>
        <rFont val="Times New Roman"/>
        <family val="1"/>
        <charset val="204"/>
      </rPr>
      <t xml:space="preserve">Відповідальний виконавець: </t>
    </r>
    <r>
      <rPr>
        <sz val="8"/>
        <rFont val="Times New Roman"/>
        <family val="1"/>
        <charset val="204"/>
      </rPr>
      <t xml:space="preserve">Департамент інфраструктури міста Сумської міської ради
</t>
    </r>
    <r>
      <rPr>
        <b/>
        <i/>
        <u/>
        <sz val="8"/>
        <rFont val="Times New Roman"/>
        <family val="1"/>
        <charset val="204"/>
      </rPr>
      <t>Будівництво    об’єктів    житлово-комунального господарства (КТПКВКМБ-7310)
Співфінансування  інвестиційних  проєктів,  що реалізуються   за   рахунок   коштів   державного фонду регіонального розвитку
(КТПКВКМБ-7361)
Виконання   інвестиційних   проєктів   в рамках здійснення        заходів        щодо соціально- економічного     розвитку     окремих     територій (КТПКВКМБ-7363)
Природоохоронні  заходи  за  рахунок  цільових фондів (КТПКВКМБ-8340)
Реалізація проектів (о'бєктів, заходів) за рахунок коштів фонду ліквідації наслідків зброїної агресії
(КТПКВКМБ-7383)</t>
    </r>
    <r>
      <rPr>
        <sz val="8"/>
        <rFont val="Times New Roman"/>
        <family val="1"/>
        <charset val="204"/>
      </rPr>
      <t xml:space="preserve">
</t>
    </r>
  </si>
  <si>
    <r>
      <t xml:space="preserve">Захід 2. Модернізація та реконструкція системи водовідведення у м. Суми (реконструкція міських каналізаційних очисних споруд комунального підприємства «Міськводоканал» Сумської міської ради потужністю 60 000 м3/добу з виділенням першої черги будівництва потужністю 30 000 м3/добу у м. Суми вул. Гамалія, буд. 40
</t>
    </r>
    <r>
      <rPr>
        <b/>
        <i/>
        <u/>
        <sz val="8"/>
        <rFont val="Times New Roman"/>
        <family val="1"/>
        <charset val="204"/>
      </rPr>
      <t xml:space="preserve">Відповідальний виконавець: </t>
    </r>
    <r>
      <rPr>
        <sz val="8"/>
        <rFont val="Times New Roman"/>
        <family val="1"/>
        <charset val="204"/>
      </rPr>
      <t xml:space="preserve">Департамент інфраструктури міста Сумської міської ради
</t>
    </r>
    <r>
      <rPr>
        <b/>
        <i/>
        <u/>
        <sz val="8"/>
        <rFont val="Times New Roman"/>
        <family val="1"/>
        <charset val="204"/>
      </rPr>
      <t>Будівництво об’єктів житлово-комунального господарства (КТПКВКМБ-7310)</t>
    </r>
    <r>
      <rPr>
        <sz val="8"/>
        <rFont val="Times New Roman"/>
        <family val="1"/>
        <charset val="204"/>
      </rPr>
      <t xml:space="preserve">
</t>
    </r>
  </si>
  <si>
    <r>
      <t xml:space="preserve">Захід 3. Нове будівництво модульної зливної станції біля очисних споруд за адресою: м. Суми вул. Гамалія, буд. 40
</t>
    </r>
    <r>
      <rPr>
        <b/>
        <i/>
        <u/>
        <sz val="8"/>
        <color theme="1"/>
        <rFont val="Times New Roman"/>
        <family val="1"/>
        <charset val="204"/>
      </rPr>
      <t>Відповідальний виконавець</t>
    </r>
    <r>
      <rPr>
        <sz val="8"/>
        <color theme="1"/>
        <rFont val="Times New Roman"/>
        <family val="1"/>
        <charset val="204"/>
      </rPr>
      <t xml:space="preserve">: Департамент
інфраструктури міста Сумської міської ради
</t>
    </r>
    <r>
      <rPr>
        <b/>
        <i/>
        <u/>
        <sz val="8"/>
        <color theme="1"/>
        <rFont val="Times New Roman"/>
        <family val="1"/>
        <charset val="204"/>
      </rPr>
      <t>Будівництво    об’єктів    житлово-комунального господарства 
 (КТПКВКМБ - 7310)
Cпівфінансування  інвестиційних  проектів,  що реалізуються   за   рахунок   коштів   державного фонду регіонального   розвитку (КТПКВКМБ-7361)
Природоохоронні  заходи  за  рахунок  цільових фондів (КТПКВКМБ-8340)</t>
    </r>
    <r>
      <rPr>
        <sz val="8"/>
        <color theme="1"/>
        <rFont val="Times New Roman"/>
        <family val="1"/>
        <charset val="204"/>
      </rPr>
      <t xml:space="preserve">
</t>
    </r>
  </si>
  <si>
    <r>
      <t>Кількість об</t>
    </r>
    <r>
      <rPr>
        <sz val="8"/>
        <color theme="1"/>
        <rFont val="Rockwell"/>
        <family val="1"/>
      </rPr>
      <t>'</t>
    </r>
    <r>
      <rPr>
        <sz val="8"/>
        <color theme="1"/>
        <rFont val="Times New Roman"/>
        <family val="1"/>
        <charset val="204"/>
      </rPr>
      <t>єктів будівництва</t>
    </r>
  </si>
  <si>
    <r>
      <t xml:space="preserve">Захід 4. Ліквідаційний тампонаж
</t>
    </r>
    <r>
      <rPr>
        <b/>
        <i/>
        <u/>
        <sz val="8"/>
        <color theme="1"/>
        <rFont val="Times New Roman"/>
        <family val="1"/>
        <charset val="204"/>
      </rPr>
      <t>Відповідальний  виконавець</t>
    </r>
    <r>
      <rPr>
        <sz val="8"/>
        <color theme="1"/>
        <rFont val="Times New Roman"/>
        <family val="1"/>
        <charset val="204"/>
      </rPr>
      <t xml:space="preserve">:   Департамент інфраструктури   міста   Сумської   міської   ради
</t>
    </r>
    <r>
      <rPr>
        <b/>
        <i/>
        <u/>
        <sz val="8"/>
        <color theme="1"/>
        <rFont val="Times New Roman"/>
        <family val="1"/>
        <charset val="204"/>
      </rPr>
      <t>Будівництво    об’єктів    житлово-комунального господарства
 (КТПКВКМБ-7310) 
Природоохоронні  заходи  за  рахунок  цільових
фондів (КТПКВКМБ-8340)</t>
    </r>
    <r>
      <rPr>
        <sz val="8"/>
        <color theme="1"/>
        <rFont val="Times New Roman"/>
        <family val="1"/>
        <charset val="204"/>
      </rPr>
      <t xml:space="preserve">
 </t>
    </r>
  </si>
  <si>
    <r>
      <t xml:space="preserve">Захід 5. Реконструкція системи відведення міських зливових стоків у поверхневі водні об’єкти                  
</t>
    </r>
    <r>
      <rPr>
        <b/>
        <i/>
        <sz val="8"/>
        <color theme="1"/>
        <rFont val="Times New Roman"/>
        <family val="1"/>
        <charset val="204"/>
      </rPr>
      <t>Відповідальний  виконавець:</t>
    </r>
    <r>
      <rPr>
        <sz val="8"/>
        <color theme="1"/>
        <rFont val="Times New Roman"/>
        <family val="1"/>
        <charset val="204"/>
      </rPr>
      <t xml:space="preserve">  Департамент інфраструктури   міста   Сумської   міської   ради                                                                                                                                               </t>
    </r>
    <r>
      <rPr>
        <b/>
        <i/>
        <u/>
        <sz val="8"/>
        <color theme="1"/>
        <rFont val="Times New Roman"/>
        <family val="1"/>
        <charset val="204"/>
      </rPr>
      <t xml:space="preserve">Будівництво    об’єктів    житлово-комунального господарства  (КТПКВКМБ-7310) 
Природоохоронні  заходи  за  рахунок  цільових фондів (КТПКВКМБ-8340)   </t>
    </r>
    <r>
      <rPr>
        <b/>
        <sz val="8"/>
        <color theme="1"/>
        <rFont val="Times New Roman"/>
        <family val="1"/>
        <charset val="204"/>
      </rPr>
      <t xml:space="preserve">   </t>
    </r>
    <r>
      <rPr>
        <sz val="8"/>
        <color theme="1"/>
        <rFont val="Times New Roman"/>
        <family val="1"/>
        <charset val="204"/>
      </rPr>
      <t xml:space="preserve">      </t>
    </r>
  </si>
  <si>
    <r>
      <t xml:space="preserve">Захід 1. Проведення санітарних заходів та благоустрою у прибережних смугах річок Псел, Сумка, Стрілка, ін. водних об’єктів, очищення русел річок
</t>
    </r>
    <r>
      <rPr>
        <b/>
        <i/>
        <u/>
        <sz val="8"/>
        <color theme="1"/>
        <rFont val="Times New Roman"/>
        <family val="1"/>
        <charset val="204"/>
      </rPr>
      <t>Відповідальний  виконавець</t>
    </r>
    <r>
      <rPr>
        <sz val="8"/>
        <color theme="1"/>
        <rFont val="Times New Roman"/>
        <family val="1"/>
        <charset val="204"/>
      </rPr>
      <t xml:space="preserve">: Департамент інфраструктури   міста   Сумської   міської   ради
</t>
    </r>
    <r>
      <rPr>
        <b/>
        <i/>
        <u/>
        <sz val="8"/>
        <color theme="1"/>
        <rFont val="Times New Roman"/>
        <family val="1"/>
        <charset val="204"/>
      </rPr>
      <t>Природоохоронні   заходи   за   рахунок   цільових фондів (КТПКВКМБ - 8340)</t>
    </r>
    <r>
      <rPr>
        <sz val="8"/>
        <color theme="1"/>
        <rFont val="Times New Roman"/>
        <family val="1"/>
        <charset val="204"/>
      </rPr>
      <t xml:space="preserve">
</t>
    </r>
  </si>
  <si>
    <r>
      <t>грн/м</t>
    </r>
    <r>
      <rPr>
        <sz val="8"/>
        <color theme="1"/>
        <rFont val="Calibri"/>
        <family val="2"/>
        <charset val="204"/>
      </rPr>
      <t>²</t>
    </r>
  </si>
  <si>
    <r>
      <t xml:space="preserve">Захід 2. Проведення санітарних заходів та благоустрою у прибережній смузі оз. Чеха
</t>
    </r>
    <r>
      <rPr>
        <b/>
        <i/>
        <u/>
        <sz val="8"/>
        <color theme="1"/>
        <rFont val="Times New Roman"/>
        <family val="1"/>
        <charset val="204"/>
      </rPr>
      <t xml:space="preserve">Відповідальний  виконавець: </t>
    </r>
    <r>
      <rPr>
        <sz val="8"/>
        <color theme="1"/>
        <rFont val="Times New Roman"/>
        <family val="1"/>
        <charset val="204"/>
      </rPr>
      <t xml:space="preserve"> Департамент інфраструктури   міста   Сумської   міської   ради
</t>
    </r>
    <r>
      <rPr>
        <b/>
        <i/>
        <u/>
        <sz val="8"/>
        <color theme="1"/>
        <rFont val="Times New Roman"/>
        <family val="1"/>
        <charset val="204"/>
      </rPr>
      <t>Природоохоронні   заходи   за   рахунок   цільових фондів (КТПКВКМБ - 8340)</t>
    </r>
  </si>
  <si>
    <r>
      <t xml:space="preserve">Захід 1. Поліпшення технічного стану та благоустрою водойм (розчищення озер, малих річок, каналів та інших водойм): Капітальний ремонт об’єктів благоустрою – розчищення річки Сумки між Воскресенським та Шевченківським мостами
</t>
    </r>
    <r>
      <rPr>
        <b/>
        <i/>
        <u/>
        <sz val="8"/>
        <color theme="1"/>
        <rFont val="Times New Roman"/>
        <family val="1"/>
        <charset val="204"/>
      </rPr>
      <t>Відповідальний  виконавець:</t>
    </r>
    <r>
      <rPr>
        <sz val="8"/>
        <color theme="1"/>
        <rFont val="Times New Roman"/>
        <family val="1"/>
        <charset val="204"/>
      </rPr>
      <t xml:space="preserve">  Департамент інфраструктури   міста   Сумської   міської   ради
</t>
    </r>
    <r>
      <rPr>
        <b/>
        <i/>
        <u/>
        <sz val="8"/>
        <color theme="1"/>
        <rFont val="Times New Roman"/>
        <family val="1"/>
        <charset val="204"/>
      </rPr>
      <t>Організація  благоустрою населених пунктів (КТПКВКМБ-6030)
Природоохоронні   заходи   за   рахунок   цільових фондів (КТПКВКМБ-8340)</t>
    </r>
  </si>
  <si>
    <r>
      <t xml:space="preserve">Захід 2. Реконструкція підпірної гідроспоруди під Шевченківським мостом 
</t>
    </r>
    <r>
      <rPr>
        <b/>
        <i/>
        <u/>
        <sz val="8"/>
        <color theme="1"/>
        <rFont val="Times New Roman"/>
        <family val="1"/>
        <charset val="204"/>
      </rPr>
      <t>Відповідальний  виконавець:</t>
    </r>
    <r>
      <rPr>
        <sz val="8"/>
        <color theme="1"/>
        <rFont val="Times New Roman"/>
        <family val="1"/>
        <charset val="204"/>
      </rPr>
      <t xml:space="preserve">  Департамент інфраструктури   міста   Сумської   міської   ради
</t>
    </r>
    <r>
      <rPr>
        <b/>
        <i/>
        <u/>
        <sz val="8"/>
        <color theme="1"/>
        <rFont val="Times New Roman"/>
        <family val="1"/>
        <charset val="204"/>
      </rPr>
      <t>Будівництво інших об’єктів комунальної власності (КТПКВКМБ-7330)
Природоохоронні заходи за   рахунок   цільових фондів (КТПКВКМБ-8340)</t>
    </r>
  </si>
  <si>
    <r>
      <t xml:space="preserve">Захід 1. Садіння нових дерев і кущів, заміна засохлих та пошкоджених дерев і кущів уздовж основних магістралей та доріг, у парках, скверах, у межах прибережних смуг річок і водойм
</t>
    </r>
    <r>
      <rPr>
        <b/>
        <i/>
        <u/>
        <sz val="8"/>
        <color theme="1"/>
        <rFont val="Times New Roman"/>
        <family val="1"/>
        <charset val="204"/>
      </rPr>
      <t>Відповідальний виконавець</t>
    </r>
    <r>
      <rPr>
        <sz val="8"/>
        <color theme="1"/>
        <rFont val="Times New Roman"/>
        <family val="1"/>
        <charset val="204"/>
      </rPr>
      <t xml:space="preserve">:   Департамент інфраструктури   міста   Сумської   міської   ради
</t>
    </r>
    <r>
      <rPr>
        <b/>
        <i/>
        <u/>
        <sz val="8"/>
        <color theme="1"/>
        <rFont val="Times New Roman"/>
        <family val="1"/>
        <charset val="204"/>
      </rPr>
      <t xml:space="preserve">
Природоохоронні заходи за рахунок цільових
фондів (КТПКВКМБ-8340)</t>
    </r>
  </si>
  <si>
    <r>
      <t xml:space="preserve">Захід 2. Створення та відновлення газонів у парках та скверах
</t>
    </r>
    <r>
      <rPr>
        <b/>
        <i/>
        <u/>
        <sz val="8"/>
        <color theme="1"/>
        <rFont val="Times New Roman"/>
        <family val="1"/>
        <charset val="204"/>
      </rPr>
      <t>Відповідальний виконавець</t>
    </r>
    <r>
      <rPr>
        <sz val="8"/>
        <color theme="1"/>
        <rFont val="Times New Roman"/>
        <family val="1"/>
        <charset val="204"/>
      </rPr>
      <t xml:space="preserve">: Департамент інфраструктури  міста  Сумської  міської  ради
</t>
    </r>
    <r>
      <rPr>
        <b/>
        <i/>
        <u/>
        <sz val="8"/>
        <color theme="1"/>
        <rFont val="Times New Roman"/>
        <family val="1"/>
        <charset val="204"/>
      </rPr>
      <t>Природоохоронні  заходи  за  рахунок  цільових  фондів (КТПКВКМБ-8340)</t>
    </r>
    <r>
      <rPr>
        <sz val="8"/>
        <color theme="1"/>
        <rFont val="Times New Roman"/>
        <family val="1"/>
        <charset val="204"/>
      </rPr>
      <t xml:space="preserve">
</t>
    </r>
  </si>
  <si>
    <r>
      <t>м</t>
    </r>
    <r>
      <rPr>
        <sz val="8"/>
        <color theme="1"/>
        <rFont val="Calibri"/>
        <family val="2"/>
        <charset val="204"/>
      </rPr>
      <t>²</t>
    </r>
  </si>
  <si>
    <r>
      <t>м</t>
    </r>
    <r>
      <rPr>
        <sz val="8"/>
        <color theme="1"/>
        <rFont val="Calibri"/>
        <family val="2"/>
        <charset val="204"/>
      </rPr>
      <t>³</t>
    </r>
  </si>
  <si>
    <r>
      <t>грн/м</t>
    </r>
    <r>
      <rPr>
        <sz val="8"/>
        <color theme="1"/>
        <rFont val="Calibri"/>
        <family val="2"/>
        <charset val="204"/>
      </rPr>
      <t>³</t>
    </r>
  </si>
  <si>
    <r>
      <t xml:space="preserve">Захід 1. Ліквідація наслідків буреломів, вітровалів на території Сумської міської територіальної громади
</t>
    </r>
    <r>
      <rPr>
        <b/>
        <i/>
        <u/>
        <sz val="8"/>
        <color theme="1"/>
        <rFont val="Times New Roman"/>
        <family val="1"/>
        <charset val="204"/>
      </rPr>
      <t>Відповідальний  виконавець:</t>
    </r>
    <r>
      <rPr>
        <sz val="8"/>
        <color theme="1"/>
        <rFont val="Times New Roman"/>
        <family val="1"/>
        <charset val="204"/>
      </rPr>
      <t xml:space="preserve">
Департамент інфраструктури  міста  Сумської  міської  ради
</t>
    </r>
    <r>
      <rPr>
        <b/>
        <i/>
        <u/>
        <sz val="8"/>
        <color theme="1"/>
        <rFont val="Times New Roman"/>
        <family val="1"/>
        <charset val="204"/>
      </rPr>
      <t>Природоохоронні  заходи  за  рахунок  цільових  фондів (КТПКВКМБ-8340)</t>
    </r>
  </si>
  <si>
    <r>
      <t xml:space="preserve">Захід 2.  Санітарне утримання та догляд за насадженнями парку - пам’ятки садово-паркового мистецтва місцевого значення «Басівський»
</t>
    </r>
    <r>
      <rPr>
        <b/>
        <i/>
        <u/>
        <sz val="8"/>
        <color theme="1"/>
        <rFont val="Times New Roman"/>
        <family val="1"/>
        <charset val="204"/>
      </rPr>
      <t>Відповідальний  виконавець</t>
    </r>
    <r>
      <rPr>
        <sz val="8"/>
        <color theme="1"/>
        <rFont val="Times New Roman"/>
        <family val="1"/>
        <charset val="204"/>
      </rPr>
      <t xml:space="preserve">:  Департамент  інфраструктури міста Сумської міської ради
</t>
    </r>
    <r>
      <rPr>
        <b/>
        <i/>
        <u/>
        <sz val="8"/>
        <color theme="1"/>
        <rFont val="Times New Roman"/>
        <family val="1"/>
        <charset val="204"/>
      </rPr>
      <t xml:space="preserve">
Природоохоронні заходи за рахунок цільових фондів (КТПКВКМБ-8340)</t>
    </r>
    <r>
      <rPr>
        <sz val="8"/>
        <color theme="1"/>
        <rFont val="Times New Roman"/>
        <family val="1"/>
        <charset val="204"/>
      </rPr>
      <t xml:space="preserve">
</t>
    </r>
  </si>
  <si>
    <r>
      <t xml:space="preserve">Захід 3. Виготовлення та встановлення охоронних  знаків для об’єктів природно-заповідного фонду Сумської міської територіальної громади
</t>
    </r>
    <r>
      <rPr>
        <b/>
        <i/>
        <u/>
        <sz val="8"/>
        <color theme="1"/>
        <rFont val="Times New Roman"/>
        <family val="1"/>
        <charset val="204"/>
      </rPr>
      <t xml:space="preserve">Відповідальний  виконавець: </t>
    </r>
    <r>
      <rPr>
        <sz val="8"/>
        <color theme="1"/>
        <rFont val="Times New Roman"/>
        <family val="1"/>
        <charset val="204"/>
      </rPr>
      <t xml:space="preserve"> Департамент  інфраструктури міста Сумської міської ради 
</t>
    </r>
    <r>
      <rPr>
        <b/>
        <i/>
        <u/>
        <sz val="8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</si>
  <si>
    <r>
      <t xml:space="preserve">
Захід 4. Облаштування території (доріжок, огорожі тощо)
ботанічного саду місцевого значення «Юннатівський»
</t>
    </r>
    <r>
      <rPr>
        <b/>
        <i/>
        <u/>
        <sz val="8"/>
        <color theme="1"/>
        <rFont val="Times New Roman"/>
        <family val="1"/>
        <charset val="204"/>
      </rPr>
      <t xml:space="preserve">Відповідальний  виконавець: </t>
    </r>
    <r>
      <rPr>
        <sz val="8"/>
        <color theme="1"/>
        <rFont val="Times New Roman"/>
        <family val="1"/>
        <charset val="204"/>
      </rPr>
      <t xml:space="preserve"> Управління освіти   і   науки   Сумської   міської   ради, центр  еколого-натуралістичної  творчості учнівської молоді Сумської міської ради
</t>
    </r>
    <r>
      <rPr>
        <b/>
        <i/>
        <u/>
        <sz val="8"/>
        <color theme="1"/>
        <rFont val="Times New Roman"/>
        <family val="1"/>
        <charset val="204"/>
      </rPr>
      <t xml:space="preserve">
Природоохоронні  заходи за рахунок цільових  фондів
(КТПКВКМБ-8340)</t>
    </r>
    <r>
      <rPr>
        <sz val="8"/>
        <color theme="1"/>
        <rFont val="Times New Roman"/>
        <family val="1"/>
        <charset val="204"/>
      </rPr>
      <t xml:space="preserve">
</t>
    </r>
  </si>
  <si>
    <r>
      <t xml:space="preserve">Захід 5. Утримання ботанічного саду місцевого значення «Юннатівський»
</t>
    </r>
    <r>
      <rPr>
        <b/>
        <i/>
        <u/>
        <sz val="8"/>
        <color theme="1"/>
        <rFont val="Times New Roman"/>
        <family val="1"/>
        <charset val="204"/>
      </rPr>
      <t>Відповідальний виконавець:</t>
    </r>
    <r>
      <rPr>
        <sz val="8"/>
        <color theme="1"/>
        <rFont val="Times New Roman"/>
        <family val="1"/>
        <charset val="204"/>
      </rPr>
      <t xml:space="preserve">   Управління освіти і науки Сумської міської ради, центр  еколого-натуралістичної творчості учнівської молоді Сумської міської ради
</t>
    </r>
    <r>
      <rPr>
        <b/>
        <i/>
        <u/>
        <sz val="8"/>
        <color theme="1"/>
        <rFont val="Times New Roman"/>
        <family val="1"/>
        <charset val="204"/>
      </rPr>
      <t xml:space="preserve">
Природоохоронні заходи за рахунок  цільових фондів
(КТПКВКМБ-8340)</t>
    </r>
  </si>
  <si>
    <r>
      <t xml:space="preserve">Захід 6. Поповнення експозицій рідкісних та зникаючих рослин і тварин у ботанічному саду місцевого значення «Юннатівський»
</t>
    </r>
    <r>
      <rPr>
        <b/>
        <i/>
        <u/>
        <sz val="8"/>
        <color theme="1"/>
        <rFont val="Times New Roman"/>
        <family val="1"/>
        <charset val="204"/>
      </rPr>
      <t>Відповідальний  виконавець:</t>
    </r>
    <r>
      <rPr>
        <sz val="8"/>
        <color theme="1"/>
        <rFont val="Times New Roman"/>
        <family val="1"/>
        <charset val="204"/>
      </rPr>
      <t xml:space="preserve"> Управління освіти і науки Сумської міської ради, центр еколого-натуралістичної творчості учнівської молоді Сумської міської ради
</t>
    </r>
    <r>
      <rPr>
        <b/>
        <i/>
        <u/>
        <sz val="8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</si>
  <si>
    <r>
      <t xml:space="preserve">Захід 7. Придбання спеціального обладнання для створення лабораторії та проведення  науково-дослідницьких робіт на території  ботанічного саду місцевого значення «Юннатівський»
</t>
    </r>
    <r>
      <rPr>
        <b/>
        <i/>
        <u/>
        <sz val="8"/>
        <color theme="1"/>
        <rFont val="Times New Roman"/>
        <family val="1"/>
        <charset val="204"/>
      </rPr>
      <t xml:space="preserve">
Відповідальний виконавець: </t>
    </r>
    <r>
      <rPr>
        <sz val="8"/>
        <color theme="1"/>
        <rFont val="Times New Roman"/>
        <family val="1"/>
        <charset val="204"/>
      </rPr>
      <t xml:space="preserve">Управління освіти і науки Сумської міської ради, центр еколого-натуралістичної творчості учнівської молоді Сумської міської ради
</t>
    </r>
    <r>
      <rPr>
        <b/>
        <i/>
        <u/>
        <sz val="8"/>
        <color theme="1"/>
        <rFont val="Times New Roman"/>
        <family val="1"/>
        <charset val="204"/>
      </rPr>
      <t>Природоохоронні заходи за    рахунок цільових фондів (КТПКВКМБ-8340)</t>
    </r>
  </si>
  <si>
    <r>
      <t xml:space="preserve">Захід 8. Розроблення проєктів створення територій і об’єктів природно-заповідного фонду та організації їх територій у межах Сумської міської територіальної громади
</t>
    </r>
    <r>
      <rPr>
        <b/>
        <i/>
        <u/>
        <sz val="8"/>
        <color theme="1"/>
        <rFont val="Times New Roman"/>
        <family val="1"/>
        <charset val="204"/>
      </rPr>
      <t xml:space="preserve">Відповідальний виконавець: </t>
    </r>
    <r>
      <rPr>
        <sz val="8"/>
        <color theme="1"/>
        <rFont val="Times New Roman"/>
        <family val="1"/>
        <charset val="204"/>
      </rPr>
      <t xml:space="preserve">Департамент фінансів, економіки  та  інвестицій   Сумської міської ради
</t>
    </r>
    <r>
      <rPr>
        <b/>
        <i/>
        <u/>
        <sz val="8"/>
        <color theme="1"/>
        <rFont val="Times New Roman"/>
        <family val="1"/>
        <charset val="204"/>
      </rPr>
      <t xml:space="preserve">
Природоохоронні заходи за рахунок цільових фондів
(КТПКВКМБ-8340)</t>
    </r>
  </si>
  <si>
    <r>
      <t xml:space="preserve">Захід 9. Діяльність щодо збереження видів тварин і рослин, занесених до Червоної книги України, поліпшення середовища їх перебування чи зростання, створення належних умов для розмноження у природних умовах, розведення та розселення у ботанічному саду місцевого значення «Юннатівський»
</t>
    </r>
    <r>
      <rPr>
        <b/>
        <i/>
        <u/>
        <sz val="8"/>
        <color theme="1"/>
        <rFont val="Times New Roman"/>
        <family val="1"/>
        <charset val="204"/>
      </rPr>
      <t xml:space="preserve">Відповідальний виконавець:   </t>
    </r>
    <r>
      <rPr>
        <sz val="8"/>
        <color theme="1"/>
        <rFont val="Times New Roman"/>
        <family val="1"/>
        <charset val="204"/>
      </rPr>
      <t xml:space="preserve">Управління освіти  і  науки Сумської  міської  ради, центр еколого-натуралістичної творчості учнівської молоді Сумської міської ради
</t>
    </r>
    <r>
      <rPr>
        <b/>
        <i/>
        <u/>
        <sz val="8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  <r>
      <rPr>
        <sz val="8"/>
        <color theme="1"/>
        <rFont val="Times New Roman"/>
        <family val="1"/>
        <charset val="204"/>
      </rPr>
      <t xml:space="preserve">
</t>
    </r>
  </si>
  <si>
    <r>
      <t xml:space="preserve">Захід 10. Обладнання системи освітлення на території ботанічного саду місцевого значення «Юннатівський»
</t>
    </r>
    <r>
      <rPr>
        <b/>
        <i/>
        <u/>
        <sz val="8"/>
        <color theme="1"/>
        <rFont val="Times New Roman"/>
        <family val="1"/>
        <charset val="204"/>
      </rPr>
      <t xml:space="preserve">Відповідальний виконавець:  </t>
    </r>
    <r>
      <rPr>
        <sz val="8"/>
        <color theme="1"/>
        <rFont val="Times New Roman"/>
        <family val="1"/>
        <charset val="204"/>
      </rPr>
      <t xml:space="preserve">Управління  освіти і науки Сумської міської ради, центр еколого-натуралістичної
творчості учнівської молоді Сумської міської ради
</t>
    </r>
    <r>
      <rPr>
        <b/>
        <i/>
        <u/>
        <sz val="8"/>
        <color theme="1"/>
        <rFont val="Times New Roman"/>
        <family val="1"/>
        <charset val="204"/>
      </rPr>
      <t>Природоохоронні заходи за рахунок  цільових  фондів (КТПКВКМБ-8340)</t>
    </r>
  </si>
  <si>
    <r>
      <t xml:space="preserve">Захід 11. Доукомплектування системи відеоспостереження на території ботанічного саду місцевого значення «Юннатівський»
</t>
    </r>
    <r>
      <rPr>
        <b/>
        <i/>
        <u/>
        <sz val="8"/>
        <color theme="1"/>
        <rFont val="Times New Roman"/>
        <family val="1"/>
        <charset val="204"/>
      </rPr>
      <t>Відповідальний виконавець:</t>
    </r>
    <r>
      <rPr>
        <sz val="8"/>
        <color theme="1"/>
        <rFont val="Times New Roman"/>
        <family val="1"/>
        <charset val="204"/>
      </rPr>
      <t xml:space="preserve">  Управління  освіти і науки Сумської міської ради, центр еколого-натуралістичної
творчості учнівської молоді Сумської міської ради
</t>
    </r>
    <r>
      <rPr>
        <b/>
        <u/>
        <sz val="8"/>
        <color theme="1"/>
        <rFont val="Times New Roman"/>
        <family val="1"/>
        <charset val="204"/>
      </rPr>
      <t>Природоохоронні заходи за рахунок  цільових  фондів (КТПКВКМБ-8340)</t>
    </r>
    <r>
      <rPr>
        <sz val="8"/>
        <color theme="1"/>
        <rFont val="Times New Roman"/>
        <family val="1"/>
        <charset val="204"/>
      </rPr>
      <t xml:space="preserve">
</t>
    </r>
    <r>
      <rPr>
        <b/>
        <i/>
        <u/>
        <sz val="10"/>
        <color theme="1"/>
        <rFont val="Times New Roman"/>
        <family val="1"/>
        <charset val="204"/>
      </rPr>
      <t/>
    </r>
  </si>
  <si>
    <r>
      <t xml:space="preserve">Захід 1. Забезпечення передачі відходів, що містять ртуть, сполуки ртуті (у тому числі відпрацьовані люмінесцентні лампи та прилади, що містять ртуть) в установах та закладах галузі «Освіта»
</t>
    </r>
    <r>
      <rPr>
        <b/>
        <i/>
        <u/>
        <sz val="8"/>
        <color theme="1"/>
        <rFont val="Times New Roman"/>
        <family val="1"/>
        <charset val="204"/>
      </rPr>
      <t>Відповідальний виконавець</t>
    </r>
    <r>
      <rPr>
        <sz val="8"/>
        <color theme="1"/>
        <rFont val="Times New Roman"/>
        <family val="1"/>
        <charset val="204"/>
      </rPr>
      <t xml:space="preserve">:   Управління освіти і науки Сумської міської ради
</t>
    </r>
    <r>
      <rPr>
        <b/>
        <i/>
        <u/>
        <sz val="8"/>
        <color theme="1"/>
        <rFont val="Times New Roman"/>
        <family val="1"/>
        <charset val="204"/>
      </rPr>
      <t>Природоохоронні  заходи  за  рахунок  цільових фондів
(КТПКВКМБ-8340)</t>
    </r>
  </si>
  <si>
    <r>
      <t xml:space="preserve">Захід 2. Забезпечення екологічно безпечного збирання, перевезення, зберігання, оброблення, утилізації непридатних та заборонених до використання хімічних засобів захисту рослин
</t>
    </r>
    <r>
      <rPr>
        <b/>
        <i/>
        <u/>
        <sz val="8"/>
        <color theme="1"/>
        <rFont val="Times New Roman"/>
        <family val="1"/>
        <charset val="204"/>
      </rPr>
      <t xml:space="preserve">Відповідальний  виконавець: </t>
    </r>
    <r>
      <rPr>
        <sz val="8"/>
        <color theme="1"/>
        <rFont val="Times New Roman"/>
        <family val="1"/>
        <charset val="204"/>
      </rPr>
      <t xml:space="preserve"> Департамент  інфраструктури міста Сумської міської ради
</t>
    </r>
    <r>
      <rPr>
        <b/>
        <i/>
        <u/>
        <sz val="8"/>
        <color theme="1"/>
        <rFont val="Times New Roman"/>
        <family val="1"/>
        <charset val="204"/>
      </rPr>
      <t>Природоохоронні  заходи  за    рахунок цільових  фондів (КТПКВКМБ-8340)
Утилізація відходів (КТПКВКМБ-8312)</t>
    </r>
    <r>
      <rPr>
        <sz val="8"/>
        <color theme="1"/>
        <rFont val="Times New Roman"/>
        <family val="1"/>
        <charset val="204"/>
      </rPr>
      <t xml:space="preserve">
</t>
    </r>
  </si>
  <si>
    <r>
      <t xml:space="preserve">Захід 3. Нове будівництво полігону для складування твердих побутових відходів на території Верхньосироватської сільської ради Сумського району Сумської області
</t>
    </r>
    <r>
      <rPr>
        <b/>
        <i/>
        <u/>
        <sz val="8"/>
        <color theme="1"/>
        <rFont val="Times New Roman"/>
        <family val="1"/>
        <charset val="204"/>
      </rPr>
      <t>Відповідальний виконавець:</t>
    </r>
    <r>
      <rPr>
        <sz val="8"/>
        <color theme="1"/>
        <rFont val="Times New Roman"/>
        <family val="1"/>
        <charset val="204"/>
      </rPr>
      <t xml:space="preserve"> Управління капітального будівництва  та  дорожнього  господарства  Сумської  міської ради
</t>
    </r>
    <r>
      <rPr>
        <b/>
        <i/>
        <u/>
        <sz val="8"/>
        <color theme="1"/>
        <rFont val="Times New Roman"/>
        <family val="1"/>
        <charset val="204"/>
      </rPr>
      <t xml:space="preserve">
Будівництво інших об’єктів комунальної власності (КТПКВКМБ-7330)
Cпівфінансування  інвестиційних  проектів,  що  реалізуються за рахунок    коштів  державного фонду    регіонального розвитку (КТПКВКМБ-7361)
</t>
    </r>
  </si>
  <si>
    <r>
      <t xml:space="preserve">Захід 1. Створення захисних насаджень на ерозійно небезпечних землях на території Сумської міської територіальної громади (в районі вул. Тополянська та в Стецьківському старостинському окрузі)
</t>
    </r>
    <r>
      <rPr>
        <b/>
        <i/>
        <u/>
        <sz val="8"/>
        <color theme="1"/>
        <rFont val="Times New Roman"/>
        <family val="1"/>
        <charset val="204"/>
      </rPr>
      <t xml:space="preserve">
Відповідальний  виконавець: </t>
    </r>
    <r>
      <rPr>
        <sz val="8"/>
        <color theme="1"/>
        <rFont val="Times New Roman"/>
        <family val="1"/>
        <charset val="204"/>
      </rPr>
      <t xml:space="preserve"> Департамент  інфраструктури міста Сумської міської ради
</t>
    </r>
    <r>
      <rPr>
        <b/>
        <i/>
        <u/>
        <sz val="8"/>
        <color theme="1"/>
        <rFont val="Times New Roman"/>
        <family val="1"/>
        <charset val="204"/>
      </rPr>
      <t>Природоохоронні заходи за    рахунок цільових фондів (КТПКВКМБ-8340)</t>
    </r>
    <r>
      <rPr>
        <sz val="8"/>
        <color theme="1"/>
        <rFont val="Times New Roman"/>
        <family val="1"/>
        <charset val="204"/>
      </rPr>
      <t xml:space="preserve">
</t>
    </r>
  </si>
  <si>
    <r>
      <t xml:space="preserve">Захід 1. Видання інформаційно-освітнього екологічного бюлетеня Сумської міської ради «Екологічний орієнтир»
</t>
    </r>
    <r>
      <rPr>
        <b/>
        <i/>
        <u/>
        <sz val="8"/>
        <color theme="1"/>
        <rFont val="Times New Roman"/>
        <family val="1"/>
        <charset val="204"/>
      </rPr>
      <t xml:space="preserve">Відповідальний виконавець: </t>
    </r>
    <r>
      <rPr>
        <sz val="8"/>
        <color theme="1"/>
        <rFont val="Times New Roman"/>
        <family val="1"/>
        <charset val="204"/>
      </rPr>
      <t xml:space="preserve">     Департамент фінансів, економіки  та  інвестицій  Сумської  міської  ради
</t>
    </r>
    <r>
      <rPr>
        <b/>
        <i/>
        <u/>
        <sz val="8"/>
        <color theme="1"/>
        <rFont val="Times New Roman"/>
        <family val="1"/>
        <charset val="204"/>
      </rPr>
      <t>Природоохоронні заходи  за    рахунок  цільових фондів (КТПКВКМБ-8340)</t>
    </r>
  </si>
  <si>
    <r>
      <rPr>
        <b/>
        <i/>
        <u/>
        <sz val="8"/>
        <color theme="1"/>
        <rFont val="Times New Roman"/>
        <family val="1"/>
        <charset val="204"/>
      </rPr>
      <t xml:space="preserve">Відповідальний виконавець: </t>
    </r>
    <r>
      <rPr>
        <sz val="8"/>
        <color theme="1"/>
        <rFont val="Times New Roman"/>
        <family val="1"/>
        <charset val="204"/>
      </rPr>
      <t>Управління освіти і науки Сумської  міської ради, центр еколого-натуралістичної творчості учнівської молоді Сумської міської ради</t>
    </r>
  </si>
  <si>
    <r>
      <rPr>
        <b/>
        <i/>
        <u/>
        <sz val="8"/>
        <color theme="1"/>
        <rFont val="Times New Roman"/>
        <family val="1"/>
        <charset val="204"/>
      </rPr>
      <t xml:space="preserve">Відповідальний виконавець: </t>
    </r>
    <r>
      <rPr>
        <sz val="8"/>
        <color theme="1"/>
        <rFont val="Times New Roman"/>
        <family val="1"/>
        <charset val="204"/>
      </rPr>
      <t>Департамент фінансів, економіки та інвестицій Сумської міської ради</t>
    </r>
  </si>
  <si>
    <r>
      <t xml:space="preserve">Захід 3. Проведення для містян та гостей міста Суми заходів екологічного і природоохоронного напрямку
</t>
    </r>
    <r>
      <rPr>
        <b/>
        <i/>
        <u/>
        <sz val="8"/>
        <rFont val="Times New Roman"/>
        <family val="1"/>
        <charset val="204"/>
      </rPr>
      <t xml:space="preserve">Відповідальний виконавець: </t>
    </r>
    <r>
      <rPr>
        <sz val="8"/>
        <rFont val="Times New Roman"/>
        <family val="1"/>
        <charset val="204"/>
      </rPr>
      <t xml:space="preserve">  Виконком Сумської  міської ради, КУ «Агенція промоції «Суми» Сумської міської ради
</t>
    </r>
    <r>
      <rPr>
        <b/>
        <i/>
        <u/>
        <sz val="8"/>
        <rFont val="Times New Roman"/>
        <family val="1"/>
        <charset val="204"/>
      </rPr>
      <t>Природоохоронні заходи  за    рахунок  цільових фондів (КТПКВКМБ-8340)</t>
    </r>
    <r>
      <rPr>
        <sz val="8"/>
        <rFont val="Times New Roman"/>
        <family val="1"/>
        <charset val="204"/>
      </rPr>
      <t xml:space="preserve">
</t>
    </r>
  </si>
  <si>
    <r>
      <rPr>
        <b/>
        <i/>
        <u/>
        <sz val="8"/>
        <color theme="1"/>
        <rFont val="Times New Roman"/>
        <family val="1"/>
        <charset val="204"/>
      </rPr>
      <t>Відповідальний виконавець</t>
    </r>
    <r>
      <rPr>
        <sz val="8"/>
        <color theme="1"/>
        <rFont val="Times New Roman"/>
        <family val="1"/>
        <charset val="204"/>
      </rPr>
      <t xml:space="preserve">: Управління освіти і науки Сумської міської ради </t>
    </r>
  </si>
  <si>
    <r>
      <rPr>
        <b/>
        <i/>
        <u/>
        <sz val="8"/>
        <color theme="1"/>
        <rFont val="Times New Roman"/>
        <family val="1"/>
        <charset val="204"/>
      </rPr>
      <t>Відповідальний  виконавець:</t>
    </r>
    <r>
      <rPr>
        <sz val="8"/>
        <color theme="1"/>
        <rFont val="Times New Roman"/>
        <family val="1"/>
        <charset val="204"/>
      </rPr>
      <t xml:space="preserve"> Департамент  фінансів, економіки та інвестицій Сумської міської ради   </t>
    </r>
  </si>
  <si>
    <r>
      <t xml:space="preserve">Захід 5. Реалізація грантового проєкту «Підвищення обізнаності населення Сумської міської територіальної громади про можливості відновлювальної енергетики»
</t>
    </r>
    <r>
      <rPr>
        <b/>
        <i/>
        <u/>
        <sz val="8"/>
        <color theme="1"/>
        <rFont val="Times New Roman"/>
        <family val="1"/>
        <charset val="204"/>
      </rPr>
      <t>Відповідальний виконавець:</t>
    </r>
    <r>
      <rPr>
        <sz val="8"/>
        <color theme="1"/>
        <rFont val="Times New Roman"/>
        <family val="1"/>
        <charset val="204"/>
      </rPr>
      <t xml:space="preserve"> Управління освіти і науки Сумської міської ради
</t>
    </r>
    <r>
      <rPr>
        <b/>
        <i/>
        <u/>
        <sz val="8"/>
        <color theme="1"/>
        <rFont val="Times New Roman"/>
        <family val="1"/>
        <charset val="204"/>
      </rPr>
      <t>Природоохоронні заходи за рахунок цільових фондів (КТПКВКМБ-8340)
Реалізація програм допомоги і грантів Європейського Союзу, урядів   іноземних   держав,     міжнародних   організацій, донорських установ (КТПКВКМБ-7700)</t>
    </r>
  </si>
  <si>
    <r>
      <t xml:space="preserve">
Захід 6. Супровід грантового проєкту «Підвищення обізнаності населення Сумської міської територіальної громади про можливості відновлювальної енергетики»
</t>
    </r>
    <r>
      <rPr>
        <b/>
        <i/>
        <u/>
        <sz val="8"/>
        <color theme="1"/>
        <rFont val="Times New Roman"/>
        <family val="1"/>
        <charset val="204"/>
      </rPr>
      <t xml:space="preserve">Відповідальний виконавець: </t>
    </r>
    <r>
      <rPr>
        <sz val="8"/>
        <color theme="1"/>
        <rFont val="Times New Roman"/>
        <family val="1"/>
        <charset val="204"/>
      </rPr>
      <t xml:space="preserve">    Департамент  фінансів, економіки та інвестицій   Сумської міської  ради
</t>
    </r>
    <r>
      <rPr>
        <b/>
        <i/>
        <u/>
        <sz val="8"/>
        <color theme="1"/>
        <rFont val="Times New Roman"/>
        <family val="1"/>
        <charset val="204"/>
      </rPr>
      <t>Природоохоронні  заходи  за    рахунок  цільових  фондів (КТПКВКМБ-8340)</t>
    </r>
    <r>
      <rPr>
        <sz val="8"/>
        <color theme="1"/>
        <rFont val="Times New Roman"/>
        <family val="1"/>
        <charset val="204"/>
      </rPr>
      <t xml:space="preserve">
</t>
    </r>
  </si>
  <si>
    <r>
      <t xml:space="preserve">
Захід 1. Забезпечення проведення стратегічної екологічної оцінки документів державного планування
</t>
    </r>
    <r>
      <rPr>
        <b/>
        <i/>
        <u/>
        <sz val="8"/>
        <color theme="1"/>
        <rFont val="Times New Roman"/>
        <family val="1"/>
        <charset val="204"/>
      </rPr>
      <t>Відповідальний виконавець</t>
    </r>
    <r>
      <rPr>
        <sz val="8"/>
        <color theme="1"/>
        <rFont val="Times New Roman"/>
        <family val="1"/>
        <charset val="204"/>
      </rPr>
      <t xml:space="preserve">:      Департамент  фінансів, економіки  та  інвестицій   Сумської  міської  ради
</t>
    </r>
    <r>
      <rPr>
        <b/>
        <i/>
        <u/>
        <sz val="8"/>
        <color theme="1"/>
        <rFont val="Times New Roman"/>
        <family val="1"/>
        <charset val="204"/>
      </rPr>
      <t>Природоохоронні  заходи  за    рахунок  цільових  фондів (КТПКВКМБ-8340)</t>
    </r>
    <r>
      <rPr>
        <sz val="8"/>
        <color theme="1"/>
        <rFont val="Times New Roman"/>
        <family val="1"/>
        <charset val="204"/>
      </rPr>
      <t xml:space="preserve">
</t>
    </r>
  </si>
  <si>
    <t>Кількість отриманих сертифікатів</t>
  </si>
  <si>
    <t>Витрати на одиницю показника продукту                                                                                          Середні витрати на отримання сертифікату</t>
  </si>
  <si>
    <t xml:space="preserve">              грн/га                                                грн/од</t>
  </si>
  <si>
    <r>
      <t xml:space="preserve">Захід 3. Капітальний ремонт електричних мереж, в частині встановлення сонячної електростанції на об’єкті КП «Міськводоканал» Сумської міської ради (СМР) на Пришибському водозаборі
</t>
    </r>
    <r>
      <rPr>
        <b/>
        <i/>
        <u/>
        <sz val="8"/>
        <rFont val="Times New Roman"/>
        <family val="1"/>
        <charset val="204"/>
      </rPr>
      <t xml:space="preserve">Відповідальний виконавець: </t>
    </r>
    <r>
      <rPr>
        <sz val="8"/>
        <rFont val="Times New Roman"/>
        <family val="1"/>
        <charset val="204"/>
      </rPr>
      <t xml:space="preserve">Департамент інфраструктури міста Сумської міської ради                                                                     </t>
    </r>
    <r>
      <rPr>
        <b/>
        <i/>
        <u/>
        <sz val="8"/>
        <rFont val="Times New Roman"/>
        <family val="1"/>
        <charset val="204"/>
      </rPr>
      <t xml:space="preserve">
Будівництво    об’єктів    житлово-комунального господарства (КТПКВКМБ-7310)
Інша діяльність у сфері житлово-комунального господарства (КПКВК-6090)</t>
    </r>
  </si>
  <si>
    <t>Директор Департаменту, 
фінансів, економіки та інвестицій Сумської міської ради                                                                           Світлана ЛИПОВА</t>
  </si>
  <si>
    <t>Кількість розробленої проєктно кошторисної документації</t>
  </si>
  <si>
    <t xml:space="preserve">Захід 3. Реконструкція системи відведення міських зливових стоків у поверхневі водні об’єкти                  
Відповідальний  виконавець:  Департамент інфраструктури   міста   Сумської   міської   ради                                                                       Будівництво    об’єктів    житлово-комунального господарства  (КТПКВКМБ-7310) 
Природоохоронні  заходи  за  рахунок  цільових фондів (КТПКВКМБ-8340)            </t>
  </si>
  <si>
    <r>
      <t xml:space="preserve">Захід 1. Санітарне утримання, догляд за пам’ятками природи «Липові насадження», «Дуби» на вулицях Олександра Аніщенка, Герасима Кондратьєва, Петропавлівська, Сергія Табали 
</t>
    </r>
    <r>
      <rPr>
        <b/>
        <i/>
        <u/>
        <sz val="8"/>
        <color theme="1"/>
        <rFont val="Times New Roman"/>
        <family val="1"/>
        <charset val="204"/>
      </rPr>
      <t>Відповідальний виконавець:</t>
    </r>
    <r>
      <rPr>
        <sz val="8"/>
        <color theme="1"/>
        <rFont val="Times New Roman"/>
        <family val="1"/>
        <charset val="204"/>
      </rPr>
      <t xml:space="preserve">  Департамент інфраструктури міста Сумської міської ради, КП «Паркінг» Сумської міської ради
</t>
    </r>
    <r>
      <rPr>
        <b/>
        <i/>
        <u/>
        <sz val="8"/>
        <color theme="1"/>
        <rFont val="Times New Roman"/>
        <family val="1"/>
        <charset val="204"/>
      </rPr>
      <t>Природоохоронні заходи за рахунок цільових фондів (КТПКВКМБ-8340)</t>
    </r>
  </si>
  <si>
    <r>
      <t xml:space="preserve">Захід 4. Капітальний ремонт електричних мереж, в частині встановлення сонячних електростанціїй на об’єктах КП «Міськводоканал» Сумської міської ради, а саме: на Ново-Оболонському водозаборі, Лучанському водозаборі, Тополянському водозаборі, Токарівському водозаборі та на міських очисних спорудах
</t>
    </r>
    <r>
      <rPr>
        <b/>
        <i/>
        <u/>
        <sz val="8"/>
        <rFont val="Times New Roman"/>
        <family val="1"/>
        <charset val="204"/>
      </rPr>
      <t>Відповідальний виконавець</t>
    </r>
    <r>
      <rPr>
        <sz val="8"/>
        <rFont val="Times New Roman"/>
        <family val="1"/>
        <charset val="204"/>
      </rPr>
      <t xml:space="preserve">: Департамент інфраструктури міста Сумської міської ради      (КП «Міськводоканал» Сумської міської ради)                                                                     
</t>
    </r>
    <r>
      <rPr>
        <b/>
        <i/>
        <u/>
        <sz val="8"/>
        <rFont val="Times New Roman"/>
        <family val="1"/>
        <charset val="204"/>
      </rPr>
      <t>Внески до статутного капіталу суб'єктів господарювання (КПКВК-7670)</t>
    </r>
    <r>
      <rPr>
        <sz val="8"/>
        <rFont val="Times New Roman"/>
        <family val="1"/>
        <charset val="204"/>
      </rPr>
      <t xml:space="preserve">
</t>
    </r>
  </si>
  <si>
    <r>
      <t xml:space="preserve">Захід 7. Участь у реалізації проєкту «Соціально-екологічне значення міських зелених насаджень з точки зору водного циклу, зміненого глобальною зміною клімату - співпраця у викладанні та дослідженнях між MENDELU та Сумським національним аграрним університетом»
</t>
    </r>
    <r>
      <rPr>
        <b/>
        <i/>
        <u/>
        <sz val="8"/>
        <color theme="1"/>
        <rFont val="Times New Roman"/>
        <family val="1"/>
        <charset val="204"/>
      </rPr>
      <t xml:space="preserve">Відповідальний виконавець: </t>
    </r>
    <r>
      <rPr>
        <sz val="8"/>
        <color theme="1"/>
        <rFont val="Times New Roman"/>
        <family val="1"/>
        <charset val="204"/>
      </rPr>
      <t xml:space="preserve">  Департамент  фінансів, економіки  та  інвестицій   Сумської  міської  ради
</t>
    </r>
    <r>
      <rPr>
        <b/>
        <i/>
        <u/>
        <sz val="8"/>
        <color theme="1"/>
        <rFont val="Times New Roman"/>
        <family val="1"/>
        <charset val="204"/>
      </rPr>
      <t>Природоохоронні  заходи  за    рахунок  цільових  фондів (КТПКВКМБ-8340)</t>
    </r>
  </si>
  <si>
    <t xml:space="preserve">                                                                                                                       Додаток 2
                                                                                                                    до наказу Сумської міської військової адміністрації
                                                                             від 16.10.2024  №  325 - СМР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</si>
</sst>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_-* #,##0.00\ _₴_-;\-* #,##0.00\ _₴_-;_-* &quot;-&quot;??\ _₴_-;_-@_-"/>
    <numFmt numFmtId="166" formatCode="#,##0.00_ ;\-#,##0.00\ 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color theme="1"/>
      <name val="Rockwell"/>
      <family val="1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u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i/>
      <u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color theme="1"/>
      <name val="Rockwell"/>
      <family val="1"/>
    </font>
    <font>
      <b/>
      <i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b/>
      <u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5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vertical="center" wrapText="1"/>
    </xf>
    <xf numFmtId="2" fontId="0" fillId="0" borderId="0" xfId="0" applyNumberFormat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 textRotation="90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3" fontId="7" fillId="0" borderId="1" xfId="1" applyFont="1" applyFill="1" applyBorder="1" applyAlignment="1" applyProtection="1">
      <alignment horizontal="center" vertical="center" shrinkToFit="1"/>
      <protection locked="0"/>
    </xf>
    <xf numFmtId="2" fontId="4" fillId="0" borderId="1" xfId="1" applyNumberFormat="1" applyFont="1" applyFill="1" applyBorder="1" applyAlignment="1" applyProtection="1">
      <alignment horizontal="center" vertical="center" shrinkToFit="1"/>
      <protection locked="0"/>
    </xf>
    <xf numFmtId="4" fontId="7" fillId="0" borderId="1" xfId="1" applyNumberFormat="1" applyFont="1" applyFill="1" applyBorder="1" applyAlignment="1" applyProtection="1">
      <alignment horizontal="center" vertical="center" shrinkToFit="1"/>
      <protection locked="0"/>
    </xf>
    <xf numFmtId="43" fontId="7" fillId="0" borderId="1" xfId="1" applyFont="1" applyFill="1" applyBorder="1" applyAlignment="1" applyProtection="1">
      <alignment horizontal="center" vertical="center" wrapText="1"/>
      <protection locked="0"/>
    </xf>
    <xf numFmtId="43" fontId="4" fillId="0" borderId="1" xfId="1" applyFont="1" applyFill="1" applyBorder="1" applyAlignment="1" applyProtection="1">
      <alignment horizontal="center" vertical="center" wrapText="1"/>
      <protection locked="0"/>
    </xf>
    <xf numFmtId="43" fontId="4" fillId="0" borderId="1" xfId="1" applyFont="1" applyFill="1" applyBorder="1" applyAlignment="1" applyProtection="1">
      <alignment horizontal="center" vertical="center" shrinkToFit="1"/>
      <protection locked="0"/>
    </xf>
    <xf numFmtId="4" fontId="14" fillId="0" borderId="1" xfId="1" applyNumberFormat="1" applyFont="1" applyFill="1" applyBorder="1" applyAlignment="1" applyProtection="1">
      <alignment horizontal="center" vertical="center" shrinkToFit="1"/>
      <protection locked="0"/>
    </xf>
    <xf numFmtId="4" fontId="15" fillId="0" borderId="1" xfId="1" applyNumberFormat="1" applyFont="1" applyFill="1" applyBorder="1" applyAlignment="1" applyProtection="1">
      <alignment horizontal="center" vertical="center" shrinkToFit="1"/>
      <protection locked="0"/>
    </xf>
    <xf numFmtId="4" fontId="15" fillId="0" borderId="1" xfId="1" applyNumberFormat="1" applyFont="1" applyFill="1" applyBorder="1" applyAlignment="1" applyProtection="1">
      <alignment horizontal="center" vertical="center"/>
      <protection locked="0"/>
    </xf>
    <xf numFmtId="4" fontId="4" fillId="0" borderId="1" xfId="1" applyNumberFormat="1" applyFont="1" applyFill="1" applyBorder="1" applyAlignment="1" applyProtection="1">
      <alignment horizontal="center" vertical="center" shrinkToFit="1"/>
      <protection locked="0"/>
    </xf>
    <xf numFmtId="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0" xfId="1" applyNumberFormat="1" applyFont="1" applyFill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43" fontId="7" fillId="3" borderId="1" xfId="1" applyFont="1" applyFill="1" applyBorder="1" applyAlignment="1" applyProtection="1">
      <alignment horizontal="center" vertical="center" shrinkToFit="1"/>
      <protection locked="0"/>
    </xf>
    <xf numFmtId="2" fontId="4" fillId="3" borderId="1" xfId="1" applyNumberFormat="1" applyFont="1" applyFill="1" applyBorder="1" applyAlignment="1" applyProtection="1">
      <alignment horizontal="center" vertical="center" shrinkToFit="1"/>
      <protection locked="0"/>
    </xf>
    <xf numFmtId="4" fontId="7" fillId="3" borderId="1" xfId="1" applyNumberFormat="1" applyFont="1" applyFill="1" applyBorder="1" applyAlignment="1" applyProtection="1">
      <alignment horizontal="center" vertical="center" shrinkToFit="1"/>
      <protection locked="0"/>
    </xf>
    <xf numFmtId="43" fontId="7" fillId="3" borderId="1" xfId="1" applyFont="1" applyFill="1" applyBorder="1" applyAlignment="1" applyProtection="1">
      <alignment horizontal="center" vertical="center" wrapText="1"/>
      <protection locked="0"/>
    </xf>
    <xf numFmtId="43" fontId="4" fillId="3" borderId="1" xfId="1" applyFont="1" applyFill="1" applyBorder="1" applyAlignment="1" applyProtection="1">
      <alignment horizontal="center" vertical="center" wrapText="1"/>
      <protection locked="0"/>
    </xf>
    <xf numFmtId="4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14" fillId="2" borderId="1" xfId="1" applyNumberFormat="1" applyFont="1" applyFill="1" applyBorder="1" applyAlignment="1" applyProtection="1">
      <alignment horizontal="center" vertical="center" shrinkToFit="1"/>
      <protection locked="0"/>
    </xf>
    <xf numFmtId="4" fontId="14" fillId="2" borderId="1" xfId="1" applyNumberFormat="1" applyFont="1" applyFill="1" applyBorder="1" applyAlignment="1" applyProtection="1">
      <alignment horizontal="center" vertical="center"/>
      <protection locked="0"/>
    </xf>
    <xf numFmtId="4" fontId="14" fillId="2" borderId="1" xfId="0" applyNumberFormat="1" applyFont="1" applyFill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4" fontId="4" fillId="2" borderId="6" xfId="1" applyNumberFormat="1" applyFont="1" applyFill="1" applyBorder="1" applyAlignment="1">
      <alignment horizontal="center" vertical="center"/>
    </xf>
    <xf numFmtId="4" fontId="7" fillId="4" borderId="1" xfId="1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4" fillId="4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14" fillId="4" borderId="1" xfId="1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4" fontId="7" fillId="4" borderId="1" xfId="1" applyNumberFormat="1" applyFont="1" applyFill="1" applyBorder="1" applyAlignment="1" applyProtection="1">
      <alignment horizontal="center" vertical="center" shrinkToFit="1"/>
      <protection locked="0"/>
    </xf>
    <xf numFmtId="4" fontId="4" fillId="4" borderId="1" xfId="1" applyNumberFormat="1" applyFont="1" applyFill="1" applyBorder="1" applyAlignment="1" applyProtection="1">
      <alignment horizontal="center" vertical="center" shrinkToFit="1"/>
      <protection locked="0"/>
    </xf>
    <xf numFmtId="4" fontId="7" fillId="4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4" fontId="7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top"/>
    </xf>
    <xf numFmtId="4" fontId="7" fillId="0" borderId="1" xfId="1" applyNumberFormat="1" applyFont="1" applyFill="1" applyBorder="1" applyAlignment="1" applyProtection="1">
      <alignment horizontal="center" vertical="top" shrinkToFit="1"/>
      <protection locked="0"/>
    </xf>
    <xf numFmtId="4" fontId="4" fillId="0" borderId="1" xfId="1" applyNumberFormat="1" applyFont="1" applyFill="1" applyBorder="1" applyAlignment="1" applyProtection="1">
      <alignment horizontal="center" vertical="top" shrinkToFit="1"/>
      <protection locked="0"/>
    </xf>
    <xf numFmtId="4" fontId="4" fillId="0" borderId="1" xfId="1" applyNumberFormat="1" applyFont="1" applyFill="1" applyBorder="1" applyAlignment="1" applyProtection="1">
      <alignment horizontal="center" vertical="top"/>
      <protection locked="0"/>
    </xf>
    <xf numFmtId="4" fontId="7" fillId="0" borderId="1" xfId="0" applyNumberFormat="1" applyFont="1" applyBorder="1" applyAlignment="1" applyProtection="1">
      <alignment horizontal="center" vertical="top" shrinkToFit="1"/>
      <protection locked="0"/>
    </xf>
    <xf numFmtId="4" fontId="4" fillId="0" borderId="1" xfId="0" applyNumberFormat="1" applyFont="1" applyBorder="1" applyAlignment="1" applyProtection="1">
      <alignment horizontal="center" vertical="top" shrinkToFit="1"/>
      <protection locked="0"/>
    </xf>
    <xf numFmtId="4" fontId="7" fillId="0" borderId="1" xfId="0" applyNumberFormat="1" applyFont="1" applyBorder="1" applyAlignment="1" applyProtection="1">
      <alignment horizontal="center" vertical="top" wrapText="1"/>
      <protection locked="0"/>
    </xf>
    <xf numFmtId="4" fontId="4" fillId="0" borderId="1" xfId="0" applyNumberFormat="1" applyFont="1" applyBorder="1" applyAlignment="1" applyProtection="1">
      <alignment horizontal="center" vertical="top" wrapText="1"/>
      <protection locked="0"/>
    </xf>
    <xf numFmtId="0" fontId="22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" fontId="23" fillId="0" borderId="1" xfId="1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shrinkToFit="1"/>
    </xf>
    <xf numFmtId="4" fontId="24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 shrinkToFit="1"/>
    </xf>
    <xf numFmtId="4" fontId="23" fillId="0" borderId="1" xfId="0" applyNumberFormat="1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top" wrapText="1"/>
    </xf>
    <xf numFmtId="3" fontId="23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4" fontId="21" fillId="0" borderId="1" xfId="0" applyNumberFormat="1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top" wrapText="1"/>
    </xf>
    <xf numFmtId="2" fontId="23" fillId="0" borderId="1" xfId="0" applyNumberFormat="1" applyFont="1" applyFill="1" applyBorder="1" applyAlignment="1">
      <alignment horizontal="center" vertical="top" wrapText="1"/>
    </xf>
    <xf numFmtId="166" fontId="23" fillId="0" borderId="1" xfId="1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/>
    </xf>
    <xf numFmtId="0" fontId="0" fillId="0" borderId="0" xfId="0"/>
    <xf numFmtId="0" fontId="0" fillId="0" borderId="0" xfId="0" applyFill="1"/>
    <xf numFmtId="0" fontId="0" fillId="0" borderId="0" xfId="0"/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top" wrapText="1"/>
    </xf>
    <xf numFmtId="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justify" vertical="center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>
      <alignment horizontal="left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5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wrapText="1"/>
    </xf>
    <xf numFmtId="0" fontId="24" fillId="0" borderId="3" xfId="0" applyFont="1" applyFill="1" applyBorder="1" applyAlignment="1">
      <alignment horizontal="left" vertical="top" wrapText="1"/>
    </xf>
    <xf numFmtId="0" fontId="24" fillId="0" borderId="5" xfId="0" applyFont="1" applyFill="1" applyBorder="1" applyAlignment="1">
      <alignment horizontal="left" vertical="top" wrapText="1"/>
    </xf>
    <xf numFmtId="0" fontId="24" fillId="0" borderId="4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left" vertical="center" textRotation="90" wrapText="1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/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7" fillId="4" borderId="6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justify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0"/>
  <sheetViews>
    <sheetView tabSelected="1" zoomScaleNormal="100" zoomScalePageLayoutView="80" workbookViewId="0">
      <selection activeCell="A2" sqref="A2:G2"/>
    </sheetView>
  </sheetViews>
  <sheetFormatPr defaultRowHeight="15" x14ac:dyDescent="0.25"/>
  <cols>
    <col min="1" max="1" width="33.7109375" style="134" customWidth="1"/>
    <col min="2" max="2" width="17.140625" style="134" customWidth="1"/>
    <col min="3" max="3" width="32.28515625" style="134" customWidth="1"/>
    <col min="4" max="4" width="13.42578125" style="134" customWidth="1"/>
    <col min="5" max="6" width="15.85546875" style="134" customWidth="1"/>
    <col min="7" max="7" width="15.85546875" style="146" customWidth="1"/>
  </cols>
  <sheetData>
    <row r="1" spans="1:7" ht="63.75" customHeight="1" x14ac:dyDescent="0.25">
      <c r="A1" s="169" t="s">
        <v>333</v>
      </c>
      <c r="B1" s="169"/>
      <c r="C1" s="169"/>
      <c r="D1" s="169"/>
      <c r="E1" s="169"/>
      <c r="F1" s="169"/>
      <c r="G1" s="169"/>
    </row>
    <row r="2" spans="1:7" ht="45" customHeight="1" x14ac:dyDescent="0.25">
      <c r="A2" s="170" t="s">
        <v>243</v>
      </c>
      <c r="B2" s="170"/>
      <c r="C2" s="170"/>
      <c r="D2" s="170"/>
      <c r="E2" s="170"/>
      <c r="F2" s="170"/>
      <c r="G2" s="170"/>
    </row>
    <row r="3" spans="1:7" ht="6.75" customHeight="1" x14ac:dyDescent="0.25">
      <c r="A3" s="171" t="s">
        <v>276</v>
      </c>
      <c r="B3" s="171"/>
      <c r="C3" s="171"/>
      <c r="D3" s="171"/>
      <c r="E3" s="171"/>
      <c r="F3" s="171"/>
      <c r="G3" s="171"/>
    </row>
    <row r="4" spans="1:7" ht="25.5" customHeight="1" x14ac:dyDescent="0.25">
      <c r="A4" s="172"/>
      <c r="B4" s="172"/>
      <c r="C4" s="172"/>
      <c r="D4" s="172"/>
      <c r="E4" s="172"/>
      <c r="F4" s="172"/>
      <c r="G4" s="172"/>
    </row>
    <row r="5" spans="1:7" ht="21" customHeight="1" x14ac:dyDescent="0.25">
      <c r="A5" s="155" t="s">
        <v>19</v>
      </c>
      <c r="B5" s="155" t="s">
        <v>20</v>
      </c>
      <c r="C5" s="155" t="s">
        <v>21</v>
      </c>
      <c r="D5" s="151" t="s">
        <v>22</v>
      </c>
      <c r="E5" s="151" t="s">
        <v>242</v>
      </c>
      <c r="F5" s="151"/>
      <c r="G5" s="151"/>
    </row>
    <row r="6" spans="1:7" ht="26.25" customHeight="1" x14ac:dyDescent="0.25">
      <c r="A6" s="155"/>
      <c r="B6" s="155"/>
      <c r="C6" s="155"/>
      <c r="D6" s="151"/>
      <c r="E6" s="137" t="s">
        <v>140</v>
      </c>
      <c r="F6" s="137" t="s">
        <v>141</v>
      </c>
      <c r="G6" s="137" t="s">
        <v>142</v>
      </c>
    </row>
    <row r="7" spans="1:7" x14ac:dyDescent="0.25">
      <c r="A7" s="101">
        <v>1</v>
      </c>
      <c r="B7" s="101">
        <v>2</v>
      </c>
      <c r="C7" s="101">
        <v>3</v>
      </c>
      <c r="D7" s="101">
        <v>4</v>
      </c>
      <c r="E7" s="101">
        <v>5</v>
      </c>
      <c r="F7" s="101">
        <v>6</v>
      </c>
      <c r="G7" s="101">
        <v>7</v>
      </c>
    </row>
    <row r="8" spans="1:7" ht="22.5" x14ac:dyDescent="0.25">
      <c r="A8" s="153" t="s">
        <v>23</v>
      </c>
      <c r="B8" s="138" t="s">
        <v>24</v>
      </c>
      <c r="C8" s="138" t="s">
        <v>249</v>
      </c>
      <c r="D8" s="140" t="s">
        <v>154</v>
      </c>
      <c r="E8" s="140">
        <f>E11+E31+E55+E71+E83+E103+E169+E194+E239+2</f>
        <v>25</v>
      </c>
      <c r="F8" s="140">
        <f>2+F11+F31+F55+F71+F83+F103+F169+F194+F239</f>
        <v>31</v>
      </c>
      <c r="G8" s="140">
        <f>2+G11+G31+G55+G71+G83+G103+G169+G194+G239</f>
        <v>29</v>
      </c>
    </row>
    <row r="9" spans="1:7" ht="22.5" x14ac:dyDescent="0.25">
      <c r="A9" s="153"/>
      <c r="B9" s="138" t="s">
        <v>25</v>
      </c>
      <c r="C9" s="102" t="s">
        <v>268</v>
      </c>
      <c r="D9" s="140" t="s">
        <v>162</v>
      </c>
      <c r="E9" s="103">
        <v>100</v>
      </c>
      <c r="F9" s="103">
        <v>100</v>
      </c>
      <c r="G9" s="103">
        <f>SUM(G14+G34+G58+G86+G98+G106+G172+G189+G197+G242)/10</f>
        <v>100</v>
      </c>
    </row>
    <row r="10" spans="1:7" x14ac:dyDescent="0.25">
      <c r="A10" s="151" t="s">
        <v>82</v>
      </c>
      <c r="B10" s="151"/>
      <c r="C10" s="151"/>
      <c r="D10" s="151"/>
      <c r="E10" s="151"/>
      <c r="F10" s="151"/>
      <c r="G10" s="151"/>
    </row>
    <row r="11" spans="1:7" x14ac:dyDescent="0.25">
      <c r="A11" s="155" t="s">
        <v>143</v>
      </c>
      <c r="B11" s="138" t="s">
        <v>24</v>
      </c>
      <c r="C11" s="138" t="s">
        <v>250</v>
      </c>
      <c r="D11" s="140" t="s">
        <v>154</v>
      </c>
      <c r="E11" s="104">
        <v>1</v>
      </c>
      <c r="F11" s="140">
        <v>1</v>
      </c>
      <c r="G11" s="140">
        <v>4</v>
      </c>
    </row>
    <row r="12" spans="1:7" x14ac:dyDescent="0.25">
      <c r="A12" s="154"/>
      <c r="B12" s="138" t="s">
        <v>27</v>
      </c>
      <c r="C12" s="136" t="s">
        <v>155</v>
      </c>
      <c r="D12" s="137" t="s">
        <v>213</v>
      </c>
      <c r="E12" s="105">
        <v>10500</v>
      </c>
      <c r="F12" s="105">
        <v>10000</v>
      </c>
      <c r="G12" s="105">
        <f>G15+G19+G23+G27</f>
        <v>2439000</v>
      </c>
    </row>
    <row r="13" spans="1:7" x14ac:dyDescent="0.25">
      <c r="A13" s="154"/>
      <c r="B13" s="138" t="s">
        <v>28</v>
      </c>
      <c r="C13" s="138" t="s">
        <v>156</v>
      </c>
      <c r="D13" s="140" t="s">
        <v>157</v>
      </c>
      <c r="E13" s="105">
        <f>E12/E11</f>
        <v>10500</v>
      </c>
      <c r="F13" s="105">
        <f>F12/F11</f>
        <v>10000</v>
      </c>
      <c r="G13" s="105">
        <f>G12/G11</f>
        <v>609750</v>
      </c>
    </row>
    <row r="14" spans="1:7" x14ac:dyDescent="0.25">
      <c r="A14" s="154"/>
      <c r="B14" s="138" t="s">
        <v>25</v>
      </c>
      <c r="C14" s="102" t="s">
        <v>269</v>
      </c>
      <c r="D14" s="140" t="s">
        <v>162</v>
      </c>
      <c r="E14" s="140">
        <v>100</v>
      </c>
      <c r="F14" s="140">
        <v>100</v>
      </c>
      <c r="G14" s="140">
        <v>100</v>
      </c>
    </row>
    <row r="15" spans="1:7" ht="36.75" customHeight="1" x14ac:dyDescent="0.25">
      <c r="A15" s="152" t="s">
        <v>281</v>
      </c>
      <c r="B15" s="138" t="s">
        <v>27</v>
      </c>
      <c r="C15" s="136" t="s">
        <v>155</v>
      </c>
      <c r="D15" s="140" t="s">
        <v>213</v>
      </c>
      <c r="E15" s="105">
        <v>10500</v>
      </c>
      <c r="F15" s="140"/>
      <c r="G15" s="105">
        <v>6000</v>
      </c>
    </row>
    <row r="16" spans="1:7" ht="36.75" customHeight="1" x14ac:dyDescent="0.25">
      <c r="A16" s="152"/>
      <c r="B16" s="138" t="s">
        <v>24</v>
      </c>
      <c r="C16" s="138" t="s">
        <v>158</v>
      </c>
      <c r="D16" s="140" t="s">
        <v>154</v>
      </c>
      <c r="E16" s="106">
        <v>7</v>
      </c>
      <c r="F16" s="140"/>
      <c r="G16" s="140">
        <v>5</v>
      </c>
    </row>
    <row r="17" spans="1:7" ht="24" customHeight="1" x14ac:dyDescent="0.25">
      <c r="A17" s="152"/>
      <c r="B17" s="138" t="s">
        <v>28</v>
      </c>
      <c r="C17" s="138" t="s">
        <v>156</v>
      </c>
      <c r="D17" s="140" t="s">
        <v>157</v>
      </c>
      <c r="E17" s="140">
        <v>1500</v>
      </c>
      <c r="F17" s="140"/>
      <c r="G17" s="140">
        <v>1200</v>
      </c>
    </row>
    <row r="18" spans="1:7" ht="27.75" customHeight="1" x14ac:dyDescent="0.25">
      <c r="A18" s="152"/>
      <c r="B18" s="138" t="s">
        <v>25</v>
      </c>
      <c r="C18" s="102" t="s">
        <v>161</v>
      </c>
      <c r="D18" s="140" t="s">
        <v>162</v>
      </c>
      <c r="E18" s="140">
        <v>100</v>
      </c>
      <c r="F18" s="140"/>
      <c r="G18" s="140">
        <v>100</v>
      </c>
    </row>
    <row r="19" spans="1:7" ht="27.75" customHeight="1" x14ac:dyDescent="0.25">
      <c r="A19" s="173" t="s">
        <v>282</v>
      </c>
      <c r="B19" s="138" t="s">
        <v>27</v>
      </c>
      <c r="C19" s="136" t="s">
        <v>155</v>
      </c>
      <c r="D19" s="137" t="s">
        <v>213</v>
      </c>
      <c r="E19" s="107"/>
      <c r="F19" s="105">
        <v>10000</v>
      </c>
      <c r="G19" s="105">
        <v>16000</v>
      </c>
    </row>
    <row r="20" spans="1:7" ht="36.75" customHeight="1" x14ac:dyDescent="0.25">
      <c r="A20" s="173"/>
      <c r="B20" s="138" t="s">
        <v>24</v>
      </c>
      <c r="C20" s="138" t="s">
        <v>159</v>
      </c>
      <c r="D20" s="140" t="s">
        <v>154</v>
      </c>
      <c r="E20" s="140"/>
      <c r="F20" s="140">
        <v>6</v>
      </c>
      <c r="G20" s="140">
        <v>13</v>
      </c>
    </row>
    <row r="21" spans="1:7" ht="42" customHeight="1" x14ac:dyDescent="0.25">
      <c r="A21" s="173"/>
      <c r="B21" s="138" t="s">
        <v>28</v>
      </c>
      <c r="C21" s="138" t="s">
        <v>156</v>
      </c>
      <c r="D21" s="140" t="s">
        <v>157</v>
      </c>
      <c r="E21" s="140"/>
      <c r="F21" s="140">
        <v>1666.6</v>
      </c>
      <c r="G21" s="108">
        <v>1230.8</v>
      </c>
    </row>
    <row r="22" spans="1:7" ht="48" customHeight="1" x14ac:dyDescent="0.25">
      <c r="A22" s="173"/>
      <c r="B22" s="138" t="s">
        <v>25</v>
      </c>
      <c r="C22" s="138" t="s">
        <v>158</v>
      </c>
      <c r="D22" s="140" t="s">
        <v>154</v>
      </c>
      <c r="E22" s="140"/>
      <c r="F22" s="140">
        <v>6</v>
      </c>
      <c r="G22" s="140">
        <v>13</v>
      </c>
    </row>
    <row r="23" spans="1:7" ht="48.75" customHeight="1" x14ac:dyDescent="0.25">
      <c r="A23" s="174" t="s">
        <v>326</v>
      </c>
      <c r="B23" s="138" t="s">
        <v>27</v>
      </c>
      <c r="C23" s="136" t="s">
        <v>155</v>
      </c>
      <c r="D23" s="137" t="s">
        <v>213</v>
      </c>
      <c r="E23" s="140"/>
      <c r="F23" s="140"/>
      <c r="G23" s="105">
        <v>705000</v>
      </c>
    </row>
    <row r="24" spans="1:7" ht="36.75" customHeight="1" x14ac:dyDescent="0.25">
      <c r="A24" s="175"/>
      <c r="B24" s="138" t="s">
        <v>24</v>
      </c>
      <c r="C24" s="138" t="s">
        <v>280</v>
      </c>
      <c r="D24" s="140" t="s">
        <v>154</v>
      </c>
      <c r="E24" s="140"/>
      <c r="F24" s="140"/>
      <c r="G24" s="140">
        <v>1</v>
      </c>
    </row>
    <row r="25" spans="1:7" ht="42" customHeight="1" x14ac:dyDescent="0.25">
      <c r="A25" s="175"/>
      <c r="B25" s="138" t="s">
        <v>28</v>
      </c>
      <c r="C25" s="138" t="s">
        <v>156</v>
      </c>
      <c r="D25" s="140" t="s">
        <v>157</v>
      </c>
      <c r="E25" s="140"/>
      <c r="F25" s="140"/>
      <c r="G25" s="105">
        <f>G23/G24</f>
        <v>705000</v>
      </c>
    </row>
    <row r="26" spans="1:7" ht="39" customHeight="1" x14ac:dyDescent="0.25">
      <c r="A26" s="176"/>
      <c r="B26" s="138" t="s">
        <v>25</v>
      </c>
      <c r="C26" s="102" t="s">
        <v>161</v>
      </c>
      <c r="D26" s="109" t="s">
        <v>162</v>
      </c>
      <c r="E26" s="140"/>
      <c r="F26" s="140"/>
      <c r="G26" s="140">
        <v>100</v>
      </c>
    </row>
    <row r="27" spans="1:7" s="133" customFormat="1" ht="43.5" customHeight="1" x14ac:dyDescent="0.25">
      <c r="A27" s="174" t="s">
        <v>331</v>
      </c>
      <c r="B27" s="102" t="s">
        <v>27</v>
      </c>
      <c r="C27" s="114" t="s">
        <v>155</v>
      </c>
      <c r="D27" s="115" t="s">
        <v>213</v>
      </c>
      <c r="E27" s="109"/>
      <c r="F27" s="109"/>
      <c r="G27" s="111">
        <v>1712000</v>
      </c>
    </row>
    <row r="28" spans="1:7" s="133" customFormat="1" ht="36" customHeight="1" x14ac:dyDescent="0.25">
      <c r="A28" s="175"/>
      <c r="B28" s="102" t="s">
        <v>24</v>
      </c>
      <c r="C28" s="102" t="s">
        <v>328</v>
      </c>
      <c r="D28" s="109" t="s">
        <v>154</v>
      </c>
      <c r="E28" s="109"/>
      <c r="F28" s="109"/>
      <c r="G28" s="109">
        <v>5</v>
      </c>
    </row>
    <row r="29" spans="1:7" s="133" customFormat="1" ht="39" customHeight="1" x14ac:dyDescent="0.25">
      <c r="A29" s="175"/>
      <c r="B29" s="102" t="s">
        <v>28</v>
      </c>
      <c r="C29" s="102" t="s">
        <v>156</v>
      </c>
      <c r="D29" s="109" t="s">
        <v>157</v>
      </c>
      <c r="E29" s="109"/>
      <c r="F29" s="109"/>
      <c r="G29" s="113">
        <f>G27/G28</f>
        <v>342400</v>
      </c>
    </row>
    <row r="30" spans="1:7" s="133" customFormat="1" ht="51.75" customHeight="1" x14ac:dyDescent="0.25">
      <c r="A30" s="176"/>
      <c r="B30" s="102" t="s">
        <v>25</v>
      </c>
      <c r="C30" s="102" t="s">
        <v>161</v>
      </c>
      <c r="D30" s="109" t="s">
        <v>162</v>
      </c>
      <c r="E30" s="109"/>
      <c r="F30" s="109"/>
      <c r="G30" s="109">
        <v>100</v>
      </c>
    </row>
    <row r="31" spans="1:7" s="134" customFormat="1" ht="28.5" customHeight="1" x14ac:dyDescent="0.25">
      <c r="A31" s="155" t="s">
        <v>241</v>
      </c>
      <c r="B31" s="138" t="s">
        <v>24</v>
      </c>
      <c r="C31" s="138" t="s">
        <v>250</v>
      </c>
      <c r="D31" s="140" t="s">
        <v>154</v>
      </c>
      <c r="E31" s="140">
        <v>2</v>
      </c>
      <c r="F31" s="140">
        <v>3</v>
      </c>
      <c r="G31" s="140">
        <v>4</v>
      </c>
    </row>
    <row r="32" spans="1:7" ht="27" customHeight="1" x14ac:dyDescent="0.25">
      <c r="A32" s="154"/>
      <c r="B32" s="138" t="s">
        <v>28</v>
      </c>
      <c r="C32" s="138" t="s">
        <v>156</v>
      </c>
      <c r="D32" s="140" t="s">
        <v>157</v>
      </c>
      <c r="E32" s="110">
        <f>E33/E31</f>
        <v>20500000</v>
      </c>
      <c r="F32" s="110">
        <f>F33/F31</f>
        <v>92095666.666666672</v>
      </c>
      <c r="G32" s="110">
        <f>G33/G31</f>
        <v>454905500</v>
      </c>
    </row>
    <row r="33" spans="1:7" ht="22.5" customHeight="1" x14ac:dyDescent="0.25">
      <c r="A33" s="154"/>
      <c r="B33" s="138" t="s">
        <v>27</v>
      </c>
      <c r="C33" s="136" t="s">
        <v>155</v>
      </c>
      <c r="D33" s="137" t="s">
        <v>213</v>
      </c>
      <c r="E33" s="105">
        <f>E37+E41+E45+E49+E53</f>
        <v>41000000</v>
      </c>
      <c r="F33" s="111">
        <f>F37+F41+F45+F49+F53</f>
        <v>276287000</v>
      </c>
      <c r="G33" s="111">
        <f>G37+G41+G45+G49+G53</f>
        <v>1819622000</v>
      </c>
    </row>
    <row r="34" spans="1:7" ht="21.75" customHeight="1" x14ac:dyDescent="0.25">
      <c r="A34" s="154"/>
      <c r="B34" s="138" t="s">
        <v>25</v>
      </c>
      <c r="C34" s="102" t="s">
        <v>270</v>
      </c>
      <c r="D34" s="140" t="s">
        <v>162</v>
      </c>
      <c r="E34" s="140">
        <v>100</v>
      </c>
      <c r="F34" s="140">
        <v>100</v>
      </c>
      <c r="G34" s="140">
        <v>100</v>
      </c>
    </row>
    <row r="35" spans="1:7" ht="33.75" x14ac:dyDescent="0.25">
      <c r="A35" s="160" t="s">
        <v>283</v>
      </c>
      <c r="B35" s="102" t="s">
        <v>24</v>
      </c>
      <c r="C35" s="102" t="s">
        <v>264</v>
      </c>
      <c r="D35" s="109" t="s">
        <v>154</v>
      </c>
      <c r="E35" s="109">
        <v>7</v>
      </c>
      <c r="F35" s="109">
        <v>11</v>
      </c>
      <c r="G35" s="109">
        <v>7</v>
      </c>
    </row>
    <row r="36" spans="1:7" ht="28.5" customHeight="1" x14ac:dyDescent="0.25">
      <c r="A36" s="161"/>
      <c r="B36" s="102" t="s">
        <v>28</v>
      </c>
      <c r="C36" s="102" t="s">
        <v>160</v>
      </c>
      <c r="D36" s="109" t="s">
        <v>157</v>
      </c>
      <c r="E36" s="112">
        <v>5714285.7000000002</v>
      </c>
      <c r="F36" s="113">
        <v>23849455</v>
      </c>
      <c r="G36" s="113">
        <f>G37/G35</f>
        <v>10000000</v>
      </c>
    </row>
    <row r="37" spans="1:7" ht="24" customHeight="1" x14ac:dyDescent="0.25">
      <c r="A37" s="161"/>
      <c r="B37" s="102" t="s">
        <v>27</v>
      </c>
      <c r="C37" s="114" t="s">
        <v>155</v>
      </c>
      <c r="D37" s="115" t="s">
        <v>213</v>
      </c>
      <c r="E37" s="116">
        <v>40000000</v>
      </c>
      <c r="F37" s="116">
        <v>262344000</v>
      </c>
      <c r="G37" s="111">
        <v>70000000</v>
      </c>
    </row>
    <row r="38" spans="1:7" ht="183" customHeight="1" x14ac:dyDescent="0.25">
      <c r="A38" s="161"/>
      <c r="B38" s="102" t="s">
        <v>25</v>
      </c>
      <c r="C38" s="102" t="s">
        <v>161</v>
      </c>
      <c r="D38" s="109" t="s">
        <v>162</v>
      </c>
      <c r="E38" s="109">
        <v>100</v>
      </c>
      <c r="F38" s="109">
        <v>100</v>
      </c>
      <c r="G38" s="109">
        <v>100</v>
      </c>
    </row>
    <row r="39" spans="1:7" ht="60" customHeight="1" x14ac:dyDescent="0.25">
      <c r="A39" s="160" t="s">
        <v>284</v>
      </c>
      <c r="B39" s="102" t="s">
        <v>24</v>
      </c>
      <c r="C39" s="102" t="s">
        <v>265</v>
      </c>
      <c r="D39" s="109" t="s">
        <v>175</v>
      </c>
      <c r="E39" s="109"/>
      <c r="F39" s="109"/>
      <c r="G39" s="109">
        <v>1</v>
      </c>
    </row>
    <row r="40" spans="1:7" ht="52.5" customHeight="1" x14ac:dyDescent="0.25">
      <c r="A40" s="161"/>
      <c r="B40" s="102" t="s">
        <v>28</v>
      </c>
      <c r="C40" s="102" t="s">
        <v>160</v>
      </c>
      <c r="D40" s="109" t="s">
        <v>157</v>
      </c>
      <c r="E40" s="109"/>
      <c r="F40" s="111"/>
      <c r="G40" s="111">
        <v>791622000</v>
      </c>
    </row>
    <row r="41" spans="1:7" ht="29.25" customHeight="1" x14ac:dyDescent="0.25">
      <c r="A41" s="161"/>
      <c r="B41" s="114" t="s">
        <v>27</v>
      </c>
      <c r="C41" s="114" t="s">
        <v>155</v>
      </c>
      <c r="D41" s="115" t="s">
        <v>213</v>
      </c>
      <c r="E41" s="109"/>
      <c r="F41" s="111"/>
      <c r="G41" s="111">
        <v>791622000</v>
      </c>
    </row>
    <row r="42" spans="1:7" ht="28.5" customHeight="1" x14ac:dyDescent="0.25">
      <c r="A42" s="161"/>
      <c r="B42" s="102" t="s">
        <v>25</v>
      </c>
      <c r="C42" s="102" t="s">
        <v>161</v>
      </c>
      <c r="D42" s="109" t="s">
        <v>162</v>
      </c>
      <c r="E42" s="109"/>
      <c r="F42" s="109"/>
      <c r="G42" s="109">
        <v>100</v>
      </c>
    </row>
    <row r="43" spans="1:7" ht="57" customHeight="1" x14ac:dyDescent="0.25">
      <c r="A43" s="152" t="s">
        <v>285</v>
      </c>
      <c r="B43" s="138" t="s">
        <v>24</v>
      </c>
      <c r="C43" s="138" t="s">
        <v>286</v>
      </c>
      <c r="D43" s="140" t="s">
        <v>154</v>
      </c>
      <c r="E43" s="140"/>
      <c r="F43" s="140">
        <v>1</v>
      </c>
      <c r="G43" s="140"/>
    </row>
    <row r="44" spans="1:7" ht="33" customHeight="1" x14ac:dyDescent="0.25">
      <c r="A44" s="164"/>
      <c r="B44" s="138" t="s">
        <v>28</v>
      </c>
      <c r="C44" s="138" t="s">
        <v>160</v>
      </c>
      <c r="D44" s="109" t="s">
        <v>157</v>
      </c>
      <c r="E44" s="140"/>
      <c r="F44" s="117">
        <v>10943000</v>
      </c>
      <c r="G44" s="140"/>
    </row>
    <row r="45" spans="1:7" ht="48.75" customHeight="1" x14ac:dyDescent="0.25">
      <c r="A45" s="164"/>
      <c r="B45" s="138" t="s">
        <v>27</v>
      </c>
      <c r="C45" s="136" t="s">
        <v>155</v>
      </c>
      <c r="D45" s="137" t="s">
        <v>213</v>
      </c>
      <c r="E45" s="137"/>
      <c r="F45" s="105">
        <v>10943000</v>
      </c>
      <c r="G45" s="137"/>
    </row>
    <row r="46" spans="1:7" ht="33.75" customHeight="1" x14ac:dyDescent="0.25">
      <c r="A46" s="164"/>
      <c r="B46" s="138" t="s">
        <v>25</v>
      </c>
      <c r="C46" s="138" t="s">
        <v>161</v>
      </c>
      <c r="D46" s="140" t="s">
        <v>162</v>
      </c>
      <c r="E46" s="140"/>
      <c r="F46" s="140">
        <v>100</v>
      </c>
      <c r="G46" s="140"/>
    </row>
    <row r="47" spans="1:7" ht="46.5" customHeight="1" x14ac:dyDescent="0.25">
      <c r="A47" s="152" t="s">
        <v>287</v>
      </c>
      <c r="B47" s="138" t="s">
        <v>24</v>
      </c>
      <c r="C47" s="138" t="s">
        <v>163</v>
      </c>
      <c r="D47" s="140" t="s">
        <v>154</v>
      </c>
      <c r="E47" s="140">
        <v>1</v>
      </c>
      <c r="F47" s="140">
        <v>9</v>
      </c>
      <c r="G47" s="109">
        <v>2</v>
      </c>
    </row>
    <row r="48" spans="1:7" ht="39" customHeight="1" x14ac:dyDescent="0.25">
      <c r="A48" s="164"/>
      <c r="B48" s="138" t="s">
        <v>28</v>
      </c>
      <c r="C48" s="138" t="s">
        <v>160</v>
      </c>
      <c r="D48" s="140" t="s">
        <v>213</v>
      </c>
      <c r="E48" s="117">
        <v>1000000</v>
      </c>
      <c r="F48" s="117">
        <v>333333.33</v>
      </c>
      <c r="G48" s="113">
        <f>G49/G47</f>
        <v>1500000</v>
      </c>
    </row>
    <row r="49" spans="1:7" ht="35.25" customHeight="1" x14ac:dyDescent="0.25">
      <c r="A49" s="164"/>
      <c r="B49" s="138" t="s">
        <v>27</v>
      </c>
      <c r="C49" s="136" t="s">
        <v>155</v>
      </c>
      <c r="D49" s="137" t="s">
        <v>213</v>
      </c>
      <c r="E49" s="105">
        <v>1000000</v>
      </c>
      <c r="F49" s="105">
        <v>3000000</v>
      </c>
      <c r="G49" s="111">
        <v>3000000</v>
      </c>
    </row>
    <row r="50" spans="1:7" ht="22.5" customHeight="1" x14ac:dyDescent="0.25">
      <c r="A50" s="164"/>
      <c r="B50" s="138" t="s">
        <v>25</v>
      </c>
      <c r="C50" s="138" t="s">
        <v>161</v>
      </c>
      <c r="D50" s="140" t="s">
        <v>162</v>
      </c>
      <c r="E50" s="140">
        <v>100</v>
      </c>
      <c r="F50" s="140">
        <v>100</v>
      </c>
      <c r="G50" s="140">
        <v>100</v>
      </c>
    </row>
    <row r="51" spans="1:7" ht="38.25" customHeight="1" x14ac:dyDescent="0.25">
      <c r="A51" s="152" t="s">
        <v>288</v>
      </c>
      <c r="B51" s="138" t="s">
        <v>24</v>
      </c>
      <c r="C51" s="138" t="s">
        <v>169</v>
      </c>
      <c r="D51" s="140" t="s">
        <v>170</v>
      </c>
      <c r="E51" s="140"/>
      <c r="F51" s="140"/>
      <c r="G51" s="140">
        <v>1</v>
      </c>
    </row>
    <row r="52" spans="1:7" ht="38.25" customHeight="1" x14ac:dyDescent="0.25">
      <c r="A52" s="164"/>
      <c r="B52" s="138" t="s">
        <v>28</v>
      </c>
      <c r="C52" s="138" t="s">
        <v>160</v>
      </c>
      <c r="D52" s="140" t="s">
        <v>177</v>
      </c>
      <c r="E52" s="117"/>
      <c r="F52" s="117"/>
      <c r="G52" s="117">
        <v>955000000</v>
      </c>
    </row>
    <row r="53" spans="1:7" ht="38.25" customHeight="1" x14ac:dyDescent="0.25">
      <c r="A53" s="164"/>
      <c r="B53" s="138" t="s">
        <v>27</v>
      </c>
      <c r="C53" s="136" t="s">
        <v>155</v>
      </c>
      <c r="D53" s="137" t="s">
        <v>213</v>
      </c>
      <c r="E53" s="105"/>
      <c r="F53" s="105"/>
      <c r="G53" s="105">
        <v>955000000</v>
      </c>
    </row>
    <row r="54" spans="1:7" ht="38.25" customHeight="1" x14ac:dyDescent="0.25">
      <c r="A54" s="164"/>
      <c r="B54" s="138" t="s">
        <v>25</v>
      </c>
      <c r="C54" s="138" t="s">
        <v>161</v>
      </c>
      <c r="D54" s="140" t="s">
        <v>162</v>
      </c>
      <c r="E54" s="140"/>
      <c r="F54" s="140"/>
      <c r="G54" s="140">
        <v>100</v>
      </c>
    </row>
    <row r="55" spans="1:7" ht="27" customHeight="1" x14ac:dyDescent="0.25">
      <c r="A55" s="155" t="s">
        <v>144</v>
      </c>
      <c r="B55" s="138" t="s">
        <v>24</v>
      </c>
      <c r="C55" s="138" t="s">
        <v>250</v>
      </c>
      <c r="D55" s="140" t="s">
        <v>154</v>
      </c>
      <c r="E55" s="140">
        <v>3</v>
      </c>
      <c r="F55" s="140">
        <v>3</v>
      </c>
      <c r="G55" s="140">
        <v>1</v>
      </c>
    </row>
    <row r="56" spans="1:7" ht="24.75" customHeight="1" x14ac:dyDescent="0.25">
      <c r="A56" s="154"/>
      <c r="B56" s="138" t="s">
        <v>28</v>
      </c>
      <c r="C56" s="138" t="s">
        <v>156</v>
      </c>
      <c r="D56" s="140" t="s">
        <v>157</v>
      </c>
      <c r="E56" s="110">
        <f>E57/E55</f>
        <v>1095833.3333333333</v>
      </c>
      <c r="F56" s="110">
        <f>F57/F55</f>
        <v>1166666.6666666667</v>
      </c>
      <c r="G56" s="110">
        <f>G57/G55</f>
        <v>900000</v>
      </c>
    </row>
    <row r="57" spans="1:7" ht="21.75" customHeight="1" x14ac:dyDescent="0.25">
      <c r="A57" s="154"/>
      <c r="B57" s="138" t="s">
        <v>27</v>
      </c>
      <c r="C57" s="136" t="s">
        <v>155</v>
      </c>
      <c r="D57" s="137" t="s">
        <v>213</v>
      </c>
      <c r="E57" s="105">
        <f>E61+E65+E69</f>
        <v>3287500</v>
      </c>
      <c r="F57" s="105">
        <f>F61+F65+F69</f>
        <v>3500000</v>
      </c>
      <c r="G57" s="105">
        <f>G61+G65+G69</f>
        <v>900000</v>
      </c>
    </row>
    <row r="58" spans="1:7" ht="18.75" customHeight="1" x14ac:dyDescent="0.25">
      <c r="A58" s="154"/>
      <c r="B58" s="138" t="s">
        <v>25</v>
      </c>
      <c r="C58" s="102" t="s">
        <v>270</v>
      </c>
      <c r="D58" s="140" t="s">
        <v>162</v>
      </c>
      <c r="E58" s="140">
        <v>100</v>
      </c>
      <c r="F58" s="140">
        <v>100</v>
      </c>
      <c r="G58" s="140">
        <v>100</v>
      </c>
    </row>
    <row r="59" spans="1:7" ht="22.5" x14ac:dyDescent="0.25">
      <c r="A59" s="152" t="s">
        <v>289</v>
      </c>
      <c r="B59" s="138" t="s">
        <v>24</v>
      </c>
      <c r="C59" s="138" t="s">
        <v>167</v>
      </c>
      <c r="D59" s="140" t="s">
        <v>165</v>
      </c>
      <c r="E59" s="140">
        <v>4666</v>
      </c>
      <c r="F59" s="140">
        <v>4444</v>
      </c>
      <c r="G59" s="140">
        <v>4091</v>
      </c>
    </row>
    <row r="60" spans="1:7" ht="36.75" customHeight="1" x14ac:dyDescent="0.25">
      <c r="A60" s="164"/>
      <c r="B60" s="138" t="s">
        <v>28</v>
      </c>
      <c r="C60" s="138" t="s">
        <v>160</v>
      </c>
      <c r="D60" s="140" t="s">
        <v>290</v>
      </c>
      <c r="E60" s="103">
        <v>150</v>
      </c>
      <c r="F60" s="103">
        <v>180</v>
      </c>
      <c r="G60" s="103">
        <v>220</v>
      </c>
    </row>
    <row r="61" spans="1:7" ht="36.75" customHeight="1" x14ac:dyDescent="0.25">
      <c r="A61" s="164"/>
      <c r="B61" s="138" t="s">
        <v>27</v>
      </c>
      <c r="C61" s="136" t="s">
        <v>155</v>
      </c>
      <c r="D61" s="137" t="s">
        <v>213</v>
      </c>
      <c r="E61" s="105">
        <v>700000</v>
      </c>
      <c r="F61" s="105">
        <v>800000</v>
      </c>
      <c r="G61" s="105">
        <v>900000</v>
      </c>
    </row>
    <row r="62" spans="1:7" ht="36.75" customHeight="1" x14ac:dyDescent="0.25">
      <c r="A62" s="164"/>
      <c r="B62" s="138" t="s">
        <v>25</v>
      </c>
      <c r="C62" s="138" t="s">
        <v>161</v>
      </c>
      <c r="D62" s="140" t="s">
        <v>162</v>
      </c>
      <c r="E62" s="140">
        <v>100</v>
      </c>
      <c r="F62" s="140">
        <v>100</v>
      </c>
      <c r="G62" s="140">
        <v>100</v>
      </c>
    </row>
    <row r="63" spans="1:7" ht="36.75" customHeight="1" x14ac:dyDescent="0.25">
      <c r="A63" s="152" t="s">
        <v>291</v>
      </c>
      <c r="B63" s="138" t="s">
        <v>24</v>
      </c>
      <c r="C63" s="138" t="s">
        <v>167</v>
      </c>
      <c r="D63" s="140" t="s">
        <v>166</v>
      </c>
      <c r="E63" s="118">
        <v>33</v>
      </c>
      <c r="F63" s="118">
        <v>33</v>
      </c>
      <c r="G63" s="118"/>
    </row>
    <row r="64" spans="1:7" ht="31.5" customHeight="1" x14ac:dyDescent="0.25">
      <c r="A64" s="164"/>
      <c r="B64" s="138" t="s">
        <v>28</v>
      </c>
      <c r="C64" s="138" t="s">
        <v>160</v>
      </c>
      <c r="D64" s="140" t="s">
        <v>168</v>
      </c>
      <c r="E64" s="119">
        <f>E65/E63</f>
        <v>17803.030303030304</v>
      </c>
      <c r="F64" s="119">
        <f>F65/F63</f>
        <v>21212.121212121212</v>
      </c>
      <c r="G64" s="119"/>
    </row>
    <row r="65" spans="1:7" ht="31.5" customHeight="1" x14ac:dyDescent="0.25">
      <c r="A65" s="164"/>
      <c r="B65" s="138" t="s">
        <v>27</v>
      </c>
      <c r="C65" s="136" t="s">
        <v>155</v>
      </c>
      <c r="D65" s="137" t="s">
        <v>213</v>
      </c>
      <c r="E65" s="105">
        <v>587500</v>
      </c>
      <c r="F65" s="105">
        <v>700000</v>
      </c>
      <c r="G65" s="105"/>
    </row>
    <row r="66" spans="1:7" ht="36" customHeight="1" x14ac:dyDescent="0.25">
      <c r="A66" s="164"/>
      <c r="B66" s="138" t="s">
        <v>25</v>
      </c>
      <c r="C66" s="138" t="s">
        <v>161</v>
      </c>
      <c r="D66" s="140" t="s">
        <v>162</v>
      </c>
      <c r="E66" s="140">
        <v>100</v>
      </c>
      <c r="F66" s="140">
        <v>100</v>
      </c>
      <c r="G66" s="140"/>
    </row>
    <row r="67" spans="1:7" ht="51" customHeight="1" x14ac:dyDescent="0.25">
      <c r="A67" s="157" t="s">
        <v>329</v>
      </c>
      <c r="B67" s="138" t="s">
        <v>24</v>
      </c>
      <c r="C67" s="138" t="s">
        <v>169</v>
      </c>
      <c r="D67" s="140" t="s">
        <v>170</v>
      </c>
      <c r="E67" s="140">
        <v>1</v>
      </c>
      <c r="F67" s="140">
        <v>1</v>
      </c>
      <c r="G67" s="140"/>
    </row>
    <row r="68" spans="1:7" ht="32.25" customHeight="1" x14ac:dyDescent="0.25">
      <c r="A68" s="167"/>
      <c r="B68" s="138" t="s">
        <v>28</v>
      </c>
      <c r="C68" s="138" t="s">
        <v>160</v>
      </c>
      <c r="D68" s="140" t="s">
        <v>177</v>
      </c>
      <c r="E68" s="117">
        <v>2000000</v>
      </c>
      <c r="F68" s="117">
        <v>2000000</v>
      </c>
      <c r="G68" s="140"/>
    </row>
    <row r="69" spans="1:7" ht="35.25" customHeight="1" x14ac:dyDescent="0.25">
      <c r="A69" s="167"/>
      <c r="B69" s="138" t="s">
        <v>27</v>
      </c>
      <c r="C69" s="136" t="s">
        <v>155</v>
      </c>
      <c r="D69" s="137" t="s">
        <v>213</v>
      </c>
      <c r="E69" s="105">
        <v>2000000</v>
      </c>
      <c r="F69" s="105">
        <v>2000000</v>
      </c>
      <c r="G69" s="140"/>
    </row>
    <row r="70" spans="1:7" ht="27.75" customHeight="1" x14ac:dyDescent="0.25">
      <c r="A70" s="168"/>
      <c r="B70" s="138" t="s">
        <v>25</v>
      </c>
      <c r="C70" s="138" t="s">
        <v>161</v>
      </c>
      <c r="D70" s="140" t="s">
        <v>162</v>
      </c>
      <c r="E70" s="140">
        <v>100</v>
      </c>
      <c r="F70" s="140">
        <v>100</v>
      </c>
      <c r="G70" s="140"/>
    </row>
    <row r="71" spans="1:7" ht="38.25" customHeight="1" x14ac:dyDescent="0.25">
      <c r="A71" s="155" t="s">
        <v>145</v>
      </c>
      <c r="B71" s="138" t="s">
        <v>24</v>
      </c>
      <c r="C71" s="138" t="s">
        <v>250</v>
      </c>
      <c r="D71" s="140" t="s">
        <v>154</v>
      </c>
      <c r="E71" s="140"/>
      <c r="F71" s="140">
        <v>2</v>
      </c>
      <c r="G71" s="140"/>
    </row>
    <row r="72" spans="1:7" ht="38.25" customHeight="1" x14ac:dyDescent="0.25">
      <c r="A72" s="156"/>
      <c r="B72" s="138" t="s">
        <v>28</v>
      </c>
      <c r="C72" s="138" t="s">
        <v>156</v>
      </c>
      <c r="D72" s="140" t="s">
        <v>157</v>
      </c>
      <c r="E72" s="140"/>
      <c r="F72" s="117">
        <f>F73/F71</f>
        <v>8000000</v>
      </c>
      <c r="G72" s="140"/>
    </row>
    <row r="73" spans="1:7" ht="38.25" customHeight="1" x14ac:dyDescent="0.25">
      <c r="A73" s="156"/>
      <c r="B73" s="138" t="s">
        <v>27</v>
      </c>
      <c r="C73" s="136" t="s">
        <v>155</v>
      </c>
      <c r="D73" s="137" t="s">
        <v>213</v>
      </c>
      <c r="E73" s="140"/>
      <c r="F73" s="105">
        <f>F77+F81</f>
        <v>16000000</v>
      </c>
      <c r="G73" s="140">
        <f>G77+G81</f>
        <v>0</v>
      </c>
    </row>
    <row r="74" spans="1:7" ht="38.25" customHeight="1" x14ac:dyDescent="0.25">
      <c r="A74" s="156"/>
      <c r="B74" s="138" t="s">
        <v>25</v>
      </c>
      <c r="C74" s="102" t="s">
        <v>270</v>
      </c>
      <c r="D74" s="140" t="s">
        <v>162</v>
      </c>
      <c r="E74" s="140"/>
      <c r="F74" s="140">
        <v>100</v>
      </c>
      <c r="G74" s="140"/>
    </row>
    <row r="75" spans="1:7" x14ac:dyDescent="0.25">
      <c r="A75" s="153" t="s">
        <v>292</v>
      </c>
      <c r="B75" s="138" t="s">
        <v>24</v>
      </c>
      <c r="C75" s="138" t="s">
        <v>171</v>
      </c>
      <c r="D75" s="120" t="s">
        <v>172</v>
      </c>
      <c r="E75" s="120"/>
      <c r="F75" s="120">
        <v>343</v>
      </c>
      <c r="G75" s="120"/>
    </row>
    <row r="76" spans="1:7" s="93" customFormat="1" ht="54.75" customHeight="1" x14ac:dyDescent="0.25">
      <c r="A76" s="154"/>
      <c r="B76" s="138" t="s">
        <v>28</v>
      </c>
      <c r="C76" s="138" t="s">
        <v>173</v>
      </c>
      <c r="D76" s="120" t="s">
        <v>164</v>
      </c>
      <c r="E76" s="120"/>
      <c r="F76" s="121">
        <v>32069.9</v>
      </c>
      <c r="G76" s="120"/>
    </row>
    <row r="77" spans="1:7" s="93" customFormat="1" ht="48.75" customHeight="1" x14ac:dyDescent="0.25">
      <c r="A77" s="154"/>
      <c r="B77" s="138" t="s">
        <v>27</v>
      </c>
      <c r="C77" s="136" t="s">
        <v>155</v>
      </c>
      <c r="D77" s="122" t="s">
        <v>213</v>
      </c>
      <c r="E77" s="122"/>
      <c r="F77" s="123">
        <v>11000000</v>
      </c>
      <c r="G77" s="120"/>
    </row>
    <row r="78" spans="1:7" s="93" customFormat="1" ht="66.75" customHeight="1" x14ac:dyDescent="0.25">
      <c r="A78" s="154"/>
      <c r="B78" s="138" t="s">
        <v>25</v>
      </c>
      <c r="C78" s="138" t="s">
        <v>161</v>
      </c>
      <c r="D78" s="120" t="s">
        <v>162</v>
      </c>
      <c r="E78" s="120"/>
      <c r="F78" s="120">
        <v>100</v>
      </c>
      <c r="G78" s="120"/>
    </row>
    <row r="79" spans="1:7" s="93" customFormat="1" ht="48.75" customHeight="1" x14ac:dyDescent="0.25">
      <c r="A79" s="153" t="s">
        <v>293</v>
      </c>
      <c r="B79" s="138" t="s">
        <v>24</v>
      </c>
      <c r="C79" s="138" t="s">
        <v>174</v>
      </c>
      <c r="D79" s="140" t="s">
        <v>175</v>
      </c>
      <c r="E79" s="140"/>
      <c r="F79" s="140">
        <v>1</v>
      </c>
      <c r="G79" s="140"/>
    </row>
    <row r="80" spans="1:7" ht="40.5" customHeight="1" x14ac:dyDescent="0.25">
      <c r="A80" s="154"/>
      <c r="B80" s="138" t="s">
        <v>28</v>
      </c>
      <c r="C80" s="138" t="s">
        <v>173</v>
      </c>
      <c r="D80" s="140" t="s">
        <v>157</v>
      </c>
      <c r="E80" s="140"/>
      <c r="F80" s="117">
        <v>5000000</v>
      </c>
      <c r="G80" s="140"/>
    </row>
    <row r="81" spans="1:7" ht="40.5" customHeight="1" x14ac:dyDescent="0.25">
      <c r="A81" s="154"/>
      <c r="B81" s="138" t="s">
        <v>27</v>
      </c>
      <c r="C81" s="136" t="s">
        <v>155</v>
      </c>
      <c r="D81" s="137" t="s">
        <v>213</v>
      </c>
      <c r="E81" s="137"/>
      <c r="F81" s="105">
        <v>5000000</v>
      </c>
      <c r="G81" s="140"/>
    </row>
    <row r="82" spans="1:7" ht="40.5" customHeight="1" x14ac:dyDescent="0.25">
      <c r="A82" s="154"/>
      <c r="B82" s="138" t="s">
        <v>25</v>
      </c>
      <c r="C82" s="138" t="s">
        <v>161</v>
      </c>
      <c r="D82" s="140" t="s">
        <v>162</v>
      </c>
      <c r="E82" s="140"/>
      <c r="F82" s="140">
        <v>100</v>
      </c>
      <c r="G82" s="140"/>
    </row>
    <row r="83" spans="1:7" ht="40.5" customHeight="1" x14ac:dyDescent="0.25">
      <c r="A83" s="155" t="s">
        <v>146</v>
      </c>
      <c r="B83" s="138" t="s">
        <v>24</v>
      </c>
      <c r="C83" s="138" t="s">
        <v>250</v>
      </c>
      <c r="D83" s="140" t="s">
        <v>154</v>
      </c>
      <c r="E83" s="140">
        <v>2</v>
      </c>
      <c r="F83" s="140">
        <v>2</v>
      </c>
      <c r="G83" s="140">
        <v>2</v>
      </c>
    </row>
    <row r="84" spans="1:7" x14ac:dyDescent="0.25">
      <c r="A84" s="156"/>
      <c r="B84" s="138" t="s">
        <v>28</v>
      </c>
      <c r="C84" s="138" t="s">
        <v>156</v>
      </c>
      <c r="D84" s="140" t="s">
        <v>157</v>
      </c>
      <c r="E84" s="110">
        <f>E85/E83</f>
        <v>575000</v>
      </c>
      <c r="F84" s="110">
        <f>F85/F83</f>
        <v>1000000</v>
      </c>
      <c r="G84" s="110">
        <f>G85/G83</f>
        <v>1150000</v>
      </c>
    </row>
    <row r="85" spans="1:7" x14ac:dyDescent="0.25">
      <c r="A85" s="156"/>
      <c r="B85" s="138" t="s">
        <v>27</v>
      </c>
      <c r="C85" s="136" t="s">
        <v>155</v>
      </c>
      <c r="D85" s="137" t="s">
        <v>213</v>
      </c>
      <c r="E85" s="105">
        <f>E89+E93</f>
        <v>1150000</v>
      </c>
      <c r="F85" s="105">
        <f>F89+F93</f>
        <v>2000000</v>
      </c>
      <c r="G85" s="105">
        <f>G89+G93</f>
        <v>2300000</v>
      </c>
    </row>
    <row r="86" spans="1:7" x14ac:dyDescent="0.25">
      <c r="A86" s="156"/>
      <c r="B86" s="138" t="s">
        <v>25</v>
      </c>
      <c r="C86" s="102" t="s">
        <v>270</v>
      </c>
      <c r="D86" s="140" t="s">
        <v>162</v>
      </c>
      <c r="E86" s="140">
        <v>100</v>
      </c>
      <c r="F86" s="140">
        <v>100</v>
      </c>
      <c r="G86" s="140">
        <v>100</v>
      </c>
    </row>
    <row r="87" spans="1:7" ht="22.5" x14ac:dyDescent="0.25">
      <c r="A87" s="152" t="s">
        <v>294</v>
      </c>
      <c r="B87" s="138" t="s">
        <v>24</v>
      </c>
      <c r="C87" s="138" t="s">
        <v>176</v>
      </c>
      <c r="D87" s="140" t="s">
        <v>170</v>
      </c>
      <c r="E87" s="140">
        <v>200</v>
      </c>
      <c r="F87" s="140">
        <v>300</v>
      </c>
      <c r="G87" s="140">
        <v>340</v>
      </c>
    </row>
    <row r="88" spans="1:7" ht="52.5" customHeight="1" x14ac:dyDescent="0.25">
      <c r="A88" s="164"/>
      <c r="B88" s="138" t="s">
        <v>28</v>
      </c>
      <c r="C88" s="138" t="s">
        <v>173</v>
      </c>
      <c r="D88" s="140" t="s">
        <v>177</v>
      </c>
      <c r="E88" s="117">
        <v>5000</v>
      </c>
      <c r="F88" s="117">
        <v>5000</v>
      </c>
      <c r="G88" s="117">
        <v>5000</v>
      </c>
    </row>
    <row r="89" spans="1:7" ht="52.5" customHeight="1" x14ac:dyDescent="0.25">
      <c r="A89" s="164"/>
      <c r="B89" s="138" t="s">
        <v>27</v>
      </c>
      <c r="C89" s="136" t="s">
        <v>155</v>
      </c>
      <c r="D89" s="137" t="s">
        <v>213</v>
      </c>
      <c r="E89" s="105">
        <v>1000000</v>
      </c>
      <c r="F89" s="105">
        <v>1500000</v>
      </c>
      <c r="G89" s="105">
        <v>1700000</v>
      </c>
    </row>
    <row r="90" spans="1:7" ht="52.5" customHeight="1" x14ac:dyDescent="0.25">
      <c r="A90" s="164"/>
      <c r="B90" s="138" t="s">
        <v>25</v>
      </c>
      <c r="C90" s="138" t="s">
        <v>161</v>
      </c>
      <c r="D90" s="140" t="s">
        <v>162</v>
      </c>
      <c r="E90" s="140">
        <v>100</v>
      </c>
      <c r="F90" s="140">
        <v>100</v>
      </c>
      <c r="G90" s="140">
        <v>100</v>
      </c>
    </row>
    <row r="91" spans="1:7" ht="52.5" customHeight="1" x14ac:dyDescent="0.25">
      <c r="A91" s="152" t="s">
        <v>295</v>
      </c>
      <c r="B91" s="138" t="s">
        <v>24</v>
      </c>
      <c r="C91" s="138" t="s">
        <v>178</v>
      </c>
      <c r="D91" s="140" t="s">
        <v>296</v>
      </c>
      <c r="E91" s="140">
        <v>429</v>
      </c>
      <c r="F91" s="140">
        <v>1429</v>
      </c>
      <c r="G91" s="140">
        <v>1714</v>
      </c>
    </row>
    <row r="92" spans="1:7" ht="35.25" customHeight="1" x14ac:dyDescent="0.25">
      <c r="A92" s="164"/>
      <c r="B92" s="138" t="s">
        <v>28</v>
      </c>
      <c r="C92" s="138" t="s">
        <v>173</v>
      </c>
      <c r="D92" s="140" t="s">
        <v>290</v>
      </c>
      <c r="E92" s="103">
        <v>350</v>
      </c>
      <c r="F92" s="103">
        <v>350</v>
      </c>
      <c r="G92" s="103">
        <v>350</v>
      </c>
    </row>
    <row r="93" spans="1:7" ht="35.25" customHeight="1" x14ac:dyDescent="0.25">
      <c r="A93" s="164"/>
      <c r="B93" s="138" t="s">
        <v>27</v>
      </c>
      <c r="C93" s="136" t="s">
        <v>155</v>
      </c>
      <c r="D93" s="137" t="s">
        <v>213</v>
      </c>
      <c r="E93" s="105">
        <v>150000</v>
      </c>
      <c r="F93" s="105">
        <v>500000</v>
      </c>
      <c r="G93" s="105">
        <v>600000</v>
      </c>
    </row>
    <row r="94" spans="1:7" ht="35.25" customHeight="1" x14ac:dyDescent="0.25">
      <c r="A94" s="164"/>
      <c r="B94" s="138" t="s">
        <v>25</v>
      </c>
      <c r="C94" s="138" t="s">
        <v>161</v>
      </c>
      <c r="D94" s="140" t="s">
        <v>162</v>
      </c>
      <c r="E94" s="140">
        <v>100</v>
      </c>
      <c r="F94" s="140">
        <v>100</v>
      </c>
      <c r="G94" s="140">
        <v>100</v>
      </c>
    </row>
    <row r="95" spans="1:7" ht="35.25" customHeight="1" x14ac:dyDescent="0.25">
      <c r="A95" s="155" t="s">
        <v>147</v>
      </c>
      <c r="B95" s="138" t="s">
        <v>24</v>
      </c>
      <c r="C95" s="138" t="s">
        <v>179</v>
      </c>
      <c r="D95" s="140" t="s">
        <v>297</v>
      </c>
      <c r="E95" s="140">
        <v>67</v>
      </c>
      <c r="F95" s="140">
        <v>67</v>
      </c>
      <c r="G95" s="140">
        <v>67</v>
      </c>
    </row>
    <row r="96" spans="1:7" ht="26.25" customHeight="1" x14ac:dyDescent="0.25">
      <c r="A96" s="156"/>
      <c r="B96" s="138" t="s">
        <v>28</v>
      </c>
      <c r="C96" s="138" t="s">
        <v>173</v>
      </c>
      <c r="D96" s="140" t="s">
        <v>298</v>
      </c>
      <c r="E96" s="117">
        <f>E97/E95</f>
        <v>1492.5373134328358</v>
      </c>
      <c r="F96" s="117">
        <f>F97/F95</f>
        <v>1492.5373134328358</v>
      </c>
      <c r="G96" s="117">
        <f>G97/G95</f>
        <v>1492.5373134328358</v>
      </c>
    </row>
    <row r="97" spans="1:7" x14ac:dyDescent="0.25">
      <c r="A97" s="156"/>
      <c r="B97" s="138" t="s">
        <v>27</v>
      </c>
      <c r="C97" s="136" t="s">
        <v>155</v>
      </c>
      <c r="D97" s="137" t="s">
        <v>213</v>
      </c>
      <c r="E97" s="105">
        <v>100000</v>
      </c>
      <c r="F97" s="105">
        <v>100000</v>
      </c>
      <c r="G97" s="105">
        <v>100000</v>
      </c>
    </row>
    <row r="98" spans="1:7" x14ac:dyDescent="0.25">
      <c r="A98" s="156"/>
      <c r="B98" s="138" t="s">
        <v>25</v>
      </c>
      <c r="C98" s="138" t="s">
        <v>161</v>
      </c>
      <c r="D98" s="140" t="s">
        <v>162</v>
      </c>
      <c r="E98" s="140">
        <v>100</v>
      </c>
      <c r="F98" s="140">
        <v>100</v>
      </c>
      <c r="G98" s="140">
        <v>100</v>
      </c>
    </row>
    <row r="99" spans="1:7" x14ac:dyDescent="0.25">
      <c r="A99" s="152" t="s">
        <v>299</v>
      </c>
      <c r="B99" s="138" t="s">
        <v>24</v>
      </c>
      <c r="C99" s="138" t="s">
        <v>179</v>
      </c>
      <c r="D99" s="140" t="s">
        <v>297</v>
      </c>
      <c r="E99" s="140">
        <v>67</v>
      </c>
      <c r="F99" s="140">
        <v>67</v>
      </c>
      <c r="G99" s="140">
        <v>67</v>
      </c>
    </row>
    <row r="100" spans="1:7" ht="35.25" customHeight="1" x14ac:dyDescent="0.25">
      <c r="A100" s="164"/>
      <c r="B100" s="138" t="s">
        <v>28</v>
      </c>
      <c r="C100" s="138" t="s">
        <v>173</v>
      </c>
      <c r="D100" s="140" t="s">
        <v>298</v>
      </c>
      <c r="E100" s="117">
        <f>E101/E99</f>
        <v>1492.5373134328358</v>
      </c>
      <c r="F100" s="117">
        <f t="shared" ref="F100:G100" si="0">F101/F99</f>
        <v>1492.5373134328358</v>
      </c>
      <c r="G100" s="117">
        <f t="shared" si="0"/>
        <v>1492.5373134328358</v>
      </c>
    </row>
    <row r="101" spans="1:7" ht="35.25" customHeight="1" x14ac:dyDescent="0.25">
      <c r="A101" s="164"/>
      <c r="B101" s="138" t="s">
        <v>27</v>
      </c>
      <c r="C101" s="136" t="s">
        <v>155</v>
      </c>
      <c r="D101" s="137" t="s">
        <v>213</v>
      </c>
      <c r="E101" s="105">
        <v>100000</v>
      </c>
      <c r="F101" s="105">
        <v>100000</v>
      </c>
      <c r="G101" s="105">
        <v>100000</v>
      </c>
    </row>
    <row r="102" spans="1:7" ht="37.5" customHeight="1" x14ac:dyDescent="0.25">
      <c r="A102" s="164"/>
      <c r="B102" s="138" t="s">
        <v>25</v>
      </c>
      <c r="C102" s="138" t="s">
        <v>161</v>
      </c>
      <c r="D102" s="140" t="s">
        <v>162</v>
      </c>
      <c r="E102" s="140">
        <v>100</v>
      </c>
      <c r="F102" s="140">
        <v>100</v>
      </c>
      <c r="G102" s="140">
        <v>100</v>
      </c>
    </row>
    <row r="103" spans="1:7" ht="35.25" customHeight="1" x14ac:dyDescent="0.25">
      <c r="A103" s="155" t="s">
        <v>211</v>
      </c>
      <c r="B103" s="138" t="s">
        <v>24</v>
      </c>
      <c r="C103" s="138" t="s">
        <v>250</v>
      </c>
      <c r="D103" s="140" t="s">
        <v>154</v>
      </c>
      <c r="E103" s="140">
        <v>10</v>
      </c>
      <c r="F103" s="140">
        <v>9</v>
      </c>
      <c r="G103" s="140">
        <v>8</v>
      </c>
    </row>
    <row r="104" spans="1:7" x14ac:dyDescent="0.25">
      <c r="A104" s="156"/>
      <c r="B104" s="138" t="s">
        <v>28</v>
      </c>
      <c r="C104" s="138" t="s">
        <v>156</v>
      </c>
      <c r="D104" s="140" t="s">
        <v>157</v>
      </c>
      <c r="E104" s="110">
        <f>E105/E103</f>
        <v>135480</v>
      </c>
      <c r="F104" s="110">
        <f>F105/F103</f>
        <v>140333.33333333334</v>
      </c>
      <c r="G104" s="110">
        <f>G105/G103</f>
        <v>179375</v>
      </c>
    </row>
    <row r="105" spans="1:7" x14ac:dyDescent="0.25">
      <c r="A105" s="156"/>
      <c r="B105" s="138" t="s">
        <v>27</v>
      </c>
      <c r="C105" s="136" t="s">
        <v>155</v>
      </c>
      <c r="D105" s="137" t="s">
        <v>213</v>
      </c>
      <c r="E105" s="105">
        <f>E109+E113+E117+E119+E134+E138+E142+E146+E148+E163+E167</f>
        <v>1354800</v>
      </c>
      <c r="F105" s="105">
        <f>F109+F113+F117+F119+F134+F138+F142+F146+F148+F163+F167</f>
        <v>1263000</v>
      </c>
      <c r="G105" s="105">
        <f>G109+G113+G117+G119+G134+G138+G142+G146+G148+G163+G167</f>
        <v>1435000</v>
      </c>
    </row>
    <row r="106" spans="1:7" x14ac:dyDescent="0.25">
      <c r="A106" s="156"/>
      <c r="B106" s="138" t="s">
        <v>25</v>
      </c>
      <c r="C106" s="102" t="s">
        <v>270</v>
      </c>
      <c r="D106" s="140" t="s">
        <v>162</v>
      </c>
      <c r="E106" s="140">
        <v>100</v>
      </c>
      <c r="F106" s="140">
        <v>100</v>
      </c>
      <c r="G106" s="140">
        <v>100</v>
      </c>
    </row>
    <row r="107" spans="1:7" ht="22.5" x14ac:dyDescent="0.25">
      <c r="A107" s="152" t="s">
        <v>330</v>
      </c>
      <c r="B107" s="138" t="s">
        <v>24</v>
      </c>
      <c r="C107" s="138" t="s">
        <v>251</v>
      </c>
      <c r="D107" s="140" t="s">
        <v>175</v>
      </c>
      <c r="E107" s="140">
        <v>5</v>
      </c>
      <c r="F107" s="140">
        <v>5</v>
      </c>
      <c r="G107" s="140">
        <v>5</v>
      </c>
    </row>
    <row r="108" spans="1:7" ht="37.5" customHeight="1" x14ac:dyDescent="0.25">
      <c r="A108" s="164"/>
      <c r="B108" s="138" t="s">
        <v>28</v>
      </c>
      <c r="C108" s="138" t="s">
        <v>173</v>
      </c>
      <c r="D108" s="117" t="s">
        <v>157</v>
      </c>
      <c r="E108" s="117">
        <v>36000</v>
      </c>
      <c r="F108" s="117">
        <v>44000</v>
      </c>
      <c r="G108" s="117">
        <v>50000</v>
      </c>
    </row>
    <row r="109" spans="1:7" ht="37.5" customHeight="1" x14ac:dyDescent="0.25">
      <c r="A109" s="164"/>
      <c r="B109" s="138" t="s">
        <v>27</v>
      </c>
      <c r="C109" s="136" t="s">
        <v>155</v>
      </c>
      <c r="D109" s="137" t="s">
        <v>213</v>
      </c>
      <c r="E109" s="105">
        <v>180000</v>
      </c>
      <c r="F109" s="105">
        <v>220000</v>
      </c>
      <c r="G109" s="105">
        <v>250000</v>
      </c>
    </row>
    <row r="110" spans="1:7" ht="107.25" customHeight="1" x14ac:dyDescent="0.25">
      <c r="A110" s="164"/>
      <c r="B110" s="138" t="s">
        <v>25</v>
      </c>
      <c r="C110" s="138" t="s">
        <v>161</v>
      </c>
      <c r="D110" s="140" t="s">
        <v>162</v>
      </c>
      <c r="E110" s="140">
        <v>100</v>
      </c>
      <c r="F110" s="140">
        <v>100</v>
      </c>
      <c r="G110" s="140">
        <v>100</v>
      </c>
    </row>
    <row r="111" spans="1:7" ht="37.5" customHeight="1" x14ac:dyDescent="0.25">
      <c r="A111" s="152" t="s">
        <v>300</v>
      </c>
      <c r="B111" s="138" t="s">
        <v>24</v>
      </c>
      <c r="C111" s="138" t="s">
        <v>252</v>
      </c>
      <c r="D111" s="140" t="s">
        <v>175</v>
      </c>
      <c r="E111" s="140">
        <v>1</v>
      </c>
      <c r="F111" s="140">
        <v>1</v>
      </c>
      <c r="G111" s="140">
        <v>1</v>
      </c>
    </row>
    <row r="112" spans="1:7" ht="33.75" customHeight="1" x14ac:dyDescent="0.25">
      <c r="A112" s="164"/>
      <c r="B112" s="138" t="s">
        <v>28</v>
      </c>
      <c r="C112" s="138" t="s">
        <v>173</v>
      </c>
      <c r="D112" s="140" t="s">
        <v>157</v>
      </c>
      <c r="E112" s="119">
        <v>300000</v>
      </c>
      <c r="F112" s="119">
        <v>320000</v>
      </c>
      <c r="G112" s="119">
        <v>340000</v>
      </c>
    </row>
    <row r="113" spans="1:7" ht="33.75" customHeight="1" x14ac:dyDescent="0.25">
      <c r="A113" s="164"/>
      <c r="B113" s="138" t="s">
        <v>27</v>
      </c>
      <c r="C113" s="136" t="s">
        <v>155</v>
      </c>
      <c r="D113" s="137" t="s">
        <v>213</v>
      </c>
      <c r="E113" s="105">
        <v>300000</v>
      </c>
      <c r="F113" s="105">
        <v>320000</v>
      </c>
      <c r="G113" s="105">
        <v>340000</v>
      </c>
    </row>
    <row r="114" spans="1:7" ht="35.25" customHeight="1" x14ac:dyDescent="0.25">
      <c r="A114" s="164"/>
      <c r="B114" s="138" t="s">
        <v>25</v>
      </c>
      <c r="C114" s="138" t="s">
        <v>161</v>
      </c>
      <c r="D114" s="140" t="s">
        <v>162</v>
      </c>
      <c r="E114" s="140">
        <v>100</v>
      </c>
      <c r="F114" s="140">
        <v>100</v>
      </c>
      <c r="G114" s="140">
        <v>100</v>
      </c>
    </row>
    <row r="115" spans="1:7" ht="33.75" customHeight="1" x14ac:dyDescent="0.25">
      <c r="A115" s="153" t="s">
        <v>301</v>
      </c>
      <c r="B115" s="138" t="s">
        <v>24</v>
      </c>
      <c r="C115" s="138" t="s">
        <v>180</v>
      </c>
      <c r="D115" s="140" t="s">
        <v>175</v>
      </c>
      <c r="E115" s="140">
        <v>3</v>
      </c>
      <c r="F115" s="140">
        <v>3</v>
      </c>
      <c r="G115" s="140">
        <v>3</v>
      </c>
    </row>
    <row r="116" spans="1:7" ht="39.75" customHeight="1" x14ac:dyDescent="0.25">
      <c r="A116" s="154"/>
      <c r="B116" s="138" t="s">
        <v>28</v>
      </c>
      <c r="C116" s="138" t="s">
        <v>173</v>
      </c>
      <c r="D116" s="140" t="s">
        <v>157</v>
      </c>
      <c r="E116" s="119">
        <v>7000</v>
      </c>
      <c r="F116" s="119">
        <v>7666.7</v>
      </c>
      <c r="G116" s="119">
        <v>8333.2999999999993</v>
      </c>
    </row>
    <row r="117" spans="1:7" ht="39.75" customHeight="1" x14ac:dyDescent="0.25">
      <c r="A117" s="154"/>
      <c r="B117" s="138" t="s">
        <v>27</v>
      </c>
      <c r="C117" s="136" t="s">
        <v>155</v>
      </c>
      <c r="D117" s="137" t="s">
        <v>213</v>
      </c>
      <c r="E117" s="105">
        <v>21000</v>
      </c>
      <c r="F117" s="105">
        <v>23000</v>
      </c>
      <c r="G117" s="105">
        <v>25000</v>
      </c>
    </row>
    <row r="118" spans="1:7" ht="39.75" customHeight="1" x14ac:dyDescent="0.25">
      <c r="A118" s="154"/>
      <c r="B118" s="138" t="s">
        <v>25</v>
      </c>
      <c r="C118" s="138" t="s">
        <v>161</v>
      </c>
      <c r="D118" s="140" t="s">
        <v>162</v>
      </c>
      <c r="E118" s="140">
        <v>100</v>
      </c>
      <c r="F118" s="140">
        <v>100</v>
      </c>
      <c r="G118" s="140">
        <v>100</v>
      </c>
    </row>
    <row r="119" spans="1:7" ht="39.75" customHeight="1" x14ac:dyDescent="0.25">
      <c r="A119" s="152" t="s">
        <v>302</v>
      </c>
      <c r="B119" s="136" t="s">
        <v>27</v>
      </c>
      <c r="C119" s="136" t="s">
        <v>182</v>
      </c>
      <c r="D119" s="137" t="s">
        <v>213</v>
      </c>
      <c r="E119" s="137"/>
      <c r="F119" s="105">
        <v>230000</v>
      </c>
      <c r="G119" s="105">
        <f>G122</f>
        <v>210000</v>
      </c>
    </row>
    <row r="120" spans="1:7" ht="23.25" customHeight="1" x14ac:dyDescent="0.25">
      <c r="A120" s="152"/>
      <c r="B120" s="138" t="s">
        <v>24</v>
      </c>
      <c r="C120" s="124" t="s">
        <v>181</v>
      </c>
      <c r="D120" s="140" t="s">
        <v>296</v>
      </c>
      <c r="E120" s="140"/>
      <c r="F120" s="140">
        <v>130</v>
      </c>
      <c r="G120" s="140">
        <v>130</v>
      </c>
    </row>
    <row r="121" spans="1:7" ht="23.25" customHeight="1" x14ac:dyDescent="0.25">
      <c r="A121" s="152"/>
      <c r="B121" s="138" t="s">
        <v>28</v>
      </c>
      <c r="C121" s="138" t="s">
        <v>173</v>
      </c>
      <c r="D121" s="140" t="s">
        <v>290</v>
      </c>
      <c r="E121" s="140"/>
      <c r="F121" s="118">
        <v>1384.6</v>
      </c>
      <c r="G121" s="103">
        <f>G122/G120</f>
        <v>1615.3846153846155</v>
      </c>
    </row>
    <row r="122" spans="1:7" ht="23.25" customHeight="1" x14ac:dyDescent="0.25">
      <c r="A122" s="152"/>
      <c r="B122" s="138" t="s">
        <v>27</v>
      </c>
      <c r="C122" s="136" t="s">
        <v>183</v>
      </c>
      <c r="D122" s="137" t="s">
        <v>213</v>
      </c>
      <c r="E122" s="137"/>
      <c r="F122" s="105">
        <v>180000</v>
      </c>
      <c r="G122" s="105">
        <v>210000</v>
      </c>
    </row>
    <row r="123" spans="1:7" ht="23.25" customHeight="1" x14ac:dyDescent="0.25">
      <c r="A123" s="152"/>
      <c r="B123" s="138" t="s">
        <v>25</v>
      </c>
      <c r="C123" s="138" t="s">
        <v>161</v>
      </c>
      <c r="D123" s="140" t="s">
        <v>162</v>
      </c>
      <c r="E123" s="140"/>
      <c r="F123" s="140">
        <v>100</v>
      </c>
      <c r="G123" s="140">
        <v>100</v>
      </c>
    </row>
    <row r="124" spans="1:7" ht="23.25" customHeight="1" x14ac:dyDescent="0.25">
      <c r="A124" s="152"/>
      <c r="B124" s="138" t="s">
        <v>24</v>
      </c>
      <c r="C124" s="124" t="s">
        <v>184</v>
      </c>
      <c r="D124" s="140" t="s">
        <v>170</v>
      </c>
      <c r="E124" s="140"/>
      <c r="F124" s="140">
        <v>1</v>
      </c>
      <c r="G124" s="140"/>
    </row>
    <row r="125" spans="1:7" ht="23.25" customHeight="1" x14ac:dyDescent="0.25">
      <c r="A125" s="152"/>
      <c r="B125" s="138" t="s">
        <v>28</v>
      </c>
      <c r="C125" s="138" t="s">
        <v>173</v>
      </c>
      <c r="D125" s="140" t="s">
        <v>170</v>
      </c>
      <c r="E125" s="140"/>
      <c r="F125" s="117">
        <v>20000</v>
      </c>
      <c r="G125" s="140"/>
    </row>
    <row r="126" spans="1:7" ht="23.25" customHeight="1" x14ac:dyDescent="0.25">
      <c r="A126" s="152"/>
      <c r="B126" s="138" t="s">
        <v>27</v>
      </c>
      <c r="C126" s="136" t="s">
        <v>183</v>
      </c>
      <c r="D126" s="137" t="s">
        <v>177</v>
      </c>
      <c r="E126" s="137"/>
      <c r="F126" s="105">
        <v>20000</v>
      </c>
      <c r="G126" s="140"/>
    </row>
    <row r="127" spans="1:7" ht="23.25" customHeight="1" x14ac:dyDescent="0.25">
      <c r="A127" s="152"/>
      <c r="B127" s="138" t="s">
        <v>25</v>
      </c>
      <c r="C127" s="138" t="s">
        <v>161</v>
      </c>
      <c r="D127" s="140" t="s">
        <v>162</v>
      </c>
      <c r="E127" s="140"/>
      <c r="F127" s="140">
        <v>100</v>
      </c>
      <c r="G127" s="140"/>
    </row>
    <row r="128" spans="1:7" ht="23.25" customHeight="1" x14ac:dyDescent="0.25">
      <c r="A128" s="152"/>
      <c r="B128" s="138" t="s">
        <v>24</v>
      </c>
      <c r="C128" s="124" t="s">
        <v>185</v>
      </c>
      <c r="D128" s="140" t="s">
        <v>170</v>
      </c>
      <c r="E128" s="140"/>
      <c r="F128" s="140">
        <v>10</v>
      </c>
      <c r="G128" s="140"/>
    </row>
    <row r="129" spans="1:7" ht="23.25" customHeight="1" x14ac:dyDescent="0.25">
      <c r="A129" s="152"/>
      <c r="B129" s="138" t="s">
        <v>28</v>
      </c>
      <c r="C129" s="138" t="s">
        <v>173</v>
      </c>
      <c r="D129" s="140" t="s">
        <v>177</v>
      </c>
      <c r="E129" s="140"/>
      <c r="F129" s="117">
        <v>3000</v>
      </c>
      <c r="G129" s="140"/>
    </row>
    <row r="130" spans="1:7" ht="23.25" customHeight="1" x14ac:dyDescent="0.25">
      <c r="A130" s="152"/>
      <c r="B130" s="138" t="s">
        <v>27</v>
      </c>
      <c r="C130" s="136" t="s">
        <v>183</v>
      </c>
      <c r="D130" s="125" t="s">
        <v>213</v>
      </c>
      <c r="E130" s="107"/>
      <c r="F130" s="126">
        <v>30000</v>
      </c>
      <c r="G130" s="104"/>
    </row>
    <row r="131" spans="1:7" ht="23.25" customHeight="1" x14ac:dyDescent="0.25">
      <c r="A131" s="152"/>
      <c r="B131" s="138" t="s">
        <v>25</v>
      </c>
      <c r="C131" s="138" t="s">
        <v>161</v>
      </c>
      <c r="D131" s="140" t="s">
        <v>162</v>
      </c>
      <c r="E131" s="140"/>
      <c r="F131" s="140">
        <v>100</v>
      </c>
      <c r="G131" s="140"/>
    </row>
    <row r="132" spans="1:7" ht="23.25" customHeight="1" x14ac:dyDescent="0.25">
      <c r="A132" s="152" t="s">
        <v>303</v>
      </c>
      <c r="B132" s="138" t="s">
        <v>24</v>
      </c>
      <c r="C132" s="138" t="s">
        <v>186</v>
      </c>
      <c r="D132" s="140" t="s">
        <v>170</v>
      </c>
      <c r="E132" s="140">
        <v>1</v>
      </c>
      <c r="F132" s="140">
        <v>1</v>
      </c>
      <c r="G132" s="140">
        <v>1</v>
      </c>
    </row>
    <row r="133" spans="1:7" ht="49.5" customHeight="1" x14ac:dyDescent="0.25">
      <c r="A133" s="164"/>
      <c r="B133" s="138" t="s">
        <v>28</v>
      </c>
      <c r="C133" s="138" t="s">
        <v>173</v>
      </c>
      <c r="D133" s="140" t="s">
        <v>177</v>
      </c>
      <c r="E133" s="117">
        <v>130000</v>
      </c>
      <c r="F133" s="117">
        <v>150000</v>
      </c>
      <c r="G133" s="117">
        <f>G134/G132</f>
        <v>240000</v>
      </c>
    </row>
    <row r="134" spans="1:7" ht="49.5" customHeight="1" x14ac:dyDescent="0.25">
      <c r="A134" s="164"/>
      <c r="B134" s="138" t="s">
        <v>27</v>
      </c>
      <c r="C134" s="136" t="s">
        <v>155</v>
      </c>
      <c r="D134" s="137" t="s">
        <v>213</v>
      </c>
      <c r="E134" s="105">
        <v>130000</v>
      </c>
      <c r="F134" s="105">
        <v>150000</v>
      </c>
      <c r="G134" s="105">
        <v>240000</v>
      </c>
    </row>
    <row r="135" spans="1:7" ht="49.5" customHeight="1" x14ac:dyDescent="0.25">
      <c r="A135" s="164"/>
      <c r="B135" s="138" t="s">
        <v>25</v>
      </c>
      <c r="C135" s="138" t="s">
        <v>161</v>
      </c>
      <c r="D135" s="140" t="s">
        <v>162</v>
      </c>
      <c r="E135" s="140">
        <v>100</v>
      </c>
      <c r="F135" s="140">
        <v>100</v>
      </c>
      <c r="G135" s="140">
        <v>100</v>
      </c>
    </row>
    <row r="136" spans="1:7" ht="49.5" customHeight="1" x14ac:dyDescent="0.25">
      <c r="A136" s="152" t="s">
        <v>304</v>
      </c>
      <c r="B136" s="138" t="s">
        <v>24</v>
      </c>
      <c r="C136" s="138" t="s">
        <v>187</v>
      </c>
      <c r="D136" s="140" t="s">
        <v>170</v>
      </c>
      <c r="E136" s="140">
        <v>3</v>
      </c>
      <c r="F136" s="140">
        <v>5</v>
      </c>
      <c r="G136" s="140">
        <v>10</v>
      </c>
    </row>
    <row r="137" spans="1:7" ht="46.5" customHeight="1" x14ac:dyDescent="0.25">
      <c r="A137" s="164"/>
      <c r="B137" s="138" t="s">
        <v>28</v>
      </c>
      <c r="C137" s="138" t="s">
        <v>173</v>
      </c>
      <c r="D137" s="140" t="s">
        <v>177</v>
      </c>
      <c r="E137" s="117">
        <v>20000</v>
      </c>
      <c r="F137" s="117">
        <v>13000</v>
      </c>
      <c r="G137" s="117">
        <f>G138/G136</f>
        <v>7000</v>
      </c>
    </row>
    <row r="138" spans="1:7" ht="26.25" customHeight="1" x14ac:dyDescent="0.25">
      <c r="A138" s="164"/>
      <c r="B138" s="138" t="s">
        <v>27</v>
      </c>
      <c r="C138" s="136" t="s">
        <v>155</v>
      </c>
      <c r="D138" s="137" t="s">
        <v>213</v>
      </c>
      <c r="E138" s="105">
        <v>60000</v>
      </c>
      <c r="F138" s="105">
        <v>65000</v>
      </c>
      <c r="G138" s="105">
        <v>70000</v>
      </c>
    </row>
    <row r="139" spans="1:7" ht="28.5" customHeight="1" x14ac:dyDescent="0.25">
      <c r="A139" s="164"/>
      <c r="B139" s="138" t="s">
        <v>25</v>
      </c>
      <c r="C139" s="138" t="s">
        <v>161</v>
      </c>
      <c r="D139" s="140" t="s">
        <v>162</v>
      </c>
      <c r="E139" s="140">
        <v>100</v>
      </c>
      <c r="F139" s="140">
        <v>100</v>
      </c>
      <c r="G139" s="140">
        <v>100</v>
      </c>
    </row>
    <row r="140" spans="1:7" ht="46.5" customHeight="1" x14ac:dyDescent="0.25">
      <c r="A140" s="153" t="s">
        <v>305</v>
      </c>
      <c r="B140" s="138" t="s">
        <v>24</v>
      </c>
      <c r="C140" s="138" t="s">
        <v>189</v>
      </c>
      <c r="D140" s="140" t="s">
        <v>170</v>
      </c>
      <c r="E140" s="140">
        <v>1</v>
      </c>
      <c r="F140" s="140">
        <v>2</v>
      </c>
      <c r="G140" s="140">
        <v>9</v>
      </c>
    </row>
    <row r="141" spans="1:7" ht="45" customHeight="1" x14ac:dyDescent="0.25">
      <c r="A141" s="154"/>
      <c r="B141" s="138" t="s">
        <v>28</v>
      </c>
      <c r="C141" s="138" t="s">
        <v>173</v>
      </c>
      <c r="D141" s="140" t="s">
        <v>177</v>
      </c>
      <c r="E141" s="117">
        <v>133800</v>
      </c>
      <c r="F141" s="117">
        <v>25000</v>
      </c>
      <c r="G141" s="117">
        <f>G142/G140</f>
        <v>22222.222222222223</v>
      </c>
    </row>
    <row r="142" spans="1:7" ht="45" customHeight="1" x14ac:dyDescent="0.25">
      <c r="A142" s="154"/>
      <c r="B142" s="138" t="s">
        <v>27</v>
      </c>
      <c r="C142" s="136" t="s">
        <v>155</v>
      </c>
      <c r="D142" s="137" t="s">
        <v>213</v>
      </c>
      <c r="E142" s="105">
        <v>133800</v>
      </c>
      <c r="F142" s="126">
        <v>50000</v>
      </c>
      <c r="G142" s="126">
        <v>200000</v>
      </c>
    </row>
    <row r="143" spans="1:7" ht="45" customHeight="1" x14ac:dyDescent="0.25">
      <c r="A143" s="154"/>
      <c r="B143" s="138" t="s">
        <v>25</v>
      </c>
      <c r="C143" s="138" t="s">
        <v>161</v>
      </c>
      <c r="D143" s="140" t="s">
        <v>162</v>
      </c>
      <c r="E143" s="140">
        <v>100</v>
      </c>
      <c r="F143" s="140">
        <v>100</v>
      </c>
      <c r="G143" s="140">
        <v>100</v>
      </c>
    </row>
    <row r="144" spans="1:7" ht="45" customHeight="1" x14ac:dyDescent="0.25">
      <c r="A144" s="152" t="s">
        <v>306</v>
      </c>
      <c r="B144" s="138" t="s">
        <v>24</v>
      </c>
      <c r="C144" s="138" t="s">
        <v>188</v>
      </c>
      <c r="D144" s="140" t="s">
        <v>170</v>
      </c>
      <c r="E144" s="140">
        <v>2</v>
      </c>
      <c r="F144" s="140">
        <v>2</v>
      </c>
      <c r="G144" s="140"/>
    </row>
    <row r="145" spans="1:7" ht="46.5" customHeight="1" x14ac:dyDescent="0.25">
      <c r="A145" s="164"/>
      <c r="B145" s="138" t="s">
        <v>28</v>
      </c>
      <c r="C145" s="138" t="s">
        <v>173</v>
      </c>
      <c r="D145" s="140" t="s">
        <v>177</v>
      </c>
      <c r="E145" s="117">
        <v>25000</v>
      </c>
      <c r="F145" s="117">
        <v>25000</v>
      </c>
      <c r="G145" s="117"/>
    </row>
    <row r="146" spans="1:7" ht="46.5" customHeight="1" x14ac:dyDescent="0.25">
      <c r="A146" s="164"/>
      <c r="B146" s="138" t="s">
        <v>27</v>
      </c>
      <c r="C146" s="136" t="s">
        <v>155</v>
      </c>
      <c r="D146" s="137" t="s">
        <v>213</v>
      </c>
      <c r="E146" s="126">
        <v>50000</v>
      </c>
      <c r="F146" s="126">
        <v>50000</v>
      </c>
      <c r="G146" s="126"/>
    </row>
    <row r="147" spans="1:7" ht="46.5" customHeight="1" x14ac:dyDescent="0.25">
      <c r="A147" s="164"/>
      <c r="B147" s="138" t="s">
        <v>25</v>
      </c>
      <c r="C147" s="138" t="s">
        <v>161</v>
      </c>
      <c r="D147" s="140" t="s">
        <v>162</v>
      </c>
      <c r="E147" s="140">
        <v>100</v>
      </c>
      <c r="F147" s="140">
        <v>100</v>
      </c>
      <c r="G147" s="140"/>
    </row>
    <row r="148" spans="1:7" ht="46.5" customHeight="1" x14ac:dyDescent="0.25">
      <c r="A148" s="152" t="s">
        <v>307</v>
      </c>
      <c r="B148" s="136" t="s">
        <v>27</v>
      </c>
      <c r="C148" s="136" t="s">
        <v>182</v>
      </c>
      <c r="D148" s="137" t="s">
        <v>213</v>
      </c>
      <c r="E148" s="105">
        <v>280000</v>
      </c>
      <c r="F148" s="105">
        <v>155000</v>
      </c>
      <c r="G148" s="105">
        <v>100000</v>
      </c>
    </row>
    <row r="149" spans="1:7" x14ac:dyDescent="0.25">
      <c r="A149" s="152"/>
      <c r="B149" s="138" t="s">
        <v>24</v>
      </c>
      <c r="C149" s="124" t="s">
        <v>190</v>
      </c>
      <c r="D149" s="140" t="s">
        <v>191</v>
      </c>
      <c r="E149" s="140">
        <v>10</v>
      </c>
      <c r="F149" s="140">
        <v>2.71</v>
      </c>
      <c r="G149" s="140">
        <v>6.6</v>
      </c>
    </row>
    <row r="150" spans="1:7" x14ac:dyDescent="0.25">
      <c r="A150" s="152"/>
      <c r="B150" s="138" t="s">
        <v>28</v>
      </c>
      <c r="C150" s="138" t="s">
        <v>173</v>
      </c>
      <c r="D150" s="140" t="s">
        <v>192</v>
      </c>
      <c r="E150" s="117">
        <v>6000</v>
      </c>
      <c r="F150" s="119">
        <v>9815.5</v>
      </c>
      <c r="G150" s="117">
        <v>6970</v>
      </c>
    </row>
    <row r="151" spans="1:7" x14ac:dyDescent="0.25">
      <c r="A151" s="152"/>
      <c r="B151" s="138" t="s">
        <v>27</v>
      </c>
      <c r="C151" s="136" t="s">
        <v>155</v>
      </c>
      <c r="D151" s="137" t="s">
        <v>213</v>
      </c>
      <c r="E151" s="105">
        <v>60000</v>
      </c>
      <c r="F151" s="105">
        <v>26600</v>
      </c>
      <c r="G151" s="105">
        <v>46000</v>
      </c>
    </row>
    <row r="152" spans="1:7" x14ac:dyDescent="0.25">
      <c r="A152" s="152"/>
      <c r="B152" s="138" t="s">
        <v>25</v>
      </c>
      <c r="C152" s="138" t="s">
        <v>161</v>
      </c>
      <c r="D152" s="140" t="s">
        <v>162</v>
      </c>
      <c r="E152" s="140">
        <v>100</v>
      </c>
      <c r="F152" s="140">
        <v>100</v>
      </c>
      <c r="G152" s="140">
        <v>46</v>
      </c>
    </row>
    <row r="153" spans="1:7" x14ac:dyDescent="0.25">
      <c r="A153" s="152"/>
      <c r="B153" s="138" t="s">
        <v>24</v>
      </c>
      <c r="C153" s="124" t="s">
        <v>193</v>
      </c>
      <c r="D153" s="140" t="s">
        <v>170</v>
      </c>
      <c r="E153" s="140">
        <v>2</v>
      </c>
      <c r="F153" s="140">
        <v>1</v>
      </c>
      <c r="G153" s="140"/>
    </row>
    <row r="154" spans="1:7" x14ac:dyDescent="0.25">
      <c r="A154" s="152"/>
      <c r="B154" s="138" t="s">
        <v>28</v>
      </c>
      <c r="C154" s="138" t="s">
        <v>173</v>
      </c>
      <c r="D154" s="140" t="s">
        <v>177</v>
      </c>
      <c r="E154" s="117">
        <v>110000</v>
      </c>
      <c r="F154" s="117">
        <v>90000</v>
      </c>
      <c r="G154" s="140"/>
    </row>
    <row r="155" spans="1:7" x14ac:dyDescent="0.25">
      <c r="A155" s="152"/>
      <c r="B155" s="138" t="s">
        <v>27</v>
      </c>
      <c r="C155" s="136" t="s">
        <v>155</v>
      </c>
      <c r="D155" s="140" t="s">
        <v>213</v>
      </c>
      <c r="E155" s="105">
        <v>220000</v>
      </c>
      <c r="F155" s="105">
        <v>90000</v>
      </c>
      <c r="G155" s="140"/>
    </row>
    <row r="156" spans="1:7" x14ac:dyDescent="0.25">
      <c r="A156" s="152"/>
      <c r="B156" s="138" t="s">
        <v>25</v>
      </c>
      <c r="C156" s="138" t="s">
        <v>161</v>
      </c>
      <c r="D156" s="140" t="s">
        <v>162</v>
      </c>
      <c r="E156" s="140">
        <v>100</v>
      </c>
      <c r="F156" s="140">
        <v>100</v>
      </c>
      <c r="G156" s="140"/>
    </row>
    <row r="157" spans="1:7" ht="22.5" x14ac:dyDescent="0.25">
      <c r="A157" s="152"/>
      <c r="B157" s="138" t="s">
        <v>24</v>
      </c>
      <c r="C157" s="124" t="s">
        <v>194</v>
      </c>
      <c r="D157" s="140" t="s">
        <v>170</v>
      </c>
      <c r="E157" s="140"/>
      <c r="F157" s="140">
        <v>84</v>
      </c>
      <c r="G157" s="119">
        <v>77</v>
      </c>
    </row>
    <row r="158" spans="1:7" x14ac:dyDescent="0.25">
      <c r="A158" s="152"/>
      <c r="B158" s="138" t="s">
        <v>28</v>
      </c>
      <c r="C158" s="138" t="s">
        <v>173</v>
      </c>
      <c r="D158" s="140" t="s">
        <v>177</v>
      </c>
      <c r="E158" s="140"/>
      <c r="F158" s="118">
        <v>457.14</v>
      </c>
      <c r="G158" s="140">
        <v>701.3</v>
      </c>
    </row>
    <row r="159" spans="1:7" x14ac:dyDescent="0.25">
      <c r="A159" s="152"/>
      <c r="B159" s="138" t="s">
        <v>27</v>
      </c>
      <c r="C159" s="136" t="s">
        <v>155</v>
      </c>
      <c r="D159" s="140" t="s">
        <v>213</v>
      </c>
      <c r="E159" s="140"/>
      <c r="F159" s="105">
        <v>38400</v>
      </c>
      <c r="G159" s="127">
        <v>54000</v>
      </c>
    </row>
    <row r="160" spans="1:7" x14ac:dyDescent="0.25">
      <c r="A160" s="152"/>
      <c r="B160" s="138" t="s">
        <v>25</v>
      </c>
      <c r="C160" s="138" t="s">
        <v>161</v>
      </c>
      <c r="D160" s="140" t="s">
        <v>162</v>
      </c>
      <c r="E160" s="140"/>
      <c r="F160" s="140">
        <v>100</v>
      </c>
      <c r="G160" s="140">
        <v>54</v>
      </c>
    </row>
    <row r="161" spans="1:7" ht="22.5" x14ac:dyDescent="0.25">
      <c r="A161" s="152" t="s">
        <v>308</v>
      </c>
      <c r="B161" s="139" t="s">
        <v>24</v>
      </c>
      <c r="C161" s="139" t="s">
        <v>195</v>
      </c>
      <c r="D161" s="120" t="s">
        <v>175</v>
      </c>
      <c r="E161" s="120">
        <v>1</v>
      </c>
      <c r="F161" s="120"/>
      <c r="G161" s="120"/>
    </row>
    <row r="162" spans="1:7" s="93" customFormat="1" ht="42.75" customHeight="1" x14ac:dyDescent="0.25">
      <c r="A162" s="164"/>
      <c r="B162" s="139" t="s">
        <v>28</v>
      </c>
      <c r="C162" s="139" t="s">
        <v>173</v>
      </c>
      <c r="D162" s="120" t="s">
        <v>213</v>
      </c>
      <c r="E162" s="128">
        <v>150000</v>
      </c>
      <c r="F162" s="120"/>
      <c r="G162" s="120"/>
    </row>
    <row r="163" spans="1:7" s="93" customFormat="1" ht="42.75" customHeight="1" x14ac:dyDescent="0.25">
      <c r="A163" s="164"/>
      <c r="B163" s="141" t="s">
        <v>27</v>
      </c>
      <c r="C163" s="141" t="s">
        <v>155</v>
      </c>
      <c r="D163" s="122" t="s">
        <v>213</v>
      </c>
      <c r="E163" s="123">
        <v>150000</v>
      </c>
      <c r="F163" s="122"/>
      <c r="G163" s="122"/>
    </row>
    <row r="164" spans="1:7" s="93" customFormat="1" ht="42.75" customHeight="1" x14ac:dyDescent="0.25">
      <c r="A164" s="164"/>
      <c r="B164" s="139" t="s">
        <v>25</v>
      </c>
      <c r="C164" s="139" t="s">
        <v>161</v>
      </c>
      <c r="D164" s="120" t="s">
        <v>162</v>
      </c>
      <c r="E164" s="120">
        <v>100</v>
      </c>
      <c r="F164" s="120"/>
      <c r="G164" s="120"/>
    </row>
    <row r="165" spans="1:7" s="93" customFormat="1" ht="35.25" customHeight="1" x14ac:dyDescent="0.25">
      <c r="A165" s="152" t="s">
        <v>309</v>
      </c>
      <c r="B165" s="138" t="s">
        <v>24</v>
      </c>
      <c r="C165" s="138" t="s">
        <v>195</v>
      </c>
      <c r="D165" s="140" t="s">
        <v>175</v>
      </c>
      <c r="E165" s="140">
        <v>1</v>
      </c>
      <c r="F165" s="140"/>
      <c r="G165" s="140"/>
    </row>
    <row r="166" spans="1:7" ht="35.25" customHeight="1" x14ac:dyDescent="0.25">
      <c r="A166" s="164"/>
      <c r="B166" s="138" t="s">
        <v>28</v>
      </c>
      <c r="C166" s="138" t="s">
        <v>173</v>
      </c>
      <c r="D166" s="140" t="s">
        <v>157</v>
      </c>
      <c r="E166" s="117">
        <v>50000</v>
      </c>
      <c r="F166" s="140"/>
      <c r="G166" s="140"/>
    </row>
    <row r="167" spans="1:7" ht="43.5" customHeight="1" x14ac:dyDescent="0.25">
      <c r="A167" s="164"/>
      <c r="B167" s="136" t="s">
        <v>27</v>
      </c>
      <c r="C167" s="136" t="s">
        <v>155</v>
      </c>
      <c r="D167" s="137" t="s">
        <v>213</v>
      </c>
      <c r="E167" s="105">
        <v>50000</v>
      </c>
      <c r="F167" s="137"/>
      <c r="G167" s="137"/>
    </row>
    <row r="168" spans="1:7" ht="28.5" customHeight="1" x14ac:dyDescent="0.25">
      <c r="A168" s="164"/>
      <c r="B168" s="138" t="s">
        <v>25</v>
      </c>
      <c r="C168" s="138" t="s">
        <v>161</v>
      </c>
      <c r="D168" s="140" t="s">
        <v>162</v>
      </c>
      <c r="E168" s="140">
        <v>100</v>
      </c>
      <c r="F168" s="140"/>
      <c r="G168" s="140"/>
    </row>
    <row r="169" spans="1:7" ht="33" customHeight="1" x14ac:dyDescent="0.25">
      <c r="A169" s="155" t="s">
        <v>148</v>
      </c>
      <c r="B169" s="138" t="s">
        <v>24</v>
      </c>
      <c r="C169" s="138" t="s">
        <v>250</v>
      </c>
      <c r="D169" s="140" t="s">
        <v>154</v>
      </c>
      <c r="E169" s="140">
        <v>2</v>
      </c>
      <c r="F169" s="140">
        <v>3</v>
      </c>
      <c r="G169" s="140">
        <v>2</v>
      </c>
    </row>
    <row r="170" spans="1:7" ht="36" customHeight="1" x14ac:dyDescent="0.25">
      <c r="A170" s="156"/>
      <c r="B170" s="138" t="s">
        <v>28</v>
      </c>
      <c r="C170" s="138" t="s">
        <v>156</v>
      </c>
      <c r="D170" s="140" t="s">
        <v>157</v>
      </c>
      <c r="E170" s="110">
        <f>E171/E169</f>
        <v>20275000</v>
      </c>
      <c r="F170" s="110">
        <f>F171/F169</f>
        <v>6180000</v>
      </c>
      <c r="G170" s="110">
        <f>G171/G169</f>
        <v>82500</v>
      </c>
    </row>
    <row r="171" spans="1:7" ht="36" customHeight="1" x14ac:dyDescent="0.25">
      <c r="A171" s="156"/>
      <c r="B171" s="138" t="s">
        <v>27</v>
      </c>
      <c r="C171" s="136" t="s">
        <v>155</v>
      </c>
      <c r="D171" s="137" t="s">
        <v>213</v>
      </c>
      <c r="E171" s="105">
        <f>E179+E183+E175</f>
        <v>40550000</v>
      </c>
      <c r="F171" s="105">
        <f>F179+F183+F175</f>
        <v>18540000</v>
      </c>
      <c r="G171" s="105">
        <f>G179+G183+G175</f>
        <v>165000</v>
      </c>
    </row>
    <row r="172" spans="1:7" ht="36" customHeight="1" x14ac:dyDescent="0.25">
      <c r="A172" s="156"/>
      <c r="B172" s="138" t="s">
        <v>25</v>
      </c>
      <c r="C172" s="102" t="s">
        <v>268</v>
      </c>
      <c r="D172" s="140" t="s">
        <v>162</v>
      </c>
      <c r="E172" s="140">
        <f>AVERAGE(E180,E184)</f>
        <v>80</v>
      </c>
      <c r="F172" s="103">
        <f>AVERAGE(F176,F180,F184)</f>
        <v>46.666666666666664</v>
      </c>
      <c r="G172" s="140">
        <v>100</v>
      </c>
    </row>
    <row r="173" spans="1:7" ht="40.5" customHeight="1" x14ac:dyDescent="0.25">
      <c r="A173" s="152" t="s">
        <v>310</v>
      </c>
      <c r="B173" s="138" t="s">
        <v>24</v>
      </c>
      <c r="C173" s="138" t="s">
        <v>196</v>
      </c>
      <c r="D173" s="140" t="s">
        <v>170</v>
      </c>
      <c r="E173" s="140"/>
      <c r="F173" s="119">
        <v>3333</v>
      </c>
      <c r="G173" s="109">
        <v>3000</v>
      </c>
    </row>
    <row r="174" spans="1:7" ht="36" customHeight="1" x14ac:dyDescent="0.25">
      <c r="A174" s="164"/>
      <c r="B174" s="138" t="s">
        <v>28</v>
      </c>
      <c r="C174" s="138" t="s">
        <v>173</v>
      </c>
      <c r="D174" s="140" t="s">
        <v>177</v>
      </c>
      <c r="E174" s="140"/>
      <c r="F174" s="140">
        <v>12</v>
      </c>
      <c r="G174" s="109">
        <v>15</v>
      </c>
    </row>
    <row r="175" spans="1:7" ht="47.25" customHeight="1" x14ac:dyDescent="0.25">
      <c r="A175" s="164"/>
      <c r="B175" s="138" t="s">
        <v>27</v>
      </c>
      <c r="C175" s="136" t="s">
        <v>155</v>
      </c>
      <c r="D175" s="137" t="s">
        <v>213</v>
      </c>
      <c r="E175" s="137"/>
      <c r="F175" s="105">
        <v>40000</v>
      </c>
      <c r="G175" s="111">
        <v>45000</v>
      </c>
    </row>
    <row r="176" spans="1:7" ht="36.75" customHeight="1" x14ac:dyDescent="0.25">
      <c r="A176" s="164"/>
      <c r="B176" s="138" t="s">
        <v>25</v>
      </c>
      <c r="C176" s="138" t="s">
        <v>161</v>
      </c>
      <c r="D176" s="140" t="s">
        <v>162</v>
      </c>
      <c r="E176" s="140"/>
      <c r="F176" s="140">
        <v>100</v>
      </c>
      <c r="G176" s="109">
        <v>100</v>
      </c>
    </row>
    <row r="177" spans="1:7" ht="36" customHeight="1" x14ac:dyDescent="0.25">
      <c r="A177" s="153" t="s">
        <v>311</v>
      </c>
      <c r="B177" s="138" t="s">
        <v>24</v>
      </c>
      <c r="C177" s="138" t="s">
        <v>197</v>
      </c>
      <c r="D177" s="140" t="s">
        <v>191</v>
      </c>
      <c r="E177" s="140">
        <v>40.9</v>
      </c>
      <c r="F177" s="140">
        <v>16.350000000000001</v>
      </c>
      <c r="G177" s="140"/>
    </row>
    <row r="178" spans="1:7" ht="39.75" customHeight="1" x14ac:dyDescent="0.25">
      <c r="A178" s="154"/>
      <c r="B178" s="138" t="s">
        <v>28</v>
      </c>
      <c r="C178" s="138" t="s">
        <v>173</v>
      </c>
      <c r="D178" s="140" t="s">
        <v>192</v>
      </c>
      <c r="E178" s="119">
        <v>91687</v>
      </c>
      <c r="F178" s="119">
        <v>91692.65</v>
      </c>
      <c r="G178" s="140"/>
    </row>
    <row r="179" spans="1:7" ht="39.75" customHeight="1" x14ac:dyDescent="0.25">
      <c r="A179" s="154"/>
      <c r="B179" s="138" t="s">
        <v>27</v>
      </c>
      <c r="C179" s="136" t="s">
        <v>155</v>
      </c>
      <c r="D179" s="137" t="s">
        <v>213</v>
      </c>
      <c r="E179" s="105">
        <v>3750000</v>
      </c>
      <c r="F179" s="105">
        <v>1500000</v>
      </c>
      <c r="G179" s="137"/>
    </row>
    <row r="180" spans="1:7" ht="45" customHeight="1" x14ac:dyDescent="0.25">
      <c r="A180" s="154"/>
      <c r="B180" s="138" t="s">
        <v>25</v>
      </c>
      <c r="C180" s="138" t="s">
        <v>161</v>
      </c>
      <c r="D180" s="140" t="s">
        <v>162</v>
      </c>
      <c r="E180" s="140">
        <v>71</v>
      </c>
      <c r="F180" s="140">
        <v>29</v>
      </c>
      <c r="G180" s="140"/>
    </row>
    <row r="181" spans="1:7" ht="39.75" customHeight="1" x14ac:dyDescent="0.25">
      <c r="A181" s="157" t="s">
        <v>312</v>
      </c>
      <c r="B181" s="139" t="s">
        <v>24</v>
      </c>
      <c r="C181" s="139" t="s">
        <v>198</v>
      </c>
      <c r="D181" s="120" t="s">
        <v>166</v>
      </c>
      <c r="E181" s="120">
        <v>2.2534999999999998</v>
      </c>
      <c r="F181" s="120">
        <v>0.28310000000000002</v>
      </c>
      <c r="G181" s="120"/>
    </row>
    <row r="182" spans="1:7" s="93" customFormat="1" ht="51" customHeight="1" x14ac:dyDescent="0.25">
      <c r="A182" s="165"/>
      <c r="B182" s="139" t="s">
        <v>28</v>
      </c>
      <c r="C182" s="139" t="s">
        <v>324</v>
      </c>
      <c r="D182" s="120" t="s">
        <v>325</v>
      </c>
      <c r="E182" s="121">
        <v>16330153.1</v>
      </c>
      <c r="F182" s="129" t="s">
        <v>212</v>
      </c>
      <c r="G182" s="119">
        <v>120000</v>
      </c>
    </row>
    <row r="183" spans="1:7" s="93" customFormat="1" ht="51" customHeight="1" x14ac:dyDescent="0.25">
      <c r="A183" s="165"/>
      <c r="B183" s="139" t="s">
        <v>27</v>
      </c>
      <c r="C183" s="141" t="s">
        <v>155</v>
      </c>
      <c r="D183" s="122" t="s">
        <v>213</v>
      </c>
      <c r="E183" s="123">
        <v>36800000</v>
      </c>
      <c r="F183" s="123">
        <v>17000000</v>
      </c>
      <c r="G183" s="123">
        <v>120000</v>
      </c>
    </row>
    <row r="184" spans="1:7" s="93" customFormat="1" ht="51" customHeight="1" x14ac:dyDescent="0.25">
      <c r="A184" s="165"/>
      <c r="B184" s="139" t="s">
        <v>25</v>
      </c>
      <c r="C184" s="139" t="s">
        <v>161</v>
      </c>
      <c r="D184" s="120" t="s">
        <v>162</v>
      </c>
      <c r="E184" s="120">
        <v>89</v>
      </c>
      <c r="F184" s="120">
        <v>11</v>
      </c>
      <c r="G184" s="120">
        <v>100</v>
      </c>
    </row>
    <row r="185" spans="1:7" s="93" customFormat="1" ht="24" customHeight="1" x14ac:dyDescent="0.25">
      <c r="A185" s="166"/>
      <c r="B185" s="139" t="s">
        <v>24</v>
      </c>
      <c r="C185" s="139" t="s">
        <v>323</v>
      </c>
      <c r="D185" s="120" t="s">
        <v>175</v>
      </c>
      <c r="E185" s="120"/>
      <c r="F185" s="120"/>
      <c r="G185" s="120">
        <v>1</v>
      </c>
    </row>
    <row r="186" spans="1:7" s="93" customFormat="1" ht="21.75" customHeight="1" x14ac:dyDescent="0.25">
      <c r="A186" s="155" t="s">
        <v>149</v>
      </c>
      <c r="B186" s="138" t="s">
        <v>24</v>
      </c>
      <c r="C186" s="138" t="s">
        <v>199</v>
      </c>
      <c r="D186" s="140" t="s">
        <v>175</v>
      </c>
      <c r="E186" s="140">
        <v>60</v>
      </c>
      <c r="F186" s="140">
        <v>100</v>
      </c>
      <c r="G186" s="140">
        <v>100</v>
      </c>
    </row>
    <row r="187" spans="1:7" ht="21.75" customHeight="1" x14ac:dyDescent="0.25">
      <c r="A187" s="156"/>
      <c r="B187" s="138" t="s">
        <v>28</v>
      </c>
      <c r="C187" s="138" t="s">
        <v>173</v>
      </c>
      <c r="D187" s="140" t="s">
        <v>157</v>
      </c>
      <c r="E187" s="103">
        <v>5000</v>
      </c>
      <c r="F187" s="103">
        <v>5000</v>
      </c>
      <c r="G187" s="103">
        <v>5000</v>
      </c>
    </row>
    <row r="188" spans="1:7" ht="21.75" customHeight="1" x14ac:dyDescent="0.25">
      <c r="A188" s="156"/>
      <c r="B188" s="136" t="s">
        <v>27</v>
      </c>
      <c r="C188" s="136" t="s">
        <v>155</v>
      </c>
      <c r="D188" s="137" t="s">
        <v>213</v>
      </c>
      <c r="E188" s="105">
        <v>300000</v>
      </c>
      <c r="F188" s="105">
        <v>500000</v>
      </c>
      <c r="G188" s="105">
        <v>500000</v>
      </c>
    </row>
    <row r="189" spans="1:7" ht="21.75" customHeight="1" x14ac:dyDescent="0.25">
      <c r="A189" s="156"/>
      <c r="B189" s="138" t="s">
        <v>25</v>
      </c>
      <c r="C189" s="138" t="s">
        <v>161</v>
      </c>
      <c r="D189" s="140" t="s">
        <v>162</v>
      </c>
      <c r="E189" s="140">
        <v>100</v>
      </c>
      <c r="F189" s="140">
        <v>100</v>
      </c>
      <c r="G189" s="140">
        <v>100</v>
      </c>
    </row>
    <row r="190" spans="1:7" x14ac:dyDescent="0.25">
      <c r="A190" s="153" t="s">
        <v>313</v>
      </c>
      <c r="B190" s="138" t="s">
        <v>24</v>
      </c>
      <c r="C190" s="138" t="s">
        <v>199</v>
      </c>
      <c r="D190" s="140" t="s">
        <v>175</v>
      </c>
      <c r="E190" s="140">
        <v>60</v>
      </c>
      <c r="F190" s="140">
        <v>100</v>
      </c>
      <c r="G190" s="140">
        <v>100</v>
      </c>
    </row>
    <row r="191" spans="1:7" ht="45" customHeight="1" x14ac:dyDescent="0.25">
      <c r="A191" s="154"/>
      <c r="B191" s="138" t="s">
        <v>28</v>
      </c>
      <c r="C191" s="138" t="s">
        <v>173</v>
      </c>
      <c r="D191" s="140" t="s">
        <v>157</v>
      </c>
      <c r="E191" s="103">
        <v>5000</v>
      </c>
      <c r="F191" s="103">
        <v>5000</v>
      </c>
      <c r="G191" s="103">
        <v>5000</v>
      </c>
    </row>
    <row r="192" spans="1:7" ht="45" customHeight="1" x14ac:dyDescent="0.25">
      <c r="A192" s="154"/>
      <c r="B192" s="138" t="s">
        <v>27</v>
      </c>
      <c r="C192" s="136" t="s">
        <v>155</v>
      </c>
      <c r="D192" s="137" t="s">
        <v>213</v>
      </c>
      <c r="E192" s="105">
        <v>300000</v>
      </c>
      <c r="F192" s="105">
        <v>500000</v>
      </c>
      <c r="G192" s="105">
        <v>500000</v>
      </c>
    </row>
    <row r="193" spans="1:7" ht="45" customHeight="1" x14ac:dyDescent="0.25">
      <c r="A193" s="154"/>
      <c r="B193" s="138" t="s">
        <v>25</v>
      </c>
      <c r="C193" s="138" t="s">
        <v>161</v>
      </c>
      <c r="D193" s="140" t="s">
        <v>162</v>
      </c>
      <c r="E193" s="140">
        <v>100</v>
      </c>
      <c r="F193" s="140">
        <v>100</v>
      </c>
      <c r="G193" s="140">
        <v>100</v>
      </c>
    </row>
    <row r="194" spans="1:7" ht="24.75" customHeight="1" x14ac:dyDescent="0.25">
      <c r="A194" s="155" t="s">
        <v>150</v>
      </c>
      <c r="B194" s="138" t="s">
        <v>24</v>
      </c>
      <c r="C194" s="138" t="s">
        <v>250</v>
      </c>
      <c r="D194" s="140" t="s">
        <v>154</v>
      </c>
      <c r="E194" s="140">
        <v>3</v>
      </c>
      <c r="F194" s="140">
        <v>6</v>
      </c>
      <c r="G194" s="140">
        <v>5</v>
      </c>
    </row>
    <row r="195" spans="1:7" x14ac:dyDescent="0.25">
      <c r="A195" s="156"/>
      <c r="B195" s="138" t="s">
        <v>28</v>
      </c>
      <c r="C195" s="138" t="s">
        <v>156</v>
      </c>
      <c r="D195" s="140" t="s">
        <v>157</v>
      </c>
      <c r="E195" s="130">
        <f>E196/E194</f>
        <v>88166.666666666672</v>
      </c>
      <c r="F195" s="130">
        <f>F196/F194</f>
        <v>161333.33333333334</v>
      </c>
      <c r="G195" s="130">
        <f>G196/G194</f>
        <v>85920</v>
      </c>
    </row>
    <row r="196" spans="1:7" x14ac:dyDescent="0.25">
      <c r="A196" s="156"/>
      <c r="B196" s="138" t="s">
        <v>27</v>
      </c>
      <c r="C196" s="136" t="s">
        <v>155</v>
      </c>
      <c r="D196" s="137" t="s">
        <v>213</v>
      </c>
      <c r="E196" s="105">
        <f>E200+E206+E212+E218+E222+E233</f>
        <v>264500</v>
      </c>
      <c r="F196" s="105">
        <f t="shared" ref="F196" si="1">F200+F206+F212+F218+F222+F233</f>
        <v>968000</v>
      </c>
      <c r="G196" s="111">
        <f>G200+G206+G212+G218+G237</f>
        <v>429600</v>
      </c>
    </row>
    <row r="197" spans="1:7" x14ac:dyDescent="0.25">
      <c r="A197" s="156"/>
      <c r="B197" s="138" t="s">
        <v>25</v>
      </c>
      <c r="C197" s="102" t="s">
        <v>270</v>
      </c>
      <c r="D197" s="140" t="s">
        <v>162</v>
      </c>
      <c r="E197" s="140">
        <v>100</v>
      </c>
      <c r="F197" s="140">
        <v>100</v>
      </c>
      <c r="G197" s="140">
        <v>100</v>
      </c>
    </row>
    <row r="198" spans="1:7" x14ac:dyDescent="0.25">
      <c r="A198" s="152" t="s">
        <v>314</v>
      </c>
      <c r="B198" s="138" t="s">
        <v>24</v>
      </c>
      <c r="C198" s="138" t="s">
        <v>200</v>
      </c>
      <c r="D198" s="140" t="s">
        <v>170</v>
      </c>
      <c r="E198" s="140"/>
      <c r="F198" s="140">
        <v>1</v>
      </c>
      <c r="G198" s="140">
        <v>1</v>
      </c>
    </row>
    <row r="199" spans="1:7" ht="35.25" customHeight="1" x14ac:dyDescent="0.25">
      <c r="A199" s="164"/>
      <c r="B199" s="138" t="s">
        <v>28</v>
      </c>
      <c r="C199" s="138" t="s">
        <v>173</v>
      </c>
      <c r="D199" s="140" t="s">
        <v>177</v>
      </c>
      <c r="E199" s="140"/>
      <c r="F199" s="117">
        <v>46000</v>
      </c>
      <c r="G199" s="117">
        <v>15000</v>
      </c>
    </row>
    <row r="200" spans="1:7" ht="35.25" customHeight="1" x14ac:dyDescent="0.25">
      <c r="A200" s="164"/>
      <c r="B200" s="136" t="s">
        <v>27</v>
      </c>
      <c r="C200" s="136" t="s">
        <v>155</v>
      </c>
      <c r="D200" s="140" t="s">
        <v>213</v>
      </c>
      <c r="E200" s="140"/>
      <c r="F200" s="105">
        <v>46000</v>
      </c>
      <c r="G200" s="105">
        <v>15000</v>
      </c>
    </row>
    <row r="201" spans="1:7" ht="35.25" customHeight="1" x14ac:dyDescent="0.25">
      <c r="A201" s="164"/>
      <c r="B201" s="138" t="s">
        <v>25</v>
      </c>
      <c r="C201" s="138" t="s">
        <v>161</v>
      </c>
      <c r="D201" s="140" t="s">
        <v>162</v>
      </c>
      <c r="E201" s="140"/>
      <c r="F201" s="140">
        <v>100</v>
      </c>
      <c r="G201" s="140">
        <v>100</v>
      </c>
    </row>
    <row r="202" spans="1:7" ht="35.25" customHeight="1" x14ac:dyDescent="0.25">
      <c r="A202" s="152" t="s">
        <v>151</v>
      </c>
      <c r="B202" s="153" t="s">
        <v>24</v>
      </c>
      <c r="C202" s="153" t="s">
        <v>201</v>
      </c>
      <c r="D202" s="162" t="s">
        <v>170</v>
      </c>
      <c r="E202" s="144">
        <v>11</v>
      </c>
      <c r="F202" s="144">
        <v>11</v>
      </c>
      <c r="G202" s="144">
        <v>4</v>
      </c>
    </row>
    <row r="203" spans="1:7" ht="50.25" customHeight="1" x14ac:dyDescent="0.25">
      <c r="A203" s="152"/>
      <c r="B203" s="153"/>
      <c r="C203" s="153"/>
      <c r="D203" s="162"/>
      <c r="E203" s="144"/>
      <c r="F203" s="144">
        <v>1</v>
      </c>
      <c r="G203" s="144">
        <v>1</v>
      </c>
    </row>
    <row r="204" spans="1:7" ht="24" customHeight="1" x14ac:dyDescent="0.25">
      <c r="A204" s="152"/>
      <c r="B204" s="153" t="s">
        <v>28</v>
      </c>
      <c r="C204" s="153" t="s">
        <v>173</v>
      </c>
      <c r="D204" s="162" t="s">
        <v>177</v>
      </c>
      <c r="E204" s="144">
        <v>7272.7</v>
      </c>
      <c r="F204" s="144">
        <v>7727.3</v>
      </c>
      <c r="G204" s="144">
        <v>9750</v>
      </c>
    </row>
    <row r="205" spans="1:7" ht="16.5" customHeight="1" x14ac:dyDescent="0.25">
      <c r="A205" s="152"/>
      <c r="B205" s="153"/>
      <c r="C205" s="153"/>
      <c r="D205" s="162"/>
      <c r="E205" s="144"/>
      <c r="F205" s="117">
        <v>49000</v>
      </c>
      <c r="G205" s="117">
        <v>75600</v>
      </c>
    </row>
    <row r="206" spans="1:7" ht="13.5" customHeight="1" x14ac:dyDescent="0.25">
      <c r="A206" s="152"/>
      <c r="B206" s="155" t="s">
        <v>27</v>
      </c>
      <c r="C206" s="155" t="s">
        <v>208</v>
      </c>
      <c r="D206" s="151" t="s">
        <v>213</v>
      </c>
      <c r="E206" s="105">
        <v>80000</v>
      </c>
      <c r="F206" s="105">
        <v>134000</v>
      </c>
      <c r="G206" s="105">
        <f>G207+G208</f>
        <v>114600</v>
      </c>
    </row>
    <row r="207" spans="1:7" ht="48" customHeight="1" x14ac:dyDescent="0.25">
      <c r="A207" s="143" t="s">
        <v>315</v>
      </c>
      <c r="B207" s="155"/>
      <c r="C207" s="155"/>
      <c r="D207" s="151"/>
      <c r="E207" s="117">
        <v>80000</v>
      </c>
      <c r="F207" s="117">
        <v>85000</v>
      </c>
      <c r="G207" s="117">
        <v>39000</v>
      </c>
    </row>
    <row r="208" spans="1:7" ht="38.25" customHeight="1" x14ac:dyDescent="0.25">
      <c r="A208" s="143" t="s">
        <v>316</v>
      </c>
      <c r="B208" s="155"/>
      <c r="C208" s="155"/>
      <c r="D208" s="151"/>
      <c r="E208" s="117"/>
      <c r="F208" s="117">
        <v>49000</v>
      </c>
      <c r="G208" s="117">
        <v>75600</v>
      </c>
    </row>
    <row r="209" spans="1:7" ht="50.25" customHeight="1" x14ac:dyDescent="0.25">
      <c r="A209" s="124" t="s">
        <v>209</v>
      </c>
      <c r="B209" s="138" t="s">
        <v>25</v>
      </c>
      <c r="C209" s="138" t="s">
        <v>161</v>
      </c>
      <c r="D209" s="140" t="s">
        <v>162</v>
      </c>
      <c r="E209" s="140">
        <v>100</v>
      </c>
      <c r="F209" s="140">
        <v>100</v>
      </c>
      <c r="G209" s="140">
        <v>100</v>
      </c>
    </row>
    <row r="210" spans="1:7" ht="50.25" customHeight="1" x14ac:dyDescent="0.25">
      <c r="A210" s="160" t="s">
        <v>317</v>
      </c>
      <c r="B210" s="138" t="s">
        <v>24</v>
      </c>
      <c r="C210" s="138" t="s">
        <v>202</v>
      </c>
      <c r="D210" s="140" t="s">
        <v>170</v>
      </c>
      <c r="E210" s="140">
        <v>2</v>
      </c>
      <c r="F210" s="140">
        <v>2</v>
      </c>
      <c r="G210" s="140">
        <v>2</v>
      </c>
    </row>
    <row r="211" spans="1:7" ht="41.25" customHeight="1" x14ac:dyDescent="0.25">
      <c r="A211" s="161"/>
      <c r="B211" s="138" t="s">
        <v>28</v>
      </c>
      <c r="C211" s="138" t="s">
        <v>173</v>
      </c>
      <c r="D211" s="140" t="s">
        <v>177</v>
      </c>
      <c r="E211" s="117">
        <v>59750</v>
      </c>
      <c r="F211" s="117">
        <v>65000</v>
      </c>
      <c r="G211" s="117">
        <v>50000</v>
      </c>
    </row>
    <row r="212" spans="1:7" ht="41.25" customHeight="1" x14ac:dyDescent="0.25">
      <c r="A212" s="161"/>
      <c r="B212" s="138" t="s">
        <v>27</v>
      </c>
      <c r="C212" s="136" t="s">
        <v>155</v>
      </c>
      <c r="D212" s="137" t="s">
        <v>213</v>
      </c>
      <c r="E212" s="105">
        <v>119500</v>
      </c>
      <c r="F212" s="105">
        <v>130000</v>
      </c>
      <c r="G212" s="105">
        <v>100000</v>
      </c>
    </row>
    <row r="213" spans="1:7" ht="55.5" customHeight="1" x14ac:dyDescent="0.25">
      <c r="A213" s="161"/>
      <c r="B213" s="138" t="s">
        <v>25</v>
      </c>
      <c r="C213" s="138" t="s">
        <v>161</v>
      </c>
      <c r="D213" s="140" t="s">
        <v>162</v>
      </c>
      <c r="E213" s="140">
        <v>100</v>
      </c>
      <c r="F213" s="140">
        <v>100</v>
      </c>
      <c r="G213" s="140">
        <v>100</v>
      </c>
    </row>
    <row r="214" spans="1:7" ht="19.5" customHeight="1" x14ac:dyDescent="0.25">
      <c r="A214" s="152" t="s">
        <v>152</v>
      </c>
      <c r="B214" s="153" t="s">
        <v>24</v>
      </c>
      <c r="C214" s="153" t="s">
        <v>203</v>
      </c>
      <c r="D214" s="162" t="s">
        <v>175</v>
      </c>
      <c r="E214" s="140">
        <v>2</v>
      </c>
      <c r="F214" s="140">
        <v>4</v>
      </c>
      <c r="G214" s="140">
        <v>3</v>
      </c>
    </row>
    <row r="215" spans="1:7" ht="20.25" customHeight="1" x14ac:dyDescent="0.25">
      <c r="A215" s="152"/>
      <c r="B215" s="153"/>
      <c r="C215" s="153"/>
      <c r="D215" s="162"/>
      <c r="E215" s="140">
        <v>4</v>
      </c>
      <c r="F215" s="140">
        <v>4</v>
      </c>
      <c r="G215" s="140">
        <v>2</v>
      </c>
    </row>
    <row r="216" spans="1:7" ht="10.5" customHeight="1" x14ac:dyDescent="0.25">
      <c r="A216" s="152"/>
      <c r="B216" s="153" t="s">
        <v>28</v>
      </c>
      <c r="C216" s="153" t="s">
        <v>173</v>
      </c>
      <c r="D216" s="162" t="s">
        <v>157</v>
      </c>
      <c r="E216" s="117">
        <v>15000</v>
      </c>
      <c r="F216" s="117">
        <v>8000</v>
      </c>
      <c r="G216" s="113">
        <v>6666.66</v>
      </c>
    </row>
    <row r="217" spans="1:7" ht="14.25" customHeight="1" x14ac:dyDescent="0.25">
      <c r="A217" s="152"/>
      <c r="B217" s="153"/>
      <c r="C217" s="153"/>
      <c r="D217" s="162"/>
      <c r="E217" s="117">
        <v>8750</v>
      </c>
      <c r="F217" s="117">
        <v>11250</v>
      </c>
      <c r="G217" s="113">
        <v>40000</v>
      </c>
    </row>
    <row r="218" spans="1:7" ht="12.75" customHeight="1" x14ac:dyDescent="0.25">
      <c r="A218" s="152"/>
      <c r="B218" s="163" t="s">
        <v>274</v>
      </c>
      <c r="C218" s="163" t="s">
        <v>208</v>
      </c>
      <c r="D218" s="151" t="s">
        <v>213</v>
      </c>
      <c r="E218" s="105">
        <v>65000</v>
      </c>
      <c r="F218" s="105">
        <v>77000</v>
      </c>
      <c r="G218" s="111">
        <v>100000</v>
      </c>
    </row>
    <row r="219" spans="1:7" ht="33" customHeight="1" x14ac:dyDescent="0.25">
      <c r="A219" s="139" t="s">
        <v>318</v>
      </c>
      <c r="B219" s="163"/>
      <c r="C219" s="163"/>
      <c r="D219" s="151"/>
      <c r="E219" s="117">
        <v>30000</v>
      </c>
      <c r="F219" s="117">
        <v>32000</v>
      </c>
      <c r="G219" s="113">
        <v>20000</v>
      </c>
    </row>
    <row r="220" spans="1:7" ht="24" customHeight="1" x14ac:dyDescent="0.25">
      <c r="A220" s="139" t="s">
        <v>319</v>
      </c>
      <c r="B220" s="163"/>
      <c r="C220" s="163"/>
      <c r="D220" s="151"/>
      <c r="E220" s="117">
        <v>35000</v>
      </c>
      <c r="F220" s="117">
        <v>45000</v>
      </c>
      <c r="G220" s="113">
        <v>80000</v>
      </c>
    </row>
    <row r="221" spans="1:7" ht="40.5" customHeight="1" x14ac:dyDescent="0.25">
      <c r="A221" s="131" t="s">
        <v>210</v>
      </c>
      <c r="B221" s="138" t="s">
        <v>25</v>
      </c>
      <c r="C221" s="138" t="s">
        <v>161</v>
      </c>
      <c r="D221" s="140" t="s">
        <v>162</v>
      </c>
      <c r="E221" s="140">
        <v>100</v>
      </c>
      <c r="F221" s="140">
        <v>100</v>
      </c>
      <c r="G221" s="109">
        <v>100</v>
      </c>
    </row>
    <row r="222" spans="1:7" ht="36" customHeight="1" x14ac:dyDescent="0.25">
      <c r="A222" s="152" t="s">
        <v>320</v>
      </c>
      <c r="B222" s="136" t="s">
        <v>27</v>
      </c>
      <c r="C222" s="136" t="s">
        <v>182</v>
      </c>
      <c r="D222" s="137" t="s">
        <v>213</v>
      </c>
      <c r="E222" s="137"/>
      <c r="F222" s="105">
        <v>523000</v>
      </c>
      <c r="G222" s="140"/>
    </row>
    <row r="223" spans="1:7" ht="36" customHeight="1" x14ac:dyDescent="0.25">
      <c r="A223" s="152"/>
      <c r="B223" s="138" t="s">
        <v>24</v>
      </c>
      <c r="C223" s="124" t="s">
        <v>204</v>
      </c>
      <c r="D223" s="140" t="s">
        <v>170</v>
      </c>
      <c r="E223" s="140"/>
      <c r="F223" s="140">
        <v>3</v>
      </c>
      <c r="G223" s="140"/>
    </row>
    <row r="224" spans="1:7" ht="36" customHeight="1" x14ac:dyDescent="0.25">
      <c r="A224" s="152"/>
      <c r="B224" s="138" t="s">
        <v>28</v>
      </c>
      <c r="C224" s="138" t="s">
        <v>173</v>
      </c>
      <c r="D224" s="140" t="s">
        <v>177</v>
      </c>
      <c r="E224" s="140"/>
      <c r="F224" s="117">
        <v>8333.33</v>
      </c>
      <c r="G224" s="140"/>
    </row>
    <row r="225" spans="1:7" ht="36" customHeight="1" x14ac:dyDescent="0.25">
      <c r="A225" s="152"/>
      <c r="B225" s="138" t="s">
        <v>27</v>
      </c>
      <c r="C225" s="136" t="s">
        <v>155</v>
      </c>
      <c r="D225" s="137" t="s">
        <v>213</v>
      </c>
      <c r="E225" s="140"/>
      <c r="F225" s="105">
        <v>25000</v>
      </c>
      <c r="G225" s="140"/>
    </row>
    <row r="226" spans="1:7" ht="36" customHeight="1" x14ac:dyDescent="0.25">
      <c r="A226" s="152"/>
      <c r="B226" s="138" t="s">
        <v>25</v>
      </c>
      <c r="C226" s="138" t="s">
        <v>161</v>
      </c>
      <c r="D226" s="140" t="s">
        <v>162</v>
      </c>
      <c r="E226" s="140"/>
      <c r="F226" s="140">
        <v>100</v>
      </c>
      <c r="G226" s="140"/>
    </row>
    <row r="227" spans="1:7" ht="36" customHeight="1" x14ac:dyDescent="0.25">
      <c r="A227" s="152"/>
      <c r="B227" s="138" t="s">
        <v>24</v>
      </c>
      <c r="C227" s="124" t="s">
        <v>205</v>
      </c>
      <c r="D227" s="140" t="s">
        <v>170</v>
      </c>
      <c r="E227" s="140"/>
      <c r="F227" s="140">
        <v>1</v>
      </c>
      <c r="G227" s="140"/>
    </row>
    <row r="228" spans="1:7" ht="36" customHeight="1" x14ac:dyDescent="0.25">
      <c r="A228" s="152"/>
      <c r="B228" s="138" t="s">
        <v>28</v>
      </c>
      <c r="C228" s="138" t="s">
        <v>173</v>
      </c>
      <c r="D228" s="140" t="s">
        <v>177</v>
      </c>
      <c r="E228" s="140"/>
      <c r="F228" s="117">
        <v>498000</v>
      </c>
      <c r="G228" s="140"/>
    </row>
    <row r="229" spans="1:7" ht="36" customHeight="1" x14ac:dyDescent="0.25">
      <c r="A229" s="152"/>
      <c r="B229" s="138" t="s">
        <v>27</v>
      </c>
      <c r="C229" s="136" t="s">
        <v>155</v>
      </c>
      <c r="D229" s="137" t="s">
        <v>213</v>
      </c>
      <c r="E229" s="137"/>
      <c r="F229" s="105">
        <v>498000</v>
      </c>
      <c r="G229" s="140"/>
    </row>
    <row r="230" spans="1:7" ht="36" customHeight="1" x14ac:dyDescent="0.25">
      <c r="A230" s="152"/>
      <c r="B230" s="138" t="s">
        <v>25</v>
      </c>
      <c r="C230" s="138" t="s">
        <v>161</v>
      </c>
      <c r="D230" s="140" t="s">
        <v>162</v>
      </c>
      <c r="E230" s="140"/>
      <c r="F230" s="140">
        <v>100</v>
      </c>
      <c r="G230" s="140"/>
    </row>
    <row r="231" spans="1:7" ht="29.25" customHeight="1" x14ac:dyDescent="0.25">
      <c r="A231" s="153" t="s">
        <v>321</v>
      </c>
      <c r="B231" s="138" t="s">
        <v>24</v>
      </c>
      <c r="C231" s="138" t="s">
        <v>206</v>
      </c>
      <c r="D231" s="140" t="s">
        <v>170</v>
      </c>
      <c r="E231" s="140"/>
      <c r="F231" s="140">
        <v>2</v>
      </c>
      <c r="G231" s="140"/>
    </row>
    <row r="232" spans="1:7" ht="57" customHeight="1" x14ac:dyDescent="0.25">
      <c r="A232" s="154"/>
      <c r="B232" s="138" t="s">
        <v>28</v>
      </c>
      <c r="C232" s="138" t="s">
        <v>173</v>
      </c>
      <c r="D232" s="140" t="s">
        <v>177</v>
      </c>
      <c r="E232" s="140"/>
      <c r="F232" s="117">
        <v>29000</v>
      </c>
      <c r="G232" s="140"/>
    </row>
    <row r="233" spans="1:7" ht="57" customHeight="1" x14ac:dyDescent="0.25">
      <c r="A233" s="154"/>
      <c r="B233" s="138" t="s">
        <v>27</v>
      </c>
      <c r="C233" s="136" t="s">
        <v>155</v>
      </c>
      <c r="D233" s="137" t="s">
        <v>213</v>
      </c>
      <c r="E233" s="137"/>
      <c r="F233" s="105">
        <v>58000</v>
      </c>
      <c r="G233" s="137"/>
    </row>
    <row r="234" spans="1:7" ht="57" customHeight="1" x14ac:dyDescent="0.25">
      <c r="A234" s="154"/>
      <c r="B234" s="138" t="s">
        <v>25</v>
      </c>
      <c r="C234" s="138" t="s">
        <v>161</v>
      </c>
      <c r="D234" s="140" t="s">
        <v>162</v>
      </c>
      <c r="E234" s="140"/>
      <c r="F234" s="140">
        <v>100</v>
      </c>
      <c r="G234" s="140"/>
    </row>
    <row r="235" spans="1:7" s="135" customFormat="1" ht="40.5" customHeight="1" x14ac:dyDescent="0.25">
      <c r="A235" s="157" t="s">
        <v>332</v>
      </c>
      <c r="B235" s="138" t="s">
        <v>24</v>
      </c>
      <c r="C235" s="138" t="s">
        <v>202</v>
      </c>
      <c r="D235" s="140" t="s">
        <v>154</v>
      </c>
      <c r="E235" s="106"/>
      <c r="F235" s="106"/>
      <c r="G235" s="106">
        <v>1</v>
      </c>
    </row>
    <row r="236" spans="1:7" s="135" customFormat="1" ht="40.5" customHeight="1" x14ac:dyDescent="0.25">
      <c r="A236" s="158"/>
      <c r="B236" s="138" t="s">
        <v>28</v>
      </c>
      <c r="C236" s="138" t="s">
        <v>173</v>
      </c>
      <c r="D236" s="140" t="s">
        <v>157</v>
      </c>
      <c r="E236" s="106"/>
      <c r="F236" s="106"/>
      <c r="G236" s="142">
        <f>G237/G235</f>
        <v>100000</v>
      </c>
    </row>
    <row r="237" spans="1:7" s="135" customFormat="1" ht="40.5" customHeight="1" x14ac:dyDescent="0.25">
      <c r="A237" s="158"/>
      <c r="B237" s="138" t="s">
        <v>27</v>
      </c>
      <c r="C237" s="136" t="s">
        <v>155</v>
      </c>
      <c r="D237" s="137" t="s">
        <v>213</v>
      </c>
      <c r="E237" s="106"/>
      <c r="F237" s="106"/>
      <c r="G237" s="126">
        <v>100000</v>
      </c>
    </row>
    <row r="238" spans="1:7" s="135" customFormat="1" ht="40.5" customHeight="1" x14ac:dyDescent="0.25">
      <c r="A238" s="159"/>
      <c r="B238" s="138" t="s">
        <v>25</v>
      </c>
      <c r="C238" s="138" t="s">
        <v>161</v>
      </c>
      <c r="D238" s="140" t="s">
        <v>162</v>
      </c>
      <c r="E238" s="106"/>
      <c r="F238" s="106"/>
      <c r="G238" s="106">
        <v>100</v>
      </c>
    </row>
    <row r="239" spans="1:7" ht="40.5" customHeight="1" x14ac:dyDescent="0.25">
      <c r="A239" s="155" t="s">
        <v>153</v>
      </c>
      <c r="B239" s="138" t="s">
        <v>24</v>
      </c>
      <c r="C239" s="132" t="s">
        <v>207</v>
      </c>
      <c r="D239" s="106" t="s">
        <v>170</v>
      </c>
      <c r="E239" s="106"/>
      <c r="F239" s="106"/>
      <c r="G239" s="106">
        <v>1</v>
      </c>
    </row>
    <row r="240" spans="1:7" x14ac:dyDescent="0.25">
      <c r="A240" s="156"/>
      <c r="B240" s="138" t="s">
        <v>28</v>
      </c>
      <c r="C240" s="138" t="s">
        <v>173</v>
      </c>
      <c r="D240" s="106" t="s">
        <v>157</v>
      </c>
      <c r="E240" s="106"/>
      <c r="F240" s="106"/>
      <c r="G240" s="117">
        <v>50000</v>
      </c>
    </row>
    <row r="241" spans="1:7" x14ac:dyDescent="0.25">
      <c r="A241" s="156"/>
      <c r="B241" s="136" t="s">
        <v>27</v>
      </c>
      <c r="C241" s="136" t="s">
        <v>155</v>
      </c>
      <c r="D241" s="137" t="s">
        <v>213</v>
      </c>
      <c r="E241" s="137"/>
      <c r="F241" s="137"/>
      <c r="G241" s="105">
        <f>G245</f>
        <v>50000</v>
      </c>
    </row>
    <row r="242" spans="1:7" x14ac:dyDescent="0.25">
      <c r="A242" s="156"/>
      <c r="B242" s="138" t="s">
        <v>25</v>
      </c>
      <c r="C242" s="138" t="s">
        <v>161</v>
      </c>
      <c r="D242" s="140" t="s">
        <v>162</v>
      </c>
      <c r="E242" s="106"/>
      <c r="F242" s="106"/>
      <c r="G242" s="106">
        <v>100</v>
      </c>
    </row>
    <row r="243" spans="1:7" x14ac:dyDescent="0.25">
      <c r="A243" s="153" t="s">
        <v>322</v>
      </c>
      <c r="B243" s="138" t="s">
        <v>24</v>
      </c>
      <c r="C243" s="132" t="s">
        <v>207</v>
      </c>
      <c r="D243" s="106" t="s">
        <v>170</v>
      </c>
      <c r="E243" s="106"/>
      <c r="F243" s="106"/>
      <c r="G243" s="106">
        <v>1</v>
      </c>
    </row>
    <row r="244" spans="1:7" ht="39" customHeight="1" x14ac:dyDescent="0.25">
      <c r="A244" s="153"/>
      <c r="B244" s="138" t="s">
        <v>28</v>
      </c>
      <c r="C244" s="138" t="s">
        <v>173</v>
      </c>
      <c r="D244" s="106" t="s">
        <v>157</v>
      </c>
      <c r="E244" s="106"/>
      <c r="F244" s="106"/>
      <c r="G244" s="117">
        <v>50000</v>
      </c>
    </row>
    <row r="245" spans="1:7" ht="39" customHeight="1" x14ac:dyDescent="0.25">
      <c r="A245" s="153"/>
      <c r="B245" s="136" t="s">
        <v>27</v>
      </c>
      <c r="C245" s="136" t="s">
        <v>155</v>
      </c>
      <c r="D245" s="137" t="s">
        <v>213</v>
      </c>
      <c r="E245" s="125"/>
      <c r="F245" s="125"/>
      <c r="G245" s="105">
        <v>50000</v>
      </c>
    </row>
    <row r="246" spans="1:7" ht="47.25" customHeight="1" x14ac:dyDescent="0.25">
      <c r="A246" s="153"/>
      <c r="B246" s="138" t="s">
        <v>25</v>
      </c>
      <c r="C246" s="138" t="s">
        <v>161</v>
      </c>
      <c r="D246" s="140" t="s">
        <v>162</v>
      </c>
      <c r="E246" s="106"/>
      <c r="F246" s="106"/>
      <c r="G246" s="106">
        <v>100</v>
      </c>
    </row>
    <row r="247" spans="1:7" ht="39" customHeight="1" x14ac:dyDescent="0.25">
      <c r="A247" s="145"/>
    </row>
    <row r="248" spans="1:7" ht="18.75" x14ac:dyDescent="0.25">
      <c r="A248" s="147"/>
      <c r="B248" s="148"/>
      <c r="C248" s="148"/>
      <c r="D248" s="149"/>
      <c r="E248" s="149"/>
      <c r="F248" s="149"/>
      <c r="G248" s="149"/>
    </row>
    <row r="249" spans="1:7" ht="37.5" customHeight="1" x14ac:dyDescent="0.25">
      <c r="A249" s="150" t="s">
        <v>327</v>
      </c>
      <c r="B249" s="150"/>
      <c r="C249" s="150"/>
      <c r="D249" s="150"/>
      <c r="E249" s="150"/>
      <c r="F249" s="150"/>
      <c r="G249" s="150"/>
    </row>
    <row r="250" spans="1:7" ht="16.5" customHeight="1" x14ac:dyDescent="0.25"/>
  </sheetData>
  <mergeCells count="80">
    <mergeCell ref="A31:A34"/>
    <mergeCell ref="A1:G1"/>
    <mergeCell ref="A2:G2"/>
    <mergeCell ref="A3:G4"/>
    <mergeCell ref="A5:A6"/>
    <mergeCell ref="B5:B6"/>
    <mergeCell ref="C5:C6"/>
    <mergeCell ref="D5:D6"/>
    <mergeCell ref="E5:G5"/>
    <mergeCell ref="A8:A9"/>
    <mergeCell ref="A10:G10"/>
    <mergeCell ref="A11:A14"/>
    <mergeCell ref="A15:A18"/>
    <mergeCell ref="A19:A22"/>
    <mergeCell ref="A23:A26"/>
    <mergeCell ref="A27:A30"/>
    <mergeCell ref="A83:A86"/>
    <mergeCell ref="A35:A38"/>
    <mergeCell ref="A39:A42"/>
    <mergeCell ref="A43:A46"/>
    <mergeCell ref="A47:A50"/>
    <mergeCell ref="A51:A54"/>
    <mergeCell ref="A55:A58"/>
    <mergeCell ref="A59:A62"/>
    <mergeCell ref="A63:A66"/>
    <mergeCell ref="A71:A74"/>
    <mergeCell ref="A75:A78"/>
    <mergeCell ref="A79:A82"/>
    <mergeCell ref="A67:A70"/>
    <mergeCell ref="A140:A143"/>
    <mergeCell ref="A87:A90"/>
    <mergeCell ref="A91:A94"/>
    <mergeCell ref="A95:A98"/>
    <mergeCell ref="A99:A102"/>
    <mergeCell ref="A103:A106"/>
    <mergeCell ref="A107:A110"/>
    <mergeCell ref="A111:A114"/>
    <mergeCell ref="A115:A118"/>
    <mergeCell ref="A119:A131"/>
    <mergeCell ref="A132:A135"/>
    <mergeCell ref="A136:A139"/>
    <mergeCell ref="A198:A201"/>
    <mergeCell ref="A144:A147"/>
    <mergeCell ref="A148:A160"/>
    <mergeCell ref="A161:A164"/>
    <mergeCell ref="A165:A168"/>
    <mergeCell ref="A169:A172"/>
    <mergeCell ref="A173:A176"/>
    <mergeCell ref="A177:A180"/>
    <mergeCell ref="A186:A189"/>
    <mergeCell ref="A190:A193"/>
    <mergeCell ref="A194:A197"/>
    <mergeCell ref="A181:A185"/>
    <mergeCell ref="A202:A206"/>
    <mergeCell ref="B202:B203"/>
    <mergeCell ref="C202:C203"/>
    <mergeCell ref="D202:D203"/>
    <mergeCell ref="B204:B205"/>
    <mergeCell ref="C204:C205"/>
    <mergeCell ref="D204:D205"/>
    <mergeCell ref="B206:B208"/>
    <mergeCell ref="C206:C208"/>
    <mergeCell ref="D206:D208"/>
    <mergeCell ref="A210:A213"/>
    <mergeCell ref="A214:A218"/>
    <mergeCell ref="B214:B215"/>
    <mergeCell ref="C214:C215"/>
    <mergeCell ref="D214:D215"/>
    <mergeCell ref="B216:B217"/>
    <mergeCell ref="C216:C217"/>
    <mergeCell ref="D216:D217"/>
    <mergeCell ref="B218:B220"/>
    <mergeCell ref="C218:C220"/>
    <mergeCell ref="A249:G249"/>
    <mergeCell ref="D218:D220"/>
    <mergeCell ref="A222:A230"/>
    <mergeCell ref="A231:A234"/>
    <mergeCell ref="A239:A242"/>
    <mergeCell ref="A243:A246"/>
    <mergeCell ref="A235:A238"/>
  </mergeCells>
  <pageMargins left="0.70866141732283472" right="0.70866141732283472" top="0.43307086614173229" bottom="0.11811023622047245" header="0.31496062992125984" footer="0.31496062992125984"/>
  <pageSetup paperSize="9" scale="61" fitToHeight="0" orientation="portrait" horizontalDpi="1200" verticalDpi="1200" r:id="rId1"/>
  <headerFooter differentFirst="1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5"/>
  <sheetViews>
    <sheetView view="pageLayout" zoomScaleNormal="100" workbookViewId="0">
      <selection activeCell="K14" sqref="K14"/>
    </sheetView>
  </sheetViews>
  <sheetFormatPr defaultRowHeight="15" x14ac:dyDescent="0.25"/>
  <cols>
    <col min="1" max="1" width="3.42578125" customWidth="1"/>
    <col min="2" max="2" width="19" style="19" customWidth="1"/>
    <col min="3" max="3" width="23.5703125" customWidth="1"/>
    <col min="4" max="4" width="8.7109375" customWidth="1"/>
    <col min="5" max="5" width="22.42578125" customWidth="1"/>
    <col min="6" max="6" width="18.85546875" customWidth="1"/>
    <col min="7" max="7" width="13.5703125" customWidth="1"/>
    <col min="8" max="8" width="10.28515625" customWidth="1"/>
    <col min="9" max="9" width="14.7109375" customWidth="1"/>
    <col min="10" max="10" width="14.85546875" customWidth="1"/>
    <col min="11" max="11" width="12.140625" customWidth="1"/>
    <col min="12" max="12" width="16.42578125" customWidth="1"/>
    <col min="13" max="13" width="15.140625" customWidth="1"/>
    <col min="14" max="14" width="12.5703125" customWidth="1"/>
    <col min="15" max="15" width="15.42578125" customWidth="1"/>
    <col min="16" max="16" width="37.5703125" customWidth="1"/>
    <col min="17" max="17" width="18" bestFit="1" customWidth="1"/>
  </cols>
  <sheetData>
    <row r="1" spans="2:17" ht="57.75" customHeight="1" x14ac:dyDescent="0.3">
      <c r="B1" s="215" t="s">
        <v>278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2:17" ht="17.25" x14ac:dyDescent="0.25">
      <c r="B2" s="219" t="s">
        <v>279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63"/>
      <c r="N2" s="63"/>
      <c r="O2" s="63"/>
    </row>
    <row r="3" spans="2:17" ht="16.5" x14ac:dyDescent="0.25">
      <c r="B3" s="219" t="s">
        <v>139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</row>
    <row r="4" spans="2:17" ht="15.75" customHeight="1" x14ac:dyDescent="0.25">
      <c r="B4" s="34"/>
      <c r="C4" s="19"/>
      <c r="E4" s="20"/>
      <c r="G4" s="18"/>
      <c r="H4" s="18"/>
      <c r="I4" s="18"/>
      <c r="J4" s="18"/>
      <c r="K4" s="18"/>
      <c r="L4" s="18"/>
      <c r="M4" s="18"/>
      <c r="N4" s="18"/>
      <c r="O4" s="18"/>
    </row>
    <row r="5" spans="2:17" x14ac:dyDescent="0.25">
      <c r="B5" s="186" t="s">
        <v>0</v>
      </c>
      <c r="C5" s="220" t="s">
        <v>240</v>
      </c>
      <c r="D5" s="180" t="s">
        <v>2</v>
      </c>
      <c r="E5" s="180" t="s">
        <v>239</v>
      </c>
      <c r="F5" s="180" t="s">
        <v>3</v>
      </c>
      <c r="G5" s="180" t="s">
        <v>238</v>
      </c>
      <c r="H5" s="180"/>
      <c r="I5" s="180"/>
      <c r="J5" s="197" t="s">
        <v>75</v>
      </c>
      <c r="K5" s="198"/>
      <c r="L5" s="198"/>
      <c r="M5" s="197" t="s">
        <v>76</v>
      </c>
      <c r="N5" s="198"/>
      <c r="O5" s="198"/>
    </row>
    <row r="6" spans="2:17" ht="11.25" customHeight="1" x14ac:dyDescent="0.25">
      <c r="B6" s="186"/>
      <c r="C6" s="220"/>
      <c r="D6" s="180"/>
      <c r="E6" s="180"/>
      <c r="F6" s="180"/>
      <c r="G6" s="35" t="s">
        <v>4</v>
      </c>
      <c r="H6" s="36" t="s">
        <v>5</v>
      </c>
      <c r="I6" s="36" t="s">
        <v>6</v>
      </c>
      <c r="J6" s="35" t="s">
        <v>4</v>
      </c>
      <c r="K6" s="36" t="s">
        <v>5</v>
      </c>
      <c r="L6" s="36" t="s">
        <v>6</v>
      </c>
      <c r="M6" s="35" t="s">
        <v>4</v>
      </c>
      <c r="N6" s="36" t="s">
        <v>5</v>
      </c>
      <c r="O6" s="36" t="s">
        <v>6</v>
      </c>
    </row>
    <row r="7" spans="2:17" x14ac:dyDescent="0.25">
      <c r="B7" s="38">
        <v>1</v>
      </c>
      <c r="C7" s="37">
        <v>2</v>
      </c>
      <c r="D7" s="38">
        <v>3</v>
      </c>
      <c r="E7" s="38">
        <v>4</v>
      </c>
      <c r="F7" s="38">
        <v>5</v>
      </c>
      <c r="G7" s="38">
        <v>6</v>
      </c>
      <c r="H7" s="38">
        <v>7</v>
      </c>
      <c r="I7" s="38">
        <v>8</v>
      </c>
      <c r="J7" s="38">
        <v>9</v>
      </c>
      <c r="K7" s="64">
        <v>10</v>
      </c>
      <c r="L7" s="38">
        <v>11</v>
      </c>
      <c r="M7" s="38">
        <v>13</v>
      </c>
      <c r="N7" s="38">
        <v>14</v>
      </c>
      <c r="O7" s="38">
        <v>15</v>
      </c>
    </row>
    <row r="8" spans="2:17" x14ac:dyDescent="0.25">
      <c r="B8" s="199" t="s">
        <v>74</v>
      </c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</row>
    <row r="9" spans="2:17" ht="15" customHeight="1" x14ac:dyDescent="0.25">
      <c r="B9" s="186" t="s">
        <v>220</v>
      </c>
      <c r="C9" s="187" t="s">
        <v>7</v>
      </c>
      <c r="D9" s="188"/>
      <c r="E9" s="188"/>
      <c r="F9" s="36" t="s">
        <v>8</v>
      </c>
      <c r="G9" s="65">
        <f t="shared" ref="G9:M9" si="0">G13+G25+G50+G62+G74+G86+G94+G142+G158+G166+G199</f>
        <v>88017300</v>
      </c>
      <c r="H9" s="66">
        <f t="shared" si="0"/>
        <v>0</v>
      </c>
      <c r="I9" s="67">
        <f t="shared" si="0"/>
        <v>88017300</v>
      </c>
      <c r="J9" s="65">
        <f t="shared" si="0"/>
        <v>101591000</v>
      </c>
      <c r="K9" s="65">
        <f t="shared" si="0"/>
        <v>1500000</v>
      </c>
      <c r="L9" s="67">
        <f t="shared" si="0"/>
        <v>100091000</v>
      </c>
      <c r="M9" s="68">
        <f t="shared" si="0"/>
        <v>83631600</v>
      </c>
      <c r="N9" s="69"/>
      <c r="O9" s="70">
        <f>O13+O25+O50+O62+O74+O86+O94+O142+O158+O166+O199</f>
        <v>83631600</v>
      </c>
    </row>
    <row r="10" spans="2:17" x14ac:dyDescent="0.25">
      <c r="B10" s="186"/>
      <c r="C10" s="187"/>
      <c r="D10" s="188"/>
      <c r="E10" s="188"/>
      <c r="F10" s="36" t="s">
        <v>73</v>
      </c>
      <c r="G10" s="39"/>
      <c r="H10" s="40"/>
      <c r="I10" s="40"/>
      <c r="J10" s="39">
        <f>J14+J26+J51+J63+J75+J87+J95+J143+J159+J167+J200</f>
        <v>217187000</v>
      </c>
      <c r="K10" s="44"/>
      <c r="L10" s="41">
        <f>L14+L26+L51+L63+L75+L87+L95+L143+L159+L167+L200</f>
        <v>217187000</v>
      </c>
      <c r="M10" s="42">
        <f>M14+M26+M51+M63+M75+M83+M87+M95+M143+M159+M167+M200</f>
        <v>785772000</v>
      </c>
      <c r="N10" s="43"/>
      <c r="O10" s="50">
        <f>O14+O26+O51+O63+O75+O83+O87+O95+O143+O159+O167+O200</f>
        <v>785772000</v>
      </c>
      <c r="Q10" s="30"/>
    </row>
    <row r="11" spans="2:17" ht="24" x14ac:dyDescent="0.25">
      <c r="B11" s="186"/>
      <c r="C11" s="187"/>
      <c r="D11" s="188"/>
      <c r="E11" s="188"/>
      <c r="F11" s="36" t="s">
        <v>9</v>
      </c>
      <c r="G11" s="39"/>
      <c r="H11" s="44"/>
      <c r="I11" s="44"/>
      <c r="J11" s="41">
        <v>390000</v>
      </c>
      <c r="K11" s="44"/>
      <c r="L11" s="41" t="str">
        <f>L188</f>
        <v>390 000,00 (грант)</v>
      </c>
      <c r="M11" s="42">
        <f>M15+M27+M52+M64+M76+M88+M96+M144+M160+M168+M201</f>
        <v>955000000</v>
      </c>
      <c r="N11" s="43"/>
      <c r="O11" s="50">
        <f>O15+O19+O23+O27+O32+O36+O40+O44+O52+O56+O60+O64+O68+O72+O76+O80+O84+O88+O92+O96+O100+O104+O108+O112+O116+O120+O124+O128+O132+O136+O140+O144+O148+O152+O156+O160+O164+O168+O172+O176+O180+O184+O188+O192+O196+O201+O205</f>
        <v>955000000</v>
      </c>
    </row>
    <row r="12" spans="2:17" ht="15" customHeight="1" x14ac:dyDescent="0.25">
      <c r="B12" s="177" t="s">
        <v>254</v>
      </c>
      <c r="C12" s="211" t="s">
        <v>10</v>
      </c>
      <c r="D12" s="217"/>
      <c r="E12" s="217"/>
      <c r="F12" s="217"/>
      <c r="G12" s="71">
        <f>G16+G20</f>
        <v>10500</v>
      </c>
      <c r="H12" s="71"/>
      <c r="I12" s="71">
        <f t="shared" ref="I12" si="1">I13+I14+I15</f>
        <v>10500</v>
      </c>
      <c r="J12" s="71">
        <f>J13+J14+J15</f>
        <v>10000</v>
      </c>
      <c r="K12" s="71"/>
      <c r="L12" s="71">
        <v>10000</v>
      </c>
      <c r="M12" s="72">
        <f>M16+M20</f>
        <v>22000</v>
      </c>
      <c r="N12" s="72"/>
      <c r="O12" s="72">
        <f>O16+O20</f>
        <v>22000</v>
      </c>
      <c r="P12" s="30"/>
    </row>
    <row r="13" spans="2:17" x14ac:dyDescent="0.25">
      <c r="B13" s="178"/>
      <c r="C13" s="187" t="s">
        <v>77</v>
      </c>
      <c r="D13" s="188"/>
      <c r="E13" s="188"/>
      <c r="F13" s="36" t="s">
        <v>8</v>
      </c>
      <c r="G13" s="46">
        <f>H13+I13</f>
        <v>10500</v>
      </c>
      <c r="H13" s="46"/>
      <c r="I13" s="46">
        <v>10500</v>
      </c>
      <c r="J13" s="46">
        <f>K13+L13</f>
        <v>10000</v>
      </c>
      <c r="K13" s="45"/>
      <c r="L13" s="46">
        <v>10000</v>
      </c>
      <c r="M13" s="47">
        <f>M17+M21</f>
        <v>22000</v>
      </c>
      <c r="N13" s="47"/>
      <c r="O13" s="47">
        <f>O17+O21</f>
        <v>22000</v>
      </c>
    </row>
    <row r="14" spans="2:17" x14ac:dyDescent="0.25">
      <c r="B14" s="178"/>
      <c r="C14" s="187"/>
      <c r="D14" s="188"/>
      <c r="E14" s="188"/>
      <c r="F14" s="36" t="s">
        <v>73</v>
      </c>
      <c r="G14" s="46"/>
      <c r="H14" s="48"/>
      <c r="I14" s="48"/>
      <c r="J14" s="46"/>
      <c r="K14" s="45"/>
      <c r="L14" s="48"/>
      <c r="M14" s="47"/>
      <c r="N14" s="49"/>
      <c r="O14" s="49"/>
    </row>
    <row r="15" spans="2:17" ht="24" x14ac:dyDescent="0.25">
      <c r="B15" s="178"/>
      <c r="C15" s="187"/>
      <c r="D15" s="188"/>
      <c r="E15" s="188"/>
      <c r="F15" s="36" t="s">
        <v>9</v>
      </c>
      <c r="G15" s="46"/>
      <c r="H15" s="48"/>
      <c r="I15" s="48"/>
      <c r="J15" s="46"/>
      <c r="K15" s="45"/>
      <c r="L15" s="48"/>
      <c r="M15" s="47"/>
      <c r="N15" s="49"/>
      <c r="O15" s="49"/>
    </row>
    <row r="16" spans="2:17" ht="41.25" customHeight="1" x14ac:dyDescent="0.25">
      <c r="B16" s="178"/>
      <c r="C16" s="204" t="s">
        <v>78</v>
      </c>
      <c r="D16" s="216"/>
      <c r="E16" s="216"/>
      <c r="F16" s="216"/>
      <c r="G16" s="88">
        <f>G17+G18+G19</f>
        <v>10500</v>
      </c>
      <c r="H16" s="88"/>
      <c r="I16" s="88">
        <f>I17+I18+I19</f>
        <v>10500</v>
      </c>
      <c r="J16" s="88"/>
      <c r="K16" s="89"/>
      <c r="L16" s="89"/>
      <c r="M16" s="90">
        <f>M17+M18+M19</f>
        <v>6000</v>
      </c>
      <c r="N16" s="91"/>
      <c r="O16" s="90">
        <f>O17+O18+O19</f>
        <v>6000</v>
      </c>
    </row>
    <row r="17" spans="2:15" ht="41.25" customHeight="1" x14ac:dyDescent="0.25">
      <c r="B17" s="178"/>
      <c r="C17" s="218" t="s">
        <v>253</v>
      </c>
      <c r="D17" s="188" t="s">
        <v>214</v>
      </c>
      <c r="E17" s="188" t="s">
        <v>215</v>
      </c>
      <c r="F17" s="36" t="s">
        <v>8</v>
      </c>
      <c r="G17" s="48">
        <f>H17+I17</f>
        <v>10500</v>
      </c>
      <c r="H17" s="48"/>
      <c r="I17" s="48">
        <v>10500</v>
      </c>
      <c r="J17" s="41"/>
      <c r="K17" s="48"/>
      <c r="L17" s="48"/>
      <c r="M17" s="50">
        <v>6000</v>
      </c>
      <c r="N17" s="49"/>
      <c r="O17" s="49">
        <v>6000</v>
      </c>
    </row>
    <row r="18" spans="2:15" ht="41.25" customHeight="1" x14ac:dyDescent="0.25">
      <c r="B18" s="178"/>
      <c r="C18" s="218"/>
      <c r="D18" s="188"/>
      <c r="E18" s="188"/>
      <c r="F18" s="36" t="s">
        <v>12</v>
      </c>
      <c r="G18" s="41"/>
      <c r="H18" s="48"/>
      <c r="I18" s="48"/>
      <c r="J18" s="41"/>
      <c r="K18" s="48"/>
      <c r="L18" s="48"/>
      <c r="M18" s="50"/>
      <c r="N18" s="49"/>
      <c r="O18" s="49"/>
    </row>
    <row r="19" spans="2:15" ht="41.25" customHeight="1" x14ac:dyDescent="0.25">
      <c r="B19" s="178"/>
      <c r="C19" s="218"/>
      <c r="D19" s="188"/>
      <c r="E19" s="188"/>
      <c r="F19" s="36" t="s">
        <v>9</v>
      </c>
      <c r="G19" s="41"/>
      <c r="H19" s="48"/>
      <c r="I19" s="48"/>
      <c r="J19" s="41"/>
      <c r="K19" s="48"/>
      <c r="L19" s="48"/>
      <c r="M19" s="50"/>
      <c r="N19" s="49"/>
      <c r="O19" s="49"/>
    </row>
    <row r="20" spans="2:15" x14ac:dyDescent="0.25">
      <c r="B20" s="178"/>
      <c r="C20" s="204" t="s">
        <v>85</v>
      </c>
      <c r="D20" s="216"/>
      <c r="E20" s="216"/>
      <c r="F20" s="216"/>
      <c r="G20" s="88"/>
      <c r="H20" s="89"/>
      <c r="I20" s="89"/>
      <c r="J20" s="88">
        <v>10000</v>
      </c>
      <c r="K20" s="88"/>
      <c r="L20" s="88">
        <v>10000</v>
      </c>
      <c r="M20" s="92">
        <f>M21+M22+M23</f>
        <v>16000</v>
      </c>
      <c r="N20" s="92"/>
      <c r="O20" s="92">
        <f>O21+O22+O23</f>
        <v>16000</v>
      </c>
    </row>
    <row r="21" spans="2:15" s="93" customFormat="1" ht="33" customHeight="1" x14ac:dyDescent="0.25">
      <c r="B21" s="178"/>
      <c r="C21" s="218" t="s">
        <v>79</v>
      </c>
      <c r="D21" s="201" t="s">
        <v>216</v>
      </c>
      <c r="E21" s="201" t="s">
        <v>217</v>
      </c>
      <c r="F21" s="36" t="s">
        <v>8</v>
      </c>
      <c r="G21" s="94"/>
      <c r="H21" s="95"/>
      <c r="I21" s="95"/>
      <c r="J21" s="95">
        <v>10000</v>
      </c>
      <c r="K21" s="95"/>
      <c r="L21" s="95">
        <v>10000</v>
      </c>
      <c r="M21" s="96">
        <v>16000</v>
      </c>
      <c r="N21" s="96"/>
      <c r="O21" s="96">
        <v>16000</v>
      </c>
    </row>
    <row r="22" spans="2:15" s="93" customFormat="1" ht="33" customHeight="1" x14ac:dyDescent="0.25">
      <c r="B22" s="178"/>
      <c r="C22" s="218"/>
      <c r="D22" s="201"/>
      <c r="E22" s="201"/>
      <c r="F22" s="36" t="s">
        <v>12</v>
      </c>
      <c r="G22" s="97"/>
      <c r="H22" s="98"/>
      <c r="I22" s="98"/>
      <c r="J22" s="97"/>
      <c r="K22" s="98"/>
      <c r="L22" s="98"/>
      <c r="M22" s="99"/>
      <c r="N22" s="100"/>
      <c r="O22" s="100"/>
    </row>
    <row r="23" spans="2:15" s="93" customFormat="1" ht="33" customHeight="1" x14ac:dyDescent="0.25">
      <c r="B23" s="179"/>
      <c r="C23" s="218"/>
      <c r="D23" s="201"/>
      <c r="E23" s="201"/>
      <c r="F23" s="36" t="s">
        <v>9</v>
      </c>
      <c r="G23" s="99"/>
      <c r="H23" s="100"/>
      <c r="I23" s="100"/>
      <c r="J23" s="99"/>
      <c r="K23" s="100"/>
      <c r="L23" s="100"/>
      <c r="M23" s="99"/>
      <c r="N23" s="100"/>
      <c r="O23" s="100"/>
    </row>
    <row r="24" spans="2:15" x14ac:dyDescent="0.25">
      <c r="B24" s="180" t="s">
        <v>255</v>
      </c>
      <c r="C24" s="210" t="s">
        <v>80</v>
      </c>
      <c r="D24" s="210"/>
      <c r="E24" s="210"/>
      <c r="F24" s="211"/>
      <c r="G24" s="73">
        <f>G25+G26+G27</f>
        <v>43000000</v>
      </c>
      <c r="H24" s="73"/>
      <c r="I24" s="73">
        <f t="shared" ref="I24" si="2">I25+I26+I27</f>
        <v>43000000</v>
      </c>
      <c r="J24" s="73">
        <f>J25+J26+J27</f>
        <v>278287000</v>
      </c>
      <c r="K24" s="73"/>
      <c r="L24" s="73">
        <f>L25+L26+L27</f>
        <v>278287000</v>
      </c>
      <c r="M24" s="73">
        <f>M25+M26+M27</f>
        <v>1818622000</v>
      </c>
      <c r="N24" s="73"/>
      <c r="O24" s="73">
        <f>O25+O26+O27</f>
        <v>1818622000</v>
      </c>
    </row>
    <row r="25" spans="2:15" x14ac:dyDescent="0.25">
      <c r="B25" s="221"/>
      <c r="C25" s="212" t="s">
        <v>81</v>
      </c>
      <c r="D25" s="188"/>
      <c r="E25" s="189"/>
      <c r="F25" s="36" t="s">
        <v>8</v>
      </c>
      <c r="G25" s="29">
        <f>G30+G34+G38+G42+G46</f>
        <v>43000000</v>
      </c>
      <c r="H25" s="29"/>
      <c r="I25" s="29">
        <f>I30+I34+I38+I42+I46</f>
        <v>43000000</v>
      </c>
      <c r="J25" s="51">
        <f>J30+J34+J38+J42+J46</f>
        <v>61100000</v>
      </c>
      <c r="K25" s="51"/>
      <c r="L25" s="51">
        <f>L30+L34+L38+L42+L46</f>
        <v>61100000</v>
      </c>
      <c r="M25" s="51">
        <f>M30+M34+M38+M42+M46</f>
        <v>77850000</v>
      </c>
      <c r="N25" s="51"/>
      <c r="O25" s="51">
        <f>O30+O34+O38+O42+O46</f>
        <v>77850000</v>
      </c>
    </row>
    <row r="26" spans="2:15" ht="24.75" customHeight="1" x14ac:dyDescent="0.25">
      <c r="B26" s="221"/>
      <c r="C26" s="213"/>
      <c r="D26" s="188"/>
      <c r="E26" s="190"/>
      <c r="F26" s="52" t="s">
        <v>12</v>
      </c>
      <c r="G26" s="53"/>
      <c r="H26" s="53"/>
      <c r="I26" s="53"/>
      <c r="J26" s="53">
        <f>J31+J35+J39</f>
        <v>217187000</v>
      </c>
      <c r="K26" s="53"/>
      <c r="L26" s="53">
        <f>L31+L35+L39</f>
        <v>217187000</v>
      </c>
      <c r="M26" s="53">
        <f>M31+M35+M39+M43</f>
        <v>785772000</v>
      </c>
      <c r="N26" s="53"/>
      <c r="O26" s="53">
        <v>785772000</v>
      </c>
    </row>
    <row r="27" spans="2:15" ht="24" x14ac:dyDescent="0.25">
      <c r="B27" s="221"/>
      <c r="C27" s="214"/>
      <c r="D27" s="188"/>
      <c r="E27" s="191"/>
      <c r="F27" s="36" t="s">
        <v>9</v>
      </c>
      <c r="G27" s="51"/>
      <c r="H27" s="51"/>
      <c r="I27" s="51"/>
      <c r="J27" s="51"/>
      <c r="K27" s="51"/>
      <c r="L27" s="51"/>
      <c r="M27" s="51">
        <f>M48</f>
        <v>955000000</v>
      </c>
      <c r="N27" s="51"/>
      <c r="O27" s="51">
        <f>O48</f>
        <v>955000000</v>
      </c>
    </row>
    <row r="28" spans="2:15" x14ac:dyDescent="0.25">
      <c r="B28" s="221"/>
      <c r="C28" s="208" t="s">
        <v>11</v>
      </c>
      <c r="D28" s="208"/>
      <c r="E28" s="208"/>
      <c r="F28" s="209"/>
      <c r="G28" s="51"/>
      <c r="H28" s="51"/>
      <c r="I28" s="51"/>
      <c r="J28" s="51"/>
      <c r="K28" s="51"/>
      <c r="L28" s="51"/>
      <c r="M28" s="51"/>
      <c r="N28" s="51"/>
      <c r="O28" s="51"/>
    </row>
    <row r="29" spans="2:15" ht="15" customHeight="1" x14ac:dyDescent="0.25">
      <c r="B29" s="180" t="s">
        <v>256</v>
      </c>
      <c r="C29" s="203" t="s">
        <v>78</v>
      </c>
      <c r="D29" s="203"/>
      <c r="E29" s="203"/>
      <c r="F29" s="204"/>
      <c r="G29" s="77">
        <v>40000000</v>
      </c>
      <c r="H29" s="77"/>
      <c r="I29" s="77">
        <v>40000000</v>
      </c>
      <c r="J29" s="77">
        <f>J30+J31</f>
        <v>262344000</v>
      </c>
      <c r="K29" s="77"/>
      <c r="L29" s="77">
        <f>L30+L31</f>
        <v>262344000</v>
      </c>
      <c r="M29" s="77">
        <f>M30+M31+M32</f>
        <v>70000000</v>
      </c>
      <c r="N29" s="77"/>
      <c r="O29" s="77">
        <f>O30+O31+O32</f>
        <v>70000000</v>
      </c>
    </row>
    <row r="30" spans="2:15" ht="15" customHeight="1" x14ac:dyDescent="0.25">
      <c r="B30" s="180"/>
      <c r="C30" s="192" t="s">
        <v>83</v>
      </c>
      <c r="D30" s="188" t="s">
        <v>218</v>
      </c>
      <c r="E30" s="188" t="s">
        <v>219</v>
      </c>
      <c r="F30" s="36" t="s">
        <v>8</v>
      </c>
      <c r="G30" s="22">
        <v>40000000</v>
      </c>
      <c r="H30" s="22"/>
      <c r="I30" s="22">
        <v>40000000</v>
      </c>
      <c r="J30" s="22">
        <v>55000000</v>
      </c>
      <c r="K30" s="22"/>
      <c r="L30" s="22">
        <v>55000000</v>
      </c>
      <c r="M30" s="22">
        <v>70000000</v>
      </c>
      <c r="N30" s="22"/>
      <c r="O30" s="22">
        <v>70000000</v>
      </c>
    </row>
    <row r="31" spans="2:15" x14ac:dyDescent="0.25">
      <c r="B31" s="180"/>
      <c r="C31" s="192"/>
      <c r="D31" s="188"/>
      <c r="E31" s="188"/>
      <c r="F31" s="52" t="s">
        <v>12</v>
      </c>
      <c r="G31" s="27"/>
      <c r="H31" s="27"/>
      <c r="I31" s="27"/>
      <c r="J31" s="27">
        <v>207344000</v>
      </c>
      <c r="K31" s="27"/>
      <c r="L31" s="27">
        <v>207344000</v>
      </c>
      <c r="M31" s="27"/>
      <c r="N31" s="27"/>
      <c r="O31" s="27"/>
    </row>
    <row r="32" spans="2:15" ht="33" customHeight="1" x14ac:dyDescent="0.25">
      <c r="B32" s="180"/>
      <c r="C32" s="192"/>
      <c r="D32" s="188"/>
      <c r="E32" s="188"/>
      <c r="F32" s="36" t="s">
        <v>9</v>
      </c>
      <c r="G32" s="51"/>
      <c r="H32" s="51"/>
      <c r="I32" s="51"/>
      <c r="J32" s="51"/>
      <c r="K32" s="51"/>
      <c r="L32" s="51"/>
      <c r="M32" s="51"/>
      <c r="N32" s="51"/>
      <c r="O32" s="51"/>
    </row>
    <row r="33" spans="2:15" ht="44.25" customHeight="1" x14ac:dyDescent="0.25">
      <c r="B33" s="202" t="s">
        <v>256</v>
      </c>
      <c r="C33" s="78" t="s">
        <v>85</v>
      </c>
      <c r="D33" s="79"/>
      <c r="E33" s="80"/>
      <c r="F33" s="80"/>
      <c r="G33" s="81"/>
      <c r="H33" s="81"/>
      <c r="I33" s="81"/>
      <c r="J33" s="82"/>
      <c r="K33" s="82"/>
      <c r="L33" s="82"/>
      <c r="M33" s="82">
        <f>M34+M35+M36</f>
        <v>791622000</v>
      </c>
      <c r="N33" s="82"/>
      <c r="O33" s="82">
        <f>O34+O35+O36</f>
        <v>791622000</v>
      </c>
    </row>
    <row r="34" spans="2:15" x14ac:dyDescent="0.25">
      <c r="B34" s="202"/>
      <c r="C34" s="193" t="s">
        <v>245</v>
      </c>
      <c r="D34" s="194" t="s">
        <v>271</v>
      </c>
      <c r="E34" s="194"/>
      <c r="F34" s="28" t="s">
        <v>8</v>
      </c>
      <c r="G34" s="29"/>
      <c r="H34" s="29"/>
      <c r="I34" s="29"/>
      <c r="J34" s="29"/>
      <c r="K34" s="29"/>
      <c r="L34" s="29"/>
      <c r="M34" s="29">
        <v>5850000</v>
      </c>
      <c r="N34" s="29"/>
      <c r="O34" s="29">
        <v>5850000</v>
      </c>
    </row>
    <row r="35" spans="2:15" ht="18.75" customHeight="1" x14ac:dyDescent="0.25">
      <c r="B35" s="202"/>
      <c r="C35" s="193"/>
      <c r="D35" s="195"/>
      <c r="E35" s="195"/>
      <c r="F35" s="28" t="s">
        <v>12</v>
      </c>
      <c r="G35" s="29"/>
      <c r="H35" s="29"/>
      <c r="I35" s="29"/>
      <c r="J35" s="29"/>
      <c r="K35" s="29"/>
      <c r="L35" s="29"/>
      <c r="M35" s="29">
        <v>785772000</v>
      </c>
      <c r="N35" s="29"/>
      <c r="O35" s="29">
        <v>785772000</v>
      </c>
    </row>
    <row r="36" spans="2:15" ht="132.75" customHeight="1" x14ac:dyDescent="0.25">
      <c r="B36" s="202"/>
      <c r="C36" s="193"/>
      <c r="D36" s="196"/>
      <c r="E36" s="196"/>
      <c r="F36" s="23" t="s">
        <v>9</v>
      </c>
      <c r="G36" s="29"/>
      <c r="H36" s="29"/>
      <c r="I36" s="29"/>
      <c r="J36" s="29"/>
      <c r="K36" s="29"/>
      <c r="L36" s="29"/>
      <c r="M36" s="29"/>
      <c r="N36" s="29"/>
      <c r="O36" s="29"/>
    </row>
    <row r="37" spans="2:15" ht="22.5" customHeight="1" x14ac:dyDescent="0.25">
      <c r="B37" s="182"/>
      <c r="C37" s="203" t="s">
        <v>86</v>
      </c>
      <c r="D37" s="203"/>
      <c r="E37" s="203"/>
      <c r="F37" s="204"/>
      <c r="G37" s="83"/>
      <c r="H37" s="83"/>
      <c r="I37" s="83"/>
      <c r="J37" s="77">
        <f>J38+J39</f>
        <v>10943000</v>
      </c>
      <c r="K37" s="83"/>
      <c r="L37" s="77">
        <f>L38+L39</f>
        <v>10943000</v>
      </c>
      <c r="M37" s="83">
        <f>M38+M39+M40</f>
        <v>0</v>
      </c>
      <c r="N37" s="83">
        <f t="shared" ref="N37:O37" si="3">N38+N39+N40</f>
        <v>0</v>
      </c>
      <c r="O37" s="83">
        <f t="shared" si="3"/>
        <v>0</v>
      </c>
    </row>
    <row r="38" spans="2:15" ht="32.25" customHeight="1" x14ac:dyDescent="0.25">
      <c r="B38" s="183"/>
      <c r="C38" s="205" t="s">
        <v>221</v>
      </c>
      <c r="D38" s="188" t="s">
        <v>222</v>
      </c>
      <c r="E38" s="189" t="s">
        <v>219</v>
      </c>
      <c r="F38" s="55" t="s">
        <v>8</v>
      </c>
      <c r="G38" s="51"/>
      <c r="H38" s="51"/>
      <c r="I38" s="51"/>
      <c r="J38" s="22">
        <v>1100000</v>
      </c>
      <c r="K38" s="51"/>
      <c r="L38" s="22">
        <v>1100000</v>
      </c>
      <c r="M38" s="51"/>
      <c r="N38" s="51"/>
      <c r="O38" s="51"/>
    </row>
    <row r="39" spans="2:15" ht="32.25" customHeight="1" x14ac:dyDescent="0.25">
      <c r="B39" s="183"/>
      <c r="C39" s="206"/>
      <c r="D39" s="188"/>
      <c r="E39" s="190"/>
      <c r="F39" s="55" t="s">
        <v>12</v>
      </c>
      <c r="G39" s="51"/>
      <c r="H39" s="51"/>
      <c r="I39" s="51"/>
      <c r="J39" s="22">
        <v>9843000</v>
      </c>
      <c r="K39" s="51"/>
      <c r="L39" s="22">
        <v>9843000</v>
      </c>
      <c r="M39" s="51"/>
      <c r="N39" s="51"/>
      <c r="O39" s="51"/>
    </row>
    <row r="40" spans="2:15" ht="35.25" customHeight="1" x14ac:dyDescent="0.25">
      <c r="B40" s="184"/>
      <c r="C40" s="207"/>
      <c r="D40" s="188"/>
      <c r="E40" s="191"/>
      <c r="F40" s="36" t="s">
        <v>9</v>
      </c>
      <c r="G40" s="51"/>
      <c r="H40" s="51"/>
      <c r="I40" s="51"/>
      <c r="J40" s="51"/>
      <c r="K40" s="51"/>
      <c r="L40" s="51"/>
      <c r="M40" s="51"/>
      <c r="N40" s="51"/>
      <c r="O40" s="51"/>
    </row>
    <row r="41" spans="2:15" x14ac:dyDescent="0.25">
      <c r="B41" s="182"/>
      <c r="C41" s="203" t="s">
        <v>87</v>
      </c>
      <c r="D41" s="203"/>
      <c r="E41" s="203"/>
      <c r="F41" s="204"/>
      <c r="G41" s="77">
        <v>1000000</v>
      </c>
      <c r="H41" s="77"/>
      <c r="I41" s="77">
        <v>1000000</v>
      </c>
      <c r="J41" s="77">
        <v>3000000</v>
      </c>
      <c r="K41" s="77"/>
      <c r="L41" s="77">
        <v>3000000</v>
      </c>
      <c r="M41" s="77">
        <v>2000000</v>
      </c>
      <c r="N41" s="77"/>
      <c r="O41" s="77">
        <v>2000000</v>
      </c>
    </row>
    <row r="42" spans="2:15" x14ac:dyDescent="0.25">
      <c r="B42" s="183"/>
      <c r="C42" s="205" t="s">
        <v>84</v>
      </c>
      <c r="D42" s="188" t="s">
        <v>223</v>
      </c>
      <c r="E42" s="189" t="s">
        <v>219</v>
      </c>
      <c r="F42" s="55" t="s">
        <v>8</v>
      </c>
      <c r="G42" s="22">
        <v>1000000</v>
      </c>
      <c r="H42" s="22"/>
      <c r="I42" s="22">
        <v>1000000</v>
      </c>
      <c r="J42" s="22">
        <v>3000000</v>
      </c>
      <c r="K42" s="22"/>
      <c r="L42" s="22">
        <v>3000000</v>
      </c>
      <c r="M42" s="22">
        <v>2000000</v>
      </c>
      <c r="N42" s="22"/>
      <c r="O42" s="22">
        <v>2000000</v>
      </c>
    </row>
    <row r="43" spans="2:15" x14ac:dyDescent="0.25">
      <c r="B43" s="183"/>
      <c r="C43" s="206"/>
      <c r="D43" s="188"/>
      <c r="E43" s="190"/>
      <c r="F43" s="55" t="s">
        <v>12</v>
      </c>
      <c r="G43" s="22"/>
      <c r="H43" s="22"/>
      <c r="I43" s="22"/>
      <c r="J43" s="22"/>
      <c r="K43" s="22"/>
      <c r="L43" s="22"/>
      <c r="M43" s="22"/>
      <c r="N43" s="22"/>
      <c r="O43" s="22"/>
    </row>
    <row r="44" spans="2:15" ht="16.5" customHeight="1" x14ac:dyDescent="0.25">
      <c r="B44" s="184"/>
      <c r="C44" s="207"/>
      <c r="D44" s="188"/>
      <c r="E44" s="191"/>
      <c r="F44" s="36" t="s">
        <v>9</v>
      </c>
      <c r="G44" s="22"/>
      <c r="H44" s="22"/>
      <c r="I44" s="22"/>
      <c r="J44" s="22"/>
      <c r="K44" s="22"/>
      <c r="L44" s="22"/>
      <c r="M44" s="22"/>
      <c r="N44" s="22"/>
      <c r="O44" s="22"/>
    </row>
    <row r="45" spans="2:15" ht="16.5" customHeight="1" x14ac:dyDescent="0.25">
      <c r="B45" s="182"/>
      <c r="C45" s="232" t="s">
        <v>93</v>
      </c>
      <c r="D45" s="203"/>
      <c r="E45" s="203"/>
      <c r="F45" s="204"/>
      <c r="G45" s="77">
        <v>2000000</v>
      </c>
      <c r="H45" s="77"/>
      <c r="I45" s="77">
        <v>2000000</v>
      </c>
      <c r="J45" s="77">
        <v>2000000</v>
      </c>
      <c r="K45" s="77"/>
      <c r="L45" s="77">
        <v>2000000</v>
      </c>
      <c r="M45" s="77">
        <f>M46+M47+M48</f>
        <v>955000000</v>
      </c>
      <c r="N45" s="77"/>
      <c r="O45" s="77">
        <f>O46+O47+O48</f>
        <v>955000000</v>
      </c>
    </row>
    <row r="46" spans="2:15" ht="16.5" customHeight="1" x14ac:dyDescent="0.25">
      <c r="B46" s="183"/>
      <c r="C46" s="233" t="s">
        <v>92</v>
      </c>
      <c r="D46" s="189" t="s">
        <v>223</v>
      </c>
      <c r="E46" s="189" t="s">
        <v>219</v>
      </c>
      <c r="F46" s="36" t="s">
        <v>8</v>
      </c>
      <c r="G46" s="22">
        <v>2000000</v>
      </c>
      <c r="H46" s="22"/>
      <c r="I46" s="22">
        <v>2000000</v>
      </c>
      <c r="J46" s="22">
        <v>2000000</v>
      </c>
      <c r="K46" s="22"/>
      <c r="L46" s="22">
        <v>2000000</v>
      </c>
      <c r="M46" s="22"/>
      <c r="N46" s="22"/>
      <c r="O46" s="22"/>
    </row>
    <row r="47" spans="2:15" ht="16.5" customHeight="1" x14ac:dyDescent="0.25">
      <c r="B47" s="183"/>
      <c r="C47" s="234"/>
      <c r="D47" s="190"/>
      <c r="E47" s="190"/>
      <c r="F47" s="36" t="s">
        <v>12</v>
      </c>
      <c r="G47" s="22"/>
      <c r="H47" s="22"/>
      <c r="I47" s="22"/>
      <c r="J47" s="22"/>
      <c r="K47" s="54"/>
      <c r="L47" s="22"/>
      <c r="M47" s="22"/>
      <c r="N47" s="22"/>
      <c r="O47" s="22"/>
    </row>
    <row r="48" spans="2:15" ht="16.5" customHeight="1" x14ac:dyDescent="0.25">
      <c r="B48" s="184"/>
      <c r="C48" s="235"/>
      <c r="D48" s="191"/>
      <c r="E48" s="191"/>
      <c r="F48" s="36" t="s">
        <v>9</v>
      </c>
      <c r="G48" s="22"/>
      <c r="H48" s="22"/>
      <c r="I48" s="22"/>
      <c r="J48" s="22"/>
      <c r="K48" s="22"/>
      <c r="L48" s="22"/>
      <c r="M48" s="22">
        <v>955000000</v>
      </c>
      <c r="N48" s="22"/>
      <c r="O48" s="22">
        <v>955000000</v>
      </c>
    </row>
    <row r="49" spans="2:15" x14ac:dyDescent="0.25">
      <c r="B49" s="180" t="s">
        <v>258</v>
      </c>
      <c r="C49" s="210" t="s">
        <v>88</v>
      </c>
      <c r="D49" s="210"/>
      <c r="E49" s="210"/>
      <c r="F49" s="211"/>
      <c r="G49" s="74">
        <f>G53+G57</f>
        <v>1287500</v>
      </c>
      <c r="H49" s="74"/>
      <c r="I49" s="74">
        <f>I53+I57</f>
        <v>1287500</v>
      </c>
      <c r="J49" s="74">
        <f>J53+J57</f>
        <v>1500000</v>
      </c>
      <c r="K49" s="74"/>
      <c r="L49" s="74">
        <f>L53+L57</f>
        <v>1500000</v>
      </c>
      <c r="M49" s="74">
        <f>M53+M57</f>
        <v>900000</v>
      </c>
      <c r="N49" s="74"/>
      <c r="O49" s="74">
        <f>O53+O57</f>
        <v>900000</v>
      </c>
    </row>
    <row r="50" spans="2:15" x14ac:dyDescent="0.25">
      <c r="B50" s="180"/>
      <c r="C50" s="187" t="s">
        <v>89</v>
      </c>
      <c r="D50" s="188"/>
      <c r="E50" s="189" t="s">
        <v>219</v>
      </c>
      <c r="F50" s="55" t="s">
        <v>8</v>
      </c>
      <c r="G50" s="22">
        <f>G54+G58</f>
        <v>1287500</v>
      </c>
      <c r="H50" s="22"/>
      <c r="I50" s="22">
        <f>I54+I58</f>
        <v>1287500</v>
      </c>
      <c r="J50" s="22">
        <f>J54+J58</f>
        <v>1500000</v>
      </c>
      <c r="K50" s="22"/>
      <c r="L50" s="22">
        <f>L54+L58</f>
        <v>1500000</v>
      </c>
      <c r="M50" s="22">
        <f>M54+M58</f>
        <v>900000</v>
      </c>
      <c r="N50" s="22"/>
      <c r="O50" s="22">
        <f>O54+O58</f>
        <v>900000</v>
      </c>
    </row>
    <row r="51" spans="2:15" ht="45" customHeight="1" x14ac:dyDescent="0.25">
      <c r="B51" s="180"/>
      <c r="C51" s="187"/>
      <c r="D51" s="188"/>
      <c r="E51" s="190"/>
      <c r="F51" s="55" t="s">
        <v>12</v>
      </c>
      <c r="G51" s="22"/>
      <c r="H51" s="22"/>
      <c r="I51" s="22"/>
      <c r="J51" s="22"/>
      <c r="K51" s="22"/>
      <c r="L51" s="22"/>
      <c r="M51" s="22"/>
      <c r="N51" s="22"/>
      <c r="O51" s="22"/>
    </row>
    <row r="52" spans="2:15" ht="13.5" customHeight="1" x14ac:dyDescent="0.25">
      <c r="B52" s="180"/>
      <c r="C52" s="187"/>
      <c r="D52" s="188"/>
      <c r="E52" s="191"/>
      <c r="F52" s="36" t="s">
        <v>9</v>
      </c>
      <c r="G52" s="22"/>
      <c r="H52" s="22"/>
      <c r="I52" s="22"/>
      <c r="J52" s="22"/>
      <c r="K52" s="22"/>
      <c r="L52" s="22"/>
      <c r="M52" s="22"/>
      <c r="N52" s="22"/>
      <c r="O52" s="22"/>
    </row>
    <row r="53" spans="2:15" ht="24.75" customHeight="1" x14ac:dyDescent="0.25">
      <c r="B53" s="177" t="s">
        <v>257</v>
      </c>
      <c r="C53" s="203" t="s">
        <v>78</v>
      </c>
      <c r="D53" s="203"/>
      <c r="E53" s="203"/>
      <c r="F53" s="204"/>
      <c r="G53" s="77">
        <v>700000</v>
      </c>
      <c r="H53" s="77"/>
      <c r="I53" s="77">
        <v>700000</v>
      </c>
      <c r="J53" s="77">
        <v>800000</v>
      </c>
      <c r="K53" s="77"/>
      <c r="L53" s="77">
        <v>800000</v>
      </c>
      <c r="M53" s="77">
        <f>M54+M55+M56</f>
        <v>900000</v>
      </c>
      <c r="N53" s="77"/>
      <c r="O53" s="77">
        <f>O54+O55+O56</f>
        <v>900000</v>
      </c>
    </row>
    <row r="54" spans="2:15" x14ac:dyDescent="0.25">
      <c r="B54" s="178"/>
      <c r="C54" s="192" t="s">
        <v>90</v>
      </c>
      <c r="D54" s="188">
        <v>1218340</v>
      </c>
      <c r="E54" s="189" t="s">
        <v>219</v>
      </c>
      <c r="F54" s="55" t="s">
        <v>8</v>
      </c>
      <c r="G54" s="22">
        <v>700000</v>
      </c>
      <c r="H54" s="22"/>
      <c r="I54" s="22">
        <v>700000</v>
      </c>
      <c r="J54" s="22">
        <v>800000</v>
      </c>
      <c r="K54" s="22"/>
      <c r="L54" s="22">
        <v>800000</v>
      </c>
      <c r="M54" s="22">
        <v>900000</v>
      </c>
      <c r="N54" s="22"/>
      <c r="O54" s="22">
        <v>900000</v>
      </c>
    </row>
    <row r="55" spans="2:15" x14ac:dyDescent="0.25">
      <c r="B55" s="178"/>
      <c r="C55" s="192"/>
      <c r="D55" s="188"/>
      <c r="E55" s="190"/>
      <c r="F55" s="55" t="s">
        <v>12</v>
      </c>
      <c r="G55" s="22"/>
      <c r="H55" s="22"/>
      <c r="I55" s="22"/>
      <c r="J55" s="22"/>
      <c r="K55" s="22"/>
      <c r="L55" s="22"/>
      <c r="M55" s="22"/>
      <c r="N55" s="22"/>
      <c r="O55" s="22"/>
    </row>
    <row r="56" spans="2:15" ht="47.25" customHeight="1" x14ac:dyDescent="0.25">
      <c r="B56" s="178"/>
      <c r="C56" s="192"/>
      <c r="D56" s="188"/>
      <c r="E56" s="191"/>
      <c r="F56" s="36" t="s">
        <v>9</v>
      </c>
      <c r="G56" s="22"/>
      <c r="H56" s="22"/>
      <c r="I56" s="22"/>
      <c r="J56" s="22"/>
      <c r="K56" s="22"/>
      <c r="L56" s="22"/>
      <c r="M56" s="22"/>
      <c r="N56" s="22"/>
      <c r="O56" s="22"/>
    </row>
    <row r="57" spans="2:15" ht="25.5" customHeight="1" x14ac:dyDescent="0.25">
      <c r="B57" s="178"/>
      <c r="C57" s="203" t="s">
        <v>85</v>
      </c>
      <c r="D57" s="203"/>
      <c r="E57" s="203"/>
      <c r="F57" s="204"/>
      <c r="G57" s="77">
        <v>587500</v>
      </c>
      <c r="H57" s="77"/>
      <c r="I57" s="77">
        <v>587500</v>
      </c>
      <c r="J57" s="77">
        <v>700000</v>
      </c>
      <c r="K57" s="77"/>
      <c r="L57" s="77">
        <f>L58+L59+L60</f>
        <v>700000</v>
      </c>
      <c r="M57" s="77">
        <f>M58+M59+M60</f>
        <v>0</v>
      </c>
      <c r="N57" s="77"/>
      <c r="O57" s="77">
        <f>O58+O59+O60</f>
        <v>0</v>
      </c>
    </row>
    <row r="58" spans="2:15" ht="23.25" customHeight="1" x14ac:dyDescent="0.25">
      <c r="B58" s="178"/>
      <c r="C58" s="192" t="s">
        <v>91</v>
      </c>
      <c r="D58" s="188">
        <v>1218340</v>
      </c>
      <c r="E58" s="189" t="s">
        <v>219</v>
      </c>
      <c r="F58" s="55" t="s">
        <v>8</v>
      </c>
      <c r="G58" s="22">
        <v>587500</v>
      </c>
      <c r="H58" s="22"/>
      <c r="I58" s="22">
        <v>587500</v>
      </c>
      <c r="J58" s="22">
        <v>700000</v>
      </c>
      <c r="K58" s="22"/>
      <c r="L58" s="22">
        <v>700000</v>
      </c>
      <c r="M58" s="22"/>
      <c r="N58" s="22"/>
      <c r="O58" s="22"/>
    </row>
    <row r="59" spans="2:15" x14ac:dyDescent="0.25">
      <c r="B59" s="178"/>
      <c r="C59" s="192"/>
      <c r="D59" s="188"/>
      <c r="E59" s="190"/>
      <c r="F59" s="55" t="s">
        <v>12</v>
      </c>
      <c r="G59" s="22"/>
      <c r="H59" s="22"/>
      <c r="I59" s="22"/>
      <c r="J59" s="22"/>
      <c r="K59" s="22"/>
      <c r="L59" s="22"/>
      <c r="M59" s="22"/>
      <c r="N59" s="22"/>
      <c r="O59" s="22"/>
    </row>
    <row r="60" spans="2:15" ht="24" x14ac:dyDescent="0.25">
      <c r="B60" s="178"/>
      <c r="C60" s="192"/>
      <c r="D60" s="188"/>
      <c r="E60" s="191"/>
      <c r="F60" s="36" t="s">
        <v>9</v>
      </c>
      <c r="G60" s="22"/>
      <c r="H60" s="22"/>
      <c r="I60" s="22"/>
      <c r="J60" s="22"/>
      <c r="K60" s="22"/>
      <c r="L60" s="22"/>
      <c r="M60" s="22"/>
      <c r="N60" s="22"/>
      <c r="O60" s="22"/>
    </row>
    <row r="61" spans="2:15" x14ac:dyDescent="0.25">
      <c r="B61" s="180" t="s">
        <v>258</v>
      </c>
      <c r="C61" s="210" t="s">
        <v>94</v>
      </c>
      <c r="D61" s="210"/>
      <c r="E61" s="210"/>
      <c r="F61" s="211"/>
      <c r="G61" s="75"/>
      <c r="H61" s="75"/>
      <c r="I61" s="76"/>
      <c r="J61" s="74">
        <f>J65+J69</f>
        <v>16000000</v>
      </c>
      <c r="K61" s="74"/>
      <c r="L61" s="74">
        <f>L65+L69</f>
        <v>16000000</v>
      </c>
      <c r="M61" s="75">
        <f>M65+M69</f>
        <v>0</v>
      </c>
      <c r="N61" s="75">
        <f t="shared" ref="N61:O61" si="4">N65+N69</f>
        <v>0</v>
      </c>
      <c r="O61" s="75">
        <f t="shared" si="4"/>
        <v>0</v>
      </c>
    </row>
    <row r="62" spans="2:15" x14ac:dyDescent="0.25">
      <c r="B62" s="180"/>
      <c r="C62" s="187" t="s">
        <v>95</v>
      </c>
      <c r="D62" s="188"/>
      <c r="E62" s="189"/>
      <c r="F62" s="55" t="s">
        <v>8</v>
      </c>
      <c r="G62" s="22"/>
      <c r="H62" s="22"/>
      <c r="I62" s="56"/>
      <c r="J62" s="22">
        <f>J66+J70</f>
        <v>16000000</v>
      </c>
      <c r="K62" s="22"/>
      <c r="L62" s="22">
        <f>L66+L70</f>
        <v>16000000</v>
      </c>
      <c r="M62" s="22"/>
      <c r="N62" s="22"/>
      <c r="O62" s="22"/>
    </row>
    <row r="63" spans="2:15" x14ac:dyDescent="0.25">
      <c r="B63" s="180"/>
      <c r="C63" s="187"/>
      <c r="D63" s="188"/>
      <c r="E63" s="190"/>
      <c r="F63" s="55" t="s">
        <v>12</v>
      </c>
      <c r="G63" s="22"/>
      <c r="H63" s="22"/>
      <c r="I63" s="22"/>
      <c r="J63" s="22"/>
      <c r="K63" s="22"/>
      <c r="L63" s="22"/>
      <c r="M63" s="22"/>
      <c r="N63" s="22"/>
      <c r="O63" s="22"/>
    </row>
    <row r="64" spans="2:15" ht="33" customHeight="1" x14ac:dyDescent="0.25">
      <c r="B64" s="180"/>
      <c r="C64" s="187"/>
      <c r="D64" s="188"/>
      <c r="E64" s="191"/>
      <c r="F64" s="36" t="s">
        <v>9</v>
      </c>
      <c r="G64" s="22"/>
      <c r="H64" s="22"/>
      <c r="I64" s="22"/>
      <c r="J64" s="22"/>
      <c r="K64" s="22"/>
      <c r="L64" s="22"/>
      <c r="M64" s="22"/>
      <c r="N64" s="22"/>
      <c r="O64" s="22"/>
    </row>
    <row r="65" spans="2:15" x14ac:dyDescent="0.25">
      <c r="B65" s="180" t="s">
        <v>257</v>
      </c>
      <c r="C65" s="203" t="s">
        <v>78</v>
      </c>
      <c r="D65" s="203"/>
      <c r="E65" s="203"/>
      <c r="F65" s="204"/>
      <c r="G65" s="84"/>
      <c r="H65" s="84"/>
      <c r="I65" s="84"/>
      <c r="J65" s="77">
        <v>11000000</v>
      </c>
      <c r="K65" s="84"/>
      <c r="L65" s="77">
        <v>11000000</v>
      </c>
      <c r="M65" s="84">
        <f>M66+M67+M68</f>
        <v>0</v>
      </c>
      <c r="N65" s="84">
        <f t="shared" ref="N65:O65" si="5">N66+N67+N68</f>
        <v>0</v>
      </c>
      <c r="O65" s="84">
        <f t="shared" si="5"/>
        <v>0</v>
      </c>
    </row>
    <row r="66" spans="2:15" x14ac:dyDescent="0.25">
      <c r="B66" s="180"/>
      <c r="C66" s="192" t="s">
        <v>96</v>
      </c>
      <c r="D66" s="188" t="s">
        <v>224</v>
      </c>
      <c r="E66" s="189" t="s">
        <v>219</v>
      </c>
      <c r="F66" s="55" t="s">
        <v>8</v>
      </c>
      <c r="G66" s="22"/>
      <c r="H66" s="22"/>
      <c r="I66" s="22"/>
      <c r="J66" s="22">
        <v>11000000</v>
      </c>
      <c r="K66" s="22"/>
      <c r="L66" s="22">
        <v>11000000</v>
      </c>
      <c r="M66" s="22"/>
      <c r="N66" s="22"/>
      <c r="O66" s="22"/>
    </row>
    <row r="67" spans="2:15" ht="32.25" customHeight="1" x14ac:dyDescent="0.25">
      <c r="B67" s="180"/>
      <c r="C67" s="192"/>
      <c r="D67" s="188"/>
      <c r="E67" s="190"/>
      <c r="F67" s="55" t="s">
        <v>12</v>
      </c>
      <c r="G67" s="22"/>
      <c r="H67" s="22"/>
      <c r="I67" s="22"/>
      <c r="J67" s="22"/>
      <c r="K67" s="22"/>
      <c r="L67" s="22"/>
      <c r="M67" s="22"/>
      <c r="N67" s="22"/>
      <c r="O67" s="22"/>
    </row>
    <row r="68" spans="2:15" ht="92.25" customHeight="1" x14ac:dyDescent="0.25">
      <c r="B68" s="180"/>
      <c r="C68" s="192"/>
      <c r="D68" s="188"/>
      <c r="E68" s="191"/>
      <c r="F68" s="36" t="s">
        <v>9</v>
      </c>
      <c r="G68" s="22"/>
      <c r="H68" s="22"/>
      <c r="I68" s="22"/>
      <c r="J68" s="22"/>
      <c r="K68" s="22"/>
      <c r="L68" s="22"/>
      <c r="M68" s="22"/>
      <c r="N68" s="22"/>
      <c r="O68" s="22"/>
    </row>
    <row r="69" spans="2:15" x14ac:dyDescent="0.25">
      <c r="B69" s="180" t="s">
        <v>257</v>
      </c>
      <c r="C69" s="203" t="s">
        <v>85</v>
      </c>
      <c r="D69" s="203"/>
      <c r="E69" s="203"/>
      <c r="F69" s="204"/>
      <c r="G69" s="84"/>
      <c r="H69" s="84"/>
      <c r="I69" s="84"/>
      <c r="J69" s="77">
        <v>5000000</v>
      </c>
      <c r="K69" s="77"/>
      <c r="L69" s="77">
        <v>5000000</v>
      </c>
      <c r="M69" s="84">
        <f>M70+M71+M72</f>
        <v>0</v>
      </c>
      <c r="N69" s="84">
        <f t="shared" ref="N69:O69" si="6">N70+N71+N72</f>
        <v>0</v>
      </c>
      <c r="O69" s="84">
        <f t="shared" si="6"/>
        <v>0</v>
      </c>
    </row>
    <row r="70" spans="2:15" ht="15" customHeight="1" x14ac:dyDescent="0.25">
      <c r="B70" s="180"/>
      <c r="C70" s="192" t="s">
        <v>97</v>
      </c>
      <c r="D70" s="188" t="s">
        <v>225</v>
      </c>
      <c r="E70" s="189" t="s">
        <v>219</v>
      </c>
      <c r="F70" s="55" t="s">
        <v>8</v>
      </c>
      <c r="G70" s="22"/>
      <c r="H70" s="22"/>
      <c r="I70" s="22"/>
      <c r="J70" s="22">
        <v>5000000</v>
      </c>
      <c r="K70" s="22"/>
      <c r="L70" s="22">
        <v>5000000</v>
      </c>
      <c r="M70" s="22"/>
      <c r="N70" s="22"/>
      <c r="O70" s="22"/>
    </row>
    <row r="71" spans="2:15" x14ac:dyDescent="0.25">
      <c r="B71" s="180"/>
      <c r="C71" s="192"/>
      <c r="D71" s="188"/>
      <c r="E71" s="190"/>
      <c r="F71" s="55" t="s">
        <v>12</v>
      </c>
      <c r="G71" s="22"/>
      <c r="H71" s="22"/>
      <c r="I71" s="22"/>
      <c r="J71" s="22"/>
      <c r="K71" s="22"/>
      <c r="L71" s="22"/>
      <c r="M71" s="22"/>
      <c r="N71" s="22"/>
      <c r="O71" s="22"/>
    </row>
    <row r="72" spans="2:15" ht="36" customHeight="1" x14ac:dyDescent="0.25">
      <c r="B72" s="180"/>
      <c r="C72" s="192"/>
      <c r="D72" s="188"/>
      <c r="E72" s="191"/>
      <c r="F72" s="36" t="s">
        <v>9</v>
      </c>
      <c r="G72" s="22"/>
      <c r="H72" s="22"/>
      <c r="I72" s="22"/>
      <c r="J72" s="22"/>
      <c r="K72" s="22"/>
      <c r="L72" s="22"/>
      <c r="M72" s="22"/>
      <c r="N72" s="22"/>
      <c r="O72" s="22"/>
    </row>
    <row r="73" spans="2:15" x14ac:dyDescent="0.25">
      <c r="B73" s="180" t="s">
        <v>258</v>
      </c>
      <c r="C73" s="210" t="s">
        <v>98</v>
      </c>
      <c r="D73" s="210"/>
      <c r="E73" s="210"/>
      <c r="F73" s="211"/>
      <c r="G73" s="74">
        <f>G77+G81</f>
        <v>1150000</v>
      </c>
      <c r="H73" s="74"/>
      <c r="I73" s="74">
        <f>I77+I81</f>
        <v>1150000</v>
      </c>
      <c r="J73" s="74">
        <f>J77+J81</f>
        <v>2000000</v>
      </c>
      <c r="K73" s="74"/>
      <c r="L73" s="74">
        <f>L77+L81</f>
        <v>2000000</v>
      </c>
      <c r="M73" s="74">
        <f>M77+M81</f>
        <v>2300000</v>
      </c>
      <c r="N73" s="74"/>
      <c r="O73" s="74">
        <f>O77+O81</f>
        <v>2300000</v>
      </c>
    </row>
    <row r="74" spans="2:15" x14ac:dyDescent="0.25">
      <c r="B74" s="180"/>
      <c r="C74" s="187" t="s">
        <v>99</v>
      </c>
      <c r="D74" s="188"/>
      <c r="E74" s="189"/>
      <c r="F74" s="55" t="s">
        <v>8</v>
      </c>
      <c r="G74" s="22">
        <f>G78+G82</f>
        <v>1150000</v>
      </c>
      <c r="H74" s="22"/>
      <c r="I74" s="22">
        <f>I78+I82</f>
        <v>1150000</v>
      </c>
      <c r="J74" s="22">
        <f>J78+J82</f>
        <v>2000000</v>
      </c>
      <c r="K74" s="22"/>
      <c r="L74" s="22">
        <f>L78+L82</f>
        <v>2000000</v>
      </c>
      <c r="M74" s="22">
        <f>M78+M82</f>
        <v>2300000</v>
      </c>
      <c r="N74" s="22"/>
      <c r="O74" s="22">
        <f>O78+O82</f>
        <v>2300000</v>
      </c>
    </row>
    <row r="75" spans="2:15" x14ac:dyDescent="0.25">
      <c r="B75" s="180"/>
      <c r="C75" s="187"/>
      <c r="D75" s="188"/>
      <c r="E75" s="190"/>
      <c r="F75" s="55" t="s">
        <v>12</v>
      </c>
      <c r="G75" s="22"/>
      <c r="H75" s="22"/>
      <c r="I75" s="22"/>
      <c r="J75" s="22"/>
      <c r="K75" s="22"/>
      <c r="L75" s="22"/>
      <c r="M75" s="22"/>
      <c r="N75" s="22"/>
      <c r="O75" s="22"/>
    </row>
    <row r="76" spans="2:15" ht="57.75" customHeight="1" x14ac:dyDescent="0.25">
      <c r="B76" s="180"/>
      <c r="C76" s="187"/>
      <c r="D76" s="188"/>
      <c r="E76" s="191"/>
      <c r="F76" s="36" t="s">
        <v>9</v>
      </c>
      <c r="G76" s="22"/>
      <c r="H76" s="22"/>
      <c r="I76" s="22"/>
      <c r="J76" s="22"/>
      <c r="K76" s="22"/>
      <c r="L76" s="22"/>
      <c r="M76" s="22"/>
      <c r="N76" s="22"/>
      <c r="O76" s="22"/>
    </row>
    <row r="77" spans="2:15" ht="33" customHeight="1" x14ac:dyDescent="0.25">
      <c r="B77" s="180" t="s">
        <v>259</v>
      </c>
      <c r="C77" s="203" t="s">
        <v>78</v>
      </c>
      <c r="D77" s="203"/>
      <c r="E77" s="203"/>
      <c r="F77" s="204"/>
      <c r="G77" s="77">
        <v>1000000</v>
      </c>
      <c r="H77" s="77"/>
      <c r="I77" s="77">
        <v>1000000</v>
      </c>
      <c r="J77" s="77">
        <v>1500000</v>
      </c>
      <c r="K77" s="77"/>
      <c r="L77" s="77">
        <v>1500000</v>
      </c>
      <c r="M77" s="77">
        <f>M78+M79+M80</f>
        <v>1700000</v>
      </c>
      <c r="N77" s="77"/>
      <c r="O77" s="77">
        <f>O78+O79+O80</f>
        <v>1700000</v>
      </c>
    </row>
    <row r="78" spans="2:15" ht="33" customHeight="1" x14ac:dyDescent="0.25">
      <c r="B78" s="180"/>
      <c r="C78" s="192" t="s">
        <v>100</v>
      </c>
      <c r="D78" s="188">
        <v>1218340</v>
      </c>
      <c r="E78" s="189" t="s">
        <v>219</v>
      </c>
      <c r="F78" s="55" t="s">
        <v>8</v>
      </c>
      <c r="G78" s="22">
        <v>1000000</v>
      </c>
      <c r="H78" s="22"/>
      <c r="I78" s="22">
        <v>1000000</v>
      </c>
      <c r="J78" s="22">
        <v>1500000</v>
      </c>
      <c r="K78" s="22"/>
      <c r="L78" s="22">
        <v>1500000</v>
      </c>
      <c r="M78" s="22">
        <v>1700000</v>
      </c>
      <c r="N78" s="22"/>
      <c r="O78" s="22">
        <v>1700000</v>
      </c>
    </row>
    <row r="79" spans="2:15" ht="33" customHeight="1" x14ac:dyDescent="0.25">
      <c r="B79" s="180"/>
      <c r="C79" s="192"/>
      <c r="D79" s="188"/>
      <c r="E79" s="190"/>
      <c r="F79" s="55" t="s">
        <v>12</v>
      </c>
      <c r="G79" s="22"/>
      <c r="H79" s="22"/>
      <c r="I79" s="22"/>
      <c r="J79" s="22"/>
      <c r="K79" s="22"/>
      <c r="L79" s="22"/>
      <c r="M79" s="22"/>
      <c r="N79" s="22"/>
      <c r="O79" s="22"/>
    </row>
    <row r="80" spans="2:15" ht="33" customHeight="1" x14ac:dyDescent="0.25">
      <c r="B80" s="180"/>
      <c r="C80" s="192"/>
      <c r="D80" s="188"/>
      <c r="E80" s="191"/>
      <c r="F80" s="36" t="s">
        <v>9</v>
      </c>
      <c r="G80" s="22"/>
      <c r="H80" s="22"/>
      <c r="I80" s="22"/>
      <c r="J80" s="22"/>
      <c r="K80" s="22"/>
      <c r="L80" s="22"/>
      <c r="M80" s="22"/>
      <c r="N80" s="22"/>
      <c r="O80" s="22"/>
    </row>
    <row r="81" spans="2:15" ht="28.5" customHeight="1" x14ac:dyDescent="0.25">
      <c r="B81" s="180" t="s">
        <v>259</v>
      </c>
      <c r="C81" s="203" t="s">
        <v>85</v>
      </c>
      <c r="D81" s="203"/>
      <c r="E81" s="203"/>
      <c r="F81" s="204"/>
      <c r="G81" s="77">
        <v>150000</v>
      </c>
      <c r="H81" s="77"/>
      <c r="I81" s="77">
        <v>150000</v>
      </c>
      <c r="J81" s="77">
        <v>500000</v>
      </c>
      <c r="K81" s="77"/>
      <c r="L81" s="77">
        <v>500000</v>
      </c>
      <c r="M81" s="77">
        <f>M82+M83+M84</f>
        <v>600000</v>
      </c>
      <c r="N81" s="77"/>
      <c r="O81" s="77">
        <f>O82+O83+O84</f>
        <v>600000</v>
      </c>
    </row>
    <row r="82" spans="2:15" x14ac:dyDescent="0.25">
      <c r="B82" s="180"/>
      <c r="C82" s="192" t="s">
        <v>101</v>
      </c>
      <c r="D82" s="188">
        <v>1218340</v>
      </c>
      <c r="E82" s="189" t="s">
        <v>219</v>
      </c>
      <c r="F82" s="55" t="s">
        <v>8</v>
      </c>
      <c r="G82" s="22">
        <v>150000</v>
      </c>
      <c r="H82" s="22"/>
      <c r="I82" s="22">
        <v>150000</v>
      </c>
      <c r="J82" s="22">
        <v>500000</v>
      </c>
      <c r="K82" s="22"/>
      <c r="L82" s="22">
        <v>500000</v>
      </c>
      <c r="M82" s="22">
        <v>600000</v>
      </c>
      <c r="N82" s="22"/>
      <c r="O82" s="22">
        <v>600000</v>
      </c>
    </row>
    <row r="83" spans="2:15" x14ac:dyDescent="0.25">
      <c r="B83" s="180"/>
      <c r="C83" s="192"/>
      <c r="D83" s="188"/>
      <c r="E83" s="190"/>
      <c r="F83" s="55" t="s">
        <v>12</v>
      </c>
      <c r="G83" s="22"/>
      <c r="H83" s="22"/>
      <c r="I83" s="22"/>
      <c r="J83" s="22"/>
      <c r="K83" s="22"/>
      <c r="L83" s="22"/>
      <c r="M83" s="22"/>
      <c r="N83" s="22"/>
      <c r="O83" s="22"/>
    </row>
    <row r="84" spans="2:15" ht="24" x14ac:dyDescent="0.25">
      <c r="B84" s="180"/>
      <c r="C84" s="192"/>
      <c r="D84" s="188"/>
      <c r="E84" s="191"/>
      <c r="F84" s="36" t="s">
        <v>9</v>
      </c>
      <c r="G84" s="22"/>
      <c r="H84" s="22"/>
      <c r="I84" s="22"/>
      <c r="J84" s="22"/>
      <c r="K84" s="22"/>
      <c r="L84" s="22"/>
      <c r="M84" s="22"/>
      <c r="N84" s="22"/>
      <c r="O84" s="22"/>
    </row>
    <row r="85" spans="2:15" ht="15" customHeight="1" x14ac:dyDescent="0.25">
      <c r="B85" s="177" t="s">
        <v>266</v>
      </c>
      <c r="C85" s="210" t="s">
        <v>102</v>
      </c>
      <c r="D85" s="210"/>
      <c r="E85" s="210"/>
      <c r="F85" s="211"/>
      <c r="G85" s="74">
        <v>100000</v>
      </c>
      <c r="H85" s="74"/>
      <c r="I85" s="74">
        <v>100000</v>
      </c>
      <c r="J85" s="74">
        <v>100000</v>
      </c>
      <c r="K85" s="74"/>
      <c r="L85" s="74">
        <v>100000</v>
      </c>
      <c r="M85" s="74">
        <f>M89</f>
        <v>100000</v>
      </c>
      <c r="N85" s="74"/>
      <c r="O85" s="74">
        <f>O89</f>
        <v>100000</v>
      </c>
    </row>
    <row r="86" spans="2:15" x14ac:dyDescent="0.25">
      <c r="B86" s="178"/>
      <c r="C86" s="187" t="s">
        <v>103</v>
      </c>
      <c r="D86" s="188"/>
      <c r="E86" s="189"/>
      <c r="F86" s="55" t="s">
        <v>8</v>
      </c>
      <c r="G86" s="22">
        <v>100000</v>
      </c>
      <c r="H86" s="22"/>
      <c r="I86" s="22">
        <v>100000</v>
      </c>
      <c r="J86" s="22">
        <v>100000</v>
      </c>
      <c r="K86" s="22"/>
      <c r="L86" s="22">
        <v>100000</v>
      </c>
      <c r="M86" s="22">
        <v>100000</v>
      </c>
      <c r="N86" s="22"/>
      <c r="O86" s="22">
        <v>100000</v>
      </c>
    </row>
    <row r="87" spans="2:15" x14ac:dyDescent="0.25">
      <c r="B87" s="178"/>
      <c r="C87" s="187"/>
      <c r="D87" s="188"/>
      <c r="E87" s="190"/>
      <c r="F87" s="55" t="s">
        <v>12</v>
      </c>
      <c r="G87" s="22"/>
      <c r="H87" s="22"/>
      <c r="I87" s="22"/>
      <c r="J87" s="22"/>
      <c r="K87" s="22"/>
      <c r="L87" s="22"/>
      <c r="M87" s="22"/>
      <c r="N87" s="22"/>
      <c r="O87" s="22"/>
    </row>
    <row r="88" spans="2:15" ht="30.75" customHeight="1" x14ac:dyDescent="0.25">
      <c r="B88" s="178"/>
      <c r="C88" s="187"/>
      <c r="D88" s="188"/>
      <c r="E88" s="191"/>
      <c r="F88" s="36" t="s">
        <v>9</v>
      </c>
      <c r="G88" s="22"/>
      <c r="H88" s="22"/>
      <c r="I88" s="22"/>
      <c r="J88" s="22"/>
      <c r="K88" s="22"/>
      <c r="L88" s="22"/>
      <c r="M88" s="22"/>
      <c r="N88" s="22"/>
      <c r="O88" s="22"/>
    </row>
    <row r="89" spans="2:15" x14ac:dyDescent="0.25">
      <c r="B89" s="178"/>
      <c r="C89" s="236" t="s">
        <v>78</v>
      </c>
      <c r="D89" s="236"/>
      <c r="E89" s="236"/>
      <c r="F89" s="187"/>
      <c r="G89" s="54">
        <v>100000</v>
      </c>
      <c r="H89" s="54"/>
      <c r="I89" s="54">
        <v>100000</v>
      </c>
      <c r="J89" s="54">
        <v>100000</v>
      </c>
      <c r="K89" s="54"/>
      <c r="L89" s="54">
        <v>100000</v>
      </c>
      <c r="M89" s="54">
        <f>M90+M91+M92</f>
        <v>100000</v>
      </c>
      <c r="N89" s="54"/>
      <c r="O89" s="54">
        <f>O90+O91+O92</f>
        <v>100000</v>
      </c>
    </row>
    <row r="90" spans="2:15" x14ac:dyDescent="0.25">
      <c r="B90" s="178"/>
      <c r="C90" s="192" t="s">
        <v>246</v>
      </c>
      <c r="D90" s="188">
        <v>1218340</v>
      </c>
      <c r="E90" s="189" t="s">
        <v>219</v>
      </c>
      <c r="F90" s="55" t="s">
        <v>8</v>
      </c>
      <c r="G90" s="22">
        <v>100000</v>
      </c>
      <c r="H90" s="22"/>
      <c r="I90" s="22">
        <v>100000</v>
      </c>
      <c r="J90" s="22">
        <v>100000</v>
      </c>
      <c r="K90" s="22"/>
      <c r="L90" s="22">
        <v>100000</v>
      </c>
      <c r="M90" s="22">
        <v>100000</v>
      </c>
      <c r="N90" s="22"/>
      <c r="O90" s="22">
        <v>100000</v>
      </c>
    </row>
    <row r="91" spans="2:15" x14ac:dyDescent="0.25">
      <c r="B91" s="178"/>
      <c r="C91" s="192"/>
      <c r="D91" s="188"/>
      <c r="E91" s="190"/>
      <c r="F91" s="55" t="s">
        <v>12</v>
      </c>
      <c r="G91" s="22"/>
      <c r="H91" s="22"/>
      <c r="I91" s="22"/>
      <c r="J91" s="22"/>
      <c r="K91" s="22"/>
      <c r="L91" s="22"/>
      <c r="M91" s="22"/>
      <c r="N91" s="22"/>
      <c r="O91" s="22"/>
    </row>
    <row r="92" spans="2:15" ht="36.75" customHeight="1" x14ac:dyDescent="0.25">
      <c r="B92" s="179"/>
      <c r="C92" s="192"/>
      <c r="D92" s="188"/>
      <c r="E92" s="191"/>
      <c r="F92" s="36" t="s">
        <v>9</v>
      </c>
      <c r="G92" s="22"/>
      <c r="H92" s="22"/>
      <c r="I92" s="22"/>
      <c r="J92" s="22"/>
      <c r="K92" s="22"/>
      <c r="L92" s="22"/>
      <c r="M92" s="22"/>
      <c r="N92" s="22"/>
      <c r="O92" s="22"/>
    </row>
    <row r="93" spans="2:15" x14ac:dyDescent="0.25">
      <c r="B93" s="180" t="s">
        <v>267</v>
      </c>
      <c r="C93" s="210" t="s">
        <v>104</v>
      </c>
      <c r="D93" s="210"/>
      <c r="E93" s="211"/>
      <c r="F93" s="85"/>
      <c r="G93" s="74">
        <f>G97+G101+G105+G113+G117+G121+G125+G129+G133+G137</f>
        <v>1354800</v>
      </c>
      <c r="H93" s="74"/>
      <c r="I93" s="74">
        <f>I97+I101+I105+I113+I117+I121+I125+I129+I133++I137</f>
        <v>1354800</v>
      </c>
      <c r="J93" s="74">
        <f>J97+J101+J105+J109+J113+J117+J121+J125+J129</f>
        <v>1263000</v>
      </c>
      <c r="K93" s="74"/>
      <c r="L93" s="74">
        <f>L97+L101+L105+L109+L113+L117+L121+L125+L129</f>
        <v>1263000</v>
      </c>
      <c r="M93" s="74">
        <f>M97+M101+M105+M109+M113+M117+M121+M125+M129+M133+M137</f>
        <v>1435000</v>
      </c>
      <c r="N93" s="74"/>
      <c r="O93" s="74">
        <f>O97+O101+O105+O109+O113+O118+O121+O125+O129</f>
        <v>1435000</v>
      </c>
    </row>
    <row r="94" spans="2:15" x14ac:dyDescent="0.25">
      <c r="B94" s="180"/>
      <c r="C94" s="187" t="s">
        <v>247</v>
      </c>
      <c r="D94" s="188"/>
      <c r="E94" s="189"/>
      <c r="F94" s="55" t="s">
        <v>8</v>
      </c>
      <c r="G94" s="22">
        <f>G98+G102+G106+G114+G118+G122+G126+G130+G134+G138</f>
        <v>1354800</v>
      </c>
      <c r="H94" s="22"/>
      <c r="I94" s="22">
        <f>I98+I102+I106+I114+I118+I122+I126+I130+I134++I138</f>
        <v>1354800</v>
      </c>
      <c r="J94" s="22">
        <f>J98+J102+J106+J110+J114+J118+J122+J126+J130</f>
        <v>1263000</v>
      </c>
      <c r="K94" s="22"/>
      <c r="L94" s="22">
        <f>L98+L102+L106+L110+L114+L118+L122+L126+L130</f>
        <v>1263000</v>
      </c>
      <c r="M94" s="22">
        <f>M98+M102+M106+M110+M114+M118+M122+M126+M130</f>
        <v>1435000</v>
      </c>
      <c r="N94" s="22"/>
      <c r="O94" s="22">
        <f>O98+O102+O106+O110+O114+O118+O122+O126+O130</f>
        <v>1435000</v>
      </c>
    </row>
    <row r="95" spans="2:15" x14ac:dyDescent="0.25">
      <c r="B95" s="180"/>
      <c r="C95" s="187"/>
      <c r="D95" s="188"/>
      <c r="E95" s="190"/>
      <c r="F95" s="55" t="s">
        <v>12</v>
      </c>
      <c r="G95" s="22"/>
      <c r="H95" s="22"/>
      <c r="I95" s="22"/>
      <c r="J95" s="22"/>
      <c r="K95" s="22"/>
      <c r="L95" s="22"/>
      <c r="M95" s="22"/>
      <c r="N95" s="22"/>
      <c r="O95" s="22"/>
    </row>
    <row r="96" spans="2:15" ht="24" x14ac:dyDescent="0.25">
      <c r="B96" s="180"/>
      <c r="C96" s="187"/>
      <c r="D96" s="188"/>
      <c r="E96" s="191"/>
      <c r="F96" s="36" t="s">
        <v>9</v>
      </c>
      <c r="G96" s="22"/>
      <c r="H96" s="22"/>
      <c r="I96" s="22"/>
      <c r="J96" s="22"/>
      <c r="K96" s="22"/>
      <c r="L96" s="22"/>
      <c r="M96" s="22"/>
      <c r="N96" s="22"/>
      <c r="O96" s="22"/>
    </row>
    <row r="97" spans="2:15" ht="30" customHeight="1" x14ac:dyDescent="0.25">
      <c r="B97" s="177" t="s">
        <v>275</v>
      </c>
      <c r="C97" s="203" t="s">
        <v>78</v>
      </c>
      <c r="D97" s="203"/>
      <c r="E97" s="203"/>
      <c r="F97" s="204"/>
      <c r="G97" s="77">
        <v>180000</v>
      </c>
      <c r="H97" s="77"/>
      <c r="I97" s="77">
        <v>180000</v>
      </c>
      <c r="J97" s="77">
        <v>220000</v>
      </c>
      <c r="K97" s="77"/>
      <c r="L97" s="77">
        <v>220000</v>
      </c>
      <c r="M97" s="77">
        <f>M98+M99+M100</f>
        <v>250000</v>
      </c>
      <c r="N97" s="77"/>
      <c r="O97" s="77">
        <f>O98+O99+O100</f>
        <v>250000</v>
      </c>
    </row>
    <row r="98" spans="2:15" x14ac:dyDescent="0.25">
      <c r="B98" s="178"/>
      <c r="C98" s="192" t="s">
        <v>107</v>
      </c>
      <c r="D98" s="188">
        <v>1218340</v>
      </c>
      <c r="E98" s="189" t="s">
        <v>219</v>
      </c>
      <c r="F98" s="55" t="s">
        <v>8</v>
      </c>
      <c r="G98" s="22">
        <v>180000</v>
      </c>
      <c r="H98" s="22"/>
      <c r="I98" s="22">
        <v>180000</v>
      </c>
      <c r="J98" s="22">
        <v>220000</v>
      </c>
      <c r="K98" s="22"/>
      <c r="L98" s="22">
        <v>220000</v>
      </c>
      <c r="M98" s="22">
        <v>250000</v>
      </c>
      <c r="N98" s="22"/>
      <c r="O98" s="22">
        <v>250000</v>
      </c>
    </row>
    <row r="99" spans="2:15" x14ac:dyDescent="0.25">
      <c r="B99" s="178"/>
      <c r="C99" s="192"/>
      <c r="D99" s="188"/>
      <c r="E99" s="190"/>
      <c r="F99" s="55" t="s">
        <v>12</v>
      </c>
      <c r="G99" s="22"/>
      <c r="H99" s="22"/>
      <c r="I99" s="22"/>
      <c r="J99" s="22"/>
      <c r="K99" s="22"/>
      <c r="L99" s="22"/>
      <c r="M99" s="22"/>
      <c r="N99" s="22"/>
      <c r="O99" s="22"/>
    </row>
    <row r="100" spans="2:15" ht="92.25" customHeight="1" x14ac:dyDescent="0.25">
      <c r="B100" s="178"/>
      <c r="C100" s="192"/>
      <c r="D100" s="188"/>
      <c r="E100" s="191"/>
      <c r="F100" s="36" t="s">
        <v>9</v>
      </c>
      <c r="G100" s="22"/>
      <c r="H100" s="22"/>
      <c r="I100" s="22"/>
      <c r="J100" s="22"/>
      <c r="K100" s="22"/>
      <c r="L100" s="22"/>
      <c r="M100" s="22"/>
      <c r="N100" s="22"/>
      <c r="O100" s="22"/>
    </row>
    <row r="101" spans="2:15" ht="27.75" customHeight="1" x14ac:dyDescent="0.25">
      <c r="B101" s="178"/>
      <c r="C101" s="203" t="s">
        <v>85</v>
      </c>
      <c r="D101" s="203"/>
      <c r="E101" s="203"/>
      <c r="F101" s="204"/>
      <c r="G101" s="77">
        <v>300000</v>
      </c>
      <c r="H101" s="77"/>
      <c r="I101" s="77">
        <v>300000</v>
      </c>
      <c r="J101" s="77">
        <v>320000</v>
      </c>
      <c r="K101" s="77"/>
      <c r="L101" s="77">
        <v>320000</v>
      </c>
      <c r="M101" s="77">
        <f>M102+M103+M104</f>
        <v>340000</v>
      </c>
      <c r="N101" s="77"/>
      <c r="O101" s="77">
        <f>O102+O103+O104</f>
        <v>340000</v>
      </c>
    </row>
    <row r="102" spans="2:15" x14ac:dyDescent="0.25">
      <c r="B102" s="178"/>
      <c r="C102" s="192" t="s">
        <v>226</v>
      </c>
      <c r="D102" s="188">
        <v>1218340</v>
      </c>
      <c r="E102" s="222" t="s">
        <v>219</v>
      </c>
      <c r="F102" s="55" t="s">
        <v>8</v>
      </c>
      <c r="G102" s="22">
        <v>300000</v>
      </c>
      <c r="H102" s="22"/>
      <c r="I102" s="22">
        <v>300000</v>
      </c>
      <c r="J102" s="22">
        <v>320000</v>
      </c>
      <c r="K102" s="22"/>
      <c r="L102" s="22">
        <v>320000</v>
      </c>
      <c r="M102" s="22">
        <v>340000</v>
      </c>
      <c r="N102" s="22"/>
      <c r="O102" s="22">
        <v>340000</v>
      </c>
    </row>
    <row r="103" spans="2:15" x14ac:dyDescent="0.25">
      <c r="B103" s="178"/>
      <c r="C103" s="192"/>
      <c r="D103" s="188"/>
      <c r="E103" s="223"/>
      <c r="F103" s="55" t="s">
        <v>12</v>
      </c>
      <c r="G103" s="22"/>
      <c r="H103" s="22"/>
      <c r="I103" s="22"/>
      <c r="J103" s="22"/>
      <c r="K103" s="22"/>
      <c r="L103" s="22"/>
      <c r="M103" s="22"/>
      <c r="N103" s="22"/>
      <c r="O103" s="22"/>
    </row>
    <row r="104" spans="2:15" ht="62.25" customHeight="1" x14ac:dyDescent="0.25">
      <c r="B104" s="178"/>
      <c r="C104" s="192"/>
      <c r="D104" s="188"/>
      <c r="E104" s="224"/>
      <c r="F104" s="36" t="s">
        <v>9</v>
      </c>
      <c r="G104" s="22"/>
      <c r="H104" s="22"/>
      <c r="I104" s="22"/>
      <c r="J104" s="22"/>
      <c r="K104" s="22"/>
      <c r="L104" s="22"/>
      <c r="M104" s="22"/>
      <c r="N104" s="22"/>
      <c r="O104" s="22"/>
    </row>
    <row r="105" spans="2:15" ht="23.25" customHeight="1" x14ac:dyDescent="0.25">
      <c r="B105" s="178"/>
      <c r="C105" s="203" t="s">
        <v>86</v>
      </c>
      <c r="D105" s="203"/>
      <c r="E105" s="203"/>
      <c r="F105" s="204"/>
      <c r="G105" s="77">
        <v>21000</v>
      </c>
      <c r="H105" s="77"/>
      <c r="I105" s="77">
        <v>21000</v>
      </c>
      <c r="J105" s="77">
        <v>23000</v>
      </c>
      <c r="K105" s="77"/>
      <c r="L105" s="77">
        <v>23000</v>
      </c>
      <c r="M105" s="77">
        <f>M106+M107+M108</f>
        <v>25000</v>
      </c>
      <c r="N105" s="77"/>
      <c r="O105" s="77">
        <f>O106+O107+O108</f>
        <v>25000</v>
      </c>
    </row>
    <row r="106" spans="2:15" x14ac:dyDescent="0.25">
      <c r="B106" s="178"/>
      <c r="C106" s="192" t="s">
        <v>115</v>
      </c>
      <c r="D106" s="188">
        <v>1218340</v>
      </c>
      <c r="E106" s="189" t="s">
        <v>219</v>
      </c>
      <c r="F106" s="55" t="s">
        <v>8</v>
      </c>
      <c r="G106" s="22">
        <v>21000</v>
      </c>
      <c r="H106" s="22"/>
      <c r="I106" s="22">
        <v>21000</v>
      </c>
      <c r="J106" s="22">
        <v>23000</v>
      </c>
      <c r="K106" s="22"/>
      <c r="L106" s="22">
        <v>23000</v>
      </c>
      <c r="M106" s="22">
        <v>25000</v>
      </c>
      <c r="N106" s="22"/>
      <c r="O106" s="22">
        <v>25000</v>
      </c>
    </row>
    <row r="107" spans="2:15" x14ac:dyDescent="0.25">
      <c r="B107" s="178"/>
      <c r="C107" s="192"/>
      <c r="D107" s="188"/>
      <c r="E107" s="190"/>
      <c r="F107" s="55" t="s">
        <v>12</v>
      </c>
      <c r="G107" s="22"/>
      <c r="H107" s="22"/>
      <c r="I107" s="22"/>
      <c r="J107" s="22"/>
      <c r="K107" s="22"/>
      <c r="L107" s="22"/>
      <c r="M107" s="22"/>
      <c r="N107" s="22"/>
      <c r="O107" s="22"/>
    </row>
    <row r="108" spans="2:15" ht="53.25" customHeight="1" x14ac:dyDescent="0.25">
      <c r="B108" s="178"/>
      <c r="C108" s="192"/>
      <c r="D108" s="188"/>
      <c r="E108" s="191"/>
      <c r="F108" s="36" t="s">
        <v>9</v>
      </c>
      <c r="G108" s="22"/>
      <c r="H108" s="22"/>
      <c r="I108" s="22"/>
      <c r="J108" s="22"/>
      <c r="K108" s="22"/>
      <c r="L108" s="22"/>
      <c r="M108" s="22"/>
      <c r="N108" s="22"/>
      <c r="O108" s="22"/>
    </row>
    <row r="109" spans="2:15" ht="23.25" customHeight="1" x14ac:dyDescent="0.25">
      <c r="B109" s="178"/>
      <c r="C109" s="203" t="s">
        <v>87</v>
      </c>
      <c r="D109" s="203"/>
      <c r="E109" s="203"/>
      <c r="F109" s="204"/>
      <c r="G109" s="84"/>
      <c r="H109" s="84"/>
      <c r="I109" s="84"/>
      <c r="J109" s="77">
        <v>230000</v>
      </c>
      <c r="K109" s="77"/>
      <c r="L109" s="77">
        <v>230000</v>
      </c>
      <c r="M109" s="77">
        <f>M110+M111+M112</f>
        <v>300000</v>
      </c>
      <c r="N109" s="77"/>
      <c r="O109" s="77">
        <f>O110+O111+O112</f>
        <v>300000</v>
      </c>
    </row>
    <row r="110" spans="2:15" x14ac:dyDescent="0.25">
      <c r="B110" s="178"/>
      <c r="C110" s="192" t="s">
        <v>272</v>
      </c>
      <c r="D110" s="225" t="s">
        <v>227</v>
      </c>
      <c r="E110" s="189" t="s">
        <v>273</v>
      </c>
      <c r="F110" s="55" t="s">
        <v>8</v>
      </c>
      <c r="G110" s="22"/>
      <c r="H110" s="22"/>
      <c r="I110" s="22"/>
      <c r="J110" s="22">
        <v>230000</v>
      </c>
      <c r="K110" s="22"/>
      <c r="L110" s="22">
        <v>230000</v>
      </c>
      <c r="M110" s="22">
        <v>300000</v>
      </c>
      <c r="N110" s="22"/>
      <c r="O110" s="22">
        <v>300000</v>
      </c>
    </row>
    <row r="111" spans="2:15" x14ac:dyDescent="0.25">
      <c r="B111" s="178"/>
      <c r="C111" s="192"/>
      <c r="D111" s="225"/>
      <c r="E111" s="190"/>
      <c r="F111" s="55" t="s">
        <v>12</v>
      </c>
      <c r="G111" s="22"/>
      <c r="H111" s="22"/>
      <c r="I111" s="22"/>
      <c r="J111" s="22"/>
      <c r="K111" s="22"/>
      <c r="L111" s="22"/>
      <c r="M111" s="22"/>
      <c r="N111" s="22"/>
      <c r="O111" s="22"/>
    </row>
    <row r="112" spans="2:15" ht="74.25" customHeight="1" x14ac:dyDescent="0.25">
      <c r="B112" s="179"/>
      <c r="C112" s="192"/>
      <c r="D112" s="225"/>
      <c r="E112" s="191"/>
      <c r="F112" s="36" t="s">
        <v>9</v>
      </c>
      <c r="G112" s="22"/>
      <c r="H112" s="22"/>
      <c r="I112" s="22"/>
      <c r="J112" s="22"/>
      <c r="K112" s="22"/>
      <c r="L112" s="22"/>
      <c r="M112" s="22"/>
      <c r="N112" s="22"/>
      <c r="O112" s="22"/>
    </row>
    <row r="113" spans="2:15" ht="24.75" customHeight="1" x14ac:dyDescent="0.25">
      <c r="B113" s="177" t="s">
        <v>275</v>
      </c>
      <c r="C113" s="203" t="s">
        <v>93</v>
      </c>
      <c r="D113" s="203"/>
      <c r="E113" s="203"/>
      <c r="F113" s="204"/>
      <c r="G113" s="77">
        <v>130000</v>
      </c>
      <c r="H113" s="77"/>
      <c r="I113" s="77">
        <v>130000</v>
      </c>
      <c r="J113" s="77">
        <v>150000</v>
      </c>
      <c r="K113" s="77"/>
      <c r="L113" s="77">
        <v>150000</v>
      </c>
      <c r="M113" s="77">
        <f>M114+M115+M116</f>
        <v>150000</v>
      </c>
      <c r="N113" s="77"/>
      <c r="O113" s="77">
        <f>O114+O115+O116</f>
        <v>150000</v>
      </c>
    </row>
    <row r="114" spans="2:15" x14ac:dyDescent="0.25">
      <c r="B114" s="178"/>
      <c r="C114" s="192" t="s">
        <v>108</v>
      </c>
      <c r="D114" s="225" t="s">
        <v>227</v>
      </c>
      <c r="E114" s="189" t="s">
        <v>228</v>
      </c>
      <c r="F114" s="55" t="s">
        <v>8</v>
      </c>
      <c r="G114" s="22">
        <v>130000</v>
      </c>
      <c r="H114" s="22"/>
      <c r="I114" s="22">
        <v>130000</v>
      </c>
      <c r="J114" s="22">
        <v>150000</v>
      </c>
      <c r="K114" s="22"/>
      <c r="L114" s="22">
        <v>150000</v>
      </c>
      <c r="M114" s="22">
        <v>150000</v>
      </c>
      <c r="N114" s="22"/>
      <c r="O114" s="22">
        <v>150000</v>
      </c>
    </row>
    <row r="115" spans="2:15" x14ac:dyDescent="0.25">
      <c r="B115" s="178"/>
      <c r="C115" s="192"/>
      <c r="D115" s="225"/>
      <c r="E115" s="190"/>
      <c r="F115" s="55" t="s">
        <v>12</v>
      </c>
      <c r="G115" s="22"/>
      <c r="H115" s="22"/>
      <c r="I115" s="22"/>
      <c r="J115" s="22"/>
      <c r="K115" s="22"/>
      <c r="L115" s="22"/>
      <c r="M115" s="22"/>
      <c r="N115" s="22"/>
      <c r="O115" s="22"/>
    </row>
    <row r="116" spans="2:15" ht="42.75" customHeight="1" x14ac:dyDescent="0.25">
      <c r="B116" s="178"/>
      <c r="C116" s="192"/>
      <c r="D116" s="225"/>
      <c r="E116" s="191"/>
      <c r="F116" s="36" t="s">
        <v>9</v>
      </c>
      <c r="G116" s="22"/>
      <c r="H116" s="22"/>
      <c r="I116" s="22"/>
      <c r="J116" s="22"/>
      <c r="K116" s="22"/>
      <c r="L116" s="22"/>
      <c r="M116" s="22"/>
      <c r="N116" s="22"/>
      <c r="O116" s="22"/>
    </row>
    <row r="117" spans="2:15" ht="24" customHeight="1" x14ac:dyDescent="0.25">
      <c r="B117" s="178"/>
      <c r="C117" s="203" t="s">
        <v>105</v>
      </c>
      <c r="D117" s="203"/>
      <c r="E117" s="203"/>
      <c r="F117" s="204"/>
      <c r="G117" s="77">
        <v>60000</v>
      </c>
      <c r="H117" s="77"/>
      <c r="I117" s="77">
        <v>60000</v>
      </c>
      <c r="J117" s="77">
        <v>65000</v>
      </c>
      <c r="K117" s="77"/>
      <c r="L117" s="77">
        <v>65000</v>
      </c>
      <c r="M117" s="77">
        <v>70000</v>
      </c>
      <c r="N117" s="77"/>
      <c r="O117" s="77">
        <v>70000</v>
      </c>
    </row>
    <row r="118" spans="2:15" x14ac:dyDescent="0.25">
      <c r="B118" s="178"/>
      <c r="C118" s="192" t="s">
        <v>109</v>
      </c>
      <c r="D118" s="188" t="s">
        <v>227</v>
      </c>
      <c r="E118" s="189" t="s">
        <v>228</v>
      </c>
      <c r="F118" s="55" t="s">
        <v>8</v>
      </c>
      <c r="G118" s="22">
        <v>60000</v>
      </c>
      <c r="H118" s="22"/>
      <c r="I118" s="22">
        <v>60000</v>
      </c>
      <c r="J118" s="22">
        <v>65000</v>
      </c>
      <c r="K118" s="22"/>
      <c r="L118" s="22">
        <v>65000</v>
      </c>
      <c r="M118" s="22">
        <v>70000</v>
      </c>
      <c r="N118" s="22"/>
      <c r="O118" s="22">
        <v>70000</v>
      </c>
    </row>
    <row r="119" spans="2:15" x14ac:dyDescent="0.25">
      <c r="B119" s="178"/>
      <c r="C119" s="192"/>
      <c r="D119" s="188"/>
      <c r="E119" s="190"/>
      <c r="F119" s="55" t="s">
        <v>12</v>
      </c>
      <c r="G119" s="22"/>
      <c r="H119" s="22"/>
      <c r="I119" s="22"/>
      <c r="J119" s="22"/>
      <c r="K119" s="22"/>
      <c r="L119" s="22"/>
      <c r="M119" s="22"/>
      <c r="N119" s="22"/>
      <c r="O119" s="22"/>
    </row>
    <row r="120" spans="2:15" ht="41.25" customHeight="1" x14ac:dyDescent="0.25">
      <c r="B120" s="178"/>
      <c r="C120" s="192"/>
      <c r="D120" s="188"/>
      <c r="E120" s="191"/>
      <c r="F120" s="36" t="s">
        <v>9</v>
      </c>
      <c r="G120" s="22"/>
      <c r="H120" s="22"/>
      <c r="I120" s="22"/>
      <c r="J120" s="22"/>
      <c r="K120" s="22"/>
      <c r="L120" s="22"/>
      <c r="M120" s="22"/>
      <c r="N120" s="22"/>
      <c r="O120" s="22"/>
    </row>
    <row r="121" spans="2:15" ht="25.5" customHeight="1" x14ac:dyDescent="0.25">
      <c r="B121" s="178"/>
      <c r="C121" s="203" t="s">
        <v>106</v>
      </c>
      <c r="D121" s="203"/>
      <c r="E121" s="203"/>
      <c r="F121" s="204"/>
      <c r="G121" s="77">
        <v>133800</v>
      </c>
      <c r="H121" s="77"/>
      <c r="I121" s="77">
        <v>133800</v>
      </c>
      <c r="J121" s="77">
        <v>50000</v>
      </c>
      <c r="K121" s="77"/>
      <c r="L121" s="77">
        <v>50000</v>
      </c>
      <c r="M121" s="77">
        <f>M122+M123+M124</f>
        <v>200000</v>
      </c>
      <c r="N121" s="77"/>
      <c r="O121" s="77">
        <f>O122+O123+O124</f>
        <v>200000</v>
      </c>
    </row>
    <row r="122" spans="2:15" x14ac:dyDescent="0.25">
      <c r="B122" s="178"/>
      <c r="C122" s="192" t="s">
        <v>110</v>
      </c>
      <c r="D122" s="225" t="s">
        <v>227</v>
      </c>
      <c r="E122" s="189" t="s">
        <v>228</v>
      </c>
      <c r="F122" s="55" t="s">
        <v>8</v>
      </c>
      <c r="G122" s="22">
        <v>133800</v>
      </c>
      <c r="H122" s="22"/>
      <c r="I122" s="22">
        <v>133800</v>
      </c>
      <c r="J122" s="22">
        <v>50000</v>
      </c>
      <c r="K122" s="22"/>
      <c r="L122" s="22">
        <v>50000</v>
      </c>
      <c r="M122" s="22">
        <v>200000</v>
      </c>
      <c r="N122" s="22"/>
      <c r="O122" s="22">
        <v>200000</v>
      </c>
    </row>
    <row r="123" spans="2:15" x14ac:dyDescent="0.25">
      <c r="B123" s="178"/>
      <c r="C123" s="192"/>
      <c r="D123" s="225"/>
      <c r="E123" s="190"/>
      <c r="F123" s="55" t="s">
        <v>12</v>
      </c>
      <c r="G123" s="22"/>
      <c r="H123" s="22"/>
      <c r="I123" s="22"/>
      <c r="J123" s="22"/>
      <c r="K123" s="22"/>
      <c r="L123" s="22"/>
      <c r="M123" s="22"/>
      <c r="N123" s="22"/>
      <c r="O123" s="22"/>
    </row>
    <row r="124" spans="2:15" ht="55.5" customHeight="1" x14ac:dyDescent="0.25">
      <c r="B124" s="178"/>
      <c r="C124" s="192"/>
      <c r="D124" s="225"/>
      <c r="E124" s="191"/>
      <c r="F124" s="36" t="s">
        <v>9</v>
      </c>
      <c r="G124" s="22"/>
      <c r="H124" s="22"/>
      <c r="I124" s="22"/>
      <c r="J124" s="22"/>
      <c r="K124" s="22"/>
      <c r="L124" s="22"/>
      <c r="M124" s="22"/>
      <c r="N124" s="22"/>
      <c r="O124" s="22"/>
    </row>
    <row r="125" spans="2:15" ht="30" customHeight="1" x14ac:dyDescent="0.25">
      <c r="B125" s="178"/>
      <c r="C125" s="203" t="s">
        <v>111</v>
      </c>
      <c r="D125" s="203"/>
      <c r="E125" s="203"/>
      <c r="F125" s="204"/>
      <c r="G125" s="77">
        <v>50000</v>
      </c>
      <c r="H125" s="77"/>
      <c r="I125" s="77">
        <v>50000</v>
      </c>
      <c r="J125" s="77">
        <v>50000</v>
      </c>
      <c r="K125" s="77"/>
      <c r="L125" s="77">
        <v>50000</v>
      </c>
      <c r="M125" s="77">
        <f>M126+M127+M128</f>
        <v>0</v>
      </c>
      <c r="N125" s="77"/>
      <c r="O125" s="77">
        <f>O126+O127+O128</f>
        <v>0</v>
      </c>
    </row>
    <row r="126" spans="2:15" x14ac:dyDescent="0.25">
      <c r="B126" s="178"/>
      <c r="C126" s="192" t="s">
        <v>116</v>
      </c>
      <c r="D126" s="188">
        <v>3718340</v>
      </c>
      <c r="E126" s="189" t="s">
        <v>229</v>
      </c>
      <c r="F126" s="55" t="s">
        <v>8</v>
      </c>
      <c r="G126" s="22">
        <v>50000</v>
      </c>
      <c r="H126" s="22"/>
      <c r="I126" s="22">
        <v>50000</v>
      </c>
      <c r="J126" s="22">
        <v>50000</v>
      </c>
      <c r="K126" s="22"/>
      <c r="L126" s="22">
        <v>50000</v>
      </c>
      <c r="M126" s="22">
        <v>0</v>
      </c>
      <c r="N126" s="22"/>
      <c r="O126" s="22">
        <v>0</v>
      </c>
    </row>
    <row r="127" spans="2:15" x14ac:dyDescent="0.25">
      <c r="B127" s="178"/>
      <c r="C127" s="192"/>
      <c r="D127" s="188"/>
      <c r="E127" s="190"/>
      <c r="F127" s="55" t="s">
        <v>12</v>
      </c>
      <c r="G127" s="22"/>
      <c r="H127" s="22"/>
      <c r="I127" s="22"/>
      <c r="J127" s="22"/>
      <c r="K127" s="22"/>
      <c r="L127" s="22"/>
      <c r="M127" s="22"/>
      <c r="N127" s="22"/>
      <c r="O127" s="22"/>
    </row>
    <row r="128" spans="2:15" ht="69.75" customHeight="1" x14ac:dyDescent="0.25">
      <c r="B128" s="178"/>
      <c r="C128" s="192"/>
      <c r="D128" s="188"/>
      <c r="E128" s="191"/>
      <c r="F128" s="36" t="s">
        <v>9</v>
      </c>
      <c r="G128" s="22"/>
      <c r="H128" s="22"/>
      <c r="I128" s="22"/>
      <c r="J128" s="22"/>
      <c r="K128" s="22"/>
      <c r="L128" s="22"/>
      <c r="M128" s="22"/>
      <c r="N128" s="22"/>
      <c r="O128" s="22"/>
    </row>
    <row r="129" spans="2:15" ht="29.25" customHeight="1" x14ac:dyDescent="0.25">
      <c r="B129" s="178"/>
      <c r="C129" s="203" t="s">
        <v>112</v>
      </c>
      <c r="D129" s="203"/>
      <c r="E129" s="203"/>
      <c r="F129" s="204"/>
      <c r="G129" s="77">
        <v>280000</v>
      </c>
      <c r="H129" s="77"/>
      <c r="I129" s="77">
        <v>280000</v>
      </c>
      <c r="J129" s="77">
        <v>155000</v>
      </c>
      <c r="K129" s="77"/>
      <c r="L129" s="77">
        <v>155000</v>
      </c>
      <c r="M129" s="77">
        <f>M130+M131+M132</f>
        <v>100000</v>
      </c>
      <c r="N129" s="77"/>
      <c r="O129" s="77">
        <f>O130+O131+O132</f>
        <v>100000</v>
      </c>
    </row>
    <row r="130" spans="2:15" x14ac:dyDescent="0.25">
      <c r="B130" s="178"/>
      <c r="C130" s="192" t="s">
        <v>117</v>
      </c>
      <c r="D130" s="225" t="s">
        <v>227</v>
      </c>
      <c r="E130" s="190" t="s">
        <v>228</v>
      </c>
      <c r="F130" s="55" t="s">
        <v>8</v>
      </c>
      <c r="G130" s="22">
        <v>280000</v>
      </c>
      <c r="H130" s="22"/>
      <c r="I130" s="22">
        <v>280000</v>
      </c>
      <c r="J130" s="22">
        <v>155000</v>
      </c>
      <c r="K130" s="22"/>
      <c r="L130" s="22">
        <v>155000</v>
      </c>
      <c r="M130" s="22">
        <v>100000</v>
      </c>
      <c r="N130" s="22"/>
      <c r="O130" s="22">
        <v>100000</v>
      </c>
    </row>
    <row r="131" spans="2:15" ht="11.25" customHeight="1" x14ac:dyDescent="0.25">
      <c r="B131" s="178"/>
      <c r="C131" s="192"/>
      <c r="D131" s="225"/>
      <c r="E131" s="190"/>
      <c r="F131" s="55" t="s">
        <v>12</v>
      </c>
      <c r="G131" s="22"/>
      <c r="H131" s="22"/>
      <c r="I131" s="22"/>
      <c r="J131" s="22"/>
      <c r="K131" s="22"/>
      <c r="L131" s="22"/>
      <c r="M131" s="22"/>
      <c r="N131" s="22"/>
      <c r="O131" s="22"/>
    </row>
    <row r="132" spans="2:15" ht="139.5" customHeight="1" x14ac:dyDescent="0.25">
      <c r="B132" s="178"/>
      <c r="C132" s="192"/>
      <c r="D132" s="225"/>
      <c r="E132" s="191"/>
      <c r="F132" s="36" t="s">
        <v>9</v>
      </c>
      <c r="G132" s="22"/>
      <c r="H132" s="22"/>
      <c r="I132" s="22"/>
      <c r="J132" s="22"/>
      <c r="K132" s="22"/>
      <c r="L132" s="22"/>
      <c r="M132" s="22"/>
      <c r="N132" s="22"/>
      <c r="O132" s="22"/>
    </row>
    <row r="133" spans="2:15" ht="28.5" customHeight="1" x14ac:dyDescent="0.25">
      <c r="B133" s="178"/>
      <c r="C133" s="203" t="s">
        <v>113</v>
      </c>
      <c r="D133" s="203"/>
      <c r="E133" s="203"/>
      <c r="F133" s="204"/>
      <c r="G133" s="77">
        <v>150000</v>
      </c>
      <c r="H133" s="84"/>
      <c r="I133" s="77">
        <v>150000</v>
      </c>
      <c r="J133" s="84"/>
      <c r="K133" s="84"/>
      <c r="L133" s="84"/>
      <c r="M133" s="84">
        <f>M134+M135+M136</f>
        <v>0</v>
      </c>
      <c r="N133" s="84"/>
      <c r="O133" s="84">
        <f>O134+O135+O136</f>
        <v>0</v>
      </c>
    </row>
    <row r="134" spans="2:15" x14ac:dyDescent="0.25">
      <c r="B134" s="178"/>
      <c r="C134" s="218" t="s">
        <v>118</v>
      </c>
      <c r="D134" s="225" t="s">
        <v>227</v>
      </c>
      <c r="E134" s="230" t="s">
        <v>228</v>
      </c>
      <c r="F134" s="55" t="s">
        <v>8</v>
      </c>
      <c r="G134" s="22">
        <v>150000</v>
      </c>
      <c r="H134" s="22"/>
      <c r="I134" s="22">
        <v>150000</v>
      </c>
      <c r="J134" s="22"/>
      <c r="K134" s="22"/>
      <c r="L134" s="22"/>
      <c r="M134" s="22"/>
      <c r="N134" s="22"/>
      <c r="O134" s="22"/>
    </row>
    <row r="135" spans="2:15" ht="21.75" customHeight="1" x14ac:dyDescent="0.25">
      <c r="B135" s="178"/>
      <c r="C135" s="218"/>
      <c r="D135" s="225"/>
      <c r="E135" s="230"/>
      <c r="F135" s="55" t="s">
        <v>12</v>
      </c>
      <c r="G135" s="22"/>
      <c r="H135" s="22"/>
      <c r="I135" s="22"/>
      <c r="J135" s="22"/>
      <c r="K135" s="22"/>
      <c r="L135" s="22"/>
      <c r="M135" s="22"/>
      <c r="N135" s="22"/>
      <c r="O135" s="22"/>
    </row>
    <row r="136" spans="2:15" ht="31.5" customHeight="1" x14ac:dyDescent="0.25">
      <c r="B136" s="178"/>
      <c r="C136" s="218"/>
      <c r="D136" s="225"/>
      <c r="E136" s="231"/>
      <c r="F136" s="36" t="s">
        <v>9</v>
      </c>
      <c r="G136" s="22"/>
      <c r="H136" s="22"/>
      <c r="I136" s="22"/>
      <c r="J136" s="22"/>
      <c r="K136" s="22"/>
      <c r="L136" s="22"/>
      <c r="M136" s="22"/>
      <c r="N136" s="22"/>
      <c r="O136" s="22"/>
    </row>
    <row r="137" spans="2:15" ht="24.75" customHeight="1" x14ac:dyDescent="0.25">
      <c r="B137" s="178"/>
      <c r="C137" s="203" t="s">
        <v>114</v>
      </c>
      <c r="D137" s="203"/>
      <c r="E137" s="203"/>
      <c r="F137" s="204"/>
      <c r="G137" s="77">
        <v>50000</v>
      </c>
      <c r="H137" s="84"/>
      <c r="I137" s="77">
        <v>50000</v>
      </c>
      <c r="J137" s="84"/>
      <c r="K137" s="84"/>
      <c r="L137" s="84"/>
      <c r="M137" s="84">
        <f>M138+M139+M140</f>
        <v>0</v>
      </c>
      <c r="N137" s="84"/>
      <c r="O137" s="84">
        <f>O138+O139+O140</f>
        <v>0</v>
      </c>
    </row>
    <row r="138" spans="2:15" x14ac:dyDescent="0.25">
      <c r="B138" s="178"/>
      <c r="C138" s="192" t="s">
        <v>119</v>
      </c>
      <c r="D138" s="225" t="s">
        <v>227</v>
      </c>
      <c r="E138" s="190" t="s">
        <v>228</v>
      </c>
      <c r="F138" s="55" t="s">
        <v>8</v>
      </c>
      <c r="G138" s="22">
        <v>50000</v>
      </c>
      <c r="H138" s="22"/>
      <c r="I138" s="22">
        <v>50000</v>
      </c>
      <c r="J138" s="22"/>
      <c r="K138" s="22"/>
      <c r="L138" s="22"/>
      <c r="M138" s="22"/>
      <c r="N138" s="22"/>
      <c r="O138" s="22"/>
    </row>
    <row r="139" spans="2:15" x14ac:dyDescent="0.25">
      <c r="B139" s="178"/>
      <c r="C139" s="192"/>
      <c r="D139" s="225"/>
      <c r="E139" s="190"/>
      <c r="F139" s="55" t="s">
        <v>12</v>
      </c>
      <c r="G139" s="22"/>
      <c r="H139" s="22"/>
      <c r="I139" s="22"/>
      <c r="J139" s="22"/>
      <c r="K139" s="22"/>
      <c r="L139" s="22"/>
      <c r="M139" s="22"/>
      <c r="N139" s="22"/>
      <c r="O139" s="22"/>
    </row>
    <row r="140" spans="2:15" ht="48.75" customHeight="1" x14ac:dyDescent="0.25">
      <c r="B140" s="179"/>
      <c r="C140" s="192"/>
      <c r="D140" s="225"/>
      <c r="E140" s="191"/>
      <c r="F140" s="36" t="s">
        <v>9</v>
      </c>
      <c r="G140" s="22"/>
      <c r="H140" s="22"/>
      <c r="I140" s="22"/>
      <c r="J140" s="22"/>
      <c r="K140" s="22"/>
      <c r="L140" s="22"/>
      <c r="M140" s="22"/>
      <c r="N140" s="22"/>
      <c r="O140" s="22"/>
    </row>
    <row r="141" spans="2:15" x14ac:dyDescent="0.25">
      <c r="B141" s="186" t="s">
        <v>263</v>
      </c>
      <c r="C141" s="210" t="s">
        <v>120</v>
      </c>
      <c r="D141" s="210"/>
      <c r="E141" s="210"/>
      <c r="F141" s="211"/>
      <c r="G141" s="74">
        <f>G149+G153</f>
        <v>40550000</v>
      </c>
      <c r="H141" s="74"/>
      <c r="I141" s="74">
        <f>I149+I153</f>
        <v>40550000</v>
      </c>
      <c r="J141" s="74">
        <f>J145+J149+J153</f>
        <v>18540000</v>
      </c>
      <c r="K141" s="74">
        <f>K149</f>
        <v>1500000</v>
      </c>
      <c r="L141" s="74">
        <f>L145+L153</f>
        <v>17040000</v>
      </c>
      <c r="M141" s="74">
        <f>M145+M149+M153</f>
        <v>45000</v>
      </c>
      <c r="N141" s="74"/>
      <c r="O141" s="74">
        <f>O145+O149+O153</f>
        <v>45000</v>
      </c>
    </row>
    <row r="142" spans="2:15" x14ac:dyDescent="0.25">
      <c r="B142" s="186"/>
      <c r="C142" s="187" t="s">
        <v>121</v>
      </c>
      <c r="D142" s="225"/>
      <c r="E142" s="189"/>
      <c r="F142" s="55" t="s">
        <v>8</v>
      </c>
      <c r="G142" s="22">
        <f>G150+G154</f>
        <v>40550000</v>
      </c>
      <c r="H142" s="22"/>
      <c r="I142" s="22">
        <f>I150+I154</f>
        <v>40550000</v>
      </c>
      <c r="J142" s="22">
        <f>J146+J150+J154</f>
        <v>18540000</v>
      </c>
      <c r="K142" s="22">
        <f>K150</f>
        <v>1500000</v>
      </c>
      <c r="L142" s="22">
        <f>L146+L154</f>
        <v>17040000</v>
      </c>
      <c r="M142" s="22">
        <v>45000</v>
      </c>
      <c r="N142" s="22"/>
      <c r="O142" s="22">
        <v>45000</v>
      </c>
    </row>
    <row r="143" spans="2:15" x14ac:dyDescent="0.25">
      <c r="B143" s="186"/>
      <c r="C143" s="187"/>
      <c r="D143" s="225"/>
      <c r="E143" s="190"/>
      <c r="F143" s="55" t="s">
        <v>12</v>
      </c>
      <c r="G143" s="22"/>
      <c r="H143" s="22"/>
      <c r="I143" s="22"/>
      <c r="J143" s="22"/>
      <c r="K143" s="22"/>
      <c r="L143" s="22"/>
      <c r="M143" s="22"/>
      <c r="N143" s="22"/>
      <c r="O143" s="22"/>
    </row>
    <row r="144" spans="2:15" ht="85.5" customHeight="1" x14ac:dyDescent="0.25">
      <c r="B144" s="186"/>
      <c r="C144" s="187"/>
      <c r="D144" s="225"/>
      <c r="E144" s="191"/>
      <c r="F144" s="36" t="s">
        <v>9</v>
      </c>
      <c r="G144" s="22"/>
      <c r="H144" s="22"/>
      <c r="I144" s="22"/>
      <c r="J144" s="22"/>
      <c r="K144" s="22"/>
      <c r="L144" s="22"/>
      <c r="M144" s="22"/>
      <c r="N144" s="22"/>
      <c r="O144" s="22"/>
    </row>
    <row r="145" spans="2:15" x14ac:dyDescent="0.25">
      <c r="B145" s="185"/>
      <c r="C145" s="203" t="s">
        <v>78</v>
      </c>
      <c r="D145" s="203"/>
      <c r="E145" s="203"/>
      <c r="F145" s="204"/>
      <c r="G145" s="84"/>
      <c r="H145" s="84"/>
      <c r="I145" s="84"/>
      <c r="J145" s="77">
        <v>40000</v>
      </c>
      <c r="K145" s="77"/>
      <c r="L145" s="77">
        <v>40000</v>
      </c>
      <c r="M145" s="77">
        <f>M146+M147+M148</f>
        <v>45000</v>
      </c>
      <c r="N145" s="77"/>
      <c r="O145" s="77">
        <f>O146+O147+O148</f>
        <v>45000</v>
      </c>
    </row>
    <row r="146" spans="2:15" x14ac:dyDescent="0.25">
      <c r="B146" s="185"/>
      <c r="C146" s="192" t="s">
        <v>122</v>
      </c>
      <c r="D146" s="225" t="s">
        <v>227</v>
      </c>
      <c r="E146" s="189" t="s">
        <v>215</v>
      </c>
      <c r="F146" s="55" t="s">
        <v>8</v>
      </c>
      <c r="G146" s="22"/>
      <c r="H146" s="22"/>
      <c r="I146" s="22"/>
      <c r="J146" s="22">
        <v>40000</v>
      </c>
      <c r="K146" s="22"/>
      <c r="L146" s="22">
        <v>40000</v>
      </c>
      <c r="M146" s="22">
        <v>45000</v>
      </c>
      <c r="N146" s="22"/>
      <c r="O146" s="22">
        <v>45000</v>
      </c>
    </row>
    <row r="147" spans="2:15" x14ac:dyDescent="0.25">
      <c r="B147" s="185"/>
      <c r="C147" s="192"/>
      <c r="D147" s="225"/>
      <c r="E147" s="190"/>
      <c r="F147" s="55" t="s">
        <v>12</v>
      </c>
      <c r="G147" s="22"/>
      <c r="H147" s="22"/>
      <c r="I147" s="22"/>
      <c r="J147" s="22"/>
      <c r="K147" s="22"/>
      <c r="L147" s="22"/>
      <c r="M147" s="22"/>
      <c r="N147" s="22"/>
      <c r="O147" s="22"/>
    </row>
    <row r="148" spans="2:15" ht="69.75" customHeight="1" x14ac:dyDescent="0.25">
      <c r="B148" s="185"/>
      <c r="C148" s="192"/>
      <c r="D148" s="225"/>
      <c r="E148" s="191"/>
      <c r="F148" s="36" t="s">
        <v>9</v>
      </c>
      <c r="G148" s="22"/>
      <c r="H148" s="22"/>
      <c r="I148" s="22"/>
      <c r="J148" s="22"/>
      <c r="K148" s="22"/>
      <c r="L148" s="22"/>
      <c r="M148" s="22"/>
      <c r="N148" s="22"/>
      <c r="O148" s="22"/>
    </row>
    <row r="149" spans="2:15" x14ac:dyDescent="0.25">
      <c r="B149" s="185"/>
      <c r="C149" s="203" t="s">
        <v>85</v>
      </c>
      <c r="D149" s="203"/>
      <c r="E149" s="203"/>
      <c r="F149" s="204"/>
      <c r="G149" s="77">
        <v>3750000</v>
      </c>
      <c r="H149" s="77"/>
      <c r="I149" s="77">
        <v>3750000</v>
      </c>
      <c r="J149" s="77">
        <v>1500000</v>
      </c>
      <c r="K149" s="77">
        <v>1500000</v>
      </c>
      <c r="L149" s="84"/>
      <c r="M149" s="84">
        <f>M150+M151+M152</f>
        <v>0</v>
      </c>
      <c r="N149" s="84"/>
      <c r="O149" s="84">
        <f>O150+O151+O152</f>
        <v>0</v>
      </c>
    </row>
    <row r="150" spans="2:15" x14ac:dyDescent="0.25">
      <c r="B150" s="185"/>
      <c r="C150" s="192" t="s">
        <v>123</v>
      </c>
      <c r="D150" s="188" t="s">
        <v>230</v>
      </c>
      <c r="E150" s="189" t="s">
        <v>219</v>
      </c>
      <c r="F150" s="55" t="s">
        <v>8</v>
      </c>
      <c r="G150" s="22">
        <v>3750000</v>
      </c>
      <c r="H150" s="22"/>
      <c r="I150" s="22">
        <v>3750000</v>
      </c>
      <c r="J150" s="22">
        <v>1500000</v>
      </c>
      <c r="K150" s="22">
        <v>1500000</v>
      </c>
      <c r="L150" s="22"/>
      <c r="M150" s="22"/>
      <c r="N150" s="22"/>
      <c r="O150" s="22"/>
    </row>
    <row r="151" spans="2:15" x14ac:dyDescent="0.25">
      <c r="B151" s="185"/>
      <c r="C151" s="192"/>
      <c r="D151" s="188"/>
      <c r="E151" s="190"/>
      <c r="F151" s="55" t="s">
        <v>12</v>
      </c>
      <c r="G151" s="22"/>
      <c r="H151" s="22"/>
      <c r="I151" s="22"/>
      <c r="J151" s="22"/>
      <c r="K151" s="22"/>
      <c r="L151" s="22"/>
      <c r="M151" s="22"/>
      <c r="N151" s="22"/>
      <c r="O151" s="22"/>
    </row>
    <row r="152" spans="2:15" ht="66.75" customHeight="1" x14ac:dyDescent="0.25">
      <c r="B152" s="185"/>
      <c r="C152" s="192"/>
      <c r="D152" s="188"/>
      <c r="E152" s="191"/>
      <c r="F152" s="36" t="s">
        <v>9</v>
      </c>
      <c r="G152" s="22"/>
      <c r="H152" s="22"/>
      <c r="I152" s="22"/>
      <c r="J152" s="22"/>
      <c r="K152" s="22"/>
      <c r="L152" s="22"/>
      <c r="M152" s="22"/>
      <c r="N152" s="22"/>
      <c r="O152" s="22"/>
    </row>
    <row r="153" spans="2:15" ht="26.25" customHeight="1" x14ac:dyDescent="0.25">
      <c r="B153" s="180" t="s">
        <v>260</v>
      </c>
      <c r="C153" s="203" t="s">
        <v>86</v>
      </c>
      <c r="D153" s="203"/>
      <c r="E153" s="203"/>
      <c r="F153" s="204"/>
      <c r="G153" s="77">
        <v>36800000</v>
      </c>
      <c r="H153" s="77"/>
      <c r="I153" s="77">
        <v>36800000</v>
      </c>
      <c r="J153" s="77">
        <v>17000000</v>
      </c>
      <c r="K153" s="77"/>
      <c r="L153" s="77">
        <v>17000000</v>
      </c>
      <c r="M153" s="84">
        <f>M154+M155+M156</f>
        <v>0</v>
      </c>
      <c r="N153" s="84"/>
      <c r="O153" s="84">
        <f>O154+O155+O156</f>
        <v>0</v>
      </c>
    </row>
    <row r="154" spans="2:15" x14ac:dyDescent="0.25">
      <c r="B154" s="180"/>
      <c r="C154" s="192" t="s">
        <v>124</v>
      </c>
      <c r="D154" s="188" t="s">
        <v>231</v>
      </c>
      <c r="E154" s="189" t="s">
        <v>232</v>
      </c>
      <c r="F154" s="55" t="s">
        <v>8</v>
      </c>
      <c r="G154" s="22">
        <v>36800000</v>
      </c>
      <c r="H154" s="22"/>
      <c r="I154" s="22">
        <v>36800000</v>
      </c>
      <c r="J154" s="22">
        <v>17000000</v>
      </c>
      <c r="K154" s="22"/>
      <c r="L154" s="22">
        <v>17000000</v>
      </c>
      <c r="M154" s="22"/>
      <c r="N154" s="22"/>
      <c r="O154" s="22"/>
    </row>
    <row r="155" spans="2:15" x14ac:dyDescent="0.25">
      <c r="B155" s="180"/>
      <c r="C155" s="192"/>
      <c r="D155" s="188"/>
      <c r="E155" s="190"/>
      <c r="F155" s="55" t="s">
        <v>12</v>
      </c>
      <c r="G155" s="22"/>
      <c r="H155" s="22"/>
      <c r="I155" s="22"/>
      <c r="J155" s="22"/>
      <c r="K155" s="22"/>
      <c r="L155" s="22"/>
      <c r="M155" s="22"/>
      <c r="N155" s="22"/>
      <c r="O155" s="22"/>
    </row>
    <row r="156" spans="2:15" ht="69" customHeight="1" x14ac:dyDescent="0.25">
      <c r="B156" s="180"/>
      <c r="C156" s="192"/>
      <c r="D156" s="188"/>
      <c r="E156" s="191"/>
      <c r="F156" s="36" t="s">
        <v>9</v>
      </c>
      <c r="G156" s="22"/>
      <c r="H156" s="22"/>
      <c r="I156" s="22"/>
      <c r="J156" s="22"/>
      <c r="K156" s="22"/>
      <c r="L156" s="22"/>
      <c r="M156" s="22"/>
      <c r="N156" s="22"/>
      <c r="O156" s="22"/>
    </row>
    <row r="157" spans="2:15" ht="15" customHeight="1" x14ac:dyDescent="0.25">
      <c r="B157" s="177" t="s">
        <v>267</v>
      </c>
      <c r="C157" s="210" t="s">
        <v>125</v>
      </c>
      <c r="D157" s="210"/>
      <c r="E157" s="210"/>
      <c r="F157" s="211"/>
      <c r="G157" s="74">
        <v>300000</v>
      </c>
      <c r="H157" s="74"/>
      <c r="I157" s="74">
        <v>300000</v>
      </c>
      <c r="J157" s="74">
        <v>500000</v>
      </c>
      <c r="K157" s="74"/>
      <c r="L157" s="74">
        <v>500000</v>
      </c>
      <c r="M157" s="74">
        <f>M161</f>
        <v>500000</v>
      </c>
      <c r="N157" s="74"/>
      <c r="O157" s="74">
        <f>O161</f>
        <v>500000</v>
      </c>
    </row>
    <row r="158" spans="2:15" x14ac:dyDescent="0.25">
      <c r="B158" s="178"/>
      <c r="C158" s="187" t="s">
        <v>126</v>
      </c>
      <c r="D158" s="188"/>
      <c r="E158" s="189"/>
      <c r="F158" s="55" t="s">
        <v>8</v>
      </c>
      <c r="G158" s="22">
        <v>300000</v>
      </c>
      <c r="H158" s="22"/>
      <c r="I158" s="22">
        <v>300000</v>
      </c>
      <c r="J158" s="22">
        <v>500000</v>
      </c>
      <c r="K158" s="22"/>
      <c r="L158" s="22">
        <v>500000</v>
      </c>
      <c r="M158" s="22">
        <f>+M162</f>
        <v>500000</v>
      </c>
      <c r="N158" s="22"/>
      <c r="O158" s="22">
        <f>+O162</f>
        <v>500000</v>
      </c>
    </row>
    <row r="159" spans="2:15" x14ac:dyDescent="0.25">
      <c r="B159" s="178"/>
      <c r="C159" s="187"/>
      <c r="D159" s="188"/>
      <c r="E159" s="190"/>
      <c r="F159" s="55" t="s">
        <v>12</v>
      </c>
      <c r="G159" s="22"/>
      <c r="H159" s="22"/>
      <c r="I159" s="22"/>
      <c r="J159" s="22"/>
      <c r="K159" s="22"/>
      <c r="L159" s="22"/>
      <c r="M159" s="22"/>
      <c r="N159" s="22"/>
      <c r="O159" s="22"/>
    </row>
    <row r="160" spans="2:15" ht="24" x14ac:dyDescent="0.25">
      <c r="B160" s="178"/>
      <c r="C160" s="187"/>
      <c r="D160" s="188"/>
      <c r="E160" s="191"/>
      <c r="F160" s="36" t="s">
        <v>9</v>
      </c>
      <c r="G160" s="22"/>
      <c r="H160" s="22"/>
      <c r="I160" s="22"/>
      <c r="J160" s="22"/>
      <c r="K160" s="22"/>
      <c r="L160" s="22"/>
      <c r="M160" s="22"/>
      <c r="N160" s="22"/>
      <c r="O160" s="22"/>
    </row>
    <row r="161" spans="2:15" x14ac:dyDescent="0.25">
      <c r="B161" s="178"/>
      <c r="C161" s="203" t="s">
        <v>78</v>
      </c>
      <c r="D161" s="203"/>
      <c r="E161" s="203"/>
      <c r="F161" s="204"/>
      <c r="G161" s="77">
        <v>300000</v>
      </c>
      <c r="H161" s="77"/>
      <c r="I161" s="77">
        <v>300000</v>
      </c>
      <c r="J161" s="77">
        <v>500000</v>
      </c>
      <c r="K161" s="77"/>
      <c r="L161" s="77">
        <v>500000</v>
      </c>
      <c r="M161" s="77">
        <f>M162+M163+M164</f>
        <v>500000</v>
      </c>
      <c r="N161" s="77"/>
      <c r="O161" s="77">
        <f>O162+O163+O164</f>
        <v>500000</v>
      </c>
    </row>
    <row r="162" spans="2:15" x14ac:dyDescent="0.25">
      <c r="B162" s="178"/>
      <c r="C162" s="192" t="s">
        <v>127</v>
      </c>
      <c r="D162" s="188">
        <v>1218340</v>
      </c>
      <c r="E162" s="189" t="s">
        <v>219</v>
      </c>
      <c r="F162" s="55" t="s">
        <v>8</v>
      </c>
      <c r="G162" s="22">
        <v>300000</v>
      </c>
      <c r="H162" s="22"/>
      <c r="I162" s="22">
        <v>300000</v>
      </c>
      <c r="J162" s="22">
        <v>500000</v>
      </c>
      <c r="K162" s="22"/>
      <c r="L162" s="22">
        <v>500000</v>
      </c>
      <c r="M162" s="22">
        <v>500000</v>
      </c>
      <c r="N162" s="22"/>
      <c r="O162" s="22">
        <v>500000</v>
      </c>
    </row>
    <row r="163" spans="2:15" x14ac:dyDescent="0.25">
      <c r="B163" s="178"/>
      <c r="C163" s="192"/>
      <c r="D163" s="188"/>
      <c r="E163" s="190"/>
      <c r="F163" s="55" t="s">
        <v>12</v>
      </c>
      <c r="G163" s="22"/>
      <c r="H163" s="22"/>
      <c r="I163" s="22"/>
      <c r="J163" s="22"/>
      <c r="K163" s="22"/>
      <c r="L163" s="22"/>
      <c r="M163" s="22"/>
      <c r="N163" s="22"/>
      <c r="O163" s="22"/>
    </row>
    <row r="164" spans="2:15" ht="81" customHeight="1" x14ac:dyDescent="0.25">
      <c r="B164" s="179"/>
      <c r="C164" s="192"/>
      <c r="D164" s="188"/>
      <c r="E164" s="191"/>
      <c r="F164" s="36" t="s">
        <v>9</v>
      </c>
      <c r="G164" s="22"/>
      <c r="H164" s="22"/>
      <c r="I164" s="22"/>
      <c r="J164" s="22"/>
      <c r="K164" s="22"/>
      <c r="L164" s="22"/>
      <c r="M164" s="22"/>
      <c r="N164" s="22"/>
      <c r="O164" s="22"/>
    </row>
    <row r="165" spans="2:15" x14ac:dyDescent="0.25">
      <c r="B165" s="180" t="s">
        <v>254</v>
      </c>
      <c r="C165" s="210" t="s">
        <v>128</v>
      </c>
      <c r="D165" s="210"/>
      <c r="E165" s="210"/>
      <c r="F165" s="211"/>
      <c r="G165" s="74">
        <f>G173+G177+G181</f>
        <v>264500</v>
      </c>
      <c r="H165" s="74"/>
      <c r="I165" s="74">
        <f>I173+I177+I181</f>
        <v>264500</v>
      </c>
      <c r="J165" s="74">
        <f>J169+J173+J177+J181+J185+J189</f>
        <v>968000</v>
      </c>
      <c r="K165" s="74"/>
      <c r="L165" s="74">
        <f>L169+L173+L177+L181+L185+L189</f>
        <v>968000</v>
      </c>
      <c r="M165" s="74">
        <f>M169+M173+M177+M181+M185+M189+M193</f>
        <v>429600</v>
      </c>
      <c r="N165" s="74"/>
      <c r="O165" s="74">
        <f>O169+O173+O177+O181+O185+O189+O193</f>
        <v>429600</v>
      </c>
    </row>
    <row r="166" spans="2:15" x14ac:dyDescent="0.25">
      <c r="B166" s="180"/>
      <c r="C166" s="187" t="s">
        <v>135</v>
      </c>
      <c r="D166" s="188"/>
      <c r="E166" s="189"/>
      <c r="F166" s="55" t="s">
        <v>8</v>
      </c>
      <c r="G166" s="22">
        <f>G174+G178+G182</f>
        <v>264500</v>
      </c>
      <c r="H166" s="22"/>
      <c r="I166" s="22">
        <f>I174+I178+I182</f>
        <v>264500</v>
      </c>
      <c r="J166" s="22">
        <f>J170+J174+J178+J182+J186+J190</f>
        <v>578000</v>
      </c>
      <c r="K166" s="22"/>
      <c r="L166" s="22">
        <f>L169+L173+L177+L181+L186+L189</f>
        <v>578000</v>
      </c>
      <c r="M166" s="22">
        <f>M170+M174+M178+M182+M186+M190+M194</f>
        <v>429600</v>
      </c>
      <c r="N166" s="22"/>
      <c r="O166" s="22">
        <f>O170+O174+O178+O182+O186+O190+O194</f>
        <v>429600</v>
      </c>
    </row>
    <row r="167" spans="2:15" x14ac:dyDescent="0.25">
      <c r="B167" s="180"/>
      <c r="C167" s="187"/>
      <c r="D167" s="188"/>
      <c r="E167" s="190"/>
      <c r="F167" s="55" t="s">
        <v>12</v>
      </c>
      <c r="G167" s="22"/>
      <c r="H167" s="22"/>
      <c r="I167" s="22"/>
      <c r="J167" s="22"/>
      <c r="K167" s="22"/>
      <c r="L167" s="22"/>
      <c r="M167" s="22"/>
      <c r="N167" s="22"/>
      <c r="O167" s="22"/>
    </row>
    <row r="168" spans="2:15" ht="24.75" customHeight="1" x14ac:dyDescent="0.25">
      <c r="B168" s="180"/>
      <c r="C168" s="187"/>
      <c r="D168" s="188"/>
      <c r="E168" s="191"/>
      <c r="F168" s="36" t="s">
        <v>9</v>
      </c>
      <c r="G168" s="22"/>
      <c r="H168" s="22"/>
      <c r="I168" s="22"/>
      <c r="J168" s="57" t="s">
        <v>233</v>
      </c>
      <c r="K168" s="22"/>
      <c r="L168" s="57" t="s">
        <v>233</v>
      </c>
      <c r="M168" s="22"/>
      <c r="N168" s="22"/>
      <c r="O168" s="22"/>
    </row>
    <row r="169" spans="2:15" ht="15" customHeight="1" x14ac:dyDescent="0.25">
      <c r="B169" s="180" t="s">
        <v>261</v>
      </c>
      <c r="C169" s="203" t="s">
        <v>78</v>
      </c>
      <c r="D169" s="203"/>
      <c r="E169" s="203"/>
      <c r="F169" s="204"/>
      <c r="G169" s="84"/>
      <c r="H169" s="84"/>
      <c r="I169" s="84"/>
      <c r="J169" s="77">
        <v>46000</v>
      </c>
      <c r="K169" s="77"/>
      <c r="L169" s="77">
        <v>46000</v>
      </c>
      <c r="M169" s="77">
        <f>M170+M171+M172</f>
        <v>15000</v>
      </c>
      <c r="N169" s="77"/>
      <c r="O169" s="77">
        <f>O170+O171+O172</f>
        <v>15000</v>
      </c>
    </row>
    <row r="170" spans="2:15" x14ac:dyDescent="0.25">
      <c r="B170" s="180"/>
      <c r="C170" s="192" t="s">
        <v>129</v>
      </c>
      <c r="D170" s="188">
        <v>3718340</v>
      </c>
      <c r="E170" s="189" t="s">
        <v>229</v>
      </c>
      <c r="F170" s="55" t="s">
        <v>8</v>
      </c>
      <c r="G170" s="22"/>
      <c r="H170" s="22"/>
      <c r="I170" s="22"/>
      <c r="J170" s="22">
        <v>46000</v>
      </c>
      <c r="K170" s="22"/>
      <c r="L170" s="22">
        <v>46000</v>
      </c>
      <c r="M170" s="22">
        <v>15000</v>
      </c>
      <c r="N170" s="22"/>
      <c r="O170" s="22">
        <v>15000</v>
      </c>
    </row>
    <row r="171" spans="2:15" x14ac:dyDescent="0.25">
      <c r="B171" s="180"/>
      <c r="C171" s="192"/>
      <c r="D171" s="188"/>
      <c r="E171" s="190"/>
      <c r="F171" s="55" t="s">
        <v>12</v>
      </c>
      <c r="G171" s="22"/>
      <c r="H171" s="22"/>
      <c r="I171" s="22"/>
      <c r="J171" s="22"/>
      <c r="K171" s="22"/>
      <c r="L171" s="22"/>
      <c r="M171" s="22"/>
      <c r="N171" s="22"/>
      <c r="O171" s="22"/>
    </row>
    <row r="172" spans="2:15" ht="33" customHeight="1" x14ac:dyDescent="0.25">
      <c r="B172" s="180"/>
      <c r="C172" s="192"/>
      <c r="D172" s="188"/>
      <c r="E172" s="191"/>
      <c r="F172" s="36" t="s">
        <v>9</v>
      </c>
      <c r="G172" s="22"/>
      <c r="H172" s="22"/>
      <c r="I172" s="22"/>
      <c r="J172" s="22"/>
      <c r="K172" s="22"/>
      <c r="L172" s="22"/>
      <c r="M172" s="22"/>
      <c r="N172" s="22"/>
      <c r="O172" s="22"/>
    </row>
    <row r="173" spans="2:15" x14ac:dyDescent="0.25">
      <c r="B173" s="180"/>
      <c r="C173" s="203" t="s">
        <v>85</v>
      </c>
      <c r="D173" s="203"/>
      <c r="E173" s="203"/>
      <c r="F173" s="204"/>
      <c r="G173" s="77">
        <v>80000</v>
      </c>
      <c r="H173" s="77"/>
      <c r="I173" s="77">
        <v>80000</v>
      </c>
      <c r="J173" s="77">
        <v>134000</v>
      </c>
      <c r="K173" s="77"/>
      <c r="L173" s="77">
        <v>134000</v>
      </c>
      <c r="M173" s="77">
        <v>139000</v>
      </c>
      <c r="N173" s="77"/>
      <c r="O173" s="77">
        <v>139000</v>
      </c>
    </row>
    <row r="174" spans="2:15" x14ac:dyDescent="0.25">
      <c r="B174" s="180"/>
      <c r="C174" s="192" t="s">
        <v>130</v>
      </c>
      <c r="D174" s="225" t="s">
        <v>244</v>
      </c>
      <c r="E174" s="189" t="s">
        <v>234</v>
      </c>
      <c r="F174" s="55" t="s">
        <v>8</v>
      </c>
      <c r="G174" s="22">
        <v>80000</v>
      </c>
      <c r="H174" s="22"/>
      <c r="I174" s="22">
        <v>80000</v>
      </c>
      <c r="J174" s="22">
        <v>134000</v>
      </c>
      <c r="K174" s="22"/>
      <c r="L174" s="22">
        <v>134000</v>
      </c>
      <c r="M174" s="22">
        <v>139000</v>
      </c>
      <c r="N174" s="22"/>
      <c r="O174" s="22">
        <v>139000</v>
      </c>
    </row>
    <row r="175" spans="2:15" x14ac:dyDescent="0.25">
      <c r="B175" s="180"/>
      <c r="C175" s="192"/>
      <c r="D175" s="225"/>
      <c r="E175" s="190"/>
      <c r="F175" s="55" t="s">
        <v>12</v>
      </c>
      <c r="G175" s="22"/>
      <c r="H175" s="22"/>
      <c r="I175" s="22"/>
      <c r="J175" s="22"/>
      <c r="K175" s="22"/>
      <c r="L175" s="22"/>
      <c r="M175" s="22"/>
      <c r="N175" s="22"/>
      <c r="O175" s="22"/>
    </row>
    <row r="176" spans="2:15" ht="43.5" customHeight="1" x14ac:dyDescent="0.25">
      <c r="B176" s="180"/>
      <c r="C176" s="192"/>
      <c r="D176" s="225"/>
      <c r="E176" s="191"/>
      <c r="F176" s="36" t="s">
        <v>9</v>
      </c>
      <c r="G176" s="22"/>
      <c r="H176" s="22"/>
      <c r="I176" s="22"/>
      <c r="J176" s="22"/>
      <c r="K176" s="22"/>
      <c r="L176" s="22"/>
      <c r="M176" s="22"/>
      <c r="N176" s="22"/>
      <c r="O176" s="22"/>
    </row>
    <row r="177" spans="2:15" x14ac:dyDescent="0.25">
      <c r="B177" s="180"/>
      <c r="C177" s="203" t="s">
        <v>86</v>
      </c>
      <c r="D177" s="203"/>
      <c r="E177" s="203"/>
      <c r="F177" s="204"/>
      <c r="G177" s="77">
        <v>119500</v>
      </c>
      <c r="H177" s="77"/>
      <c r="I177" s="77">
        <v>119500</v>
      </c>
      <c r="J177" s="77">
        <v>130000</v>
      </c>
      <c r="K177" s="77"/>
      <c r="L177" s="77">
        <v>130000</v>
      </c>
      <c r="M177" s="77">
        <f>M178+M179+M180</f>
        <v>100000</v>
      </c>
      <c r="N177" s="77"/>
      <c r="O177" s="77">
        <f>O178+O179+O180</f>
        <v>100000</v>
      </c>
    </row>
    <row r="178" spans="2:15" x14ac:dyDescent="0.25">
      <c r="B178" s="180"/>
      <c r="C178" s="192" t="s">
        <v>131</v>
      </c>
      <c r="D178" s="225" t="s">
        <v>235</v>
      </c>
      <c r="E178" s="189" t="s">
        <v>236</v>
      </c>
      <c r="F178" s="55" t="s">
        <v>8</v>
      </c>
      <c r="G178" s="22">
        <v>119500</v>
      </c>
      <c r="H178" s="22"/>
      <c r="I178" s="22">
        <v>119500</v>
      </c>
      <c r="J178" s="22">
        <v>130000</v>
      </c>
      <c r="K178" s="22"/>
      <c r="L178" s="22">
        <v>130000</v>
      </c>
      <c r="M178" s="22">
        <v>100000</v>
      </c>
      <c r="N178" s="22"/>
      <c r="O178" s="22">
        <v>100000</v>
      </c>
    </row>
    <row r="179" spans="2:15" x14ac:dyDescent="0.25">
      <c r="B179" s="180"/>
      <c r="C179" s="192"/>
      <c r="D179" s="225"/>
      <c r="E179" s="190"/>
      <c r="F179" s="55" t="s">
        <v>12</v>
      </c>
      <c r="G179" s="22"/>
      <c r="H179" s="22"/>
      <c r="I179" s="22"/>
      <c r="J179" s="22"/>
      <c r="K179" s="22"/>
      <c r="L179" s="22"/>
      <c r="M179" s="22"/>
      <c r="N179" s="22"/>
      <c r="O179" s="22"/>
    </row>
    <row r="180" spans="2:15" ht="38.25" customHeight="1" x14ac:dyDescent="0.25">
      <c r="B180" s="180"/>
      <c r="C180" s="192"/>
      <c r="D180" s="225"/>
      <c r="E180" s="191"/>
      <c r="F180" s="36" t="s">
        <v>9</v>
      </c>
      <c r="G180" s="22"/>
      <c r="H180" s="22"/>
      <c r="I180" s="22"/>
      <c r="J180" s="22"/>
      <c r="K180" s="22"/>
      <c r="L180" s="22"/>
      <c r="M180" s="22"/>
      <c r="N180" s="22"/>
      <c r="O180" s="22"/>
    </row>
    <row r="181" spans="2:15" x14ac:dyDescent="0.25">
      <c r="B181" s="180"/>
      <c r="C181" s="203" t="s">
        <v>87</v>
      </c>
      <c r="D181" s="203"/>
      <c r="E181" s="203"/>
      <c r="F181" s="204"/>
      <c r="G181" s="77">
        <v>65000</v>
      </c>
      <c r="H181" s="77"/>
      <c r="I181" s="77">
        <v>65000</v>
      </c>
      <c r="J181" s="77">
        <v>77000</v>
      </c>
      <c r="K181" s="77"/>
      <c r="L181" s="77">
        <v>77000</v>
      </c>
      <c r="M181" s="86">
        <f>M182+M183+M184</f>
        <v>100000</v>
      </c>
      <c r="N181" s="86"/>
      <c r="O181" s="86">
        <f>O182+O183+O184</f>
        <v>100000</v>
      </c>
    </row>
    <row r="182" spans="2:15" x14ac:dyDescent="0.25">
      <c r="B182" s="180"/>
      <c r="C182" s="192" t="s">
        <v>132</v>
      </c>
      <c r="D182" s="225" t="s">
        <v>237</v>
      </c>
      <c r="E182" s="189" t="s">
        <v>234</v>
      </c>
      <c r="F182" s="55" t="s">
        <v>8</v>
      </c>
      <c r="G182" s="22">
        <v>65000</v>
      </c>
      <c r="H182" s="22"/>
      <c r="I182" s="22">
        <v>65000</v>
      </c>
      <c r="J182" s="22">
        <v>77000</v>
      </c>
      <c r="K182" s="22"/>
      <c r="L182" s="22">
        <v>77000</v>
      </c>
      <c r="M182" s="58">
        <v>100000</v>
      </c>
      <c r="N182" s="58"/>
      <c r="O182" s="58">
        <v>100000</v>
      </c>
    </row>
    <row r="183" spans="2:15" x14ac:dyDescent="0.25">
      <c r="B183" s="180"/>
      <c r="C183" s="192"/>
      <c r="D183" s="225"/>
      <c r="E183" s="190"/>
      <c r="F183" s="55" t="s">
        <v>12</v>
      </c>
      <c r="G183" s="22"/>
      <c r="H183" s="22"/>
      <c r="I183" s="22"/>
      <c r="J183" s="22"/>
      <c r="K183" s="22"/>
      <c r="L183" s="22"/>
      <c r="M183" s="22"/>
      <c r="N183" s="22"/>
      <c r="O183" s="22"/>
    </row>
    <row r="184" spans="2:15" ht="47.25" customHeight="1" x14ac:dyDescent="0.25">
      <c r="B184" s="180"/>
      <c r="C184" s="192"/>
      <c r="D184" s="225"/>
      <c r="E184" s="191"/>
      <c r="F184" s="36" t="s">
        <v>9</v>
      </c>
      <c r="G184" s="22"/>
      <c r="H184" s="22"/>
      <c r="I184" s="22"/>
      <c r="J184" s="22"/>
      <c r="K184" s="22"/>
      <c r="L184" s="22"/>
      <c r="M184" s="22"/>
      <c r="N184" s="22"/>
      <c r="O184" s="22"/>
    </row>
    <row r="185" spans="2:15" x14ac:dyDescent="0.25">
      <c r="B185" s="180" t="s">
        <v>261</v>
      </c>
      <c r="C185" s="203" t="s">
        <v>93</v>
      </c>
      <c r="D185" s="203"/>
      <c r="E185" s="203"/>
      <c r="F185" s="204"/>
      <c r="G185" s="84"/>
      <c r="H185" s="84"/>
      <c r="I185" s="84"/>
      <c r="J185" s="77">
        <f>J186+390000</f>
        <v>523000</v>
      </c>
      <c r="K185" s="77"/>
      <c r="L185" s="77">
        <f>L186+390000</f>
        <v>523000</v>
      </c>
      <c r="M185" s="84">
        <f>M186+M187+M188</f>
        <v>0</v>
      </c>
      <c r="N185" s="84"/>
      <c r="O185" s="84">
        <f>O186+O187+O188</f>
        <v>0</v>
      </c>
    </row>
    <row r="186" spans="2:15" x14ac:dyDescent="0.25">
      <c r="B186" s="180"/>
      <c r="C186" s="192" t="s">
        <v>133</v>
      </c>
      <c r="D186" s="225" t="s">
        <v>227</v>
      </c>
      <c r="E186" s="189" t="s">
        <v>234</v>
      </c>
      <c r="F186" s="55" t="s">
        <v>8</v>
      </c>
      <c r="G186" s="22"/>
      <c r="H186" s="22"/>
      <c r="I186" s="22"/>
      <c r="J186" s="22">
        <v>133000</v>
      </c>
      <c r="K186" s="22"/>
      <c r="L186" s="22">
        <v>133000</v>
      </c>
      <c r="M186" s="22"/>
      <c r="N186" s="22"/>
      <c r="O186" s="22"/>
    </row>
    <row r="187" spans="2:15" x14ac:dyDescent="0.25">
      <c r="B187" s="180"/>
      <c r="C187" s="192"/>
      <c r="D187" s="225"/>
      <c r="E187" s="190"/>
      <c r="F187" s="55" t="s">
        <v>12</v>
      </c>
      <c r="G187" s="22"/>
      <c r="H187" s="22"/>
      <c r="I187" s="22"/>
      <c r="J187" s="22"/>
      <c r="K187" s="22"/>
      <c r="L187" s="22"/>
      <c r="M187" s="22"/>
      <c r="N187" s="22"/>
      <c r="O187" s="22"/>
    </row>
    <row r="188" spans="2:15" ht="72" customHeight="1" x14ac:dyDescent="0.25">
      <c r="B188" s="180"/>
      <c r="C188" s="192"/>
      <c r="D188" s="225"/>
      <c r="E188" s="191"/>
      <c r="F188" s="36" t="s">
        <v>9</v>
      </c>
      <c r="G188" s="22"/>
      <c r="H188" s="22"/>
      <c r="I188" s="22"/>
      <c r="J188" s="57" t="s">
        <v>233</v>
      </c>
      <c r="K188" s="57"/>
      <c r="L188" s="57" t="s">
        <v>233</v>
      </c>
      <c r="M188" s="22"/>
      <c r="N188" s="22"/>
      <c r="O188" s="22"/>
    </row>
    <row r="189" spans="2:15" x14ac:dyDescent="0.25">
      <c r="B189" s="180"/>
      <c r="C189" s="203" t="s">
        <v>105</v>
      </c>
      <c r="D189" s="203"/>
      <c r="E189" s="203"/>
      <c r="F189" s="204"/>
      <c r="G189" s="84"/>
      <c r="H189" s="84"/>
      <c r="I189" s="84"/>
      <c r="J189" s="77">
        <v>58000</v>
      </c>
      <c r="K189" s="77"/>
      <c r="L189" s="77">
        <v>58000</v>
      </c>
      <c r="M189" s="84">
        <f>M190+M191+M192</f>
        <v>0</v>
      </c>
      <c r="N189" s="84"/>
      <c r="O189" s="84">
        <f>O190+O191+O192</f>
        <v>0</v>
      </c>
    </row>
    <row r="190" spans="2:15" x14ac:dyDescent="0.25">
      <c r="B190" s="180"/>
      <c r="C190" s="192" t="s">
        <v>134</v>
      </c>
      <c r="D190" s="188">
        <v>3718340</v>
      </c>
      <c r="E190" s="189" t="s">
        <v>229</v>
      </c>
      <c r="F190" s="55" t="s">
        <v>8</v>
      </c>
      <c r="G190" s="22"/>
      <c r="H190" s="22"/>
      <c r="I190" s="22"/>
      <c r="J190" s="22">
        <v>58000</v>
      </c>
      <c r="K190" s="22"/>
      <c r="L190" s="22">
        <v>58000</v>
      </c>
      <c r="M190" s="22"/>
      <c r="N190" s="22"/>
      <c r="O190" s="22"/>
    </row>
    <row r="191" spans="2:15" x14ac:dyDescent="0.25">
      <c r="B191" s="180"/>
      <c r="C191" s="192"/>
      <c r="D191" s="188"/>
      <c r="E191" s="190"/>
      <c r="F191" s="55" t="s">
        <v>12</v>
      </c>
      <c r="G191" s="22"/>
      <c r="H191" s="22"/>
      <c r="I191" s="22"/>
      <c r="J191" s="22"/>
      <c r="K191" s="22"/>
      <c r="L191" s="22"/>
      <c r="M191" s="22"/>
      <c r="N191" s="22"/>
      <c r="O191" s="22"/>
    </row>
    <row r="192" spans="2:15" ht="71.25" customHeight="1" x14ac:dyDescent="0.25">
      <c r="B192" s="180"/>
      <c r="C192" s="192"/>
      <c r="D192" s="188"/>
      <c r="E192" s="191"/>
      <c r="F192" s="36" t="s">
        <v>9</v>
      </c>
      <c r="G192" s="22"/>
      <c r="H192" s="22"/>
      <c r="I192" s="22"/>
      <c r="J192" s="22"/>
      <c r="K192" s="22"/>
      <c r="L192" s="22"/>
      <c r="M192" s="22"/>
      <c r="N192" s="22"/>
      <c r="O192" s="22"/>
    </row>
    <row r="193" spans="2:15" ht="16.5" customHeight="1" x14ac:dyDescent="0.25">
      <c r="B193" s="180"/>
      <c r="C193" s="203" t="s">
        <v>106</v>
      </c>
      <c r="D193" s="203"/>
      <c r="E193" s="204"/>
      <c r="F193" s="87"/>
      <c r="G193" s="84"/>
      <c r="H193" s="84"/>
      <c r="I193" s="84"/>
      <c r="J193" s="84"/>
      <c r="K193" s="84"/>
      <c r="L193" s="84"/>
      <c r="M193" s="84">
        <f>M194</f>
        <v>75600</v>
      </c>
      <c r="N193" s="84"/>
      <c r="O193" s="84">
        <f>O194</f>
        <v>75600</v>
      </c>
    </row>
    <row r="194" spans="2:15" ht="16.5" customHeight="1" x14ac:dyDescent="0.25">
      <c r="B194" s="180"/>
      <c r="C194" s="207" t="s">
        <v>248</v>
      </c>
      <c r="D194" s="226">
        <v>3718340</v>
      </c>
      <c r="E194" s="188" t="s">
        <v>229</v>
      </c>
      <c r="F194" s="60" t="s">
        <v>8</v>
      </c>
      <c r="G194" s="51"/>
      <c r="H194" s="51"/>
      <c r="I194" s="51"/>
      <c r="J194" s="51"/>
      <c r="K194" s="51"/>
      <c r="L194" s="51"/>
      <c r="M194" s="51">
        <v>75600</v>
      </c>
      <c r="N194" s="51"/>
      <c r="O194" s="51">
        <v>75600</v>
      </c>
    </row>
    <row r="195" spans="2:15" ht="16.5" customHeight="1" x14ac:dyDescent="0.25">
      <c r="B195" s="180"/>
      <c r="C195" s="192"/>
      <c r="D195" s="226"/>
      <c r="E195" s="188"/>
      <c r="F195" s="60" t="s">
        <v>12</v>
      </c>
      <c r="G195" s="51"/>
      <c r="H195" s="51"/>
      <c r="I195" s="51"/>
      <c r="J195" s="51"/>
      <c r="K195" s="51"/>
      <c r="L195" s="51"/>
      <c r="M195" s="51"/>
      <c r="N195" s="51"/>
      <c r="O195" s="51"/>
    </row>
    <row r="196" spans="2:15" ht="22.5" customHeight="1" x14ac:dyDescent="0.25">
      <c r="B196" s="180"/>
      <c r="C196" s="192"/>
      <c r="D196" s="226"/>
      <c r="E196" s="188"/>
      <c r="F196" s="59" t="s">
        <v>9</v>
      </c>
      <c r="G196" s="51"/>
      <c r="H196" s="51"/>
      <c r="I196" s="51"/>
      <c r="J196" s="51"/>
      <c r="K196" s="51"/>
      <c r="L196" s="51"/>
      <c r="M196" s="51"/>
      <c r="N196" s="51"/>
      <c r="O196" s="51"/>
    </row>
    <row r="197" spans="2:15" ht="30.75" customHeight="1" x14ac:dyDescent="0.25">
      <c r="B197" s="180"/>
      <c r="C197" s="192"/>
      <c r="D197" s="227"/>
      <c r="E197" s="188"/>
      <c r="F197" s="61"/>
      <c r="G197" s="22"/>
      <c r="H197" s="22"/>
      <c r="I197" s="22"/>
      <c r="J197" s="22"/>
      <c r="K197" s="22"/>
      <c r="L197" s="22"/>
      <c r="M197" s="22"/>
      <c r="N197" s="22"/>
      <c r="O197" s="22"/>
    </row>
    <row r="198" spans="2:15" ht="15" customHeight="1" x14ac:dyDescent="0.25">
      <c r="B198" s="177" t="s">
        <v>262</v>
      </c>
      <c r="C198" s="210" t="s">
        <v>136</v>
      </c>
      <c r="D198" s="210"/>
      <c r="E198" s="210"/>
      <c r="F198" s="211"/>
      <c r="G198" s="75"/>
      <c r="H198" s="75"/>
      <c r="I198" s="75"/>
      <c r="J198" s="74"/>
      <c r="K198" s="74"/>
      <c r="L198" s="74"/>
      <c r="M198" s="74">
        <f>M202</f>
        <v>50000</v>
      </c>
      <c r="N198" s="74"/>
      <c r="O198" s="74">
        <f>O202</f>
        <v>50000</v>
      </c>
    </row>
    <row r="199" spans="2:15" x14ac:dyDescent="0.25">
      <c r="B199" s="178"/>
      <c r="C199" s="187" t="s">
        <v>137</v>
      </c>
      <c r="D199" s="188"/>
      <c r="E199" s="189"/>
      <c r="F199" s="55" t="s">
        <v>8</v>
      </c>
      <c r="G199" s="22"/>
      <c r="H199" s="22"/>
      <c r="I199" s="22"/>
      <c r="J199" s="22"/>
      <c r="K199" s="22"/>
      <c r="L199" s="22"/>
      <c r="M199" s="22">
        <f>M203</f>
        <v>50000</v>
      </c>
      <c r="N199" s="22"/>
      <c r="O199" s="22">
        <f>O203</f>
        <v>50000</v>
      </c>
    </row>
    <row r="200" spans="2:15" x14ac:dyDescent="0.25">
      <c r="B200" s="178"/>
      <c r="C200" s="187"/>
      <c r="D200" s="188"/>
      <c r="E200" s="190"/>
      <c r="F200" s="55" t="s">
        <v>12</v>
      </c>
      <c r="G200" s="22"/>
      <c r="H200" s="22"/>
      <c r="I200" s="22"/>
      <c r="J200" s="22"/>
      <c r="K200" s="22"/>
      <c r="L200" s="22"/>
      <c r="M200" s="22"/>
      <c r="N200" s="22"/>
      <c r="O200" s="22"/>
    </row>
    <row r="201" spans="2:15" ht="26.25" customHeight="1" x14ac:dyDescent="0.25">
      <c r="B201" s="178"/>
      <c r="C201" s="187"/>
      <c r="D201" s="188"/>
      <c r="E201" s="191"/>
      <c r="F201" s="36" t="s">
        <v>9</v>
      </c>
      <c r="G201" s="22"/>
      <c r="H201" s="22"/>
      <c r="I201" s="22"/>
      <c r="J201" s="22"/>
      <c r="K201" s="22"/>
      <c r="L201" s="22"/>
      <c r="M201" s="22"/>
      <c r="N201" s="22"/>
      <c r="O201" s="22"/>
    </row>
    <row r="202" spans="2:15" x14ac:dyDescent="0.25">
      <c r="B202" s="178"/>
      <c r="C202" s="203" t="s">
        <v>78</v>
      </c>
      <c r="D202" s="203"/>
      <c r="E202" s="203"/>
      <c r="F202" s="204"/>
      <c r="G202" s="84"/>
      <c r="H202" s="84"/>
      <c r="I202" s="84"/>
      <c r="J202" s="77"/>
      <c r="K202" s="77"/>
      <c r="L202" s="77"/>
      <c r="M202" s="77">
        <f>M203+M204+M205</f>
        <v>50000</v>
      </c>
      <c r="N202" s="77"/>
      <c r="O202" s="77">
        <f>O203+O204+O205</f>
        <v>50000</v>
      </c>
    </row>
    <row r="203" spans="2:15" x14ac:dyDescent="0.25">
      <c r="B203" s="178"/>
      <c r="C203" s="192" t="s">
        <v>138</v>
      </c>
      <c r="D203" s="188">
        <v>3718340</v>
      </c>
      <c r="E203" s="189" t="s">
        <v>229</v>
      </c>
      <c r="F203" s="55" t="s">
        <v>8</v>
      </c>
      <c r="G203" s="22"/>
      <c r="H203" s="22"/>
      <c r="I203" s="22"/>
      <c r="J203" s="22"/>
      <c r="K203" s="22"/>
      <c r="L203" s="22"/>
      <c r="M203" s="22">
        <v>50000</v>
      </c>
      <c r="N203" s="22"/>
      <c r="O203" s="22">
        <v>50000</v>
      </c>
    </row>
    <row r="204" spans="2:15" x14ac:dyDescent="0.25">
      <c r="B204" s="178"/>
      <c r="C204" s="192"/>
      <c r="D204" s="188"/>
      <c r="E204" s="190"/>
      <c r="F204" s="55" t="s">
        <v>12</v>
      </c>
      <c r="G204" s="51"/>
      <c r="H204" s="51"/>
      <c r="I204" s="51"/>
      <c r="J204" s="51"/>
      <c r="K204" s="51"/>
      <c r="L204" s="51"/>
      <c r="M204" s="51"/>
      <c r="N204" s="51"/>
      <c r="O204" s="51"/>
    </row>
    <row r="205" spans="2:15" ht="27" customHeight="1" x14ac:dyDescent="0.25">
      <c r="B205" s="179"/>
      <c r="C205" s="192"/>
      <c r="D205" s="188"/>
      <c r="E205" s="191"/>
      <c r="F205" s="36" t="s">
        <v>9</v>
      </c>
      <c r="G205" s="51"/>
      <c r="H205" s="51"/>
      <c r="I205" s="51"/>
      <c r="J205" s="51"/>
      <c r="K205" s="51"/>
      <c r="L205" s="51"/>
      <c r="M205" s="51"/>
      <c r="N205" s="51"/>
      <c r="O205" s="51"/>
    </row>
    <row r="206" spans="2:15" ht="22.5" customHeight="1" x14ac:dyDescent="0.25">
      <c r="B206" s="33"/>
      <c r="C206" s="24"/>
      <c r="D206" s="25"/>
      <c r="E206" s="25"/>
      <c r="F206" s="25"/>
      <c r="G206" s="26"/>
      <c r="H206" s="26"/>
      <c r="I206" s="26"/>
      <c r="J206" s="26"/>
      <c r="K206" s="26"/>
      <c r="L206" s="26"/>
      <c r="M206" s="26"/>
      <c r="N206" s="26"/>
      <c r="O206" s="26"/>
    </row>
    <row r="207" spans="2:15" ht="22.5" customHeight="1" x14ac:dyDescent="0.25">
      <c r="B207" s="33"/>
      <c r="C207" s="24"/>
      <c r="D207" s="25"/>
      <c r="E207" s="25"/>
      <c r="F207" s="25"/>
      <c r="G207" s="26"/>
      <c r="H207" s="26"/>
      <c r="I207" s="26"/>
      <c r="J207" s="26"/>
      <c r="K207" s="26"/>
      <c r="L207" s="26"/>
      <c r="M207" s="26"/>
      <c r="N207" s="26"/>
      <c r="O207" s="26"/>
    </row>
    <row r="208" spans="2:15" ht="22.5" customHeight="1" x14ac:dyDescent="0.25">
      <c r="B208" s="181" t="s">
        <v>277</v>
      </c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</row>
    <row r="209" spans="2:15" x14ac:dyDescent="0.25">
      <c r="B209" s="32"/>
      <c r="C209" s="19"/>
      <c r="E209" s="20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2:15" ht="61.5" customHeight="1" x14ac:dyDescent="0.25"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</row>
    <row r="211" spans="2:15" ht="15.75" x14ac:dyDescent="0.25">
      <c r="B211" s="31"/>
      <c r="C211" s="19"/>
      <c r="E211" s="20"/>
      <c r="G211" s="18"/>
      <c r="H211" s="18"/>
      <c r="I211" s="18"/>
      <c r="J211" s="18"/>
      <c r="K211" s="18"/>
      <c r="L211" s="18"/>
      <c r="M211" s="18"/>
      <c r="N211" s="18"/>
      <c r="O211" s="18"/>
    </row>
    <row r="212" spans="2:15" ht="15.75" x14ac:dyDescent="0.25">
      <c r="B212" s="31"/>
      <c r="C212" s="19"/>
      <c r="E212" s="20"/>
      <c r="G212" s="18"/>
      <c r="H212" s="18"/>
      <c r="I212" s="18"/>
      <c r="J212" s="18"/>
      <c r="K212" s="6"/>
      <c r="L212" s="18"/>
      <c r="M212" s="18"/>
      <c r="N212" s="18"/>
      <c r="O212" s="18"/>
    </row>
    <row r="213" spans="2:15" ht="15.75" x14ac:dyDescent="0.25">
      <c r="B213" s="31"/>
      <c r="C213" s="19"/>
      <c r="E213" s="20"/>
      <c r="G213" s="18"/>
      <c r="H213" s="18"/>
      <c r="I213" s="18"/>
      <c r="J213" s="18"/>
      <c r="K213" s="18"/>
      <c r="L213" s="18"/>
      <c r="M213" s="18"/>
      <c r="N213" s="18"/>
      <c r="O213" s="18"/>
    </row>
    <row r="214" spans="2:15" ht="15.75" x14ac:dyDescent="0.25">
      <c r="B214" s="31"/>
      <c r="C214" s="19"/>
      <c r="E214" s="20"/>
      <c r="G214" s="18"/>
      <c r="H214" s="18"/>
      <c r="I214" s="18"/>
      <c r="J214" s="18"/>
      <c r="K214" s="18"/>
      <c r="L214" s="18"/>
      <c r="M214" s="18"/>
      <c r="N214" s="18"/>
      <c r="O214" s="18"/>
    </row>
    <row r="215" spans="2:15" ht="15.75" x14ac:dyDescent="0.25">
      <c r="B215" s="228"/>
      <c r="C215" s="229"/>
      <c r="D215" s="229"/>
      <c r="E215" s="229"/>
      <c r="F215" s="229"/>
      <c r="G215" s="229"/>
      <c r="H215" s="229"/>
      <c r="I215" s="229"/>
      <c r="J215" s="229"/>
      <c r="K215" s="229"/>
      <c r="L215" s="229"/>
      <c r="M215" s="229"/>
      <c r="N215" s="229"/>
      <c r="O215" s="229"/>
    </row>
  </sheetData>
  <autoFilter ref="B7:O7"/>
  <mergeCells count="238">
    <mergeCell ref="B157:B164"/>
    <mergeCell ref="B198:B205"/>
    <mergeCell ref="B45:B48"/>
    <mergeCell ref="C45:F45"/>
    <mergeCell ref="C46:C48"/>
    <mergeCell ref="D46:D48"/>
    <mergeCell ref="E46:E48"/>
    <mergeCell ref="C141:F141"/>
    <mergeCell ref="C138:C140"/>
    <mergeCell ref="D138:D140"/>
    <mergeCell ref="E138:E140"/>
    <mergeCell ref="D134:D136"/>
    <mergeCell ref="C85:F85"/>
    <mergeCell ref="C93:E93"/>
    <mergeCell ref="C89:F89"/>
    <mergeCell ref="C97:F97"/>
    <mergeCell ref="C101:F101"/>
    <mergeCell ref="D122:D124"/>
    <mergeCell ref="E122:E124"/>
    <mergeCell ref="C126:C128"/>
    <mergeCell ref="D126:D128"/>
    <mergeCell ref="E126:E128"/>
    <mergeCell ref="C121:F121"/>
    <mergeCell ref="C118:C120"/>
    <mergeCell ref="C105:F105"/>
    <mergeCell ref="E106:E108"/>
    <mergeCell ref="C110:C112"/>
    <mergeCell ref="D110:D112"/>
    <mergeCell ref="E110:E112"/>
    <mergeCell ref="C109:F109"/>
    <mergeCell ref="C113:F113"/>
    <mergeCell ref="C94:C96"/>
    <mergeCell ref="D94:D96"/>
    <mergeCell ref="D146:D148"/>
    <mergeCell ref="E146:E148"/>
    <mergeCell ref="C145:F145"/>
    <mergeCell ref="C125:F125"/>
    <mergeCell ref="D118:D120"/>
    <mergeCell ref="E118:E120"/>
    <mergeCell ref="C106:C108"/>
    <mergeCell ref="D106:D108"/>
    <mergeCell ref="C117:F117"/>
    <mergeCell ref="C129:F129"/>
    <mergeCell ref="C114:C116"/>
    <mergeCell ref="D114:D116"/>
    <mergeCell ref="E114:E116"/>
    <mergeCell ref="E130:E132"/>
    <mergeCell ref="C134:C136"/>
    <mergeCell ref="E134:E136"/>
    <mergeCell ref="C122:C124"/>
    <mergeCell ref="C142:C144"/>
    <mergeCell ref="D142:D144"/>
    <mergeCell ref="E142:E144"/>
    <mergeCell ref="C146:C148"/>
    <mergeCell ref="C202:F202"/>
    <mergeCell ref="C149:F149"/>
    <mergeCell ref="C185:F185"/>
    <mergeCell ref="C154:C156"/>
    <mergeCell ref="D154:D156"/>
    <mergeCell ref="E154:E156"/>
    <mergeCell ref="C177:F177"/>
    <mergeCell ref="C181:F181"/>
    <mergeCell ref="C153:F153"/>
    <mergeCell ref="C166:C168"/>
    <mergeCell ref="D166:D168"/>
    <mergeCell ref="E166:E168"/>
    <mergeCell ref="C170:C172"/>
    <mergeCell ref="D170:D172"/>
    <mergeCell ref="E170:E172"/>
    <mergeCell ref="C174:C176"/>
    <mergeCell ref="D174:D176"/>
    <mergeCell ref="E174:E176"/>
    <mergeCell ref="C165:F165"/>
    <mergeCell ref="C169:F169"/>
    <mergeCell ref="C150:C152"/>
    <mergeCell ref="D150:D152"/>
    <mergeCell ref="E150:E152"/>
    <mergeCell ref="E178:E180"/>
    <mergeCell ref="B215:O215"/>
    <mergeCell ref="C41:F41"/>
    <mergeCell ref="C49:F49"/>
    <mergeCell ref="C53:F53"/>
    <mergeCell ref="C57:F57"/>
    <mergeCell ref="C199:C201"/>
    <mergeCell ref="D199:D201"/>
    <mergeCell ref="E199:E201"/>
    <mergeCell ref="C203:C205"/>
    <mergeCell ref="D203:D205"/>
    <mergeCell ref="E203:E205"/>
    <mergeCell ref="C186:C188"/>
    <mergeCell ref="D186:D188"/>
    <mergeCell ref="E186:E188"/>
    <mergeCell ref="C190:C192"/>
    <mergeCell ref="D190:D192"/>
    <mergeCell ref="C189:F189"/>
    <mergeCell ref="C158:C160"/>
    <mergeCell ref="D158:D160"/>
    <mergeCell ref="E158:E160"/>
    <mergeCell ref="E190:E192"/>
    <mergeCell ref="C178:C180"/>
    <mergeCell ref="D178:D180"/>
    <mergeCell ref="C198:F198"/>
    <mergeCell ref="C182:C184"/>
    <mergeCell ref="D182:D184"/>
    <mergeCell ref="E182:E184"/>
    <mergeCell ref="C173:F173"/>
    <mergeCell ref="C194:C197"/>
    <mergeCell ref="E194:E197"/>
    <mergeCell ref="D194:D197"/>
    <mergeCell ref="C193:E193"/>
    <mergeCell ref="C61:F61"/>
    <mergeCell ref="C65:F65"/>
    <mergeCell ref="C82:C84"/>
    <mergeCell ref="D82:D84"/>
    <mergeCell ref="E82:E84"/>
    <mergeCell ref="C77:F77"/>
    <mergeCell ref="C81:F81"/>
    <mergeCell ref="C162:C164"/>
    <mergeCell ref="D162:D164"/>
    <mergeCell ref="E162:E164"/>
    <mergeCell ref="C157:F157"/>
    <mergeCell ref="C161:F161"/>
    <mergeCell ref="C133:F133"/>
    <mergeCell ref="C137:F137"/>
    <mergeCell ref="C130:C132"/>
    <mergeCell ref="D130:D132"/>
    <mergeCell ref="E78:E80"/>
    <mergeCell ref="C69:F69"/>
    <mergeCell ref="C73:F73"/>
    <mergeCell ref="E94:E96"/>
    <mergeCell ref="C98:C100"/>
    <mergeCell ref="D98:D100"/>
    <mergeCell ref="E98:E100"/>
    <mergeCell ref="C102:C104"/>
    <mergeCell ref="D102:D104"/>
    <mergeCell ref="E102:E104"/>
    <mergeCell ref="C86:C88"/>
    <mergeCell ref="D86:D88"/>
    <mergeCell ref="E86:E88"/>
    <mergeCell ref="C90:C92"/>
    <mergeCell ref="D90:D92"/>
    <mergeCell ref="E90:E92"/>
    <mergeCell ref="B1:O1"/>
    <mergeCell ref="C20:F20"/>
    <mergeCell ref="C12:F12"/>
    <mergeCell ref="C30:C32"/>
    <mergeCell ref="D30:D32"/>
    <mergeCell ref="E30:E32"/>
    <mergeCell ref="B9:B11"/>
    <mergeCell ref="C9:C11"/>
    <mergeCell ref="D9:D11"/>
    <mergeCell ref="E9:E11"/>
    <mergeCell ref="C21:C23"/>
    <mergeCell ref="B2:L2"/>
    <mergeCell ref="B3:O3"/>
    <mergeCell ref="B5:B6"/>
    <mergeCell ref="C5:C6"/>
    <mergeCell ref="D5:D6"/>
    <mergeCell ref="B24:B28"/>
    <mergeCell ref="C17:C19"/>
    <mergeCell ref="D17:D19"/>
    <mergeCell ref="E17:E19"/>
    <mergeCell ref="C13:C15"/>
    <mergeCell ref="D13:D15"/>
    <mergeCell ref="E13:E15"/>
    <mergeCell ref="C16:F16"/>
    <mergeCell ref="F5:F6"/>
    <mergeCell ref="G5:I5"/>
    <mergeCell ref="M5:O5"/>
    <mergeCell ref="J5:L5"/>
    <mergeCell ref="B8:O8"/>
    <mergeCell ref="D21:D23"/>
    <mergeCell ref="E54:E56"/>
    <mergeCell ref="C58:C60"/>
    <mergeCell ref="D58:D60"/>
    <mergeCell ref="E58:E60"/>
    <mergeCell ref="B29:B32"/>
    <mergeCell ref="B33:B36"/>
    <mergeCell ref="B49:B52"/>
    <mergeCell ref="C37:F37"/>
    <mergeCell ref="D38:D40"/>
    <mergeCell ref="E38:E40"/>
    <mergeCell ref="C42:C44"/>
    <mergeCell ref="C38:C40"/>
    <mergeCell ref="C28:F28"/>
    <mergeCell ref="C29:F29"/>
    <mergeCell ref="B12:B23"/>
    <mergeCell ref="E21:E23"/>
    <mergeCell ref="C24:F24"/>
    <mergeCell ref="C25:C27"/>
    <mergeCell ref="B65:B68"/>
    <mergeCell ref="B53:B60"/>
    <mergeCell ref="D42:D44"/>
    <mergeCell ref="E42:E44"/>
    <mergeCell ref="C34:C36"/>
    <mergeCell ref="D34:D36"/>
    <mergeCell ref="E34:E36"/>
    <mergeCell ref="B97:B112"/>
    <mergeCell ref="E5:E6"/>
    <mergeCell ref="B85:B92"/>
    <mergeCell ref="D25:D27"/>
    <mergeCell ref="E25:E27"/>
    <mergeCell ref="B69:B72"/>
    <mergeCell ref="B73:B76"/>
    <mergeCell ref="B77:B80"/>
    <mergeCell ref="B81:B84"/>
    <mergeCell ref="C70:C72"/>
    <mergeCell ref="D70:D72"/>
    <mergeCell ref="E70:E72"/>
    <mergeCell ref="C74:C76"/>
    <mergeCell ref="D74:D76"/>
    <mergeCell ref="E74:E76"/>
    <mergeCell ref="C78:C80"/>
    <mergeCell ref="D78:D80"/>
    <mergeCell ref="B113:B140"/>
    <mergeCell ref="B169:B184"/>
    <mergeCell ref="B185:B197"/>
    <mergeCell ref="B208:O208"/>
    <mergeCell ref="B41:B44"/>
    <mergeCell ref="B37:B40"/>
    <mergeCell ref="B149:B152"/>
    <mergeCell ref="B153:B156"/>
    <mergeCell ref="B165:B168"/>
    <mergeCell ref="B141:B144"/>
    <mergeCell ref="B145:B148"/>
    <mergeCell ref="B93:B96"/>
    <mergeCell ref="C62:C64"/>
    <mergeCell ref="D62:D64"/>
    <mergeCell ref="E62:E64"/>
    <mergeCell ref="C66:C68"/>
    <mergeCell ref="D66:D68"/>
    <mergeCell ref="E66:E68"/>
    <mergeCell ref="C50:C52"/>
    <mergeCell ref="D50:D52"/>
    <mergeCell ref="E50:E52"/>
    <mergeCell ref="C54:C56"/>
    <mergeCell ref="D54:D56"/>
    <mergeCell ref="B61:B64"/>
  </mergeCells>
  <pageMargins left="0.70866141732283461" right="0.70866141732283461" top="0.36875000000000002" bottom="0.31343749999999998" header="0.20281250000000001" footer="0.17822916666666666"/>
  <pageSetup paperSize="9" scale="59" fitToHeight="0" orientation="landscape" horizontalDpi="1200" verticalDpi="1200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sqref="A1:L1"/>
    </sheetView>
  </sheetViews>
  <sheetFormatPr defaultRowHeight="15" x14ac:dyDescent="0.25"/>
  <cols>
    <col min="1" max="1" width="31.28515625" customWidth="1"/>
    <col min="2" max="2" width="17.85546875" customWidth="1"/>
    <col min="3" max="3" width="12.5703125" customWidth="1"/>
    <col min="4" max="4" width="13.5703125" customWidth="1"/>
    <col min="5" max="5" width="12.140625" customWidth="1"/>
    <col min="6" max="6" width="15.28515625" customWidth="1"/>
    <col min="7" max="7" width="13.5703125" customWidth="1"/>
    <col min="8" max="8" width="16.28515625" customWidth="1"/>
    <col min="9" max="9" width="13.28515625" customWidth="1"/>
    <col min="10" max="10" width="13.42578125" customWidth="1"/>
    <col min="11" max="11" width="15.28515625" customWidth="1"/>
    <col min="12" max="12" width="13" customWidth="1"/>
  </cols>
  <sheetData>
    <row r="1" spans="1:20" ht="103.5" customHeight="1" x14ac:dyDescent="0.3">
      <c r="A1" s="240" t="s">
        <v>71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</row>
    <row r="2" spans="1:20" ht="18.75" x14ac:dyDescent="0.25">
      <c r="A2" s="239" t="s">
        <v>35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20" ht="15.75" x14ac:dyDescent="0.25">
      <c r="A3" s="6" t="s">
        <v>36</v>
      </c>
    </row>
    <row r="4" spans="1:20" ht="15.75" x14ac:dyDescent="0.25">
      <c r="A4" s="238" t="s">
        <v>37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</row>
    <row r="5" spans="1:20" ht="15.75" x14ac:dyDescent="0.25">
      <c r="A5" s="238" t="s">
        <v>38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</row>
    <row r="6" spans="1:20" ht="15.75" x14ac:dyDescent="0.25">
      <c r="A6" s="238" t="s">
        <v>39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</row>
    <row r="7" spans="1:20" ht="15.75" x14ac:dyDescent="0.25">
      <c r="A7" s="5" t="s">
        <v>40</v>
      </c>
    </row>
    <row r="8" spans="1:20" ht="15.75" x14ac:dyDescent="0.25">
      <c r="A8" s="238" t="s">
        <v>41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</row>
    <row r="9" spans="1:20" ht="15.75" x14ac:dyDescent="0.25">
      <c r="J9" s="237" t="s">
        <v>42</v>
      </c>
      <c r="K9" s="237"/>
      <c r="L9" s="237"/>
      <c r="T9" s="7"/>
    </row>
    <row r="10" spans="1:20" ht="50.25" customHeight="1" x14ac:dyDescent="0.25">
      <c r="A10" s="243" t="s">
        <v>1</v>
      </c>
      <c r="B10" s="180" t="s">
        <v>2</v>
      </c>
      <c r="C10" s="243" t="s">
        <v>43</v>
      </c>
      <c r="D10" s="243" t="s">
        <v>44</v>
      </c>
      <c r="E10" s="243"/>
      <c r="F10" s="243"/>
      <c r="G10" s="243" t="s">
        <v>45</v>
      </c>
      <c r="H10" s="243"/>
      <c r="I10" s="243"/>
      <c r="J10" s="243" t="s">
        <v>46</v>
      </c>
      <c r="K10" s="243"/>
      <c r="L10" s="243"/>
    </row>
    <row r="11" spans="1:20" x14ac:dyDescent="0.25">
      <c r="A11" s="243"/>
      <c r="B11" s="180"/>
      <c r="C11" s="243"/>
      <c r="D11" s="8" t="s">
        <v>4</v>
      </c>
      <c r="E11" s="9" t="s">
        <v>5</v>
      </c>
      <c r="F11" s="9" t="s">
        <v>6</v>
      </c>
      <c r="G11" s="8" t="s">
        <v>4</v>
      </c>
      <c r="H11" s="9" t="s">
        <v>5</v>
      </c>
      <c r="I11" s="9" t="s">
        <v>6</v>
      </c>
      <c r="J11" s="8" t="s">
        <v>4</v>
      </c>
      <c r="K11" s="9" t="s">
        <v>5</v>
      </c>
      <c r="L11" s="9" t="s">
        <v>6</v>
      </c>
    </row>
    <row r="12" spans="1:20" x14ac:dyDescent="0.25">
      <c r="A12" s="10">
        <v>1</v>
      </c>
      <c r="B12" s="10"/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0">
        <v>8</v>
      </c>
      <c r="J12" s="10">
        <v>9</v>
      </c>
      <c r="K12" s="10">
        <v>10</v>
      </c>
      <c r="L12" s="10">
        <v>11</v>
      </c>
    </row>
    <row r="13" spans="1:20" ht="25.5" x14ac:dyDescent="0.25">
      <c r="A13" s="15" t="s">
        <v>47</v>
      </c>
      <c r="B13" s="15"/>
      <c r="C13" s="8"/>
      <c r="D13" s="11"/>
      <c r="E13" s="9"/>
      <c r="F13" s="9"/>
      <c r="G13" s="11"/>
      <c r="H13" s="11"/>
      <c r="I13" s="11"/>
      <c r="J13" s="11"/>
      <c r="K13" s="9"/>
      <c r="L13" s="9"/>
    </row>
    <row r="14" spans="1:20" x14ac:dyDescent="0.25">
      <c r="A14" s="13" t="s">
        <v>8</v>
      </c>
      <c r="B14" s="12"/>
      <c r="C14" s="11"/>
      <c r="D14" s="11"/>
      <c r="E14" s="9"/>
      <c r="F14" s="9"/>
      <c r="G14" s="11"/>
      <c r="H14" s="11"/>
      <c r="I14" s="11"/>
      <c r="J14" s="11"/>
      <c r="K14" s="9"/>
      <c r="L14" s="9"/>
    </row>
    <row r="15" spans="1:20" x14ac:dyDescent="0.25">
      <c r="A15" s="16" t="s">
        <v>12</v>
      </c>
      <c r="B15" s="11"/>
      <c r="C15" s="11"/>
      <c r="D15" s="11"/>
      <c r="E15" s="9"/>
      <c r="F15" s="9"/>
      <c r="G15" s="11"/>
      <c r="H15" s="11"/>
      <c r="I15" s="11"/>
      <c r="J15" s="11"/>
      <c r="K15" s="9"/>
      <c r="L15" s="9"/>
    </row>
    <row r="16" spans="1:20" x14ac:dyDescent="0.25">
      <c r="A16" s="16" t="s">
        <v>13</v>
      </c>
      <c r="B16" s="241"/>
      <c r="C16" s="241"/>
      <c r="D16" s="241"/>
      <c r="E16" s="242"/>
      <c r="F16" s="242"/>
      <c r="G16" s="241"/>
      <c r="H16" s="241"/>
      <c r="I16" s="241"/>
      <c r="J16" s="241"/>
      <c r="K16" s="242"/>
      <c r="L16" s="242"/>
    </row>
    <row r="17" spans="1:12" x14ac:dyDescent="0.25">
      <c r="A17" s="16" t="s">
        <v>14</v>
      </c>
      <c r="B17" s="241"/>
      <c r="C17" s="241"/>
      <c r="D17" s="241"/>
      <c r="E17" s="242"/>
      <c r="F17" s="242"/>
      <c r="G17" s="241"/>
      <c r="H17" s="241"/>
      <c r="I17" s="241"/>
      <c r="J17" s="241"/>
      <c r="K17" s="242"/>
      <c r="L17" s="242"/>
    </row>
    <row r="18" spans="1:12" x14ac:dyDescent="0.25">
      <c r="A18" s="242" t="s">
        <v>48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</row>
    <row r="19" spans="1:12" ht="25.5" x14ac:dyDescent="0.25">
      <c r="A19" s="12" t="s">
        <v>49</v>
      </c>
      <c r="B19" s="11"/>
      <c r="C19" s="11"/>
      <c r="D19" s="11"/>
      <c r="E19" s="9"/>
      <c r="F19" s="9"/>
      <c r="G19" s="11"/>
      <c r="H19" s="11"/>
      <c r="I19" s="11"/>
      <c r="J19" s="11"/>
      <c r="K19" s="9"/>
      <c r="L19" s="9"/>
    </row>
    <row r="20" spans="1:12" x14ac:dyDescent="0.25">
      <c r="A20" s="13" t="s">
        <v>8</v>
      </c>
      <c r="B20" s="11"/>
      <c r="C20" s="11"/>
      <c r="D20" s="11"/>
      <c r="E20" s="9"/>
      <c r="F20" s="9"/>
      <c r="G20" s="11"/>
      <c r="H20" s="11"/>
      <c r="I20" s="11"/>
      <c r="J20" s="11"/>
      <c r="K20" s="9"/>
      <c r="L20" s="9"/>
    </row>
    <row r="21" spans="1:12" x14ac:dyDescent="0.25">
      <c r="A21" s="13" t="s">
        <v>12</v>
      </c>
      <c r="B21" s="11"/>
      <c r="C21" s="11"/>
      <c r="D21" s="11"/>
      <c r="E21" s="9"/>
      <c r="F21" s="9"/>
      <c r="G21" s="11"/>
      <c r="H21" s="11"/>
      <c r="I21" s="11"/>
      <c r="J21" s="11"/>
      <c r="K21" s="9"/>
      <c r="L21" s="9"/>
    </row>
    <row r="22" spans="1:12" x14ac:dyDescent="0.25">
      <c r="A22" s="16" t="s">
        <v>13</v>
      </c>
      <c r="B22" s="241"/>
      <c r="C22" s="241"/>
      <c r="D22" s="241"/>
      <c r="E22" s="242"/>
      <c r="F22" s="242"/>
      <c r="G22" s="241"/>
      <c r="H22" s="241"/>
      <c r="I22" s="241"/>
      <c r="J22" s="241"/>
      <c r="K22" s="242"/>
      <c r="L22" s="242"/>
    </row>
    <row r="23" spans="1:12" x14ac:dyDescent="0.25">
      <c r="A23" s="13" t="s">
        <v>14</v>
      </c>
      <c r="B23" s="241"/>
      <c r="C23" s="241"/>
      <c r="D23" s="241"/>
      <c r="E23" s="242"/>
      <c r="F23" s="242"/>
      <c r="G23" s="241"/>
      <c r="H23" s="241"/>
      <c r="I23" s="241"/>
      <c r="J23" s="241"/>
      <c r="K23" s="242"/>
      <c r="L23" s="242"/>
    </row>
    <row r="24" spans="1:12" ht="25.5" x14ac:dyDescent="0.25">
      <c r="A24" s="12" t="s">
        <v>50</v>
      </c>
      <c r="B24" s="11"/>
      <c r="C24" s="11"/>
      <c r="D24" s="11"/>
      <c r="E24" s="9"/>
      <c r="F24" s="9"/>
      <c r="G24" s="11"/>
      <c r="H24" s="11"/>
      <c r="I24" s="11"/>
      <c r="J24" s="11"/>
      <c r="K24" s="9"/>
      <c r="L24" s="9"/>
    </row>
    <row r="25" spans="1:12" x14ac:dyDescent="0.25">
      <c r="A25" s="16" t="s">
        <v>8</v>
      </c>
      <c r="B25" s="11"/>
      <c r="C25" s="11"/>
      <c r="D25" s="11"/>
      <c r="E25" s="9"/>
      <c r="F25" s="9"/>
      <c r="G25" s="11"/>
      <c r="H25" s="11"/>
      <c r="I25" s="11"/>
      <c r="J25" s="11"/>
      <c r="K25" s="9"/>
      <c r="L25" s="9"/>
    </row>
    <row r="26" spans="1:12" x14ac:dyDescent="0.25">
      <c r="A26" s="16" t="s">
        <v>12</v>
      </c>
      <c r="B26" s="11"/>
      <c r="C26" s="11"/>
      <c r="D26" s="11"/>
      <c r="E26" s="9"/>
      <c r="F26" s="9"/>
      <c r="G26" s="11"/>
      <c r="H26" s="11"/>
      <c r="I26" s="11"/>
      <c r="J26" s="11"/>
      <c r="K26" s="9"/>
      <c r="L26" s="9"/>
    </row>
    <row r="27" spans="1:12" x14ac:dyDescent="0.25">
      <c r="A27" s="16" t="s">
        <v>13</v>
      </c>
      <c r="B27" s="241"/>
      <c r="C27" s="241"/>
      <c r="D27" s="241"/>
      <c r="E27" s="242"/>
      <c r="F27" s="242"/>
      <c r="G27" s="241"/>
      <c r="H27" s="241"/>
      <c r="I27" s="241"/>
      <c r="J27" s="241"/>
      <c r="K27" s="242"/>
      <c r="L27" s="242"/>
    </row>
    <row r="28" spans="1:12" x14ac:dyDescent="0.25">
      <c r="A28" s="16" t="s">
        <v>14</v>
      </c>
      <c r="B28" s="241"/>
      <c r="C28" s="241"/>
      <c r="D28" s="241"/>
      <c r="E28" s="242"/>
      <c r="F28" s="242"/>
      <c r="G28" s="241"/>
      <c r="H28" s="241"/>
      <c r="I28" s="241"/>
      <c r="J28" s="241"/>
      <c r="K28" s="242"/>
      <c r="L28" s="242"/>
    </row>
    <row r="29" spans="1:12" ht="25.5" x14ac:dyDescent="0.25">
      <c r="A29" s="11" t="s">
        <v>51</v>
      </c>
      <c r="B29" s="11"/>
      <c r="C29" s="11"/>
      <c r="D29" s="11"/>
      <c r="E29" s="9"/>
      <c r="F29" s="9"/>
      <c r="G29" s="11"/>
      <c r="H29" s="11"/>
      <c r="I29" s="11"/>
      <c r="J29" s="11"/>
      <c r="K29" s="9"/>
      <c r="L29" s="9"/>
    </row>
    <row r="30" spans="1:12" x14ac:dyDescent="0.25">
      <c r="A30" s="16" t="s">
        <v>8</v>
      </c>
      <c r="B30" s="11"/>
      <c r="C30" s="11"/>
      <c r="D30" s="11"/>
      <c r="E30" s="9"/>
      <c r="F30" s="9"/>
      <c r="G30" s="11"/>
      <c r="H30" s="11"/>
      <c r="I30" s="11"/>
      <c r="J30" s="11"/>
      <c r="K30" s="9"/>
      <c r="L30" s="9"/>
    </row>
    <row r="31" spans="1:12" x14ac:dyDescent="0.25">
      <c r="A31" s="16" t="s">
        <v>12</v>
      </c>
      <c r="B31" s="11"/>
      <c r="C31" s="11"/>
      <c r="D31" s="11"/>
      <c r="E31" s="9"/>
      <c r="F31" s="9"/>
      <c r="G31" s="11"/>
      <c r="H31" s="11"/>
      <c r="I31" s="11"/>
      <c r="J31" s="11"/>
      <c r="K31" s="9"/>
      <c r="L31" s="9"/>
    </row>
    <row r="32" spans="1:12" x14ac:dyDescent="0.25">
      <c r="A32" s="16" t="s">
        <v>13</v>
      </c>
      <c r="B32" s="241"/>
      <c r="C32" s="241"/>
      <c r="D32" s="241"/>
      <c r="E32" s="242"/>
      <c r="F32" s="242"/>
      <c r="G32" s="241"/>
      <c r="H32" s="241"/>
      <c r="I32" s="241"/>
      <c r="J32" s="241"/>
      <c r="K32" s="242"/>
      <c r="L32" s="242"/>
    </row>
    <row r="33" spans="1:13" x14ac:dyDescent="0.25">
      <c r="A33" s="16" t="s">
        <v>14</v>
      </c>
      <c r="B33" s="241"/>
      <c r="C33" s="241"/>
      <c r="D33" s="241"/>
      <c r="E33" s="242"/>
      <c r="F33" s="242"/>
      <c r="G33" s="241"/>
      <c r="H33" s="241"/>
      <c r="I33" s="241"/>
      <c r="J33" s="241"/>
      <c r="K33" s="242"/>
      <c r="L33" s="242"/>
    </row>
    <row r="34" spans="1:13" ht="25.5" x14ac:dyDescent="0.25">
      <c r="A34" s="11" t="s">
        <v>52</v>
      </c>
      <c r="B34" s="11"/>
      <c r="C34" s="11"/>
      <c r="D34" s="11"/>
      <c r="E34" s="9"/>
      <c r="F34" s="9"/>
      <c r="G34" s="11"/>
      <c r="H34" s="11"/>
      <c r="I34" s="11"/>
      <c r="J34" s="11"/>
      <c r="K34" s="9"/>
      <c r="L34" s="9"/>
    </row>
    <row r="35" spans="1:13" x14ac:dyDescent="0.25">
      <c r="A35" s="16" t="s">
        <v>8</v>
      </c>
      <c r="B35" s="11"/>
      <c r="C35" s="11"/>
      <c r="D35" s="11"/>
      <c r="E35" s="9"/>
      <c r="F35" s="9"/>
      <c r="G35" s="11"/>
      <c r="H35" s="11"/>
      <c r="I35" s="11"/>
      <c r="J35" s="11"/>
      <c r="K35" s="9"/>
      <c r="L35" s="9"/>
    </row>
    <row r="36" spans="1:13" x14ac:dyDescent="0.25">
      <c r="A36" s="16" t="s">
        <v>12</v>
      </c>
      <c r="B36" s="11"/>
      <c r="C36" s="11"/>
      <c r="D36" s="11"/>
      <c r="E36" s="9"/>
      <c r="F36" s="9"/>
      <c r="G36" s="11"/>
      <c r="H36" s="11"/>
      <c r="I36" s="11"/>
      <c r="J36" s="11"/>
      <c r="K36" s="9"/>
      <c r="L36" s="9"/>
    </row>
    <row r="37" spans="1:13" x14ac:dyDescent="0.25">
      <c r="A37" s="16" t="s">
        <v>13</v>
      </c>
      <c r="B37" s="241"/>
      <c r="C37" s="241"/>
      <c r="D37" s="241"/>
      <c r="E37" s="242"/>
      <c r="F37" s="242"/>
      <c r="G37" s="241"/>
      <c r="H37" s="241"/>
      <c r="I37" s="241"/>
      <c r="J37" s="241"/>
      <c r="K37" s="242"/>
      <c r="L37" s="242"/>
    </row>
    <row r="38" spans="1:13" x14ac:dyDescent="0.25">
      <c r="A38" s="16" t="s">
        <v>14</v>
      </c>
      <c r="B38" s="241"/>
      <c r="C38" s="241"/>
      <c r="D38" s="241"/>
      <c r="E38" s="242"/>
      <c r="F38" s="242"/>
      <c r="G38" s="241"/>
      <c r="H38" s="241"/>
      <c r="I38" s="241"/>
      <c r="J38" s="241"/>
      <c r="K38" s="242"/>
      <c r="L38" s="242"/>
    </row>
    <row r="39" spans="1:13" ht="76.5" x14ac:dyDescent="0.25">
      <c r="A39" s="3" t="s">
        <v>53</v>
      </c>
    </row>
    <row r="40" spans="1:13" ht="25.5" x14ac:dyDescent="0.25">
      <c r="A40" s="3" t="s">
        <v>15</v>
      </c>
    </row>
    <row r="41" spans="1:13" ht="18.75" x14ac:dyDescent="0.25">
      <c r="A41" s="4"/>
    </row>
    <row r="42" spans="1:13" ht="18.75" x14ac:dyDescent="0.25">
      <c r="A42" s="4"/>
    </row>
    <row r="43" spans="1:13" ht="18.75" x14ac:dyDescent="0.25">
      <c r="A43" s="4"/>
    </row>
    <row r="44" spans="1:13" ht="15.75" x14ac:dyDescent="0.25">
      <c r="A44" s="6"/>
    </row>
    <row r="45" spans="1:13" ht="75" x14ac:dyDescent="0.25">
      <c r="A45" s="4" t="s">
        <v>16</v>
      </c>
      <c r="M45" s="4" t="s">
        <v>32</v>
      </c>
    </row>
    <row r="46" spans="1:13" ht="15.75" x14ac:dyDescent="0.25">
      <c r="A46" s="2"/>
    </row>
    <row r="47" spans="1:13" ht="31.5" x14ac:dyDescent="0.25">
      <c r="A47" s="2" t="s">
        <v>54</v>
      </c>
    </row>
  </sheetData>
  <mergeCells count="69">
    <mergeCell ref="J10:L10"/>
    <mergeCell ref="A10:A11"/>
    <mergeCell ref="B10:B11"/>
    <mergeCell ref="C10:C11"/>
    <mergeCell ref="D10:F10"/>
    <mergeCell ref="G10:I10"/>
    <mergeCell ref="L16:L17"/>
    <mergeCell ref="A18:L18"/>
    <mergeCell ref="B16:B17"/>
    <mergeCell ref="C16:C17"/>
    <mergeCell ref="D16:D17"/>
    <mergeCell ref="E16:E17"/>
    <mergeCell ref="F16:F17"/>
    <mergeCell ref="G16:G17"/>
    <mergeCell ref="G22:G23"/>
    <mergeCell ref="H16:H17"/>
    <mergeCell ref="I16:I17"/>
    <mergeCell ref="J16:J17"/>
    <mergeCell ref="K16:K17"/>
    <mergeCell ref="B22:B23"/>
    <mergeCell ref="C22:C23"/>
    <mergeCell ref="D22:D23"/>
    <mergeCell ref="E22:E23"/>
    <mergeCell ref="F22:F23"/>
    <mergeCell ref="B27:B28"/>
    <mergeCell ref="C27:C28"/>
    <mergeCell ref="D27:D28"/>
    <mergeCell ref="E27:E28"/>
    <mergeCell ref="F27:F28"/>
    <mergeCell ref="K27:K28"/>
    <mergeCell ref="L27:L28"/>
    <mergeCell ref="H22:H23"/>
    <mergeCell ref="I22:I23"/>
    <mergeCell ref="J22:J23"/>
    <mergeCell ref="K22:K23"/>
    <mergeCell ref="L22:L23"/>
    <mergeCell ref="G32:G33"/>
    <mergeCell ref="G27:G28"/>
    <mergeCell ref="H27:H28"/>
    <mergeCell ref="I27:I28"/>
    <mergeCell ref="J27:J28"/>
    <mergeCell ref="F37:F38"/>
    <mergeCell ref="B32:B33"/>
    <mergeCell ref="C32:C33"/>
    <mergeCell ref="D32:D33"/>
    <mergeCell ref="E32:E33"/>
    <mergeCell ref="F32:F33"/>
    <mergeCell ref="A1:L1"/>
    <mergeCell ref="G37:G38"/>
    <mergeCell ref="H37:H38"/>
    <mergeCell ref="I37:I38"/>
    <mergeCell ref="J37:J38"/>
    <mergeCell ref="K37:K38"/>
    <mergeCell ref="L37:L38"/>
    <mergeCell ref="H32:H33"/>
    <mergeCell ref="I32:I33"/>
    <mergeCell ref="J32:J33"/>
    <mergeCell ref="K32:K33"/>
    <mergeCell ref="L32:L33"/>
    <mergeCell ref="B37:B38"/>
    <mergeCell ref="C37:C38"/>
    <mergeCell ref="D37:D38"/>
    <mergeCell ref="E37:E38"/>
    <mergeCell ref="J9:L9"/>
    <mergeCell ref="A6:L6"/>
    <mergeCell ref="A5:L5"/>
    <mergeCell ref="A4:L4"/>
    <mergeCell ref="A2:L2"/>
    <mergeCell ref="A8:L8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L1" sqref="L1"/>
    </sheetView>
  </sheetViews>
  <sheetFormatPr defaultRowHeight="15" x14ac:dyDescent="0.25"/>
  <cols>
    <col min="1" max="1" width="28.5703125" customWidth="1"/>
    <col min="2" max="2" width="21.140625" customWidth="1"/>
    <col min="3" max="3" width="19.85546875" customWidth="1"/>
    <col min="4" max="4" width="15.5703125" customWidth="1"/>
    <col min="5" max="5" width="14.42578125" customWidth="1"/>
    <col min="6" max="6" width="13.7109375" customWidth="1"/>
    <col min="7" max="7" width="13.5703125" customWidth="1"/>
    <col min="8" max="8" width="15.5703125" customWidth="1"/>
  </cols>
  <sheetData>
    <row r="1" spans="1:12" ht="96.75" customHeight="1" x14ac:dyDescent="0.3">
      <c r="A1" s="244" t="s">
        <v>72</v>
      </c>
      <c r="B1" s="244"/>
      <c r="C1" s="244"/>
      <c r="D1" s="244"/>
      <c r="E1" s="244"/>
      <c r="F1" s="244"/>
      <c r="G1" s="244"/>
      <c r="H1" s="244"/>
      <c r="L1" s="17"/>
    </row>
    <row r="2" spans="1:12" ht="18.75" x14ac:dyDescent="0.25">
      <c r="A2" s="239" t="s">
        <v>55</v>
      </c>
      <c r="B2" s="239"/>
      <c r="C2" s="239"/>
      <c r="D2" s="239"/>
      <c r="E2" s="239"/>
      <c r="F2" s="239"/>
      <c r="G2" s="239"/>
      <c r="H2" s="239"/>
    </row>
    <row r="3" spans="1:12" ht="15.75" x14ac:dyDescent="0.25">
      <c r="A3" s="238" t="s">
        <v>17</v>
      </c>
      <c r="B3" s="238"/>
      <c r="C3" s="238"/>
      <c r="D3" s="238"/>
      <c r="E3" s="238"/>
      <c r="F3" s="238"/>
      <c r="G3" s="238"/>
      <c r="H3" s="238"/>
    </row>
    <row r="4" spans="1:12" ht="15.75" x14ac:dyDescent="0.25">
      <c r="A4" s="238" t="s">
        <v>18</v>
      </c>
      <c r="B4" s="238"/>
      <c r="C4" s="238"/>
      <c r="D4" s="238"/>
      <c r="E4" s="238"/>
      <c r="F4" s="238"/>
      <c r="G4" s="238"/>
      <c r="H4" s="238"/>
    </row>
    <row r="5" spans="1:12" ht="15.75" x14ac:dyDescent="0.25">
      <c r="A5" s="238" t="s">
        <v>36</v>
      </c>
      <c r="B5" s="238"/>
      <c r="C5" s="238"/>
      <c r="D5" s="238"/>
      <c r="E5" s="238"/>
      <c r="F5" s="238"/>
      <c r="G5" s="238"/>
      <c r="H5" s="238"/>
    </row>
    <row r="6" spans="1:12" ht="15.75" x14ac:dyDescent="0.25">
      <c r="A6" s="238" t="s">
        <v>56</v>
      </c>
      <c r="B6" s="238"/>
      <c r="C6" s="238"/>
      <c r="D6" s="238"/>
      <c r="E6" s="238"/>
      <c r="F6" s="238"/>
      <c r="G6" s="238"/>
      <c r="H6" s="238"/>
    </row>
    <row r="7" spans="1:12" ht="25.5" x14ac:dyDescent="0.25">
      <c r="A7" s="8" t="s">
        <v>57</v>
      </c>
      <c r="B7" s="243" t="s">
        <v>20</v>
      </c>
      <c r="C7" s="243" t="s">
        <v>59</v>
      </c>
      <c r="D7" s="243" t="s">
        <v>22</v>
      </c>
      <c r="E7" s="243" t="s">
        <v>60</v>
      </c>
      <c r="F7" s="243"/>
      <c r="G7" s="243" t="s">
        <v>61</v>
      </c>
      <c r="H7" s="243" t="s">
        <v>62</v>
      </c>
    </row>
    <row r="8" spans="1:12" ht="51" x14ac:dyDescent="0.25">
      <c r="A8" s="8" t="s">
        <v>58</v>
      </c>
      <c r="B8" s="243"/>
      <c r="C8" s="243"/>
      <c r="D8" s="243"/>
      <c r="E8" s="8" t="s">
        <v>63</v>
      </c>
      <c r="F8" s="8" t="s">
        <v>64</v>
      </c>
      <c r="G8" s="243"/>
      <c r="H8" s="243"/>
    </row>
    <row r="9" spans="1:12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</row>
    <row r="10" spans="1:12" ht="35.25" customHeight="1" x14ac:dyDescent="0.25">
      <c r="A10" s="241" t="s">
        <v>65</v>
      </c>
      <c r="B10" s="9" t="s">
        <v>24</v>
      </c>
      <c r="C10" s="12"/>
      <c r="D10" s="9"/>
      <c r="E10" s="9"/>
      <c r="F10" s="9"/>
      <c r="G10" s="9"/>
      <c r="H10" s="11"/>
    </row>
    <row r="11" spans="1:12" x14ac:dyDescent="0.25">
      <c r="A11" s="241"/>
      <c r="B11" s="9" t="s">
        <v>25</v>
      </c>
      <c r="C11" s="12"/>
      <c r="D11" s="9"/>
      <c r="E11" s="9"/>
      <c r="F11" s="9"/>
      <c r="G11" s="9"/>
      <c r="H11" s="11"/>
    </row>
    <row r="12" spans="1:12" x14ac:dyDescent="0.25">
      <c r="A12" s="243" t="s">
        <v>66</v>
      </c>
      <c r="B12" s="243"/>
      <c r="C12" s="243"/>
      <c r="D12" s="243"/>
      <c r="E12" s="243"/>
      <c r="F12" s="243"/>
      <c r="G12" s="243"/>
      <c r="H12" s="243"/>
    </row>
    <row r="13" spans="1:12" ht="25.5" x14ac:dyDescent="0.25">
      <c r="A13" s="11" t="s">
        <v>67</v>
      </c>
      <c r="B13" s="9" t="s">
        <v>24</v>
      </c>
      <c r="C13" s="11"/>
      <c r="D13" s="9"/>
      <c r="E13" s="9"/>
      <c r="F13" s="11"/>
      <c r="G13" s="11"/>
      <c r="H13" s="11"/>
    </row>
    <row r="14" spans="1:12" x14ac:dyDescent="0.25">
      <c r="A14" s="11" t="s">
        <v>68</v>
      </c>
      <c r="B14" s="9" t="s">
        <v>25</v>
      </c>
      <c r="C14" s="11"/>
      <c r="D14" s="9"/>
      <c r="E14" s="9"/>
      <c r="F14" s="11"/>
      <c r="G14" s="11"/>
      <c r="H14" s="11"/>
    </row>
    <row r="15" spans="1:12" x14ac:dyDescent="0.25">
      <c r="A15" s="11"/>
      <c r="B15" s="9" t="s">
        <v>27</v>
      </c>
      <c r="C15" s="11"/>
      <c r="D15" s="9"/>
      <c r="E15" s="9"/>
      <c r="F15" s="11"/>
      <c r="G15" s="11"/>
      <c r="H15" s="11"/>
    </row>
    <row r="16" spans="1:12" x14ac:dyDescent="0.25">
      <c r="A16" s="11" t="s">
        <v>26</v>
      </c>
      <c r="B16" s="9" t="s">
        <v>24</v>
      </c>
      <c r="C16" s="11"/>
      <c r="D16" s="9"/>
      <c r="E16" s="9"/>
      <c r="F16" s="11"/>
      <c r="G16" s="11"/>
      <c r="H16" s="11"/>
    </row>
    <row r="17" spans="1:8" x14ac:dyDescent="0.25">
      <c r="A17" s="11"/>
      <c r="B17" s="9" t="s">
        <v>28</v>
      </c>
      <c r="C17" s="11"/>
      <c r="D17" s="9"/>
      <c r="E17" s="11"/>
      <c r="F17" s="11"/>
      <c r="G17" s="11"/>
      <c r="H17" s="11"/>
    </row>
    <row r="18" spans="1:8" x14ac:dyDescent="0.25">
      <c r="A18" s="14"/>
      <c r="B18" s="9" t="s">
        <v>25</v>
      </c>
      <c r="C18" s="11"/>
      <c r="D18" s="9"/>
      <c r="E18" s="11"/>
      <c r="F18" s="11"/>
      <c r="G18" s="11"/>
      <c r="H18" s="11"/>
    </row>
    <row r="19" spans="1:8" x14ac:dyDescent="0.25">
      <c r="A19" s="241" t="s">
        <v>29</v>
      </c>
      <c r="B19" s="9" t="s">
        <v>27</v>
      </c>
      <c r="C19" s="11"/>
      <c r="D19" s="9"/>
      <c r="E19" s="9"/>
      <c r="F19" s="11"/>
      <c r="G19" s="11"/>
      <c r="H19" s="11"/>
    </row>
    <row r="20" spans="1:8" x14ac:dyDescent="0.25">
      <c r="A20" s="241"/>
      <c r="B20" s="9" t="s">
        <v>24</v>
      </c>
      <c r="C20" s="11"/>
      <c r="D20" s="9"/>
      <c r="E20" s="9"/>
      <c r="F20" s="11"/>
      <c r="G20" s="11"/>
      <c r="H20" s="11"/>
    </row>
    <row r="21" spans="1:8" x14ac:dyDescent="0.25">
      <c r="A21" s="241"/>
      <c r="B21" s="9" t="s">
        <v>28</v>
      </c>
      <c r="C21" s="11"/>
      <c r="D21" s="9"/>
      <c r="E21" s="9"/>
      <c r="F21" s="11"/>
      <c r="G21" s="11"/>
      <c r="H21" s="11"/>
    </row>
    <row r="22" spans="1:8" x14ac:dyDescent="0.25">
      <c r="A22" s="241"/>
      <c r="B22" s="9" t="s">
        <v>25</v>
      </c>
      <c r="C22" s="11"/>
      <c r="D22" s="9"/>
      <c r="E22" s="11"/>
      <c r="F22" s="11"/>
      <c r="G22" s="11"/>
      <c r="H22" s="11"/>
    </row>
    <row r="23" spans="1:8" x14ac:dyDescent="0.25">
      <c r="A23" s="241" t="s">
        <v>30</v>
      </c>
      <c r="B23" s="9" t="s">
        <v>27</v>
      </c>
      <c r="C23" s="11"/>
      <c r="D23" s="9"/>
      <c r="E23" s="9"/>
      <c r="F23" s="11"/>
      <c r="G23" s="11"/>
      <c r="H23" s="11"/>
    </row>
    <row r="24" spans="1:8" x14ac:dyDescent="0.25">
      <c r="A24" s="241"/>
      <c r="B24" s="9" t="s">
        <v>24</v>
      </c>
      <c r="C24" s="11"/>
      <c r="D24" s="9"/>
      <c r="E24" s="9"/>
      <c r="F24" s="11"/>
      <c r="G24" s="11"/>
      <c r="H24" s="11"/>
    </row>
    <row r="25" spans="1:8" x14ac:dyDescent="0.25">
      <c r="A25" s="241"/>
      <c r="B25" s="9" t="s">
        <v>28</v>
      </c>
      <c r="C25" s="11"/>
      <c r="D25" s="9"/>
      <c r="E25" s="9"/>
      <c r="F25" s="11"/>
      <c r="G25" s="11"/>
      <c r="H25" s="11"/>
    </row>
    <row r="26" spans="1:8" x14ac:dyDescent="0.25">
      <c r="A26" s="241"/>
      <c r="B26" s="9" t="s">
        <v>25</v>
      </c>
      <c r="C26" s="11"/>
      <c r="D26" s="9"/>
      <c r="E26" s="11"/>
      <c r="F26" s="11"/>
      <c r="G26" s="11"/>
      <c r="H26" s="11"/>
    </row>
    <row r="27" spans="1:8" ht="15.75" x14ac:dyDescent="0.25">
      <c r="A27" s="5"/>
    </row>
    <row r="28" spans="1:8" ht="63.75" x14ac:dyDescent="0.25">
      <c r="A28" s="3" t="s">
        <v>31</v>
      </c>
    </row>
    <row r="29" spans="1:8" ht="89.25" x14ac:dyDescent="0.25">
      <c r="A29" s="3" t="s">
        <v>69</v>
      </c>
    </row>
    <row r="30" spans="1:8" ht="25.5" x14ac:dyDescent="0.25">
      <c r="A30" s="3" t="s">
        <v>70</v>
      </c>
    </row>
    <row r="31" spans="1:8" ht="18.75" x14ac:dyDescent="0.25">
      <c r="A31" s="4"/>
    </row>
    <row r="32" spans="1:8" ht="18.75" x14ac:dyDescent="0.25">
      <c r="A32" s="4"/>
    </row>
    <row r="33" spans="1:13" ht="18.75" x14ac:dyDescent="0.25">
      <c r="A33" s="4"/>
    </row>
    <row r="34" spans="1:13" ht="15.75" x14ac:dyDescent="0.25">
      <c r="A34" s="6"/>
    </row>
    <row r="35" spans="1:13" ht="75" x14ac:dyDescent="0.25">
      <c r="A35" s="4" t="s">
        <v>16</v>
      </c>
      <c r="M35" s="4" t="s">
        <v>32</v>
      </c>
    </row>
    <row r="36" spans="1:13" ht="15.75" x14ac:dyDescent="0.25">
      <c r="A36" s="2"/>
    </row>
    <row r="37" spans="1:13" ht="31.5" x14ac:dyDescent="0.25">
      <c r="A37" s="2" t="s">
        <v>33</v>
      </c>
    </row>
    <row r="38" spans="1:13" x14ac:dyDescent="0.25">
      <c r="L38" s="1" t="s">
        <v>34</v>
      </c>
    </row>
    <row r="39" spans="1:13" x14ac:dyDescent="0.25">
      <c r="A39" s="1"/>
    </row>
    <row r="40" spans="1:13" x14ac:dyDescent="0.25">
      <c r="A40" s="1"/>
    </row>
    <row r="41" spans="1:13" ht="18.75" x14ac:dyDescent="0.25">
      <c r="A41" s="4"/>
    </row>
  </sheetData>
  <mergeCells count="16">
    <mergeCell ref="A1:H1"/>
    <mergeCell ref="A10:A11"/>
    <mergeCell ref="A12:H12"/>
    <mergeCell ref="A19:A22"/>
    <mergeCell ref="A23:A26"/>
    <mergeCell ref="A2:H2"/>
    <mergeCell ref="A3:H3"/>
    <mergeCell ref="A4:H4"/>
    <mergeCell ref="A5:H5"/>
    <mergeCell ref="A6:H6"/>
    <mergeCell ref="B7:B8"/>
    <mergeCell ref="C7:C8"/>
    <mergeCell ref="D7:D8"/>
    <mergeCell ref="E7:F7"/>
    <mergeCell ref="G7:G8"/>
    <mergeCell ref="H7:H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>
        <v>12</v>
      </c>
    </row>
    <row r="2" spans="1:1" x14ac:dyDescent="0.25">
      <c r="A2">
        <v>1233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Додаток 3</vt:lpstr>
      <vt:lpstr>Додаток 2</vt:lpstr>
      <vt:lpstr>Додаток 5</vt:lpstr>
      <vt:lpstr>Додаток 6</vt:lpstr>
      <vt:lpstr>Лист1</vt:lpstr>
      <vt:lpstr>'Додаток 3'!Заголовки_для_печати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Беспала Богдана Володимирівна</dc:creator>
  <cp:lastModifiedBy>Бойченко Анна Олександрівна</cp:lastModifiedBy>
  <cp:lastPrinted>2024-07-25T12:51:57Z</cp:lastPrinted>
  <dcterms:created xsi:type="dcterms:W3CDTF">2023-08-31T07:51:10Z</dcterms:created>
  <dcterms:modified xsi:type="dcterms:W3CDTF">2024-10-18T08:00:22Z</dcterms:modified>
</cp:coreProperties>
</file>