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Шевцова\Накази\"/>
    </mc:Choice>
  </mc:AlternateContent>
  <bookViews>
    <workbookView xWindow="0" yWindow="0" windowWidth="19200" windowHeight="8190"/>
  </bookViews>
  <sheets>
    <sheet name="Лист2" sheetId="2" r:id="rId1"/>
  </sheets>
  <externalReferences>
    <externalReference r:id="rId2"/>
  </externalReferences>
  <calcPr calcId="162913"/>
</workbook>
</file>

<file path=xl/calcChain.xml><?xml version="1.0" encoding="utf-8"?>
<calcChain xmlns="http://schemas.openxmlformats.org/spreadsheetml/2006/main">
  <c r="G20" i="2" l="1"/>
  <c r="F20" i="2"/>
  <c r="E20" i="2"/>
  <c r="E11" i="2"/>
  <c r="F11" i="2"/>
  <c r="G11" i="2"/>
  <c r="F29" i="2" l="1"/>
  <c r="F28" i="2"/>
  <c r="F24" i="2"/>
  <c r="F23" i="2"/>
  <c r="F21" i="2"/>
  <c r="G109" i="2" l="1"/>
  <c r="G108" i="2"/>
  <c r="G114" i="2" s="1"/>
  <c r="G110" i="2" s="1"/>
  <c r="G105" i="2"/>
  <c r="G100" i="2" s="1"/>
  <c r="G14" i="2" s="1"/>
  <c r="G99" i="2"/>
  <c r="G106" i="2" s="1"/>
  <c r="G101" i="2" s="1"/>
  <c r="G87" i="2"/>
  <c r="G12" i="2" s="1"/>
  <c r="G90" i="2"/>
  <c r="G86" i="2" s="1"/>
  <c r="F79" i="2"/>
  <c r="F75" i="2" s="1"/>
  <c r="E79" i="2"/>
  <c r="E81" i="2" s="1"/>
  <c r="E77" i="2" s="1"/>
  <c r="G58" i="2"/>
  <c r="F58" i="2"/>
  <c r="E58" i="2"/>
  <c r="G71" i="2"/>
  <c r="F71" i="2"/>
  <c r="F73" i="2" s="1"/>
  <c r="E71" i="2"/>
  <c r="E73" i="2" s="1"/>
  <c r="G62" i="2"/>
  <c r="F62" i="2"/>
  <c r="E62" i="2"/>
  <c r="E66" i="2" s="1"/>
  <c r="G94" i="2" l="1"/>
  <c r="G88" i="2" s="1"/>
  <c r="F69" i="2"/>
  <c r="G74" i="2"/>
  <c r="G61" i="2"/>
  <c r="G57" i="2" s="1"/>
  <c r="F82" i="2"/>
  <c r="F78" i="2" s="1"/>
  <c r="G69" i="2"/>
  <c r="F61" i="2"/>
  <c r="E75" i="2"/>
  <c r="F57" i="2" s="1"/>
  <c r="G73" i="2"/>
  <c r="F81" i="2"/>
  <c r="F77" i="2" s="1"/>
  <c r="F66" i="2"/>
  <c r="F74" i="2"/>
  <c r="G66" i="2"/>
  <c r="G60" i="2" l="1"/>
  <c r="F60" i="2"/>
  <c r="E60" i="2"/>
  <c r="G53" i="2" l="1"/>
  <c r="G49" i="2" s="1"/>
  <c r="G29" i="2" l="1"/>
  <c r="G24" i="2" s="1"/>
  <c r="G28" i="2"/>
  <c r="G21" i="2" l="1"/>
  <c r="G23" i="2" s="1"/>
</calcChain>
</file>

<file path=xl/sharedStrings.xml><?xml version="1.0" encoding="utf-8"?>
<sst xmlns="http://schemas.openxmlformats.org/spreadsheetml/2006/main" count="301" uniqueCount="127">
  <si>
    <t>Результативні показники/індикатори програми</t>
  </si>
  <si>
    <t>назва програми</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</si>
  <si>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</si>
  <si>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</si>
  <si>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</si>
  <si>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</si>
  <si>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Планові ‌значення‌ ‌показників‌ ‌за‌ ‌роками‌ ‌</t>
  </si>
  <si>
    <t>виконання‌ ‌</t>
  </si>
  <si>
    <t>2022 рік</t>
  </si>
  <si>
    <t>2023 рік</t>
  </si>
  <si>
    <t>2024 рік</t>
  </si>
  <si>
    <t>Витрат</t>
  </si>
  <si>
    <t>обсяг видатків</t>
  </si>
  <si>
    <t>грн.</t>
  </si>
  <si>
    <t>Якості</t>
  </si>
  <si>
    <t>Продукту</t>
  </si>
  <si>
    <t>Ефективності</t>
  </si>
  <si>
    <t>од.</t>
  </si>
  <si>
    <t>%</t>
  </si>
  <si>
    <t xml:space="preserve">                                                                                                                                              </t>
  </si>
  <si>
    <t>Підпрограма 1. "Розвиток та вдосконалення електротранспорту"  
Мета: надання населенню Сумської міської територіальної громади доступних і якісних послуг із пасажирських перевезень міським електроранспортом, покращення екологічної ситуації</t>
  </si>
  <si>
    <t>Програма  розвитку  та вдосконалення транспорту і мобільності  на території
 Сумської міської територіальної громади на 2022-2024 роки</t>
  </si>
  <si>
    <t>Завдання 1. Оновлення парку тролейбусів</t>
  </si>
  <si>
    <t>відсоток придбаних тролейбусів до їх загальної кількості, %</t>
  </si>
  <si>
    <t>загальна (балансова) кількість комунального електротранспорту, що забезпечує потреби населення</t>
  </si>
  <si>
    <t>тис. грн.</t>
  </si>
  <si>
    <t>сума, необхідна для реалізації підпроєкту "Оновлення рухомого  складу КП "Електроавтотранс" у м. Суми" (придбання тролейбусів, сплата ПДВ)</t>
  </si>
  <si>
    <t>кількість електротранспорту, що  придбана за рахунок залучених (кредитних) коштів</t>
  </si>
  <si>
    <t>сума ПДВ з розрахунку на 1 придбаний тролейбус</t>
  </si>
  <si>
    <t>тис. грн./об'єкт</t>
  </si>
  <si>
    <t>Завдання 3. Збереження і розвиток електротранспортної інфраструктури</t>
  </si>
  <si>
    <t>кількість обладнання (одноагрегатна модульна комплектна тягова підстанція), що необхідно замінити</t>
  </si>
  <si>
    <t>кількість обладнання (одноагрегатна модульна комплектна тягова підстанція), що буде замінена</t>
  </si>
  <si>
    <t>середня вартість  1 комплекту обладнання (одноагрегатна модульна комплектна тягова підстанція)</t>
  </si>
  <si>
    <t>кількість оновлених об'єктів електротранспортної інфраструктури</t>
  </si>
  <si>
    <t>кількість електротранспорту, що  оновлена за рахунок залучених (кредитних) коштів</t>
  </si>
  <si>
    <t>відсоток оновлених тролейбусів до їх загальної кількості, %</t>
  </si>
  <si>
    <t>середні витрати  на  1 об'єкт</t>
  </si>
  <si>
    <t>Завдання 4. Капітальний ремонт кабельних мереж</t>
  </si>
  <si>
    <t>загальна протяжність кабельних ліній 6 кВ</t>
  </si>
  <si>
    <t>Захід 4.1. Заміна кабельної лінії 6 кВ  (3250 м) від комірки 33 ПС "ТЕЦ" до ТП-1 (Пр-т Шевченка в районі скверу "Дружба")     КПКВК 1517330</t>
  </si>
  <si>
    <t>тис. км</t>
  </si>
  <si>
    <t>протяжність кабельних ліній 6 кВ, які планується замінити за рахунок коштів бюджету СМТГ</t>
  </si>
  <si>
    <t>середня вартість заміни 1 км кабельних ліній 6 кВ</t>
  </si>
  <si>
    <t xml:space="preserve"> км</t>
  </si>
  <si>
    <r>
      <t>в</t>
    </r>
    <r>
      <rPr>
        <sz val="10"/>
        <color theme="1"/>
        <rFont val="Times New Roman"/>
        <family val="1"/>
        <charset val="204"/>
      </rPr>
      <t>ідсоток капітально відремонтованих кабельних ліній  6 кВ до її загальної протяжності</t>
    </r>
  </si>
  <si>
    <t>протяжність кабельних мереж, які планується капітально відремонтувати</t>
  </si>
  <si>
    <t>середні витрати на 1 км кабельної мережі</t>
  </si>
  <si>
    <t>відсоток виконання проекту</t>
  </si>
  <si>
    <t>Підпрограма 3. "Забезпечення сталого функціонування підприємств транспортної галузі "
Мета: забезпечення конкурентоспроможності та сталого розвитку транспортних підприємств, покращення якості послуг пасажирських перевезень</t>
  </si>
  <si>
    <t xml:space="preserve">Завдання 1. Відшкодування різниці між встановленими граничними та споживчими тарифами на послуги міського електричного транспорту та послуги з перевезення пасажирів на автобусних маршрутах загального користування </t>
  </si>
  <si>
    <t>кількість комунальних підприємств, яким планується відшкодовувати різницю в тарифах</t>
  </si>
  <si>
    <t>середньомісячний розмір відшкодування різниці між встановленим граничним та споживчим тарифами  на послуги міського електричного транспорту КП СМР "Електроавтотранс"</t>
  </si>
  <si>
    <t>середньомісячний розмір відшкодування різниці між встановленим граничним та споживчим тарифами на послуги з перевезення пасажирів на автобусних маршрутах загального користування КП СМР "Електроавтотранс"</t>
  </si>
  <si>
    <t>темп зростання видатків на відшкодування різниці в тарифах на послуги міського електричного транспорту КП СМР "Електроватотранс" порівняно з попереднім роком</t>
  </si>
  <si>
    <t>темп зростання видатків на відшкодування різниці в тарифах на послуги з перевезення пасажирів на автобусних маршрутах загального користування КП СМР "Електроватотранс"  порівняно з попереднім роком</t>
  </si>
  <si>
    <t>Завдання 2. Надання фінансової підтримки  КП СМР "Електроавтотранс"</t>
  </si>
  <si>
    <t xml:space="preserve">середньомісячний розмір відшкодування </t>
  </si>
  <si>
    <t xml:space="preserve">кількість комунальних підприємств, яким планується відшкодовувати різницю в тарифах  на послуги міського електричного транспорту </t>
  </si>
  <si>
    <t xml:space="preserve">орієнтовний обсяг видатків на відшкодування різниці  між встановленими граничними та споживчими тарифами на послуги міського електричного транспорту </t>
  </si>
  <si>
    <t>орієнтовний обсяг видатків на відшкодування різниці  між встановленими граничними та споживчими тарифами  на послуги з перевезення пасажирів на автобусних маршрутах загального користування</t>
  </si>
  <si>
    <t>кількість комунальних підприємств, яким планується відшкодовувати різницю в тарифах на послуги з перевезення пасажирів на автобусних маршрутах загального користування</t>
  </si>
  <si>
    <t>темп зростання видатків на відшкодування різниці в тарифах порівняно з попереднім роком</t>
  </si>
  <si>
    <t xml:space="preserve">Захід 2.1. Надання фінансової підтримки КП СМР "Електроавтотранс" для забезпечення стабільної роботи підприємства у зв'язку з введенням воєнного стану в Україні згідно із Указом Президента України від 24 лютого 2022 року № 64/2022  "Про введення воєнного стану в Україні" (зі змінами), розпорядження Сумської обласної військової адміністрації  від 02.03.2022 №84-ОД (на виплату заробітної плати та платежів прирівняних до неї, ЄСВ, оплату за запасні частини та матеріали, відшкодування витрат по виплаті та доставці пільгових пенсій (Список 2), відшкодування витрат за використану електроенергію, поточний ремонт кабельної лінії 6 кВ, поточний ремонт теплової мережі, придбання запчастин на поточний ремонт кабельної мережі, для придбання паливно-мастильних матеріалів, на поточний ремонт кабельних ліній 6Кв;600В від тягової підстанції №1 (вул.Горького2/1)              КПКВК 0217426, 0217413 </t>
  </si>
  <si>
    <t>оорієнтовний обсяг видатків на фінансову підтримку</t>
  </si>
  <si>
    <t>середня сума фінансовї підтримки</t>
  </si>
  <si>
    <t>темп зростання видатків на фінансову  підтримку порівняно з попереднім роком</t>
  </si>
  <si>
    <t>кількість комунальних підприємств, яким планується надати фінансову підтримку</t>
  </si>
  <si>
    <t xml:space="preserve">середня сума фінансової підтримки з розрахунку на 1 підприємство </t>
  </si>
  <si>
    <t>Підпрограма 4. "Організація перевезення пасажирів на маршрутах пасажирського транспорту, що не виходять за межі  Сумської міської територіальної громади "
Мета: підвищення якості транспортних послуг на території Сумської міської територіальної громади</t>
  </si>
  <si>
    <t>Завдання 1. Вивчення транспортного попиту</t>
  </si>
  <si>
    <t>кількість  автобусних маршрутів пасажирського транспорту,  на яких буде проведено обстеження пасажиропотоку (з розробкою сценарію транспортної моделі) з урахуванням приміських маршрутів, що не виходять за межі Сумської міської територіальної громади</t>
  </si>
  <si>
    <t>кількість тролейбусних маршрутів,  на яких буде проведено обстеження пасажиропотоку (з розробкою сценарію транспортної моделі) з урахуванням приміських маршрутів, що не виходять за межі Сумської міської територіальної громади</t>
  </si>
  <si>
    <t>середні затрати на виконання робіт (послуг) із обстеження пасажиропотоку на  1 маршруті</t>
  </si>
  <si>
    <t>відсток маршрутів руху, охоплених обстеженням пасажиропотоку</t>
  </si>
  <si>
    <t xml:space="preserve"> обсяг видатків</t>
  </si>
  <si>
    <t>орієнтовний обсяг видатків на проведення обстеження пасажироптоку</t>
  </si>
  <si>
    <t>кількість маршрутів пасажирського транспорту, на яких планується провести обстеження</t>
  </si>
  <si>
    <t>Підпрограма 5. "Впровадження єдиної інтегрованої інтелектуальної транспортної системи у складі автоматизованої системи обліку оплати проїзду
та автоматизованої системи диспетчерського управління в міському пасажирському транспорті 
на території Сумської міської територіальної громади"
Мета: підвищення якості транспортних послуг на території Сумської міської територіальної громади</t>
  </si>
  <si>
    <t xml:space="preserve">Завдання 1. Впровадження автоматизованої системи обліку оплати проїзду в міському пасажирському транспорті </t>
  </si>
  <si>
    <t>чол.</t>
  </si>
  <si>
    <t>орієнтовна кількість осіб, що мають право на пільговий проїзд у міському пасажирському транспорті</t>
  </si>
  <si>
    <t xml:space="preserve">середня вартість емісії 1 безконтактної персоніфікованої картки для безоплатного проїзду пільгових категорій пасажирів у міському пасажирському транспорті </t>
  </si>
  <si>
    <t>орієнтовна кількість карток для безоплатного проїзду пільгових категорій  пасажирів у міському пасажирському транспорті, що планується емітувати</t>
  </si>
  <si>
    <t>середні витрати на виготовлення  картки для безоплатного проїзду з розрахунку на 1 особу</t>
  </si>
  <si>
    <t xml:space="preserve">відсоток забезпечення осіб, що мають право на пільговий проїзд у міському пасажирському транспорті послугою з бешкотовного надання  карток для безоплатного проїзду пільгових категорій пасажирів у міському пасажирському транспорті </t>
  </si>
  <si>
    <t>Завдання 2. Впровадження автоматизованої системи диспетчерського управління в міському пасажирському транспорті</t>
  </si>
  <si>
    <t>Захід 1.1.Виготовлення пільгових електронних квитків           КПКВК 0217450</t>
  </si>
  <si>
    <t>Захід 2.1.Підтримка та супроводження АСДУ       КПКВК 0217450</t>
  </si>
  <si>
    <t>орієнтовна кількість міського пасажирського транспорту (тролейбуси, автобуси), що необхідно підключити до АСДУ</t>
  </si>
  <si>
    <t>кількість міського пасажирського транспорту,що планується підключити до АСДУ</t>
  </si>
  <si>
    <t>середня вартість послуг з підтримки та супроводження АСДУ з розрахунку на 1 транспортний засіб на місяць</t>
  </si>
  <si>
    <t>відстоток міського пасажирського транспорту, підключеного до АСДУ</t>
  </si>
  <si>
    <t>обсяг видатків (реалізація ІІ півріччя 2024 року)</t>
  </si>
  <si>
    <t>орієнтовна кількість міського пасажирського транспорту, що необхідно підключити до АСДУ</t>
  </si>
  <si>
    <t>відсоток міського пасажирського транспорту, підключеного до АСДУ</t>
  </si>
  <si>
    <t xml:space="preserve">середні вартість послуг АСДУ з розрахунку  на 1 транспортний засіб на місяць </t>
  </si>
  <si>
    <t>Кількість перевезень
комунальним транспортом/рік</t>
  </si>
  <si>
    <t>обсяг перевезень за рік (платних і підьгових пасажирів)</t>
  </si>
  <si>
    <t>тис. чол.</t>
  </si>
  <si>
    <t xml:space="preserve">% міського пасажирського
транспорту, підключеного до
АСДУ
</t>
  </si>
  <si>
    <t xml:space="preserve">% забезпечення осіб, що мають право на пільговий проїзд у міському пасажирському транспорті послугою з бешкотовного надання  карток для безоплатного проїзду пільгових категорій пасажирів у міському пасажирському транспорті 
</t>
  </si>
  <si>
    <t xml:space="preserve">відсоток забезпечення осіб, що мають право на пільговий проїзд у міському пасажирському транспорті  картками для безоплатного проїзду </t>
  </si>
  <si>
    <t>обсяг перевезених пасажирів порівняно з попереднім роком</t>
  </si>
  <si>
    <t>% маршрутів руху, охоплених обстеженням пасажиропотоку</t>
  </si>
  <si>
    <t>кількість маршрутів, охоплених обстеженням</t>
  </si>
  <si>
    <t>відсоток заміненого обладнання (одноагрегатна модульна комплектна тягова підстанція), до його загальної кількості</t>
  </si>
  <si>
    <t>Кількість користувачів послугами електротранспорту</t>
  </si>
  <si>
    <t>кількість пасажирів, перевезених електротранспотом за рік</t>
  </si>
  <si>
    <t>Захід 1.1.Проведення обстеження пасажиропотоку (з розробкою сценарію транспортної моделі) на  маршрутах пасажирського транспорту, що не виходять за межі  Сумської міської територіальної громади      КПКВК 0217450</t>
  </si>
  <si>
    <t>Кількість міського пасажирського транспорту, що буде підключена до  єдиної інтегрованої інтелектуальної транспортної системи (АСООП та АСДУ)</t>
  </si>
  <si>
    <t>Кількість маршрутів пасажирського транспорту Сумської міської територіальної громади, включених до обстеження пасажиропотоку</t>
  </si>
  <si>
    <t>% маршрутів пасажирського транспорту Сумської міської територіальної громади, включених до обстеження пасажиропотоку</t>
  </si>
  <si>
    <t>Кількість  підприємств - отримувачів відшкодування різниці в тарифах та фінансової підтримки з бюджету СМТГ</t>
  </si>
  <si>
    <t>% міського пасажирського транспорту, підключеного до системи</t>
  </si>
  <si>
    <t>орієнтовна кількість міського пасажирського транспорту, підключена до системи</t>
  </si>
  <si>
    <t>орієнтовна кількість маршрутів пасажирського транспорту Сумської міської територіальної громади, включених до обстеження пасажиропотоку</t>
  </si>
  <si>
    <t>кількість  підприємств, що  отримують відшкодування різниці в тарифах та фінансову підтримку з бюджету СМТГ</t>
  </si>
  <si>
    <t>темп зростання видатків бюджету на відшкодування різниці в тарифах та фінансову підтримку порівняно з попереднім роком</t>
  </si>
  <si>
    <t>Додаток 2</t>
  </si>
  <si>
    <t>до Програми розвитку та вдосконалення пасажирського транспорту і мобільності на території Сумської міської територіальної громади на 2022 - 2024 роки</t>
  </si>
  <si>
    <t>Захід 3.1.Придбання одноагрегатної модульної комплектної тягової підстанції для міського електротранспорту             КПКВК 0217670</t>
  </si>
  <si>
    <t>Захід 1.1. Реалізація підпроєкту "Оновлення рухомого  складу КП "Електроавтотранс" у м. Суми" (придбання тролейбусів). Сплата ПДВ.                                           КПКВК 0217670, 1217670</t>
  </si>
  <si>
    <t>Захід 1.1. Відшкодування різниці між  встановленим  граничним та споживчим тарифами на послуги міського електричного транспорту  КП СМР «Електроавтотранс»           КПКВК 0217422, 1217422</t>
  </si>
  <si>
    <t>Євген БРОВЕНКО</t>
  </si>
  <si>
    <t>Директор Департаменту інфраструктури міста Сумської міської ради</t>
  </si>
  <si>
    <t>Захід 1.2. Відшкодування різниці між встановленим  граничним та споживчим тарифами  на послуги  з перевезення пасажирів на автобусних маршрутах загального користування КП СМР «Електроавтотранс» КПКВК 0217412, 1217412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</si>
</sst>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charset val="1"/>
      <scheme val="minor"/>
    </font>
    <font>
      <sz val="14"/>
      <color theme="1"/>
      <name val="Times New Roman"/>
      <family val="1"/>
      <charset val="204"/>
    </font>
    <font>
      <sz val="12"/>
      <color theme="1"/>
      <name val="Times New Roman"/>
      <family val="1"/>
      <charset val="204"/>
    </font>
    <font>
      <b/>
      <sz val="14"/>
      <color theme="1"/>
      <name val="Times New Roman"/>
      <family val="1"/>
      <charset val="204"/>
    </font>
    <font>
      <b/>
      <u/>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sz val="10"/>
      <name val="Times New Roman"/>
      <family val="1"/>
      <charset val="204"/>
    </font>
    <font>
      <sz val="10"/>
      <color indexed="8"/>
      <name val="Times New Roman"/>
      <family val="1"/>
      <charset val="204"/>
    </font>
    <font>
      <sz val="11"/>
      <color theme="1"/>
      <name val="Times New Roman"/>
      <family val="1"/>
      <charset val="204"/>
    </font>
    <font>
      <sz val="10"/>
      <color theme="1"/>
      <name val="Calibri"/>
      <family val="2"/>
      <charset val="1"/>
      <scheme val="minor"/>
    </font>
    <font>
      <b/>
      <sz val="11"/>
      <color theme="1"/>
      <name val="Calibri"/>
      <family val="2"/>
      <charset val="1"/>
      <scheme val="minor"/>
    </font>
    <font>
      <sz val="10"/>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0" borderId="0" xfId="0" applyAlignment="1">
      <alignment horizontal="left" vertical="center"/>
    </xf>
    <xf numFmtId="0" fontId="7" fillId="0" borderId="2" xfId="0" applyFont="1" applyBorder="1" applyAlignment="1">
      <alignment horizontal="center" vertical="center" wrapText="1"/>
    </xf>
    <xf numFmtId="0" fontId="0" fillId="0" borderId="0" xfId="0" applyBorder="1"/>
    <xf numFmtId="0" fontId="8" fillId="0" borderId="0" xfId="0" applyFont="1" applyFill="1" applyBorder="1" applyAlignment="1">
      <alignment vertical="center" wrapText="1"/>
    </xf>
    <xf numFmtId="4" fontId="9" fillId="2" borderId="2"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0" xfId="0" applyFont="1" applyAlignment="1">
      <alignment vertical="center"/>
    </xf>
    <xf numFmtId="1" fontId="0" fillId="0" borderId="0" xfId="0" applyNumberFormat="1" applyBorder="1"/>
    <xf numFmtId="0" fontId="0" fillId="0" borderId="0" xfId="0" applyFill="1"/>
    <xf numFmtId="4" fontId="0" fillId="0" borderId="0" xfId="0" applyNumberFormat="1"/>
    <xf numFmtId="0" fontId="1" fillId="0" borderId="0" xfId="0" applyFont="1" applyAlignment="1">
      <alignment vertical="center" wrapText="1"/>
    </xf>
    <xf numFmtId="0" fontId="0" fillId="0" borderId="0" xfId="0" applyFill="1" applyAlignment="1">
      <alignment horizontal="left" vertical="center"/>
    </xf>
    <xf numFmtId="4" fontId="6" fillId="0" borderId="2" xfId="0" applyNumberFormat="1" applyFont="1" applyBorder="1" applyAlignment="1">
      <alignment horizontal="center" vertical="center" wrapText="1"/>
    </xf>
    <xf numFmtId="4" fontId="0" fillId="0" borderId="0" xfId="0" applyNumberFormat="1" applyFill="1" applyAlignment="1">
      <alignment horizontal="center"/>
    </xf>
    <xf numFmtId="4" fontId="0" fillId="0" borderId="0" xfId="0" applyNumberFormat="1" applyAlignment="1">
      <alignment horizontal="center"/>
    </xf>
    <xf numFmtId="0" fontId="7" fillId="0" borderId="2" xfId="0" applyNumberFormat="1" applyFont="1" applyBorder="1" applyAlignment="1">
      <alignment horizontal="center" vertical="center" wrapText="1"/>
    </xf>
    <xf numFmtId="4" fontId="5" fillId="0" borderId="0"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0" fillId="0" borderId="0" xfId="0" applyFill="1" applyBorder="1"/>
    <xf numFmtId="164" fontId="0" fillId="0" borderId="0" xfId="0" applyNumberFormat="1" applyFill="1" applyBorder="1"/>
    <xf numFmtId="1" fontId="0" fillId="0" borderId="0" xfId="0" applyNumberFormat="1" applyFill="1" applyBorder="1"/>
    <xf numFmtId="0" fontId="0" fillId="0" borderId="0" xfId="0" applyBorder="1" applyAlignment="1">
      <alignment vertical="center"/>
    </xf>
    <xf numFmtId="0" fontId="5" fillId="0" borderId="2" xfId="0" applyFont="1" applyFill="1" applyBorder="1" applyAlignment="1">
      <alignment horizontal="center" vertical="center" wrapText="1"/>
    </xf>
    <xf numFmtId="0" fontId="5" fillId="0" borderId="2" xfId="0" applyNumberFormat="1" applyFont="1" applyBorder="1" applyAlignment="1">
      <alignment horizont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0" fillId="0" borderId="2" xfId="0" applyFont="1" applyBorder="1" applyAlignment="1">
      <alignment horizontal="center" vertical="center" wrapText="1"/>
    </xf>
    <xf numFmtId="2" fontId="5" fillId="0" borderId="2" xfId="0" applyNumberFormat="1" applyFont="1" applyBorder="1" applyAlignment="1">
      <alignment horizontal="left" vertical="center" wrapText="1"/>
    </xf>
    <xf numFmtId="164" fontId="10" fillId="0" borderId="2" xfId="0" applyNumberFormat="1" applyFont="1" applyBorder="1" applyAlignment="1">
      <alignment horizontal="center" vertical="center" wrapText="1"/>
    </xf>
    <xf numFmtId="165" fontId="5" fillId="0" borderId="2" xfId="0" applyNumberFormat="1" applyFont="1" applyFill="1" applyBorder="1" applyAlignment="1">
      <alignment horizontal="center" vertical="center" wrapText="1"/>
    </xf>
    <xf numFmtId="165"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Border="1" applyAlignment="1">
      <alignment horizontal="left" vertical="center" wrapText="1"/>
    </xf>
    <xf numFmtId="164" fontId="5"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1" fillId="0" borderId="0" xfId="0" applyFont="1" applyFill="1" applyAlignment="1">
      <alignment horizontal="center"/>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vertical="center" wrapText="1"/>
    </xf>
    <xf numFmtId="0" fontId="6" fillId="0" borderId="2" xfId="0" applyFont="1" applyBorder="1" applyAlignment="1">
      <alignment vertical="center" wrapText="1"/>
    </xf>
    <xf numFmtId="0" fontId="12" fillId="0" borderId="2" xfId="0" applyFont="1"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0" fillId="0" borderId="2" xfId="0" applyNumberFormat="1" applyBorder="1" applyAlignment="1">
      <alignment horizontal="center"/>
    </xf>
    <xf numFmtId="0" fontId="0" fillId="0" borderId="2" xfId="0" applyBorder="1" applyAlignment="1">
      <alignment horizontal="center"/>
    </xf>
    <xf numFmtId="164" fontId="5" fillId="0" borderId="2" xfId="0" applyNumberFormat="1" applyFont="1" applyBorder="1" applyAlignment="1">
      <alignment horizontal="center" vertical="center" wrapText="1"/>
    </xf>
    <xf numFmtId="164" fontId="0" fillId="0" borderId="2" xfId="0" applyNumberFormat="1" applyBorder="1" applyAlignment="1">
      <alignment horizontal="center"/>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0" fillId="0" borderId="2" xfId="0" applyBorder="1" applyAlignment="1">
      <alignment vertical="center" wrapText="1"/>
    </xf>
    <xf numFmtId="4" fontId="5"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8"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0" fillId="0" borderId="2" xfId="0" applyNumberFormat="1" applyBorder="1" applyAlignment="1">
      <alignment horizontal="center" vertical="center" wrapText="1"/>
    </xf>
    <xf numFmtId="0" fontId="5" fillId="0" borderId="2" xfId="0" applyFont="1" applyBorder="1" applyAlignment="1">
      <alignment vertical="top" wrapText="1"/>
    </xf>
    <xf numFmtId="0" fontId="0" fillId="0" borderId="2" xfId="0" applyBorder="1" applyAlignment="1">
      <alignment vertical="top" wrapText="1"/>
    </xf>
    <xf numFmtId="0" fontId="6" fillId="0" borderId="2" xfId="0" applyFont="1" applyBorder="1" applyAlignment="1">
      <alignment horizontal="left" vertical="center" wrapText="1"/>
    </xf>
    <xf numFmtId="0" fontId="11" fillId="0" borderId="2" xfId="0" applyFont="1" applyBorder="1" applyAlignment="1">
      <alignment horizontal="left" vertical="center" wrapText="1"/>
    </xf>
    <xf numFmtId="49" fontId="5" fillId="0" borderId="2" xfId="0" applyNumberFormat="1"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irka_i\Desktop\&#1056;&#1030;&#1064;&#1045;&#1053;&#1053;&#1071;\&#1053;&#1040;&#1050;&#1040;&#1047;&#1048;\&#1044;&#1086;&#1076;&#1072;&#1090;&#1086;&#1082;%202%20&#1079;&#1084;&#1110;&#1085;&#1080;%20&#1087;&#10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аток 2"/>
    </sheetNames>
    <sheetDataSet>
      <sheetData sheetId="0">
        <row r="90">
          <cell r="F90">
            <v>60253.19</v>
          </cell>
          <cell r="I90">
            <v>148990.20000000001</v>
          </cell>
          <cell r="L90">
            <v>160301.4</v>
          </cell>
        </row>
        <row r="96">
          <cell r="F96">
            <v>40419.99</v>
          </cell>
          <cell r="I96">
            <v>112575.7</v>
          </cell>
          <cell r="L96">
            <v>121287.7</v>
          </cell>
        </row>
        <row r="98">
          <cell r="F98">
            <v>19833.2</v>
          </cell>
          <cell r="I98">
            <v>36414.5</v>
          </cell>
          <cell r="L98">
            <v>39013.699999999997</v>
          </cell>
        </row>
        <row r="104">
          <cell r="F104">
            <v>31165.01</v>
          </cell>
          <cell r="I104">
            <v>24700</v>
          </cell>
        </row>
        <row r="109">
          <cell r="L109">
            <v>650</v>
          </cell>
        </row>
        <row r="131">
          <cell r="L131">
            <v>4548.96</v>
          </cell>
        </row>
        <row r="140">
          <cell r="L140">
            <v>321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7"/>
  <sheetViews>
    <sheetView tabSelected="1" view="pageBreakPreview" topLeftCell="A114" zoomScale="60" zoomScaleNormal="91" workbookViewId="0">
      <selection activeCell="A3" sqref="A3:XFD3"/>
    </sheetView>
  </sheetViews>
  <sheetFormatPr defaultRowHeight="15" x14ac:dyDescent="0.25"/>
  <cols>
    <col min="1" max="1" width="30.28515625" customWidth="1"/>
    <col min="2" max="2" width="18.5703125" customWidth="1"/>
    <col min="3" max="3" width="29.7109375" style="1" customWidth="1"/>
    <col min="4" max="4" width="16.140625" customWidth="1"/>
    <col min="5" max="5" width="13.28515625" style="17" customWidth="1"/>
    <col min="6" max="6" width="13.42578125" style="17" customWidth="1"/>
    <col min="7" max="7" width="15" style="17" customWidth="1"/>
    <col min="9" max="9" width="13.5703125" bestFit="1" customWidth="1"/>
    <col min="10" max="10" width="11.42578125" bestFit="1" customWidth="1"/>
    <col min="11" max="11" width="19.28515625" customWidth="1"/>
    <col min="14" max="14" width="10.5703125" bestFit="1" customWidth="1"/>
  </cols>
  <sheetData>
    <row r="1" spans="1:17" ht="15.75" customHeight="1" x14ac:dyDescent="0.25">
      <c r="A1" s="13" t="s">
        <v>19</v>
      </c>
      <c r="B1" s="13"/>
      <c r="C1" s="13"/>
      <c r="D1" s="13"/>
      <c r="E1" s="65" t="s">
        <v>119</v>
      </c>
      <c r="F1" s="65"/>
      <c r="G1" s="65"/>
    </row>
    <row r="2" spans="1:17" ht="114" customHeight="1" x14ac:dyDescent="0.25">
      <c r="A2" s="13"/>
      <c r="B2" s="13"/>
      <c r="C2" s="13"/>
      <c r="D2" s="13"/>
      <c r="E2" s="67" t="s">
        <v>120</v>
      </c>
      <c r="F2" s="67"/>
      <c r="G2" s="67"/>
    </row>
    <row r="3" spans="1:17" ht="27" customHeight="1" x14ac:dyDescent="0.25">
      <c r="A3" s="68" t="s">
        <v>0</v>
      </c>
      <c r="B3" s="68"/>
      <c r="C3" s="68"/>
      <c r="D3" s="68"/>
      <c r="E3" s="68"/>
      <c r="F3" s="68"/>
      <c r="G3" s="68"/>
    </row>
    <row r="4" spans="1:17" ht="48.75" customHeight="1" x14ac:dyDescent="0.25">
      <c r="A4" s="69" t="s">
        <v>21</v>
      </c>
      <c r="B4" s="70"/>
      <c r="C4" s="70"/>
      <c r="D4" s="70"/>
      <c r="E4" s="70"/>
      <c r="F4" s="70"/>
      <c r="G4" s="70"/>
    </row>
    <row r="5" spans="1:17" x14ac:dyDescent="0.25">
      <c r="A5" s="71" t="s">
        <v>1</v>
      </c>
      <c r="B5" s="71"/>
      <c r="C5" s="71"/>
      <c r="D5" s="71"/>
      <c r="E5" s="71"/>
      <c r="F5" s="71"/>
      <c r="G5" s="71"/>
    </row>
    <row r="6" spans="1:17" ht="87.75" customHeight="1" x14ac:dyDescent="0.25">
      <c r="A6" s="43" t="s">
        <v>2</v>
      </c>
      <c r="B6" s="43" t="s">
        <v>3</v>
      </c>
      <c r="C6" s="43" t="s">
        <v>4</v>
      </c>
      <c r="D6" s="43" t="s">
        <v>5</v>
      </c>
      <c r="E6" s="43" t="s">
        <v>6</v>
      </c>
      <c r="F6" s="43"/>
      <c r="G6" s="43"/>
    </row>
    <row r="7" spans="1:17" ht="10.5" customHeight="1" x14ac:dyDescent="0.25">
      <c r="A7" s="43"/>
      <c r="B7" s="43"/>
      <c r="C7" s="43"/>
      <c r="D7" s="43"/>
      <c r="E7" s="43" t="s">
        <v>7</v>
      </c>
      <c r="F7" s="43"/>
      <c r="G7" s="43"/>
    </row>
    <row r="8" spans="1:17" x14ac:dyDescent="0.25">
      <c r="A8" s="43"/>
      <c r="B8" s="43"/>
      <c r="C8" s="43"/>
      <c r="D8" s="43"/>
      <c r="E8" s="15" t="s">
        <v>8</v>
      </c>
      <c r="F8" s="15" t="s">
        <v>9</v>
      </c>
      <c r="G8" s="15" t="s">
        <v>10</v>
      </c>
    </row>
    <row r="9" spans="1:17" x14ac:dyDescent="0.25">
      <c r="A9" s="2">
        <v>1</v>
      </c>
      <c r="B9" s="2">
        <v>2</v>
      </c>
      <c r="C9" s="2">
        <v>3</v>
      </c>
      <c r="D9" s="2">
        <v>4</v>
      </c>
      <c r="E9" s="18">
        <v>5</v>
      </c>
      <c r="F9" s="18">
        <v>6</v>
      </c>
      <c r="G9" s="18">
        <v>7</v>
      </c>
    </row>
    <row r="10" spans="1:17" ht="36" customHeight="1" x14ac:dyDescent="0.25">
      <c r="A10" s="58" t="s">
        <v>97</v>
      </c>
      <c r="B10" s="25" t="s">
        <v>15</v>
      </c>
      <c r="C10" s="38" t="s">
        <v>98</v>
      </c>
      <c r="D10" s="25" t="s">
        <v>99</v>
      </c>
      <c r="E10" s="7">
        <v>7759.8</v>
      </c>
      <c r="F10" s="7">
        <v>8142.4</v>
      </c>
      <c r="G10" s="7">
        <v>8880.5</v>
      </c>
      <c r="H10" s="3"/>
      <c r="I10" s="3"/>
      <c r="J10" s="3"/>
      <c r="K10" s="3"/>
      <c r="L10" s="3"/>
      <c r="M10" s="10"/>
      <c r="N10" s="3"/>
      <c r="O10" s="3"/>
      <c r="P10" s="3"/>
      <c r="Q10" s="3"/>
    </row>
    <row r="11" spans="1:17" ht="36.75" customHeight="1" x14ac:dyDescent="0.25">
      <c r="A11" s="58"/>
      <c r="B11" s="25" t="s">
        <v>14</v>
      </c>
      <c r="C11" s="38" t="s">
        <v>103</v>
      </c>
      <c r="D11" s="25" t="s">
        <v>18</v>
      </c>
      <c r="E11" s="7">
        <f>E10/11821.2*100</f>
        <v>65.643081920617192</v>
      </c>
      <c r="F11" s="7">
        <f>F10/E10*100</f>
        <v>104.93053944689295</v>
      </c>
      <c r="G11" s="32">
        <f>G10/F10*100</f>
        <v>109.06489487129103</v>
      </c>
      <c r="H11" s="3"/>
      <c r="I11" s="24"/>
      <c r="J11" s="24"/>
      <c r="K11" s="21"/>
      <c r="L11" s="21"/>
      <c r="M11" s="22"/>
      <c r="N11" s="23"/>
      <c r="O11" s="3"/>
      <c r="P11" s="3"/>
      <c r="Q11" s="3"/>
    </row>
    <row r="12" spans="1:17" ht="33.75" customHeight="1" x14ac:dyDescent="0.25">
      <c r="A12" s="58" t="s">
        <v>104</v>
      </c>
      <c r="B12" s="25" t="s">
        <v>15</v>
      </c>
      <c r="C12" s="38" t="s">
        <v>105</v>
      </c>
      <c r="D12" s="25" t="s">
        <v>17</v>
      </c>
      <c r="E12" s="7"/>
      <c r="F12" s="7"/>
      <c r="G12" s="8">
        <f>G87</f>
        <v>73</v>
      </c>
      <c r="H12" s="3"/>
      <c r="I12" s="24"/>
      <c r="J12" s="24"/>
      <c r="K12" s="21"/>
      <c r="L12" s="21"/>
      <c r="M12" s="22"/>
      <c r="N12" s="23"/>
      <c r="O12" s="3"/>
      <c r="P12" s="3"/>
      <c r="Q12" s="3"/>
    </row>
    <row r="13" spans="1:17" ht="41.25" customHeight="1" x14ac:dyDescent="0.25">
      <c r="A13" s="51"/>
      <c r="B13" s="25" t="s">
        <v>14</v>
      </c>
      <c r="C13" s="38" t="s">
        <v>74</v>
      </c>
      <c r="D13" s="25" t="s">
        <v>18</v>
      </c>
      <c r="E13" s="7"/>
      <c r="F13" s="7"/>
      <c r="G13" s="32">
        <v>100</v>
      </c>
      <c r="H13" s="3"/>
      <c r="I13" s="24"/>
      <c r="J13" s="24"/>
      <c r="K13" s="21"/>
      <c r="L13" s="21"/>
      <c r="M13" s="22"/>
      <c r="N13" s="23"/>
      <c r="O13" s="3"/>
      <c r="P13" s="3"/>
      <c r="Q13" s="3"/>
    </row>
    <row r="14" spans="1:17" ht="75" customHeight="1" x14ac:dyDescent="0.25">
      <c r="A14" s="58" t="s">
        <v>101</v>
      </c>
      <c r="B14" s="25" t="s">
        <v>15</v>
      </c>
      <c r="C14" s="38" t="s">
        <v>83</v>
      </c>
      <c r="D14" s="25" t="s">
        <v>17</v>
      </c>
      <c r="E14" s="7"/>
      <c r="F14" s="7"/>
      <c r="G14" s="7">
        <f>G100</f>
        <v>56139</v>
      </c>
      <c r="H14" s="3"/>
      <c r="I14" s="24"/>
      <c r="J14" s="24"/>
      <c r="K14" s="21"/>
      <c r="L14" s="21"/>
      <c r="M14" s="23"/>
      <c r="N14" s="21"/>
      <c r="O14" s="3"/>
      <c r="P14" s="3"/>
      <c r="Q14" s="3"/>
    </row>
    <row r="15" spans="1:17" ht="79.5" customHeight="1" x14ac:dyDescent="0.25">
      <c r="A15" s="58"/>
      <c r="B15" s="25" t="s">
        <v>14</v>
      </c>
      <c r="C15" s="38" t="s">
        <v>102</v>
      </c>
      <c r="D15" s="25" t="s">
        <v>18</v>
      </c>
      <c r="E15" s="7"/>
      <c r="F15" s="7"/>
      <c r="G15" s="32">
        <v>100</v>
      </c>
      <c r="H15" s="3"/>
      <c r="I15" s="24"/>
      <c r="J15" s="24"/>
      <c r="K15" s="21"/>
      <c r="L15" s="21"/>
      <c r="M15" s="22"/>
      <c r="N15" s="21"/>
      <c r="O15" s="3"/>
      <c r="P15" s="3"/>
      <c r="Q15" s="3"/>
    </row>
    <row r="16" spans="1:17" ht="54" customHeight="1" x14ac:dyDescent="0.25">
      <c r="A16" s="58" t="s">
        <v>100</v>
      </c>
      <c r="B16" s="25" t="s">
        <v>15</v>
      </c>
      <c r="C16" s="38" t="s">
        <v>90</v>
      </c>
      <c r="D16" s="25" t="s">
        <v>17</v>
      </c>
      <c r="E16" s="7"/>
      <c r="F16" s="7"/>
      <c r="G16" s="8">
        <v>295</v>
      </c>
      <c r="H16" s="3"/>
      <c r="I16" s="24"/>
      <c r="J16" s="24"/>
      <c r="K16" s="21"/>
      <c r="L16" s="21"/>
      <c r="M16" s="23"/>
      <c r="N16" s="21"/>
      <c r="O16" s="3"/>
      <c r="P16" s="3"/>
      <c r="Q16" s="3"/>
    </row>
    <row r="17" spans="1:22" ht="41.25" customHeight="1" x14ac:dyDescent="0.25">
      <c r="A17" s="58"/>
      <c r="B17" s="25" t="s">
        <v>14</v>
      </c>
      <c r="C17" s="38" t="s">
        <v>92</v>
      </c>
      <c r="D17" s="25" t="s">
        <v>18</v>
      </c>
      <c r="E17" s="7"/>
      <c r="F17" s="7"/>
      <c r="G17" s="32">
        <v>100</v>
      </c>
      <c r="H17" s="3"/>
      <c r="I17" s="21"/>
      <c r="J17" s="21"/>
      <c r="K17" s="21"/>
      <c r="L17" s="23"/>
      <c r="M17" s="22"/>
      <c r="N17" s="21"/>
      <c r="O17" s="21"/>
      <c r="P17" s="21"/>
      <c r="Q17" s="21"/>
      <c r="R17" s="21"/>
      <c r="S17" s="21"/>
      <c r="T17" s="21"/>
      <c r="U17" s="21"/>
      <c r="V17" s="21"/>
    </row>
    <row r="18" spans="1:22" ht="42" customHeight="1" x14ac:dyDescent="0.25">
      <c r="A18" s="72" t="s">
        <v>20</v>
      </c>
      <c r="B18" s="72"/>
      <c r="C18" s="72"/>
      <c r="D18" s="72"/>
      <c r="E18" s="72"/>
      <c r="F18" s="72"/>
      <c r="G18" s="72"/>
      <c r="H18" s="4"/>
      <c r="I18" s="4"/>
      <c r="J18" s="4"/>
      <c r="K18" s="4"/>
      <c r="L18" s="4"/>
      <c r="M18" s="4"/>
      <c r="N18" s="4"/>
      <c r="O18" s="4"/>
      <c r="P18" s="4"/>
      <c r="Q18" s="4"/>
    </row>
    <row r="19" spans="1:22" ht="42" customHeight="1" x14ac:dyDescent="0.25">
      <c r="A19" s="72" t="s">
        <v>107</v>
      </c>
      <c r="B19" s="25" t="s">
        <v>15</v>
      </c>
      <c r="C19" s="28" t="s">
        <v>108</v>
      </c>
      <c r="D19" s="27" t="s">
        <v>99</v>
      </c>
      <c r="E19" s="7">
        <v>7759.8</v>
      </c>
      <c r="F19" s="7">
        <v>8142.4</v>
      </c>
      <c r="G19" s="7">
        <v>8880.5</v>
      </c>
      <c r="H19" s="4"/>
      <c r="I19" s="4"/>
      <c r="J19" s="4"/>
      <c r="K19" s="4"/>
      <c r="L19" s="4"/>
      <c r="M19" s="4"/>
      <c r="N19" s="4"/>
      <c r="O19" s="4"/>
      <c r="P19" s="4"/>
      <c r="Q19" s="4"/>
    </row>
    <row r="20" spans="1:22" ht="42" customHeight="1" x14ac:dyDescent="0.25">
      <c r="A20" s="44"/>
      <c r="B20" s="25" t="s">
        <v>14</v>
      </c>
      <c r="C20" s="38" t="s">
        <v>103</v>
      </c>
      <c r="D20" s="27" t="s">
        <v>18</v>
      </c>
      <c r="E20" s="32">
        <f>E19/11821.2*100</f>
        <v>65.643081920617192</v>
      </c>
      <c r="F20" s="32">
        <f>F19/E19*100</f>
        <v>104.93053944689295</v>
      </c>
      <c r="G20" s="32">
        <f>G19/F19*100</f>
        <v>109.06489487129103</v>
      </c>
      <c r="H20" s="4"/>
      <c r="I20" s="4"/>
      <c r="J20" s="4"/>
      <c r="K20" s="4"/>
      <c r="L20" s="4"/>
      <c r="M20" s="4"/>
      <c r="N20" s="4"/>
      <c r="O20" s="4"/>
      <c r="P20" s="4"/>
      <c r="Q20" s="4"/>
    </row>
    <row r="21" spans="1:22" ht="17.25" customHeight="1" x14ac:dyDescent="0.25">
      <c r="A21" s="60" t="s">
        <v>22</v>
      </c>
      <c r="B21" s="25" t="s">
        <v>11</v>
      </c>
      <c r="C21" s="38" t="s">
        <v>12</v>
      </c>
      <c r="D21" s="25" t="s">
        <v>25</v>
      </c>
      <c r="E21" s="7"/>
      <c r="F21" s="7">
        <f>F25</f>
        <v>1679.8</v>
      </c>
      <c r="G21" s="7">
        <f>G25</f>
        <v>1679.8</v>
      </c>
      <c r="H21" s="3"/>
      <c r="I21" s="3"/>
      <c r="J21" s="3"/>
      <c r="K21" s="3"/>
      <c r="L21" s="3"/>
      <c r="M21" s="3"/>
      <c r="N21" s="3"/>
      <c r="O21" s="3"/>
      <c r="P21" s="3"/>
      <c r="Q21" s="3"/>
    </row>
    <row r="22" spans="1:22" ht="42" customHeight="1" x14ac:dyDescent="0.25">
      <c r="A22" s="60"/>
      <c r="B22" s="25" t="s">
        <v>15</v>
      </c>
      <c r="C22" s="38" t="s">
        <v>35</v>
      </c>
      <c r="D22" s="25" t="s">
        <v>17</v>
      </c>
      <c r="E22" s="8"/>
      <c r="F22" s="8">
        <v>19</v>
      </c>
      <c r="G22" s="8">
        <v>19</v>
      </c>
      <c r="L22" s="10"/>
    </row>
    <row r="23" spans="1:22" ht="25.5" x14ac:dyDescent="0.25">
      <c r="A23" s="60"/>
      <c r="B23" s="25" t="s">
        <v>16</v>
      </c>
      <c r="C23" s="38" t="s">
        <v>28</v>
      </c>
      <c r="D23" s="25" t="s">
        <v>29</v>
      </c>
      <c r="E23" s="7"/>
      <c r="F23" s="7">
        <f>F21/F22</f>
        <v>88.410526315789468</v>
      </c>
      <c r="G23" s="7">
        <f>G21/G22</f>
        <v>88.410526315789468</v>
      </c>
    </row>
    <row r="24" spans="1:22" ht="40.5" customHeight="1" x14ac:dyDescent="0.25">
      <c r="A24" s="60"/>
      <c r="B24" s="25" t="s">
        <v>14</v>
      </c>
      <c r="C24" s="38" t="s">
        <v>36</v>
      </c>
      <c r="D24" s="25" t="s">
        <v>18</v>
      </c>
      <c r="E24" s="7"/>
      <c r="F24" s="32">
        <f>F29</f>
        <v>23.170731707317074</v>
      </c>
      <c r="G24" s="32">
        <f>G29</f>
        <v>23.170731707317074</v>
      </c>
    </row>
    <row r="25" spans="1:22" ht="83.25" customHeight="1" x14ac:dyDescent="0.25">
      <c r="A25" s="45" t="s">
        <v>122</v>
      </c>
      <c r="B25" s="52" t="s">
        <v>11</v>
      </c>
      <c r="C25" s="36" t="s">
        <v>26</v>
      </c>
      <c r="D25" s="34" t="s">
        <v>25</v>
      </c>
      <c r="E25" s="5"/>
      <c r="F25" s="41">
        <v>1679.8</v>
      </c>
      <c r="G25" s="41">
        <v>1679.8</v>
      </c>
    </row>
    <row r="26" spans="1:22" ht="52.5" customHeight="1" x14ac:dyDescent="0.25">
      <c r="A26" s="45"/>
      <c r="B26" s="52"/>
      <c r="C26" s="36" t="s">
        <v>24</v>
      </c>
      <c r="D26" s="34" t="s">
        <v>17</v>
      </c>
      <c r="E26" s="20"/>
      <c r="F26" s="6">
        <v>82</v>
      </c>
      <c r="G26" s="6">
        <v>82</v>
      </c>
    </row>
    <row r="27" spans="1:22" ht="40.5" customHeight="1" x14ac:dyDescent="0.25">
      <c r="A27" s="45"/>
      <c r="B27" s="34" t="s">
        <v>15</v>
      </c>
      <c r="C27" s="36" t="s">
        <v>27</v>
      </c>
      <c r="D27" s="34" t="s">
        <v>17</v>
      </c>
      <c r="E27" s="6"/>
      <c r="F27" s="6">
        <v>19</v>
      </c>
      <c r="G27" s="6">
        <v>19</v>
      </c>
    </row>
    <row r="28" spans="1:22" ht="29.25" customHeight="1" x14ac:dyDescent="0.25">
      <c r="A28" s="45"/>
      <c r="B28" s="34" t="s">
        <v>16</v>
      </c>
      <c r="C28" s="36" t="s">
        <v>28</v>
      </c>
      <c r="D28" s="34" t="s">
        <v>29</v>
      </c>
      <c r="E28" s="41"/>
      <c r="F28" s="41">
        <f>(F25/F27)</f>
        <v>88.410526315789468</v>
      </c>
      <c r="G28" s="41">
        <f>(G25/G27)</f>
        <v>88.410526315789468</v>
      </c>
      <c r="I28" s="12"/>
    </row>
    <row r="29" spans="1:22" ht="38.25" customHeight="1" x14ac:dyDescent="0.25">
      <c r="A29" s="45"/>
      <c r="B29" s="34" t="s">
        <v>14</v>
      </c>
      <c r="C29" s="36" t="s">
        <v>23</v>
      </c>
      <c r="D29" s="34" t="s">
        <v>18</v>
      </c>
      <c r="E29" s="41"/>
      <c r="F29" s="33">
        <f>(F27/F26)*100</f>
        <v>23.170731707317074</v>
      </c>
      <c r="G29" s="33">
        <f>(G27/G26)*100</f>
        <v>23.170731707317074</v>
      </c>
      <c r="I29" s="12"/>
    </row>
    <row r="30" spans="1:22" ht="18" customHeight="1" x14ac:dyDescent="0.25">
      <c r="A30" s="48" t="s">
        <v>30</v>
      </c>
      <c r="B30" s="25" t="s">
        <v>11</v>
      </c>
      <c r="C30" s="38" t="s">
        <v>12</v>
      </c>
      <c r="D30" s="34" t="s">
        <v>25</v>
      </c>
      <c r="E30" s="41">
        <v>21000</v>
      </c>
      <c r="F30" s="41"/>
      <c r="G30" s="41"/>
      <c r="I30" s="12"/>
    </row>
    <row r="31" spans="1:22" ht="39.75" customHeight="1" x14ac:dyDescent="0.25">
      <c r="A31" s="61"/>
      <c r="B31" s="25" t="s">
        <v>15</v>
      </c>
      <c r="C31" s="36" t="s">
        <v>34</v>
      </c>
      <c r="D31" s="34" t="s">
        <v>17</v>
      </c>
      <c r="E31" s="6">
        <v>1</v>
      </c>
      <c r="F31" s="41"/>
      <c r="G31" s="41"/>
      <c r="I31" s="12"/>
    </row>
    <row r="32" spans="1:22" ht="18.75" customHeight="1" x14ac:dyDescent="0.25">
      <c r="A32" s="61"/>
      <c r="B32" s="25" t="s">
        <v>16</v>
      </c>
      <c r="C32" s="36" t="s">
        <v>37</v>
      </c>
      <c r="D32" s="34"/>
      <c r="E32" s="41">
        <v>21000</v>
      </c>
      <c r="F32" s="41"/>
      <c r="G32" s="41"/>
      <c r="I32" s="12"/>
    </row>
    <row r="33" spans="1:9" ht="15.75" customHeight="1" x14ac:dyDescent="0.25">
      <c r="A33" s="61"/>
      <c r="B33" s="25" t="s">
        <v>14</v>
      </c>
      <c r="C33" s="36" t="s">
        <v>48</v>
      </c>
      <c r="D33" s="34" t="s">
        <v>18</v>
      </c>
      <c r="E33" s="33">
        <v>100</v>
      </c>
      <c r="F33" s="41"/>
      <c r="G33" s="41"/>
      <c r="I33" s="12"/>
    </row>
    <row r="34" spans="1:9" ht="62.25" customHeight="1" x14ac:dyDescent="0.25">
      <c r="A34" s="79" t="s">
        <v>121</v>
      </c>
      <c r="B34" s="25" t="s">
        <v>11</v>
      </c>
      <c r="C34" s="38" t="s">
        <v>31</v>
      </c>
      <c r="D34" s="25" t="s">
        <v>17</v>
      </c>
      <c r="E34" s="8">
        <v>1</v>
      </c>
      <c r="F34" s="7"/>
      <c r="G34" s="7"/>
    </row>
    <row r="35" spans="1:9" ht="51" customHeight="1" x14ac:dyDescent="0.25">
      <c r="A35" s="79"/>
      <c r="B35" s="66" t="s">
        <v>15</v>
      </c>
      <c r="C35" s="58" t="s">
        <v>32</v>
      </c>
      <c r="D35" s="66" t="s">
        <v>17</v>
      </c>
      <c r="E35" s="73">
        <v>1</v>
      </c>
      <c r="F35" s="62"/>
      <c r="G35" s="62"/>
    </row>
    <row r="36" spans="1:9" ht="4.5" customHeight="1" x14ac:dyDescent="0.25">
      <c r="A36" s="79"/>
      <c r="B36" s="66"/>
      <c r="C36" s="51"/>
      <c r="D36" s="44"/>
      <c r="E36" s="74"/>
      <c r="F36" s="44"/>
      <c r="G36" s="44"/>
    </row>
    <row r="37" spans="1:9" ht="27" hidden="1" customHeight="1" x14ac:dyDescent="0.25">
      <c r="A37" s="79"/>
      <c r="B37" s="66"/>
      <c r="C37" s="51"/>
      <c r="D37" s="44"/>
      <c r="E37" s="74"/>
      <c r="F37" s="44"/>
      <c r="G37" s="44"/>
    </row>
    <row r="38" spans="1:9" ht="9" hidden="1" customHeight="1" x14ac:dyDescent="0.25">
      <c r="A38" s="79"/>
      <c r="B38" s="66"/>
      <c r="C38" s="51"/>
      <c r="D38" s="44"/>
      <c r="E38" s="74"/>
      <c r="F38" s="44"/>
      <c r="G38" s="44"/>
    </row>
    <row r="39" spans="1:9" ht="44.25" customHeight="1" x14ac:dyDescent="0.25">
      <c r="A39" s="79"/>
      <c r="B39" s="66" t="s">
        <v>16</v>
      </c>
      <c r="C39" s="58" t="s">
        <v>33</v>
      </c>
      <c r="D39" s="66" t="s">
        <v>25</v>
      </c>
      <c r="E39" s="62">
        <v>21000</v>
      </c>
      <c r="F39" s="62"/>
      <c r="G39" s="62"/>
    </row>
    <row r="40" spans="1:9" ht="9" customHeight="1" x14ac:dyDescent="0.25">
      <c r="A40" s="79"/>
      <c r="B40" s="66"/>
      <c r="C40" s="51"/>
      <c r="D40" s="44"/>
      <c r="E40" s="44"/>
      <c r="F40" s="44"/>
      <c r="G40" s="44"/>
      <c r="I40" s="12"/>
    </row>
    <row r="41" spans="1:9" ht="7.5" hidden="1" customHeight="1" x14ac:dyDescent="0.25">
      <c r="A41" s="79"/>
      <c r="B41" s="66"/>
      <c r="C41" s="51"/>
      <c r="D41" s="44"/>
      <c r="E41" s="44"/>
      <c r="F41" s="44"/>
      <c r="G41" s="44"/>
    </row>
    <row r="42" spans="1:9" ht="42.75" hidden="1" customHeight="1" x14ac:dyDescent="0.25">
      <c r="A42" s="79"/>
      <c r="B42" s="66"/>
      <c r="C42" s="51"/>
      <c r="D42" s="44"/>
      <c r="E42" s="44"/>
      <c r="F42" s="44"/>
      <c r="G42" s="44"/>
    </row>
    <row r="43" spans="1:9" ht="26.25" customHeight="1" x14ac:dyDescent="0.25">
      <c r="A43" s="79"/>
      <c r="B43" s="66" t="s">
        <v>14</v>
      </c>
      <c r="C43" s="58" t="s">
        <v>106</v>
      </c>
      <c r="D43" s="66" t="s">
        <v>18</v>
      </c>
      <c r="E43" s="62">
        <v>100</v>
      </c>
      <c r="F43" s="62"/>
      <c r="G43" s="62"/>
    </row>
    <row r="44" spans="1:9" ht="20.25" customHeight="1" x14ac:dyDescent="0.25">
      <c r="A44" s="79"/>
      <c r="B44" s="66"/>
      <c r="C44" s="51"/>
      <c r="D44" s="44"/>
      <c r="E44" s="44"/>
      <c r="F44" s="44"/>
      <c r="G44" s="44"/>
    </row>
    <row r="45" spans="1:9" ht="26.25" hidden="1" customHeight="1" x14ac:dyDescent="0.25">
      <c r="A45" s="79"/>
      <c r="B45" s="66"/>
      <c r="C45" s="51"/>
      <c r="D45" s="44"/>
      <c r="E45" s="44"/>
      <c r="F45" s="44"/>
      <c r="G45" s="44"/>
    </row>
    <row r="46" spans="1:9" ht="11.25" customHeight="1" x14ac:dyDescent="0.25">
      <c r="A46" s="79"/>
      <c r="B46" s="66"/>
      <c r="C46" s="51"/>
      <c r="D46" s="44"/>
      <c r="E46" s="44"/>
      <c r="F46" s="44"/>
      <c r="G46" s="44"/>
    </row>
    <row r="47" spans="1:9" ht="20.25" customHeight="1" x14ac:dyDescent="0.25">
      <c r="A47" s="59" t="s">
        <v>38</v>
      </c>
      <c r="B47" s="25" t="s">
        <v>11</v>
      </c>
      <c r="C47" s="38" t="s">
        <v>12</v>
      </c>
      <c r="D47" s="29" t="s">
        <v>25</v>
      </c>
      <c r="E47" s="29"/>
      <c r="F47" s="29"/>
      <c r="G47" s="29">
        <v>8031.4</v>
      </c>
    </row>
    <row r="48" spans="1:9" ht="44.25" customHeight="1" x14ac:dyDescent="0.25">
      <c r="A48" s="51"/>
      <c r="B48" s="25" t="s">
        <v>15</v>
      </c>
      <c r="C48" s="36" t="s">
        <v>46</v>
      </c>
      <c r="D48" s="29" t="s">
        <v>41</v>
      </c>
      <c r="E48" s="29"/>
      <c r="F48" s="29"/>
      <c r="G48" s="29">
        <v>3.25</v>
      </c>
    </row>
    <row r="49" spans="1:10" ht="27.75" customHeight="1" x14ac:dyDescent="0.25">
      <c r="A49" s="51"/>
      <c r="B49" s="25" t="s">
        <v>16</v>
      </c>
      <c r="C49" s="36" t="s">
        <v>47</v>
      </c>
      <c r="D49" s="29" t="s">
        <v>25</v>
      </c>
      <c r="E49" s="29"/>
      <c r="F49" s="29"/>
      <c r="G49" s="29">
        <f>G53</f>
        <v>2471.1999999999998</v>
      </c>
    </row>
    <row r="50" spans="1:10" ht="14.25" customHeight="1" x14ac:dyDescent="0.25">
      <c r="A50" s="51"/>
      <c r="B50" s="25" t="s">
        <v>14</v>
      </c>
      <c r="C50" s="36" t="s">
        <v>48</v>
      </c>
      <c r="D50" s="29" t="s">
        <v>18</v>
      </c>
      <c r="E50" s="29"/>
      <c r="F50" s="29"/>
      <c r="G50" s="31">
        <v>100</v>
      </c>
    </row>
    <row r="51" spans="1:10" ht="31.5" customHeight="1" x14ac:dyDescent="0.25">
      <c r="A51" s="50" t="s">
        <v>40</v>
      </c>
      <c r="B51" s="25" t="s">
        <v>11</v>
      </c>
      <c r="C51" s="36" t="s">
        <v>39</v>
      </c>
      <c r="D51" s="34" t="s">
        <v>41</v>
      </c>
      <c r="E51" s="35"/>
      <c r="F51" s="35"/>
      <c r="G51" s="34">
        <v>30.1</v>
      </c>
    </row>
    <row r="52" spans="1:10" ht="45.75" customHeight="1" x14ac:dyDescent="0.25">
      <c r="A52" s="50"/>
      <c r="B52" s="25" t="s">
        <v>15</v>
      </c>
      <c r="C52" s="36" t="s">
        <v>42</v>
      </c>
      <c r="D52" s="34" t="s">
        <v>44</v>
      </c>
      <c r="E52" s="35"/>
      <c r="F52" s="35"/>
      <c r="G52" s="34">
        <v>3.25</v>
      </c>
    </row>
    <row r="53" spans="1:10" ht="31.5" customHeight="1" x14ac:dyDescent="0.25">
      <c r="A53" s="50"/>
      <c r="B53" s="25" t="s">
        <v>16</v>
      </c>
      <c r="C53" s="36" t="s">
        <v>43</v>
      </c>
      <c r="D53" s="29" t="s">
        <v>25</v>
      </c>
      <c r="E53" s="35"/>
      <c r="F53" s="35"/>
      <c r="G53" s="34">
        <f>8031.4/3.25</f>
        <v>2471.1999999999998</v>
      </c>
    </row>
    <row r="54" spans="1:10" ht="50.25" customHeight="1" x14ac:dyDescent="0.25">
      <c r="A54" s="50"/>
      <c r="B54" s="25" t="s">
        <v>14</v>
      </c>
      <c r="C54" s="37" t="s">
        <v>45</v>
      </c>
      <c r="D54" s="34" t="s">
        <v>18</v>
      </c>
      <c r="E54" s="35"/>
      <c r="F54" s="35"/>
      <c r="G54" s="34">
        <v>100</v>
      </c>
    </row>
    <row r="55" spans="1:10" ht="32.25" customHeight="1" x14ac:dyDescent="0.25">
      <c r="A55" s="43" t="s">
        <v>49</v>
      </c>
      <c r="B55" s="44"/>
      <c r="C55" s="44"/>
      <c r="D55" s="44"/>
      <c r="E55" s="44"/>
      <c r="F55" s="44"/>
      <c r="G55" s="44"/>
    </row>
    <row r="56" spans="1:10" ht="78" customHeight="1" x14ac:dyDescent="0.25">
      <c r="A56" s="43" t="s">
        <v>113</v>
      </c>
      <c r="B56" s="25" t="s">
        <v>15</v>
      </c>
      <c r="C56" s="36" t="s">
        <v>117</v>
      </c>
      <c r="D56" s="29" t="s">
        <v>17</v>
      </c>
      <c r="E56" s="29">
        <v>1</v>
      </c>
      <c r="F56" s="29">
        <v>1</v>
      </c>
      <c r="G56" s="29">
        <v>1</v>
      </c>
    </row>
    <row r="57" spans="1:10" ht="72" customHeight="1" x14ac:dyDescent="0.25">
      <c r="A57" s="44"/>
      <c r="B57" s="25" t="s">
        <v>14</v>
      </c>
      <c r="C57" s="36" t="s">
        <v>118</v>
      </c>
      <c r="D57" s="29" t="s">
        <v>18</v>
      </c>
      <c r="E57" s="29"/>
      <c r="F57" s="31">
        <f>((F58+F75)-(E58+E75))/G58*100</f>
        <v>51.323319696521686</v>
      </c>
      <c r="G57" s="31">
        <f>$G$61</f>
        <v>7.5919087295674359</v>
      </c>
    </row>
    <row r="58" spans="1:10" x14ac:dyDescent="0.25">
      <c r="A58" s="60" t="s">
        <v>50</v>
      </c>
      <c r="B58" s="25" t="s">
        <v>11</v>
      </c>
      <c r="C58" s="38" t="s">
        <v>12</v>
      </c>
      <c r="D58" s="25" t="s">
        <v>25</v>
      </c>
      <c r="E58" s="7">
        <f>'[1]Додаток 2'!$F$90</f>
        <v>60253.19</v>
      </c>
      <c r="F58" s="7">
        <f>'[1]Додаток 2'!$I$90</f>
        <v>148990.20000000001</v>
      </c>
      <c r="G58" s="7">
        <f>'[1]Додаток 2'!$L$90</f>
        <v>160301.4</v>
      </c>
    </row>
    <row r="59" spans="1:10" ht="54" customHeight="1" x14ac:dyDescent="0.25">
      <c r="A59" s="60"/>
      <c r="B59" s="25" t="s">
        <v>15</v>
      </c>
      <c r="C59" s="38" t="s">
        <v>51</v>
      </c>
      <c r="D59" s="25" t="s">
        <v>17</v>
      </c>
      <c r="E59" s="8">
        <v>1</v>
      </c>
      <c r="F59" s="8">
        <v>1</v>
      </c>
      <c r="G59" s="8">
        <v>1</v>
      </c>
    </row>
    <row r="60" spans="1:10" ht="25.5" customHeight="1" x14ac:dyDescent="0.25">
      <c r="A60" s="60"/>
      <c r="B60" s="25" t="s">
        <v>16</v>
      </c>
      <c r="C60" s="38" t="s">
        <v>57</v>
      </c>
      <c r="D60" s="25" t="s">
        <v>13</v>
      </c>
      <c r="E60" s="7">
        <f>E58/12*1000</f>
        <v>5021099.166666667</v>
      </c>
      <c r="F60" s="7">
        <f>F58/12*1000</f>
        <v>12415850</v>
      </c>
      <c r="G60" s="7">
        <f>G58/12*1000</f>
        <v>13358449.999999998</v>
      </c>
    </row>
    <row r="61" spans="1:10" ht="47.25" customHeight="1" x14ac:dyDescent="0.25">
      <c r="A61" s="60"/>
      <c r="B61" s="25" t="s">
        <v>14</v>
      </c>
      <c r="C61" s="38" t="s">
        <v>62</v>
      </c>
      <c r="D61" s="25" t="s">
        <v>18</v>
      </c>
      <c r="E61" s="7"/>
      <c r="F61" s="32">
        <f>(F58-E58)/E58*100</f>
        <v>147.27354684457373</v>
      </c>
      <c r="G61" s="32">
        <f>(G58-F58)/F58*100</f>
        <v>7.5919087295674359</v>
      </c>
    </row>
    <row r="62" spans="1:10" ht="17.25" customHeight="1" x14ac:dyDescent="0.25">
      <c r="A62" s="50" t="s">
        <v>123</v>
      </c>
      <c r="B62" s="52" t="s">
        <v>11</v>
      </c>
      <c r="C62" s="50" t="s">
        <v>59</v>
      </c>
      <c r="D62" s="52" t="s">
        <v>25</v>
      </c>
      <c r="E62" s="53">
        <f>'[1]Додаток 2'!$F$96</f>
        <v>40419.99</v>
      </c>
      <c r="F62" s="53">
        <f>'[1]Додаток 2'!$I$96</f>
        <v>112575.7</v>
      </c>
      <c r="G62" s="53">
        <f>'[1]Додаток 2'!$L$96</f>
        <v>121287.7</v>
      </c>
      <c r="J62" s="19"/>
    </row>
    <row r="63" spans="1:10" ht="75.75" customHeight="1" x14ac:dyDescent="0.25">
      <c r="A63" s="50"/>
      <c r="B63" s="52"/>
      <c r="C63" s="51"/>
      <c r="D63" s="44"/>
      <c r="E63" s="44"/>
      <c r="F63" s="44"/>
      <c r="G63" s="44"/>
      <c r="I63" s="12"/>
      <c r="J63" s="12"/>
    </row>
    <row r="64" spans="1:10" ht="40.5" customHeight="1" x14ac:dyDescent="0.25">
      <c r="A64" s="50"/>
      <c r="B64" s="52" t="s">
        <v>15</v>
      </c>
      <c r="C64" s="50" t="s">
        <v>58</v>
      </c>
      <c r="D64" s="52" t="s">
        <v>17</v>
      </c>
      <c r="E64" s="64">
        <v>1</v>
      </c>
      <c r="F64" s="64">
        <v>1</v>
      </c>
      <c r="G64" s="64">
        <v>1</v>
      </c>
    </row>
    <row r="65" spans="1:7" ht="36" customHeight="1" x14ac:dyDescent="0.25">
      <c r="A65" s="50"/>
      <c r="B65" s="52"/>
      <c r="C65" s="51"/>
      <c r="D65" s="44"/>
      <c r="E65" s="74"/>
      <c r="F65" s="74"/>
      <c r="G65" s="74"/>
    </row>
    <row r="66" spans="1:7" ht="82.5" customHeight="1" x14ac:dyDescent="0.25">
      <c r="A66" s="50"/>
      <c r="B66" s="52" t="s">
        <v>16</v>
      </c>
      <c r="C66" s="50" t="s">
        <v>52</v>
      </c>
      <c r="D66" s="52" t="s">
        <v>13</v>
      </c>
      <c r="E66" s="53">
        <f>E62/12*1000</f>
        <v>3368332.5</v>
      </c>
      <c r="F66" s="53">
        <f>F62/12*1000</f>
        <v>9381308.3333333321</v>
      </c>
      <c r="G66" s="53">
        <f>G62/12*1000</f>
        <v>10107308.333333332</v>
      </c>
    </row>
    <row r="67" spans="1:7" ht="9" customHeight="1" x14ac:dyDescent="0.25">
      <c r="A67" s="50"/>
      <c r="B67" s="52"/>
      <c r="C67" s="51"/>
      <c r="D67" s="44"/>
      <c r="E67" s="44"/>
      <c r="F67" s="44"/>
      <c r="G67" s="44"/>
    </row>
    <row r="68" spans="1:7" ht="16.5" hidden="1" customHeight="1" x14ac:dyDescent="0.25">
      <c r="A68" s="50"/>
      <c r="B68" s="52"/>
      <c r="C68" s="51"/>
      <c r="D68" s="44"/>
      <c r="E68" s="44"/>
      <c r="F68" s="44"/>
      <c r="G68" s="44"/>
    </row>
    <row r="69" spans="1:7" ht="87.75" customHeight="1" x14ac:dyDescent="0.25">
      <c r="A69" s="50"/>
      <c r="B69" s="52" t="s">
        <v>14</v>
      </c>
      <c r="C69" s="50" t="s">
        <v>54</v>
      </c>
      <c r="D69" s="52" t="s">
        <v>18</v>
      </c>
      <c r="E69" s="54"/>
      <c r="F69" s="56">
        <f>(F62-E62)/E62*100</f>
        <v>178.51491304178947</v>
      </c>
      <c r="G69" s="56">
        <f>(G62-F62)/F62*100</f>
        <v>7.738792652410778</v>
      </c>
    </row>
    <row r="70" spans="1:7" ht="3" customHeight="1" x14ac:dyDescent="0.25">
      <c r="A70" s="51"/>
      <c r="B70" s="44"/>
      <c r="C70" s="51"/>
      <c r="D70" s="44"/>
      <c r="E70" s="55"/>
      <c r="F70" s="57"/>
      <c r="G70" s="57"/>
    </row>
    <row r="71" spans="1:7" ht="105" customHeight="1" x14ac:dyDescent="0.25">
      <c r="A71" s="75" t="s">
        <v>126</v>
      </c>
      <c r="B71" s="25" t="s">
        <v>11</v>
      </c>
      <c r="C71" s="36" t="s">
        <v>60</v>
      </c>
      <c r="D71" s="34" t="s">
        <v>25</v>
      </c>
      <c r="E71" s="41">
        <f>'[1]Додаток 2'!$F$98</f>
        <v>19833.2</v>
      </c>
      <c r="F71" s="41">
        <f>'[1]Додаток 2'!$I$98</f>
        <v>36414.5</v>
      </c>
      <c r="G71" s="41">
        <f>'[1]Додаток 2'!$L$98</f>
        <v>39013.699999999997</v>
      </c>
    </row>
    <row r="72" spans="1:7" ht="102.75" customHeight="1" x14ac:dyDescent="0.25">
      <c r="A72" s="76"/>
      <c r="B72" s="25" t="s">
        <v>15</v>
      </c>
      <c r="C72" s="36" t="s">
        <v>61</v>
      </c>
      <c r="D72" s="34" t="s">
        <v>17</v>
      </c>
      <c r="E72" s="6">
        <v>1</v>
      </c>
      <c r="F72" s="6">
        <v>1</v>
      </c>
      <c r="G72" s="6">
        <v>1</v>
      </c>
    </row>
    <row r="73" spans="1:7" ht="114" customHeight="1" x14ac:dyDescent="0.25">
      <c r="A73" s="76"/>
      <c r="B73" s="25" t="s">
        <v>16</v>
      </c>
      <c r="C73" s="36" t="s">
        <v>53</v>
      </c>
      <c r="D73" s="34" t="s">
        <v>13</v>
      </c>
      <c r="E73" s="41">
        <f>E71/12*1000</f>
        <v>1652766.6666666667</v>
      </c>
      <c r="F73" s="41">
        <f>F71/12*1000</f>
        <v>3034541.6666666665</v>
      </c>
      <c r="G73" s="41">
        <f>G71/12*1000</f>
        <v>3251141.6666666665</v>
      </c>
    </row>
    <row r="74" spans="1:7" ht="110.25" customHeight="1" x14ac:dyDescent="0.25">
      <c r="A74" s="76"/>
      <c r="B74" s="25" t="s">
        <v>14</v>
      </c>
      <c r="C74" s="36" t="s">
        <v>55</v>
      </c>
      <c r="D74" s="34" t="s">
        <v>18</v>
      </c>
      <c r="E74" s="41"/>
      <c r="F74" s="33">
        <f>(F71-E71)/E71*100</f>
        <v>83.603755319363486</v>
      </c>
      <c r="G74" s="33">
        <f>(G71-F71)/F71*100</f>
        <v>7.13781597989811</v>
      </c>
    </row>
    <row r="75" spans="1:7" ht="21" customHeight="1" x14ac:dyDescent="0.25">
      <c r="A75" s="77" t="s">
        <v>56</v>
      </c>
      <c r="B75" s="25" t="s">
        <v>11</v>
      </c>
      <c r="C75" s="38" t="s">
        <v>12</v>
      </c>
      <c r="D75" s="25" t="s">
        <v>25</v>
      </c>
      <c r="E75" s="41">
        <f>E79</f>
        <v>31165.01</v>
      </c>
      <c r="F75" s="41">
        <f>F79</f>
        <v>24700</v>
      </c>
      <c r="G75" s="41"/>
    </row>
    <row r="76" spans="1:7" ht="51" customHeight="1" x14ac:dyDescent="0.25">
      <c r="A76" s="78"/>
      <c r="B76" s="25" t="s">
        <v>15</v>
      </c>
      <c r="C76" s="36" t="s">
        <v>67</v>
      </c>
      <c r="D76" s="34" t="s">
        <v>17</v>
      </c>
      <c r="E76" s="6">
        <v>1</v>
      </c>
      <c r="F76" s="6">
        <v>1</v>
      </c>
      <c r="G76" s="41"/>
    </row>
    <row r="77" spans="1:7" ht="34.5" customHeight="1" x14ac:dyDescent="0.25">
      <c r="A77" s="78"/>
      <c r="B77" s="25" t="s">
        <v>16</v>
      </c>
      <c r="C77" s="36" t="s">
        <v>68</v>
      </c>
      <c r="D77" s="25" t="s">
        <v>25</v>
      </c>
      <c r="E77" s="41">
        <f>E81</f>
        <v>31165.01</v>
      </c>
      <c r="F77" s="41">
        <f>F81</f>
        <v>24700</v>
      </c>
      <c r="G77" s="41"/>
    </row>
    <row r="78" spans="1:7" ht="53.25" customHeight="1" x14ac:dyDescent="0.25">
      <c r="A78" s="78"/>
      <c r="B78" s="25" t="s">
        <v>14</v>
      </c>
      <c r="C78" s="36" t="s">
        <v>66</v>
      </c>
      <c r="D78" s="34" t="s">
        <v>18</v>
      </c>
      <c r="E78" s="41"/>
      <c r="F78" s="41">
        <f>F82</f>
        <v>-20.744450266500795</v>
      </c>
      <c r="G78" s="41"/>
    </row>
    <row r="79" spans="1:7" ht="56.25" customHeight="1" x14ac:dyDescent="0.25">
      <c r="A79" s="45" t="s">
        <v>63</v>
      </c>
      <c r="B79" s="34" t="s">
        <v>11</v>
      </c>
      <c r="C79" s="36" t="s">
        <v>64</v>
      </c>
      <c r="D79" s="34" t="s">
        <v>25</v>
      </c>
      <c r="E79" s="41">
        <f>'[1]Додаток 2'!$F$104</f>
        <v>31165.01</v>
      </c>
      <c r="F79" s="41">
        <f>'[1]Додаток 2'!$I$104</f>
        <v>24700</v>
      </c>
      <c r="G79" s="41"/>
    </row>
    <row r="80" spans="1:7" ht="60.75" customHeight="1" x14ac:dyDescent="0.25">
      <c r="A80" s="45"/>
      <c r="B80" s="34" t="s">
        <v>15</v>
      </c>
      <c r="C80" s="36" t="s">
        <v>67</v>
      </c>
      <c r="D80" s="34" t="s">
        <v>17</v>
      </c>
      <c r="E80" s="6">
        <v>1</v>
      </c>
      <c r="F80" s="6">
        <v>1</v>
      </c>
      <c r="G80" s="41"/>
    </row>
    <row r="81" spans="1:7" ht="58.5" customHeight="1" x14ac:dyDescent="0.25">
      <c r="A81" s="45"/>
      <c r="B81" s="34" t="s">
        <v>16</v>
      </c>
      <c r="C81" s="36" t="s">
        <v>65</v>
      </c>
      <c r="D81" s="34" t="s">
        <v>25</v>
      </c>
      <c r="E81" s="41">
        <f>E79</f>
        <v>31165.01</v>
      </c>
      <c r="F81" s="41">
        <f>F79</f>
        <v>24700</v>
      </c>
      <c r="G81" s="41"/>
    </row>
    <row r="82" spans="1:7" ht="238.5" customHeight="1" x14ac:dyDescent="0.25">
      <c r="A82" s="45"/>
      <c r="B82" s="34" t="s">
        <v>14</v>
      </c>
      <c r="C82" s="36" t="s">
        <v>66</v>
      </c>
      <c r="D82" s="34" t="s">
        <v>18</v>
      </c>
      <c r="E82" s="41"/>
      <c r="F82" s="41">
        <f>(F79-E79)/E79*100</f>
        <v>-20.744450266500795</v>
      </c>
      <c r="G82" s="41"/>
    </row>
    <row r="83" spans="1:7" ht="38.25" customHeight="1" x14ac:dyDescent="0.25">
      <c r="A83" s="43" t="s">
        <v>69</v>
      </c>
      <c r="B83" s="63"/>
      <c r="C83" s="63"/>
      <c r="D83" s="63"/>
      <c r="E83" s="63"/>
      <c r="F83" s="63"/>
      <c r="G83" s="63"/>
    </row>
    <row r="84" spans="1:7" ht="90.75" customHeight="1" x14ac:dyDescent="0.25">
      <c r="A84" s="43" t="s">
        <v>111</v>
      </c>
      <c r="B84" s="25" t="s">
        <v>15</v>
      </c>
      <c r="C84" s="36" t="s">
        <v>116</v>
      </c>
      <c r="D84" s="34" t="s">
        <v>17</v>
      </c>
      <c r="E84" s="39"/>
      <c r="F84" s="39"/>
      <c r="G84" s="36">
        <v>73</v>
      </c>
    </row>
    <row r="85" spans="1:7" ht="88.5" customHeight="1" x14ac:dyDescent="0.25">
      <c r="A85" s="44"/>
      <c r="B85" s="25" t="s">
        <v>14</v>
      </c>
      <c r="C85" s="36" t="s">
        <v>112</v>
      </c>
      <c r="D85" s="34" t="s">
        <v>18</v>
      </c>
      <c r="E85" s="39"/>
      <c r="F85" s="39"/>
      <c r="G85" s="30">
        <v>100</v>
      </c>
    </row>
    <row r="86" spans="1:7" ht="14.25" customHeight="1" x14ac:dyDescent="0.25">
      <c r="A86" s="48" t="s">
        <v>70</v>
      </c>
      <c r="B86" s="34" t="s">
        <v>11</v>
      </c>
      <c r="C86" s="36" t="s">
        <v>75</v>
      </c>
      <c r="D86" s="34" t="s">
        <v>25</v>
      </c>
      <c r="E86" s="41"/>
      <c r="F86" s="41"/>
      <c r="G86" s="41">
        <f>G90</f>
        <v>650</v>
      </c>
    </row>
    <row r="87" spans="1:7" ht="50.25" customHeight="1" x14ac:dyDescent="0.25">
      <c r="A87" s="49"/>
      <c r="B87" s="34" t="s">
        <v>15</v>
      </c>
      <c r="C87" s="36" t="s">
        <v>77</v>
      </c>
      <c r="D87" s="34" t="s">
        <v>17</v>
      </c>
      <c r="E87" s="41"/>
      <c r="F87" s="41"/>
      <c r="G87" s="6">
        <f>G92+G93</f>
        <v>73</v>
      </c>
    </row>
    <row r="88" spans="1:7" ht="46.5" customHeight="1" x14ac:dyDescent="0.25">
      <c r="A88" s="49"/>
      <c r="B88" s="34" t="s">
        <v>16</v>
      </c>
      <c r="C88" s="36" t="s">
        <v>73</v>
      </c>
      <c r="D88" s="34" t="s">
        <v>13</v>
      </c>
      <c r="E88" s="41"/>
      <c r="F88" s="41"/>
      <c r="G88" s="41">
        <f>G94</f>
        <v>8904.1095890410943</v>
      </c>
    </row>
    <row r="89" spans="1:7" ht="33.75" customHeight="1" x14ac:dyDescent="0.25">
      <c r="A89" s="49"/>
      <c r="B89" s="34" t="s">
        <v>14</v>
      </c>
      <c r="C89" s="36" t="s">
        <v>74</v>
      </c>
      <c r="D89" s="34" t="s">
        <v>18</v>
      </c>
      <c r="E89" s="41"/>
      <c r="F89" s="41"/>
      <c r="G89" s="41">
        <v>100</v>
      </c>
    </row>
    <row r="90" spans="1:7" ht="27" customHeight="1" x14ac:dyDescent="0.25">
      <c r="A90" s="45" t="s">
        <v>109</v>
      </c>
      <c r="B90" s="52" t="s">
        <v>11</v>
      </c>
      <c r="C90" s="50" t="s">
        <v>76</v>
      </c>
      <c r="D90" s="52" t="s">
        <v>25</v>
      </c>
      <c r="E90" s="53"/>
      <c r="F90" s="53"/>
      <c r="G90" s="53">
        <f>'[1]Додаток 2'!$L$109</f>
        <v>650</v>
      </c>
    </row>
    <row r="91" spans="1:7" ht="17.25" customHeight="1" x14ac:dyDescent="0.25">
      <c r="A91" s="45"/>
      <c r="B91" s="52"/>
      <c r="C91" s="51"/>
      <c r="D91" s="44"/>
      <c r="E91" s="44"/>
      <c r="F91" s="44"/>
      <c r="G91" s="44"/>
    </row>
    <row r="92" spans="1:7" ht="136.5" customHeight="1" x14ac:dyDescent="0.25">
      <c r="A92" s="45"/>
      <c r="B92" s="52" t="s">
        <v>15</v>
      </c>
      <c r="C92" s="36" t="s">
        <v>71</v>
      </c>
      <c r="D92" s="34" t="s">
        <v>17</v>
      </c>
      <c r="E92" s="41"/>
      <c r="F92" s="41"/>
      <c r="G92" s="6">
        <v>51</v>
      </c>
    </row>
    <row r="93" spans="1:7" ht="129.75" customHeight="1" x14ac:dyDescent="0.25">
      <c r="A93" s="45"/>
      <c r="B93" s="44"/>
      <c r="C93" s="36" t="s">
        <v>72</v>
      </c>
      <c r="D93" s="34" t="s">
        <v>17</v>
      </c>
      <c r="E93" s="41"/>
      <c r="F93" s="41"/>
      <c r="G93" s="6">
        <v>22</v>
      </c>
    </row>
    <row r="94" spans="1:7" ht="52.5" customHeight="1" x14ac:dyDescent="0.25">
      <c r="A94" s="45"/>
      <c r="B94" s="34" t="s">
        <v>16</v>
      </c>
      <c r="C94" s="36" t="s">
        <v>73</v>
      </c>
      <c r="D94" s="34" t="s">
        <v>13</v>
      </c>
      <c r="E94" s="41"/>
      <c r="F94" s="41"/>
      <c r="G94" s="41">
        <f>G90/(G92+G93)*1000</f>
        <v>8904.1095890410943</v>
      </c>
    </row>
    <row r="95" spans="1:7" ht="42" customHeight="1" x14ac:dyDescent="0.25">
      <c r="A95" s="45"/>
      <c r="B95" s="34" t="s">
        <v>14</v>
      </c>
      <c r="C95" s="36" t="s">
        <v>74</v>
      </c>
      <c r="D95" s="34" t="s">
        <v>18</v>
      </c>
      <c r="E95" s="41"/>
      <c r="F95" s="41"/>
      <c r="G95" s="33">
        <v>100</v>
      </c>
    </row>
    <row r="96" spans="1:7" ht="51" customHeight="1" x14ac:dyDescent="0.25">
      <c r="A96" s="43" t="s">
        <v>78</v>
      </c>
      <c r="B96" s="44"/>
      <c r="C96" s="44"/>
      <c r="D96" s="44"/>
      <c r="E96" s="44"/>
      <c r="F96" s="44"/>
      <c r="G96" s="44"/>
    </row>
    <row r="97" spans="1:7" ht="51" customHeight="1" x14ac:dyDescent="0.25">
      <c r="A97" s="43" t="s">
        <v>110</v>
      </c>
      <c r="B97" s="25" t="s">
        <v>15</v>
      </c>
      <c r="C97" s="36" t="s">
        <v>115</v>
      </c>
      <c r="D97" s="34" t="s">
        <v>17</v>
      </c>
      <c r="E97" s="34"/>
      <c r="F97" s="34"/>
      <c r="G97" s="34">
        <v>295</v>
      </c>
    </row>
    <row r="98" spans="1:7" ht="51" customHeight="1" x14ac:dyDescent="0.25">
      <c r="A98" s="44"/>
      <c r="B98" s="25" t="s">
        <v>14</v>
      </c>
      <c r="C98" s="36" t="s">
        <v>114</v>
      </c>
      <c r="D98" s="34" t="s">
        <v>18</v>
      </c>
      <c r="E98" s="34"/>
      <c r="F98" s="34"/>
      <c r="G98" s="40">
        <v>100</v>
      </c>
    </row>
    <row r="99" spans="1:7" ht="15" customHeight="1" x14ac:dyDescent="0.25">
      <c r="A99" s="48" t="s">
        <v>79</v>
      </c>
      <c r="B99" s="34" t="s">
        <v>11</v>
      </c>
      <c r="C99" s="36" t="s">
        <v>12</v>
      </c>
      <c r="D99" s="34" t="s">
        <v>25</v>
      </c>
      <c r="E99" s="41"/>
      <c r="F99" s="41"/>
      <c r="G99" s="41">
        <f>'[1]Додаток 2'!$L$131</f>
        <v>4548.96</v>
      </c>
    </row>
    <row r="100" spans="1:7" ht="80.25" customHeight="1" x14ac:dyDescent="0.25">
      <c r="A100" s="49"/>
      <c r="B100" s="34" t="s">
        <v>15</v>
      </c>
      <c r="C100" s="36" t="s">
        <v>83</v>
      </c>
      <c r="D100" s="34" t="s">
        <v>17</v>
      </c>
      <c r="E100" s="41"/>
      <c r="F100" s="41"/>
      <c r="G100" s="6">
        <f>G105</f>
        <v>56139</v>
      </c>
    </row>
    <row r="101" spans="1:7" ht="59.25" customHeight="1" x14ac:dyDescent="0.25">
      <c r="A101" s="49"/>
      <c r="B101" s="34" t="s">
        <v>16</v>
      </c>
      <c r="C101" s="36" t="s">
        <v>84</v>
      </c>
      <c r="D101" s="34" t="s">
        <v>13</v>
      </c>
      <c r="E101" s="41"/>
      <c r="F101" s="41"/>
      <c r="G101" s="41">
        <f>G106</f>
        <v>81.030299791588746</v>
      </c>
    </row>
    <row r="102" spans="1:7" ht="127.5" customHeight="1" x14ac:dyDescent="0.25">
      <c r="A102" s="49"/>
      <c r="B102" s="34" t="s">
        <v>14</v>
      </c>
      <c r="C102" s="36" t="s">
        <v>85</v>
      </c>
      <c r="D102" s="34" t="s">
        <v>18</v>
      </c>
      <c r="E102" s="41"/>
      <c r="F102" s="41"/>
      <c r="G102" s="33">
        <v>100</v>
      </c>
    </row>
    <row r="103" spans="1:7" ht="55.5" customHeight="1" x14ac:dyDescent="0.25">
      <c r="A103" s="45" t="s">
        <v>87</v>
      </c>
      <c r="B103" s="52" t="s">
        <v>11</v>
      </c>
      <c r="C103" s="50" t="s">
        <v>81</v>
      </c>
      <c r="D103" s="52" t="s">
        <v>80</v>
      </c>
      <c r="E103" s="53"/>
      <c r="F103" s="53"/>
      <c r="G103" s="64">
        <v>56139</v>
      </c>
    </row>
    <row r="104" spans="1:7" ht="8.25" hidden="1" customHeight="1" x14ac:dyDescent="0.25">
      <c r="A104" s="45"/>
      <c r="B104" s="52"/>
      <c r="C104" s="51"/>
      <c r="D104" s="44"/>
      <c r="E104" s="44"/>
      <c r="F104" s="44"/>
      <c r="G104" s="44"/>
    </row>
    <row r="105" spans="1:7" ht="81" customHeight="1" x14ac:dyDescent="0.25">
      <c r="A105" s="45"/>
      <c r="B105" s="34" t="s">
        <v>15</v>
      </c>
      <c r="C105" s="36" t="s">
        <v>83</v>
      </c>
      <c r="D105" s="34" t="s">
        <v>17</v>
      </c>
      <c r="E105" s="41"/>
      <c r="F105" s="41"/>
      <c r="G105" s="26">
        <f>G103</f>
        <v>56139</v>
      </c>
    </row>
    <row r="106" spans="1:7" ht="93" customHeight="1" x14ac:dyDescent="0.25">
      <c r="A106" s="45"/>
      <c r="B106" s="34" t="s">
        <v>16</v>
      </c>
      <c r="C106" s="36" t="s">
        <v>82</v>
      </c>
      <c r="D106" s="34" t="s">
        <v>13</v>
      </c>
      <c r="E106" s="41"/>
      <c r="F106" s="41"/>
      <c r="G106" s="41">
        <f>G99/G103*1000</f>
        <v>81.030299791588746</v>
      </c>
    </row>
    <row r="107" spans="1:7" ht="126" customHeight="1" x14ac:dyDescent="0.25">
      <c r="A107" s="45"/>
      <c r="B107" s="34" t="s">
        <v>14</v>
      </c>
      <c r="C107" s="36" t="s">
        <v>85</v>
      </c>
      <c r="D107" s="34" t="s">
        <v>18</v>
      </c>
      <c r="E107" s="41"/>
      <c r="F107" s="41"/>
      <c r="G107" s="33">
        <v>100</v>
      </c>
    </row>
    <row r="108" spans="1:7" ht="27.75" customHeight="1" x14ac:dyDescent="0.25">
      <c r="A108" s="48" t="s">
        <v>86</v>
      </c>
      <c r="B108" s="34" t="s">
        <v>11</v>
      </c>
      <c r="C108" s="36" t="s">
        <v>93</v>
      </c>
      <c r="D108" s="34" t="s">
        <v>25</v>
      </c>
      <c r="E108" s="41"/>
      <c r="F108" s="41"/>
      <c r="G108" s="41">
        <f>'[1]Додаток 2'!$L$140</f>
        <v>321</v>
      </c>
    </row>
    <row r="109" spans="1:7" ht="52.5" customHeight="1" x14ac:dyDescent="0.25">
      <c r="A109" s="61"/>
      <c r="B109" s="34" t="s">
        <v>15</v>
      </c>
      <c r="C109" s="36" t="s">
        <v>94</v>
      </c>
      <c r="D109" s="34" t="s">
        <v>17</v>
      </c>
      <c r="E109" s="41"/>
      <c r="F109" s="41"/>
      <c r="G109" s="6">
        <f>G112</f>
        <v>295</v>
      </c>
    </row>
    <row r="110" spans="1:7" ht="36" customHeight="1" x14ac:dyDescent="0.25">
      <c r="A110" s="61"/>
      <c r="B110" s="34" t="s">
        <v>16</v>
      </c>
      <c r="C110" s="36" t="s">
        <v>96</v>
      </c>
      <c r="D110" s="34" t="s">
        <v>13</v>
      </c>
      <c r="E110" s="41"/>
      <c r="F110" s="41"/>
      <c r="G110" s="41">
        <f>G114</f>
        <v>181.35593220338984</v>
      </c>
    </row>
    <row r="111" spans="1:7" ht="39" customHeight="1" x14ac:dyDescent="0.25">
      <c r="A111" s="61"/>
      <c r="B111" s="34" t="s">
        <v>14</v>
      </c>
      <c r="C111" s="36" t="s">
        <v>95</v>
      </c>
      <c r="D111" s="34" t="s">
        <v>18</v>
      </c>
      <c r="E111" s="41"/>
      <c r="F111" s="41"/>
      <c r="G111" s="33">
        <v>100</v>
      </c>
    </row>
    <row r="112" spans="1:7" ht="61.5" customHeight="1" x14ac:dyDescent="0.25">
      <c r="A112" s="45" t="s">
        <v>88</v>
      </c>
      <c r="B112" s="34" t="s">
        <v>11</v>
      </c>
      <c r="C112" s="36" t="s">
        <v>89</v>
      </c>
      <c r="D112" s="34" t="s">
        <v>17</v>
      </c>
      <c r="E112" s="41"/>
      <c r="F112" s="7"/>
      <c r="G112" s="6">
        <v>295</v>
      </c>
    </row>
    <row r="113" spans="1:7" ht="50.25" customHeight="1" x14ac:dyDescent="0.25">
      <c r="A113" s="45"/>
      <c r="B113" s="34" t="s">
        <v>15</v>
      </c>
      <c r="C113" s="36" t="s">
        <v>90</v>
      </c>
      <c r="D113" s="34" t="s">
        <v>17</v>
      </c>
      <c r="E113" s="7"/>
      <c r="F113" s="7"/>
      <c r="G113" s="6">
        <v>295</v>
      </c>
    </row>
    <row r="114" spans="1:7" ht="60" customHeight="1" x14ac:dyDescent="0.25">
      <c r="A114" s="45"/>
      <c r="B114" s="34" t="s">
        <v>16</v>
      </c>
      <c r="C114" s="36" t="s">
        <v>91</v>
      </c>
      <c r="D114" s="34" t="s">
        <v>13</v>
      </c>
      <c r="E114" s="7"/>
      <c r="F114" s="7"/>
      <c r="G114" s="41">
        <f>(G108/G112)/6*1000</f>
        <v>181.35593220338984</v>
      </c>
    </row>
    <row r="115" spans="1:7" ht="39" customHeight="1" x14ac:dyDescent="0.25">
      <c r="A115" s="45"/>
      <c r="B115" s="34" t="s">
        <v>14</v>
      </c>
      <c r="C115" s="36" t="s">
        <v>92</v>
      </c>
      <c r="D115" s="34" t="s">
        <v>18</v>
      </c>
      <c r="E115" s="7"/>
      <c r="F115" s="7"/>
      <c r="G115" s="33">
        <v>100</v>
      </c>
    </row>
    <row r="116" spans="1:7" ht="15.75" x14ac:dyDescent="0.25">
      <c r="A116" s="9"/>
      <c r="C116" s="14"/>
      <c r="D116" s="11"/>
      <c r="E116" s="16"/>
      <c r="F116" s="16"/>
      <c r="G116" s="16"/>
    </row>
    <row r="117" spans="1:7" ht="18.75" x14ac:dyDescent="0.3">
      <c r="A117" s="46" t="s">
        <v>125</v>
      </c>
      <c r="B117" s="46"/>
      <c r="C117" s="47"/>
      <c r="D117" s="47"/>
      <c r="F117" s="42" t="s">
        <v>124</v>
      </c>
      <c r="G117" s="42"/>
    </row>
  </sheetData>
  <mergeCells count="98">
    <mergeCell ref="A71:A74"/>
    <mergeCell ref="A86:A89"/>
    <mergeCell ref="C90:C91"/>
    <mergeCell ref="A75:A78"/>
    <mergeCell ref="B25:B26"/>
    <mergeCell ref="B35:B38"/>
    <mergeCell ref="A58:A61"/>
    <mergeCell ref="B62:B63"/>
    <mergeCell ref="B64:B65"/>
    <mergeCell ref="C39:C42"/>
    <mergeCell ref="A34:A46"/>
    <mergeCell ref="B43:B46"/>
    <mergeCell ref="C69:C70"/>
    <mergeCell ref="B69:B70"/>
    <mergeCell ref="E62:E63"/>
    <mergeCell ref="C64:C65"/>
    <mergeCell ref="D64:D65"/>
    <mergeCell ref="E64:E65"/>
    <mergeCell ref="A56:A57"/>
    <mergeCell ref="D69:D70"/>
    <mergeCell ref="C62:C63"/>
    <mergeCell ref="D62:D63"/>
    <mergeCell ref="C43:C46"/>
    <mergeCell ref="D43:D46"/>
    <mergeCell ref="G66:G68"/>
    <mergeCell ref="F62:F63"/>
    <mergeCell ref="G62:G63"/>
    <mergeCell ref="F64:F65"/>
    <mergeCell ref="G64:G65"/>
    <mergeCell ref="F66:F68"/>
    <mergeCell ref="E43:E46"/>
    <mergeCell ref="F43:F46"/>
    <mergeCell ref="G43:G46"/>
    <mergeCell ref="D39:D42"/>
    <mergeCell ref="E35:E38"/>
    <mergeCell ref="D35:D38"/>
    <mergeCell ref="G35:G38"/>
    <mergeCell ref="E1:G1"/>
    <mergeCell ref="B39:B42"/>
    <mergeCell ref="E2:G2"/>
    <mergeCell ref="A3:G3"/>
    <mergeCell ref="A4:G4"/>
    <mergeCell ref="A5:G5"/>
    <mergeCell ref="A6:A8"/>
    <mergeCell ref="B6:B8"/>
    <mergeCell ref="C6:C8"/>
    <mergeCell ref="E7:G7"/>
    <mergeCell ref="E6:G6"/>
    <mergeCell ref="D6:D8"/>
    <mergeCell ref="A19:A20"/>
    <mergeCell ref="E39:E42"/>
    <mergeCell ref="F35:F38"/>
    <mergeCell ref="A18:G18"/>
    <mergeCell ref="A112:A115"/>
    <mergeCell ref="A79:A82"/>
    <mergeCell ref="A83:G83"/>
    <mergeCell ref="G103:G104"/>
    <mergeCell ref="A108:A111"/>
    <mergeCell ref="E90:E91"/>
    <mergeCell ref="F90:F91"/>
    <mergeCell ref="G90:G91"/>
    <mergeCell ref="A97:A98"/>
    <mergeCell ref="D90:D91"/>
    <mergeCell ref="B92:B93"/>
    <mergeCell ref="A84:A85"/>
    <mergeCell ref="B90:B91"/>
    <mergeCell ref="F69:F70"/>
    <mergeCell ref="G69:G70"/>
    <mergeCell ref="B66:B68"/>
    <mergeCell ref="A62:A70"/>
    <mergeCell ref="A10:A11"/>
    <mergeCell ref="A16:A17"/>
    <mergeCell ref="A14:A15"/>
    <mergeCell ref="A47:A50"/>
    <mergeCell ref="A51:A54"/>
    <mergeCell ref="A21:A24"/>
    <mergeCell ref="A25:A29"/>
    <mergeCell ref="A12:A13"/>
    <mergeCell ref="A30:A33"/>
    <mergeCell ref="F39:F42"/>
    <mergeCell ref="G39:G42"/>
    <mergeCell ref="C35:C38"/>
    <mergeCell ref="F117:G117"/>
    <mergeCell ref="A55:G55"/>
    <mergeCell ref="A90:A95"/>
    <mergeCell ref="A117:D117"/>
    <mergeCell ref="A99:A102"/>
    <mergeCell ref="C103:C104"/>
    <mergeCell ref="D103:D104"/>
    <mergeCell ref="E103:E104"/>
    <mergeCell ref="F103:F104"/>
    <mergeCell ref="A103:A107"/>
    <mergeCell ref="B103:B104"/>
    <mergeCell ref="A96:G96"/>
    <mergeCell ref="C66:C68"/>
    <mergeCell ref="D66:D68"/>
    <mergeCell ref="E66:E68"/>
    <mergeCell ref="E69:E70"/>
  </mergeCells>
  <pageMargins left="0.51181102362204722" right="0.31496062992125984" top="0.74803149606299213" bottom="0.35433070866141736" header="0.31496062992125984" footer="0.23622047244094491"/>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Кулак Дар'я Олегівна</dc:creator>
  <cp:lastModifiedBy>Шевцова Світлана Василівна</cp:lastModifiedBy>
  <cp:lastPrinted>2024-10-17T08:43:02Z</cp:lastPrinted>
  <dcterms:created xsi:type="dcterms:W3CDTF">2023-10-09T07:28:37Z</dcterms:created>
  <dcterms:modified xsi:type="dcterms:W3CDTF">2024-10-17T08:44:17Z</dcterms:modified>
</cp:coreProperties>
</file>