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Бюджет+Зміни\Зміни\11 Листопад\Новий наказ\Наказ\"/>
    </mc:Choice>
  </mc:AlternateContent>
  <bookViews>
    <workbookView xWindow="765" yWindow="3450" windowWidth="21600" windowHeight="11295"/>
  </bookViews>
  <sheets>
    <sheet name="дод 4" sheetId="7" r:id="rId1"/>
  </sheets>
  <externalReferences>
    <externalReference r:id="rId2"/>
    <externalReference r:id="rId3"/>
  </externalReferences>
  <definedNames>
    <definedName name="_xlnm._FilterDatabase" localSheetId="0" hidden="1">'дод 4'!$A$16:$G$109</definedName>
    <definedName name="_xlnm.Print_Titles" localSheetId="0">'дод 4'!$A:$B</definedName>
    <definedName name="_xlnm.Print_Area" localSheetId="0">'дод 4'!$A$1:$E$115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7" l="1"/>
  <c r="D64" i="7" l="1"/>
  <c r="D84" i="7" l="1"/>
  <c r="D110" i="7"/>
  <c r="D71" i="7" l="1"/>
  <c r="D23" i="7" l="1"/>
  <c r="D69" i="7"/>
  <c r="D98" i="7" l="1"/>
  <c r="D63" i="7" l="1"/>
  <c r="D19" i="7" l="1"/>
  <c r="G77" i="7" l="1"/>
  <c r="D31" i="7" l="1"/>
  <c r="D22" i="7" l="1"/>
  <c r="D48" i="7" l="1"/>
  <c r="D83" i="7" l="1"/>
  <c r="D24" i="7" l="1"/>
  <c r="D21" i="7" l="1"/>
  <c r="D33" i="7" l="1"/>
  <c r="D41" i="7"/>
  <c r="D35" i="7"/>
  <c r="D102" i="7" l="1"/>
  <c r="D103" i="7" l="1"/>
  <c r="D101" i="7" s="1"/>
  <c r="D100" i="7" s="1"/>
  <c r="D20" i="7" l="1"/>
  <c r="D18" i="7" l="1"/>
  <c r="D26" i="7"/>
  <c r="D74" i="7" l="1"/>
  <c r="D50" i="7" l="1"/>
  <c r="D46" i="7"/>
  <c r="D68" i="7" l="1"/>
  <c r="D70" i="7"/>
  <c r="D72" i="7" l="1"/>
  <c r="D78" i="7" s="1"/>
  <c r="D53" i="7" l="1"/>
  <c r="D44" i="7" l="1"/>
  <c r="D109" i="7" l="1"/>
  <c r="D97" i="7"/>
  <c r="D112" i="7" s="1"/>
  <c r="D113" i="7" l="1"/>
  <c r="D29" i="7"/>
  <c r="D77" i="7" s="1"/>
  <c r="D111" i="7" l="1"/>
  <c r="D76" i="7"/>
  <c r="F113" i="7" l="1"/>
  <c r="F112" i="7" l="1"/>
  <c r="F111" i="7" l="1"/>
  <c r="F78" i="7" l="1"/>
  <c r="F77" i="7" l="1"/>
  <c r="F76" i="7" l="1"/>
  <c r="G76" i="7" l="1"/>
</calcChain>
</file>

<file path=xl/sharedStrings.xml><?xml version="1.0" encoding="utf-8"?>
<sst xmlns="http://schemas.openxmlformats.org/spreadsheetml/2006/main" count="193" uniqueCount="102">
  <si>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</si>
  <si>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</si>
  <si>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</si>
  <si>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</si>
  <si>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</si>
  <si>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</si>
  <si>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</si>
  <si>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</si>
  <si>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УСЬОГО за розділами І, ІІ, у тому числі: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</si>
  <si>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</si>
  <si>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</si>
  <si>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</si>
  <si>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</si>
  <si>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</si>
  <si>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</si>
  <si>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</si>
  <si>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</si>
  <si>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</si>
  <si>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</si>
  <si>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</si>
  <si>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</si>
  <si>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</si>
  <si>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</si>
  <si>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</si>
  <si>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</si>
  <si>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</si>
  <si>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</si>
  <si>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1810000000</t>
  </si>
  <si>
    <t>1853100000</t>
  </si>
  <si>
    <t>1852700000</t>
  </si>
  <si>
    <t>9900000000</t>
  </si>
  <si>
    <t>Інші субвенції з місцевого бюджету</t>
  </si>
  <si>
    <t>Міжбюджетні трансферти на 2024 рік</t>
  </si>
  <si>
    <t>0219800</t>
  </si>
  <si>
    <t>41053300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</si>
  <si>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</si>
  <si>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1854300000</t>
  </si>
  <si>
    <t>1851200000</t>
  </si>
  <si>
    <t>1850700000</t>
  </si>
  <si>
    <t>Бюджет Хотінської селищної територіальної громади</t>
  </si>
  <si>
    <t>1850900000</t>
  </si>
  <si>
    <t>Бюджет Бездрицької сільської територіальної громади</t>
  </si>
  <si>
    <t>Бюджет Лебединської міської територіальної громади</t>
  </si>
  <si>
    <t>Бюджет Миколаївської  сільської територіальної громади</t>
  </si>
  <si>
    <t>1851300000</t>
  </si>
  <si>
    <t>Бюджет Миропільської сільської територіальної громади</t>
  </si>
  <si>
    <t>Бюджет Краснопільської селищної територіальної громади</t>
  </si>
  <si>
    <t>1851700000</t>
  </si>
  <si>
    <t>Бюджет Нижньосироватської сільської територіальної громади</t>
  </si>
  <si>
    <t>1851400000</t>
  </si>
  <si>
    <t>Бюджет Ворожбянської міської територіальної громади</t>
  </si>
  <si>
    <t>1854000000</t>
  </si>
  <si>
    <t>ІI. Трансферти до спеціального фонду бюджету</t>
  </si>
  <si>
    <t>Субвенція з місцевого бюджету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об`єктів, що мають вплив на життєдіяльність населення, за рахунок відповідної субвенції з державного бюджету</t>
  </si>
  <si>
    <t>41059200</t>
  </si>
  <si>
    <t>УСЬОГО за розділом I та ІІ, у тому числі: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</si>
  <si>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</si>
  <si>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</si>
  <si>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</si>
  <si>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</si>
  <si>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0819770</t>
  </si>
  <si>
    <t>Бюджет Охтирської міської територіальної громади</t>
  </si>
  <si>
    <t>1853700000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</si>
  <si>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</si>
  <si>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</si>
  <si>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</si>
  <si>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42020500</t>
  </si>
  <si>
    <t>Гранти, що надійшли до місцевих бюджетів</t>
  </si>
  <si>
    <t>0219770</t>
  </si>
  <si>
    <t>41033800 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</si>
  <si>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</si>
  <si>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</si>
  <si>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</si>
  <si>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</si>
  <si>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41032800</t>
  </si>
  <si>
    <t>1019770</t>
  </si>
  <si>
    <t>Районний бюджет Сумського району</t>
  </si>
  <si>
    <t>1831520000</t>
  </si>
  <si>
    <t>0719770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</si>
  <si>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</si>
  <si>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</si>
  <si>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</si>
  <si>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</si>
  <si>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державного бюджету місцевим бюджетам на облаштування безпечних умов у закладах охорони здоров'я</t>
  </si>
  <si>
    <t>41036500</t>
  </si>
  <si>
    <t>41033500 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</si>
  <si>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</si>
  <si>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1855000000</t>
  </si>
  <si>
    <t>3719770</t>
  </si>
  <si>
    <t xml:space="preserve">Бюджет Хотінської селищної територіальної громади </t>
  </si>
  <si>
    <t>Бюджет Юнаківської сільської територіальної громади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</si>
  <si>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</si>
  <si>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</si>
  <si>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</si>
  <si>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</si>
  <si>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</si>
  <si>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</si>
  <si>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Перший заступник директора Департаменту фінансів,                                                                                                                                                        економіки та інвестицій  Сумської міської ради                                                                                        Лариса СКИРТАЧ</t>
  </si>
  <si>
    <t xml:space="preserve">                                                                                Додаток 4</t>
  </si>
  <si>
    <t>41050500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</si>
  <si>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</si>
  <si>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 xml:space="preserve">                                                       від 04.12.2024 № 378 -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</si>
</sst>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45"/>
      <name val="Calibri"/>
      <family val="2"/>
      <charset val="204"/>
      <scheme val="minor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sz val="50"/>
      <name val="Calibri"/>
      <family val="2"/>
      <charset val="204"/>
      <scheme val="minor"/>
    </font>
    <font>
      <sz val="45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35"/>
      <color rgb="FFFF0000"/>
      <name val="Times New Roman"/>
      <family val="1"/>
      <charset val="204"/>
    </font>
    <font>
      <sz val="3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77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" fillId="0" borderId="2" xfId="0" applyFont="1" applyFill="1" applyBorder="1" applyAlignment="1">
      <alignment horizontal="right" wrapText="1"/>
    </xf>
    <xf numFmtId="0" fontId="19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7" fillId="0" borderId="0" xfId="0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 wrapText="1"/>
    </xf>
    <xf numFmtId="4" fontId="13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" fontId="13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5" fillId="2" borderId="0" xfId="0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4" fontId="22" fillId="0" borderId="0" xfId="0" applyNumberFormat="1" applyFont="1" applyFill="1" applyAlignment="1">
      <alignment vertical="center" wrapText="1"/>
    </xf>
    <xf numFmtId="0" fontId="15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23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textRotation="180"/>
    </xf>
    <xf numFmtId="0" fontId="24" fillId="0" borderId="10" xfId="0" applyFont="1" applyFill="1" applyBorder="1" applyAlignment="1">
      <alignment horizontal="center" vertical="center" textRotation="180"/>
    </xf>
    <xf numFmtId="0" fontId="24" fillId="0" borderId="0" xfId="0" applyFont="1" applyFill="1" applyAlignment="1">
      <alignment horizontal="center" vertical="center" textRotation="180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left" vertical="top" wrapText="1"/>
    </xf>
    <xf numFmtId="49" fontId="11" fillId="0" borderId="0" xfId="0" applyNumberFormat="1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SMR_dod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SMR_dod_3,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8"/>
    </sheetNames>
    <sheetDataSet>
      <sheetData sheetId="0">
        <row r="137">
          <cell r="F137">
            <v>1050838116.29</v>
          </cell>
        </row>
        <row r="138">
          <cell r="F138">
            <v>950007363.63</v>
          </cell>
        </row>
        <row r="139">
          <cell r="F139">
            <v>100830752.66</v>
          </cell>
        </row>
        <row r="243">
          <cell r="F243">
            <v>81848525.579999998</v>
          </cell>
        </row>
        <row r="244">
          <cell r="F244">
            <v>16133612.98</v>
          </cell>
        </row>
        <row r="245">
          <cell r="F245">
            <v>65714912.600000001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"/>
      <sheetName val="дод 7"/>
    </sheetNames>
    <sheetDataSet>
      <sheetData sheetId="0">
        <row r="476">
          <cell r="P476">
            <v>910380052.88999999</v>
          </cell>
        </row>
        <row r="478">
          <cell r="P478">
            <v>130699329.47999999</v>
          </cell>
        </row>
        <row r="479">
          <cell r="P479">
            <v>11605758.810000001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showRuler="0" showWhiteSpace="0" view="pageBreakPreview" zoomScale="30" zoomScaleNormal="28" zoomScaleSheetLayoutView="30" zoomScalePageLayoutView="25" workbookViewId="0">
      <selection activeCell="M14" sqref="M14"/>
    </sheetView>
  </sheetViews>
  <sheetFormatPr defaultColWidth="9.140625" defaultRowHeight="34.5" x14ac:dyDescent="0.95"/>
  <cols>
    <col min="1" max="1" width="75.7109375" style="1" customWidth="1"/>
    <col min="2" max="2" width="89.85546875" style="2" customWidth="1"/>
    <col min="3" max="3" width="291.5703125" style="9" customWidth="1"/>
    <col min="4" max="4" width="72.7109375" style="9" customWidth="1"/>
    <col min="5" max="5" width="9.140625" style="48" customWidth="1"/>
    <col min="6" max="6" width="34.42578125" style="5" customWidth="1"/>
    <col min="7" max="7" width="46.42578125" style="5" customWidth="1"/>
    <col min="8" max="16384" width="9.140625" style="5"/>
  </cols>
  <sheetData>
    <row r="1" spans="1:5" ht="76.5" customHeight="1" x14ac:dyDescent="1.6">
      <c r="C1" s="3" t="s">
        <v>98</v>
      </c>
      <c r="D1" s="4"/>
    </row>
    <row r="2" spans="1:5" ht="52.15" customHeight="1" x14ac:dyDescent="1.6">
      <c r="C2" s="6" t="s">
        <v>56</v>
      </c>
      <c r="D2" s="4"/>
    </row>
    <row r="3" spans="1:5" ht="54.4" customHeight="1" x14ac:dyDescent="1.6">
      <c r="C3" s="6" t="s">
        <v>57</v>
      </c>
      <c r="D3" s="4"/>
    </row>
    <row r="4" spans="1:5" ht="55.9" customHeight="1" x14ac:dyDescent="1.6">
      <c r="C4" s="3" t="s">
        <v>101</v>
      </c>
      <c r="D4" s="4"/>
    </row>
    <row r="5" spans="1:5" ht="64.5" customHeight="1" x14ac:dyDescent="1.6">
      <c r="C5" s="4"/>
      <c r="D5" s="4"/>
    </row>
    <row r="6" spans="1:5" ht="1.5" customHeight="1" x14ac:dyDescent="1.6">
      <c r="C6" s="7"/>
      <c r="D6" s="8"/>
    </row>
    <row r="7" spans="1:5" s="9" customFormat="1" ht="1.5" hidden="1" customHeight="1" x14ac:dyDescent="0.5">
      <c r="A7" s="1"/>
      <c r="B7" s="1"/>
      <c r="E7" s="48"/>
    </row>
    <row r="8" spans="1:5" s="9" customFormat="1" ht="4.5" customHeight="1" x14ac:dyDescent="0.5">
      <c r="A8" s="1"/>
      <c r="B8" s="1"/>
      <c r="E8" s="48"/>
    </row>
    <row r="9" spans="1:5" s="9" customFormat="1" ht="4.5" customHeight="1" x14ac:dyDescent="0.5">
      <c r="A9" s="1"/>
      <c r="B9" s="1"/>
      <c r="E9" s="48"/>
    </row>
    <row r="10" spans="1:5" s="9" customFormat="1" ht="9" customHeight="1" x14ac:dyDescent="0.5">
      <c r="A10" s="1"/>
      <c r="B10" s="1"/>
      <c r="E10" s="48"/>
    </row>
    <row r="11" spans="1:5" ht="68.25" customHeight="1" x14ac:dyDescent="1.95">
      <c r="A11" s="61" t="s">
        <v>32</v>
      </c>
      <c r="B11" s="61"/>
      <c r="C11" s="61"/>
      <c r="D11" s="61"/>
    </row>
    <row r="12" spans="1:5" ht="49.5" customHeight="1" x14ac:dyDescent="1.45">
      <c r="A12" s="58" t="s">
        <v>28</v>
      </c>
      <c r="B12" s="58"/>
      <c r="C12" s="58"/>
      <c r="D12" s="58"/>
    </row>
    <row r="13" spans="1:5" ht="42.75" customHeight="1" x14ac:dyDescent="0.4">
      <c r="A13" s="62" t="s">
        <v>22</v>
      </c>
      <c r="B13" s="62"/>
      <c r="C13" s="62"/>
      <c r="D13" s="62"/>
    </row>
    <row r="14" spans="1:5" ht="45" customHeight="1" x14ac:dyDescent="1.6">
      <c r="A14" s="43"/>
      <c r="B14" s="43"/>
      <c r="C14" s="43"/>
      <c r="D14" s="10" t="s">
        <v>11</v>
      </c>
    </row>
    <row r="15" spans="1:5" ht="90.75" customHeight="1" x14ac:dyDescent="0.4">
      <c r="A15" s="63" t="s">
        <v>4</v>
      </c>
      <c r="B15" s="63"/>
      <c r="C15" s="63"/>
      <c r="D15" s="63"/>
    </row>
    <row r="16" spans="1:5" s="11" customFormat="1" ht="150" customHeight="1" x14ac:dyDescent="1.5">
      <c r="A16" s="44" t="s">
        <v>5</v>
      </c>
      <c r="B16" s="53" t="s">
        <v>6</v>
      </c>
      <c r="C16" s="53"/>
      <c r="D16" s="41" t="s">
        <v>2</v>
      </c>
      <c r="E16" s="48"/>
    </row>
    <row r="17" spans="1:5" s="12" customFormat="1" ht="60" customHeight="1" x14ac:dyDescent="1.65">
      <c r="A17" s="56" t="s">
        <v>7</v>
      </c>
      <c r="B17" s="56"/>
      <c r="C17" s="56"/>
      <c r="D17" s="56"/>
      <c r="E17" s="48"/>
    </row>
    <row r="18" spans="1:5" s="12" customFormat="1" ht="172.5" customHeight="1" x14ac:dyDescent="1.65">
      <c r="A18" s="44" t="s">
        <v>71</v>
      </c>
      <c r="B18" s="53" t="s">
        <v>72</v>
      </c>
      <c r="C18" s="53"/>
      <c r="D18" s="13">
        <f>D19</f>
        <v>145996300</v>
      </c>
      <c r="E18" s="48"/>
    </row>
    <row r="19" spans="1:5" s="12" customFormat="1" ht="51.75" customHeight="1" x14ac:dyDescent="1.65">
      <c r="A19" s="14" t="s">
        <v>30</v>
      </c>
      <c r="B19" s="52" t="s">
        <v>18</v>
      </c>
      <c r="C19" s="52"/>
      <c r="D19" s="15">
        <f>71303000+37122000+7198156+1188100+100000+17250251+11834793</f>
        <v>145996300</v>
      </c>
      <c r="E19" s="48"/>
    </row>
    <row r="20" spans="1:5" s="12" customFormat="1" ht="111" customHeight="1" x14ac:dyDescent="1.65">
      <c r="A20" s="44" t="s">
        <v>74</v>
      </c>
      <c r="B20" s="53" t="s">
        <v>73</v>
      </c>
      <c r="C20" s="53"/>
      <c r="D20" s="13">
        <f>D21</f>
        <v>73585211</v>
      </c>
      <c r="E20" s="48"/>
    </row>
    <row r="21" spans="1:5" s="12" customFormat="1" ht="54" customHeight="1" x14ac:dyDescent="1.65">
      <c r="A21" s="14" t="s">
        <v>30</v>
      </c>
      <c r="B21" s="52" t="s">
        <v>18</v>
      </c>
      <c r="C21" s="52"/>
      <c r="D21" s="15">
        <f>17211412+56373799</f>
        <v>73585211</v>
      </c>
      <c r="E21" s="48"/>
    </row>
    <row r="22" spans="1:5" s="35" customFormat="1" ht="125.25" customHeight="1" x14ac:dyDescent="1.65">
      <c r="A22" s="44" t="s">
        <v>93</v>
      </c>
      <c r="B22" s="53" t="s">
        <v>94</v>
      </c>
      <c r="C22" s="53"/>
      <c r="D22" s="13">
        <f>D23</f>
        <v>12935800</v>
      </c>
      <c r="E22" s="48"/>
    </row>
    <row r="23" spans="1:5" s="35" customFormat="1" ht="55.5" customHeight="1" x14ac:dyDescent="1.65">
      <c r="A23" s="14" t="s">
        <v>30</v>
      </c>
      <c r="B23" s="52" t="s">
        <v>18</v>
      </c>
      <c r="C23" s="52"/>
      <c r="D23" s="15">
        <f>19506700-6570900</f>
        <v>12935800</v>
      </c>
      <c r="E23" s="48"/>
    </row>
    <row r="24" spans="1:5" s="12" customFormat="1" ht="129.75" customHeight="1" x14ac:dyDescent="1.65">
      <c r="A24" s="44" t="s">
        <v>85</v>
      </c>
      <c r="B24" s="53" t="s">
        <v>86</v>
      </c>
      <c r="C24" s="53"/>
      <c r="D24" s="13">
        <f>D25</f>
        <v>82600800</v>
      </c>
      <c r="E24" s="48"/>
    </row>
    <row r="25" spans="1:5" s="12" customFormat="1" ht="48" customHeight="1" x14ac:dyDescent="1.65">
      <c r="A25" s="14" t="s">
        <v>30</v>
      </c>
      <c r="B25" s="52" t="s">
        <v>18</v>
      </c>
      <c r="C25" s="52"/>
      <c r="D25" s="15">
        <v>82600800</v>
      </c>
      <c r="E25" s="48"/>
    </row>
    <row r="26" spans="1:5" s="12" customFormat="1" ht="108.75" customHeight="1" x14ac:dyDescent="1.65">
      <c r="A26" s="44" t="s">
        <v>69</v>
      </c>
      <c r="B26" s="53" t="s">
        <v>70</v>
      </c>
      <c r="C26" s="53"/>
      <c r="D26" s="13">
        <f>D27</f>
        <v>8400000</v>
      </c>
      <c r="E26" s="48"/>
    </row>
    <row r="27" spans="1:5" s="12" customFormat="1" ht="66" customHeight="1" x14ac:dyDescent="1.65">
      <c r="A27" s="14" t="s">
        <v>30</v>
      </c>
      <c r="B27" s="52" t="s">
        <v>18</v>
      </c>
      <c r="C27" s="52"/>
      <c r="D27" s="15">
        <v>8400000</v>
      </c>
      <c r="E27" s="48"/>
    </row>
    <row r="28" spans="1:5" s="12" customFormat="1" ht="151.9" x14ac:dyDescent="1.65">
      <c r="A28" s="44" t="s">
        <v>5</v>
      </c>
      <c r="B28" s="53" t="s">
        <v>6</v>
      </c>
      <c r="C28" s="53"/>
      <c r="D28" s="41" t="s">
        <v>2</v>
      </c>
      <c r="E28" s="49">
        <v>2</v>
      </c>
    </row>
    <row r="29" spans="1:5" s="12" customFormat="1" ht="66" customHeight="1" x14ac:dyDescent="1.65">
      <c r="A29" s="44" t="s">
        <v>24</v>
      </c>
      <c r="B29" s="53" t="s">
        <v>25</v>
      </c>
      <c r="C29" s="53"/>
      <c r="D29" s="13">
        <f>D30</f>
        <v>551078300</v>
      </c>
      <c r="E29" s="49"/>
    </row>
    <row r="30" spans="1:5" s="12" customFormat="1" ht="66" customHeight="1" x14ac:dyDescent="1.65">
      <c r="A30" s="14" t="s">
        <v>30</v>
      </c>
      <c r="B30" s="52" t="s">
        <v>18</v>
      </c>
      <c r="C30" s="52"/>
      <c r="D30" s="15">
        <v>551078300</v>
      </c>
      <c r="E30" s="49"/>
    </row>
    <row r="31" spans="1:5" s="35" customFormat="1" ht="136.5" customHeight="1" x14ac:dyDescent="1.65">
      <c r="A31" s="44" t="s">
        <v>95</v>
      </c>
      <c r="B31" s="53" t="s">
        <v>96</v>
      </c>
      <c r="C31" s="53"/>
      <c r="D31" s="13">
        <f>D32</f>
        <v>2000000</v>
      </c>
      <c r="E31" s="49"/>
    </row>
    <row r="32" spans="1:5" s="35" customFormat="1" ht="66" customHeight="1" x14ac:dyDescent="1.65">
      <c r="A32" s="14" t="s">
        <v>30</v>
      </c>
      <c r="B32" s="52" t="s">
        <v>18</v>
      </c>
      <c r="C32" s="52"/>
      <c r="D32" s="15">
        <v>2000000</v>
      </c>
      <c r="E32" s="49"/>
    </row>
    <row r="33" spans="1:5" s="12" customFormat="1" ht="96.75" customHeight="1" x14ac:dyDescent="1.65">
      <c r="A33" s="44" t="s">
        <v>84</v>
      </c>
      <c r="B33" s="53" t="s">
        <v>83</v>
      </c>
      <c r="C33" s="53"/>
      <c r="D33" s="13">
        <f>D34</f>
        <v>31936617</v>
      </c>
      <c r="E33" s="49"/>
    </row>
    <row r="34" spans="1:5" s="12" customFormat="1" ht="66" customHeight="1" x14ac:dyDescent="1.65">
      <c r="A34" s="14" t="s">
        <v>30</v>
      </c>
      <c r="B34" s="52" t="s">
        <v>18</v>
      </c>
      <c r="C34" s="52"/>
      <c r="D34" s="15">
        <v>31936617</v>
      </c>
      <c r="E34" s="49"/>
    </row>
    <row r="35" spans="1:5" s="12" customFormat="1" ht="409.6" customHeight="1" x14ac:dyDescent="1.65">
      <c r="A35" s="66" t="s">
        <v>79</v>
      </c>
      <c r="B35" s="68" t="s">
        <v>81</v>
      </c>
      <c r="C35" s="69"/>
      <c r="D35" s="64">
        <f>D37</f>
        <v>8260461.4100000001</v>
      </c>
      <c r="E35" s="49"/>
    </row>
    <row r="36" spans="1:5" s="12" customFormat="1" ht="222" customHeight="1" x14ac:dyDescent="1.65">
      <c r="A36" s="67"/>
      <c r="B36" s="70"/>
      <c r="C36" s="71"/>
      <c r="D36" s="65"/>
      <c r="E36" s="49"/>
    </row>
    <row r="37" spans="1:5" s="12" customFormat="1" ht="69.75" customHeight="1" x14ac:dyDescent="1.65">
      <c r="A37" s="14" t="s">
        <v>27</v>
      </c>
      <c r="B37" s="52" t="s">
        <v>1</v>
      </c>
      <c r="C37" s="52"/>
      <c r="D37" s="15">
        <v>8260461.4100000001</v>
      </c>
      <c r="E37" s="49"/>
    </row>
    <row r="38" spans="1:5" s="12" customFormat="1" ht="390" customHeight="1" x14ac:dyDescent="1.65">
      <c r="A38" s="47" t="s">
        <v>99</v>
      </c>
      <c r="B38" s="53" t="s">
        <v>100</v>
      </c>
      <c r="C38" s="53"/>
      <c r="D38" s="13">
        <f>D39</f>
        <v>3386099.22</v>
      </c>
      <c r="E38" s="49"/>
    </row>
    <row r="39" spans="1:5" s="12" customFormat="1" ht="95.45" customHeight="1" x14ac:dyDescent="1.65">
      <c r="A39" s="14" t="s">
        <v>27</v>
      </c>
      <c r="B39" s="52" t="s">
        <v>1</v>
      </c>
      <c r="C39" s="52"/>
      <c r="D39" s="15">
        <v>3386099.22</v>
      </c>
      <c r="E39" s="49"/>
    </row>
    <row r="40" spans="1:5" s="12" customFormat="1" ht="171.75" customHeight="1" x14ac:dyDescent="1.65">
      <c r="A40" s="44" t="s">
        <v>5</v>
      </c>
      <c r="B40" s="53" t="s">
        <v>6</v>
      </c>
      <c r="C40" s="53"/>
      <c r="D40" s="41" t="s">
        <v>2</v>
      </c>
      <c r="E40" s="49">
        <v>3</v>
      </c>
    </row>
    <row r="41" spans="1:5" s="12" customFormat="1" ht="358.5" customHeight="1" x14ac:dyDescent="1.65">
      <c r="A41" s="66" t="s">
        <v>80</v>
      </c>
      <c r="B41" s="68" t="s">
        <v>82</v>
      </c>
      <c r="C41" s="69"/>
      <c r="D41" s="64">
        <f>D43</f>
        <v>8914255.9499999993</v>
      </c>
      <c r="E41" s="49"/>
    </row>
    <row r="42" spans="1:5" s="12" customFormat="1" ht="192" customHeight="1" x14ac:dyDescent="1.65">
      <c r="A42" s="67"/>
      <c r="B42" s="70"/>
      <c r="C42" s="71"/>
      <c r="D42" s="65"/>
      <c r="E42" s="49"/>
    </row>
    <row r="43" spans="1:5" s="12" customFormat="1" ht="95.25" customHeight="1" x14ac:dyDescent="1.65">
      <c r="A43" s="14" t="s">
        <v>27</v>
      </c>
      <c r="B43" s="52" t="s">
        <v>1</v>
      </c>
      <c r="C43" s="52"/>
      <c r="D43" s="15">
        <v>8914255.9499999993</v>
      </c>
      <c r="E43" s="49"/>
    </row>
    <row r="44" spans="1:5" s="12" customFormat="1" ht="101.25" customHeight="1" x14ac:dyDescent="1.65">
      <c r="A44" s="44">
        <v>41051000</v>
      </c>
      <c r="B44" s="53" t="s">
        <v>26</v>
      </c>
      <c r="C44" s="53"/>
      <c r="D44" s="13">
        <f>D45</f>
        <v>4320175</v>
      </c>
      <c r="E44" s="49"/>
    </row>
    <row r="45" spans="1:5" s="12" customFormat="1" ht="64.5" customHeight="1" x14ac:dyDescent="1.65">
      <c r="A45" s="14" t="s">
        <v>27</v>
      </c>
      <c r="B45" s="52" t="s">
        <v>1</v>
      </c>
      <c r="C45" s="52"/>
      <c r="D45" s="15">
        <v>4320175</v>
      </c>
      <c r="E45" s="49"/>
    </row>
    <row r="46" spans="1:5" s="12" customFormat="1" ht="103.9" customHeight="1" x14ac:dyDescent="1.65">
      <c r="A46" s="44">
        <v>41051200</v>
      </c>
      <c r="B46" s="53" t="s">
        <v>63</v>
      </c>
      <c r="C46" s="53"/>
      <c r="D46" s="13">
        <f>D47</f>
        <v>1331125</v>
      </c>
      <c r="E46" s="49"/>
    </row>
    <row r="47" spans="1:5" s="12" customFormat="1" ht="64.5" customHeight="1" x14ac:dyDescent="1.65">
      <c r="A47" s="14" t="s">
        <v>27</v>
      </c>
      <c r="B47" s="52" t="s">
        <v>1</v>
      </c>
      <c r="C47" s="52"/>
      <c r="D47" s="15">
        <v>1331125</v>
      </c>
      <c r="E47" s="49"/>
    </row>
    <row r="48" spans="1:5" s="12" customFormat="1" ht="162" customHeight="1" x14ac:dyDescent="1.65">
      <c r="A48" s="44" t="s">
        <v>91</v>
      </c>
      <c r="B48" s="53" t="s">
        <v>92</v>
      </c>
      <c r="C48" s="53"/>
      <c r="D48" s="13">
        <f>D49</f>
        <v>10734656</v>
      </c>
      <c r="E48" s="49"/>
    </row>
    <row r="49" spans="1:5" s="12" customFormat="1" ht="64.5" customHeight="1" x14ac:dyDescent="1.65">
      <c r="A49" s="14" t="s">
        <v>27</v>
      </c>
      <c r="B49" s="52" t="s">
        <v>1</v>
      </c>
      <c r="C49" s="52"/>
      <c r="D49" s="15">
        <v>10734656</v>
      </c>
      <c r="E49" s="49"/>
    </row>
    <row r="50" spans="1:5" s="12" customFormat="1" ht="164.65" customHeight="1" x14ac:dyDescent="1.65">
      <c r="A50" s="44" t="s">
        <v>64</v>
      </c>
      <c r="B50" s="53" t="s">
        <v>65</v>
      </c>
      <c r="C50" s="53"/>
      <c r="D50" s="13">
        <f>D51</f>
        <v>714100.24</v>
      </c>
      <c r="E50" s="49"/>
    </row>
    <row r="51" spans="1:5" s="12" customFormat="1" ht="88.5" customHeight="1" x14ac:dyDescent="1.65">
      <c r="A51" s="14" t="s">
        <v>27</v>
      </c>
      <c r="B51" s="52" t="s">
        <v>1</v>
      </c>
      <c r="C51" s="52"/>
      <c r="D51" s="15">
        <v>714100.24</v>
      </c>
      <c r="E51" s="49"/>
    </row>
    <row r="52" spans="1:5" s="12" customFormat="1" ht="184.5" customHeight="1" x14ac:dyDescent="1.65">
      <c r="A52" s="44" t="s">
        <v>5</v>
      </c>
      <c r="B52" s="53" t="s">
        <v>6</v>
      </c>
      <c r="C52" s="53"/>
      <c r="D52" s="41" t="s">
        <v>2</v>
      </c>
      <c r="E52" s="49">
        <v>4</v>
      </c>
    </row>
    <row r="53" spans="1:5" s="12" customFormat="1" ht="106.15" customHeight="1" x14ac:dyDescent="1.65">
      <c r="A53" s="44" t="s">
        <v>34</v>
      </c>
      <c r="B53" s="53" t="s">
        <v>35</v>
      </c>
      <c r="C53" s="53"/>
      <c r="D53" s="13">
        <f>SUM(D54:D62)</f>
        <v>410600</v>
      </c>
      <c r="E53" s="49"/>
    </row>
    <row r="54" spans="1:5" s="16" customFormat="1" ht="58.5" customHeight="1" x14ac:dyDescent="1.65">
      <c r="A54" s="14" t="s">
        <v>38</v>
      </c>
      <c r="B54" s="52" t="s">
        <v>39</v>
      </c>
      <c r="C54" s="52"/>
      <c r="D54" s="15">
        <v>44000</v>
      </c>
      <c r="E54" s="49"/>
    </row>
    <row r="55" spans="1:5" s="16" customFormat="1" ht="58.5" customHeight="1" x14ac:dyDescent="1.65">
      <c r="A55" s="14" t="s">
        <v>40</v>
      </c>
      <c r="B55" s="52" t="s">
        <v>41</v>
      </c>
      <c r="C55" s="52"/>
      <c r="D55" s="15">
        <v>24700</v>
      </c>
      <c r="E55" s="49"/>
    </row>
    <row r="56" spans="1:5" s="16" customFormat="1" ht="58.5" customHeight="1" x14ac:dyDescent="1.65">
      <c r="A56" s="14" t="s">
        <v>37</v>
      </c>
      <c r="B56" s="52" t="s">
        <v>43</v>
      </c>
      <c r="C56" s="52"/>
      <c r="D56" s="15">
        <v>48200</v>
      </c>
      <c r="E56" s="49"/>
    </row>
    <row r="57" spans="1:5" s="16" customFormat="1" ht="58.5" customHeight="1" x14ac:dyDescent="1.65">
      <c r="A57" s="14" t="s">
        <v>44</v>
      </c>
      <c r="B57" s="52" t="s">
        <v>45</v>
      </c>
      <c r="C57" s="52"/>
      <c r="D57" s="15">
        <v>30100</v>
      </c>
      <c r="E57" s="49"/>
    </row>
    <row r="58" spans="1:5" s="16" customFormat="1" ht="58.5" customHeight="1" x14ac:dyDescent="1.65">
      <c r="A58" s="14" t="s">
        <v>49</v>
      </c>
      <c r="B58" s="52" t="s">
        <v>48</v>
      </c>
      <c r="C58" s="52"/>
      <c r="D58" s="15">
        <v>41700</v>
      </c>
      <c r="E58" s="49"/>
    </row>
    <row r="59" spans="1:5" s="16" customFormat="1" ht="58.5" customHeight="1" x14ac:dyDescent="1.65">
      <c r="A59" s="14" t="s">
        <v>47</v>
      </c>
      <c r="B59" s="52" t="s">
        <v>46</v>
      </c>
      <c r="C59" s="52"/>
      <c r="D59" s="15">
        <v>60000</v>
      </c>
      <c r="E59" s="49"/>
    </row>
    <row r="60" spans="1:5" s="16" customFormat="1" ht="58.5" customHeight="1" x14ac:dyDescent="1.65">
      <c r="A60" s="14" t="s">
        <v>29</v>
      </c>
      <c r="B60" s="52" t="s">
        <v>3</v>
      </c>
      <c r="C60" s="52"/>
      <c r="D60" s="15">
        <v>43400</v>
      </c>
      <c r="E60" s="49"/>
    </row>
    <row r="61" spans="1:5" s="16" customFormat="1" ht="58.5" customHeight="1" x14ac:dyDescent="1.65">
      <c r="A61" s="14" t="s">
        <v>51</v>
      </c>
      <c r="B61" s="52" t="s">
        <v>50</v>
      </c>
      <c r="C61" s="52"/>
      <c r="D61" s="15">
        <v>58500</v>
      </c>
      <c r="E61" s="49"/>
    </row>
    <row r="62" spans="1:5" s="16" customFormat="1" ht="58.5" customHeight="1" x14ac:dyDescent="1.65">
      <c r="A62" s="14" t="s">
        <v>36</v>
      </c>
      <c r="B62" s="52" t="s">
        <v>42</v>
      </c>
      <c r="C62" s="52"/>
      <c r="D62" s="15">
        <v>60000</v>
      </c>
      <c r="E62" s="49"/>
    </row>
    <row r="63" spans="1:5" s="36" customFormat="1" ht="48" customHeight="1" x14ac:dyDescent="0.4">
      <c r="A63" s="44">
        <v>41053900</v>
      </c>
      <c r="B63" s="53" t="s">
        <v>19</v>
      </c>
      <c r="C63" s="53"/>
      <c r="D63" s="13">
        <f>D64+D65+D66</f>
        <v>3402862.8099999996</v>
      </c>
      <c r="E63" s="49"/>
    </row>
    <row r="64" spans="1:5" s="36" customFormat="1" ht="50.25" customHeight="1" x14ac:dyDescent="0.4">
      <c r="A64" s="14" t="s">
        <v>27</v>
      </c>
      <c r="B64" s="52" t="s">
        <v>1</v>
      </c>
      <c r="C64" s="52"/>
      <c r="D64" s="15">
        <f>1546729+1633519.01+147160.8-204600+30054-50000+300000</f>
        <v>3402862.8099999996</v>
      </c>
      <c r="E64" s="49"/>
    </row>
    <row r="65" spans="1:7" s="36" customFormat="1" ht="50.25" hidden="1" customHeight="1" x14ac:dyDescent="0.4">
      <c r="A65" s="14" t="s">
        <v>40</v>
      </c>
      <c r="B65" s="52" t="s">
        <v>41</v>
      </c>
      <c r="C65" s="52"/>
      <c r="D65" s="15"/>
      <c r="E65" s="49"/>
    </row>
    <row r="66" spans="1:7" s="36" customFormat="1" ht="50.25" hidden="1" customHeight="1" x14ac:dyDescent="0.4">
      <c r="A66" s="14" t="s">
        <v>49</v>
      </c>
      <c r="B66" s="52" t="s">
        <v>48</v>
      </c>
      <c r="C66" s="52"/>
      <c r="D66" s="15"/>
      <c r="E66" s="49"/>
    </row>
    <row r="67" spans="1:7" ht="86.25" customHeight="1" x14ac:dyDescent="0.4">
      <c r="A67" s="56" t="s">
        <v>52</v>
      </c>
      <c r="B67" s="56"/>
      <c r="C67" s="56"/>
      <c r="D67" s="56"/>
      <c r="E67" s="49"/>
    </row>
    <row r="68" spans="1:7" s="36" customFormat="1" ht="106.5" customHeight="1" x14ac:dyDescent="0.4">
      <c r="A68" s="44" t="s">
        <v>58</v>
      </c>
      <c r="B68" s="53" t="s">
        <v>59</v>
      </c>
      <c r="C68" s="53"/>
      <c r="D68" s="13">
        <f>D69</f>
        <v>25887830</v>
      </c>
      <c r="E68" s="49"/>
    </row>
    <row r="69" spans="1:7" s="36" customFormat="1" ht="65.25" customHeight="1" x14ac:dyDescent="0.4">
      <c r="A69" s="14" t="s">
        <v>27</v>
      </c>
      <c r="B69" s="52" t="s">
        <v>1</v>
      </c>
      <c r="C69" s="52"/>
      <c r="D69" s="15">
        <f>262064+7228366+7819500+7777821+2800079</f>
        <v>25887830</v>
      </c>
      <c r="E69" s="49"/>
    </row>
    <row r="70" spans="1:7" s="36" customFormat="1" ht="65.25" customHeight="1" x14ac:dyDescent="0.4">
      <c r="A70" s="44">
        <v>41053900</v>
      </c>
      <c r="B70" s="53" t="s">
        <v>19</v>
      </c>
      <c r="C70" s="53"/>
      <c r="D70" s="13">
        <f>D71</f>
        <v>7792296</v>
      </c>
      <c r="E70" s="49"/>
    </row>
    <row r="71" spans="1:7" s="36" customFormat="1" ht="65.25" customHeight="1" x14ac:dyDescent="0.4">
      <c r="A71" s="14" t="s">
        <v>27</v>
      </c>
      <c r="B71" s="52" t="s">
        <v>1</v>
      </c>
      <c r="C71" s="52"/>
      <c r="D71" s="15">
        <f>6564196+1128100+100000</f>
        <v>7792296</v>
      </c>
      <c r="E71" s="49"/>
    </row>
    <row r="72" spans="1:7" ht="201.75" customHeight="1" x14ac:dyDescent="0.4">
      <c r="A72" s="44" t="s">
        <v>54</v>
      </c>
      <c r="B72" s="53" t="s">
        <v>53</v>
      </c>
      <c r="C72" s="53"/>
      <c r="D72" s="13">
        <f>D73</f>
        <v>67150626.659999996</v>
      </c>
      <c r="E72" s="49"/>
    </row>
    <row r="73" spans="1:7" ht="65.25" customHeight="1" x14ac:dyDescent="0.4">
      <c r="A73" s="14" t="s">
        <v>27</v>
      </c>
      <c r="B73" s="52" t="s">
        <v>1</v>
      </c>
      <c r="C73" s="52"/>
      <c r="D73" s="15">
        <v>67150626.659999996</v>
      </c>
      <c r="E73" s="49"/>
    </row>
    <row r="74" spans="1:7" ht="65.25" hidden="1" customHeight="1" x14ac:dyDescent="0.4">
      <c r="A74" s="44" t="s">
        <v>66</v>
      </c>
      <c r="B74" s="55" t="s">
        <v>67</v>
      </c>
      <c r="C74" s="55"/>
      <c r="D74" s="13">
        <f>D75</f>
        <v>0</v>
      </c>
      <c r="E74" s="49"/>
    </row>
    <row r="75" spans="1:7" ht="65.25" hidden="1" customHeight="1" x14ac:dyDescent="0.4">
      <c r="A75" s="14" t="s">
        <v>30</v>
      </c>
      <c r="B75" s="52" t="s">
        <v>18</v>
      </c>
      <c r="C75" s="52"/>
      <c r="D75" s="15"/>
      <c r="E75" s="49"/>
    </row>
    <row r="76" spans="1:7" ht="60" customHeight="1" x14ac:dyDescent="1.65">
      <c r="A76" s="17" t="s">
        <v>0</v>
      </c>
      <c r="B76" s="60" t="s">
        <v>55</v>
      </c>
      <c r="C76" s="60"/>
      <c r="D76" s="18">
        <f>D77+D78</f>
        <v>1050838116.29</v>
      </c>
      <c r="E76" s="49"/>
      <c r="F76" s="38">
        <f>D76-'[1]дод 8'!$F$137</f>
        <v>0</v>
      </c>
      <c r="G76" s="46">
        <f>D76+G77-'[2]дод 3'!$P$476-'[2]дод 3'!$P$478-'[2]дод 3'!$P$479</f>
        <v>-2.7939677238464355E-8</v>
      </c>
    </row>
    <row r="77" spans="1:7" ht="63" customHeight="1" x14ac:dyDescent="1.65">
      <c r="A77" s="17" t="s">
        <v>0</v>
      </c>
      <c r="B77" s="60" t="s">
        <v>9</v>
      </c>
      <c r="C77" s="60"/>
      <c r="D77" s="18">
        <f>D63+D29+D44+D53+D50+D46+D26+D18+D20+D35+D41+D33+D24+D48+D22+D31+D38</f>
        <v>950007363.63</v>
      </c>
      <c r="E77" s="49"/>
      <c r="F77" s="38">
        <f>D77-'[1]дод 8'!$F$138</f>
        <v>0</v>
      </c>
      <c r="G77" s="39">
        <f>1495257+351767.89</f>
        <v>1847024.8900000001</v>
      </c>
    </row>
    <row r="78" spans="1:7" ht="63" customHeight="1" x14ac:dyDescent="1.65">
      <c r="A78" s="17" t="s">
        <v>0</v>
      </c>
      <c r="B78" s="60" t="s">
        <v>10</v>
      </c>
      <c r="C78" s="60"/>
      <c r="D78" s="18">
        <f>D72+D70+D68+D74</f>
        <v>100830752.66</v>
      </c>
      <c r="E78" s="49"/>
      <c r="F78" s="38">
        <f>D78-'[1]дод 8'!$F$139</f>
        <v>0</v>
      </c>
      <c r="G78" s="19"/>
    </row>
    <row r="79" spans="1:7" ht="109.15" customHeight="1" x14ac:dyDescent="1.85">
      <c r="A79" s="59" t="s">
        <v>12</v>
      </c>
      <c r="B79" s="59"/>
      <c r="C79" s="59"/>
      <c r="D79" s="59"/>
      <c r="E79" s="49">
        <v>5</v>
      </c>
      <c r="F79" s="37"/>
    </row>
    <row r="80" spans="1:7" ht="48" hidden="1" customHeight="1" x14ac:dyDescent="1.6">
      <c r="A80" s="20"/>
      <c r="B80" s="20"/>
      <c r="C80" s="21"/>
      <c r="D80" s="22" t="s">
        <v>11</v>
      </c>
      <c r="E80" s="49"/>
    </row>
    <row r="81" spans="1:12" s="11" customFormat="1" ht="315.75" customHeight="1" x14ac:dyDescent="1.5">
      <c r="A81" s="44" t="s">
        <v>13</v>
      </c>
      <c r="B81" s="44" t="s">
        <v>14</v>
      </c>
      <c r="C81" s="41" t="s">
        <v>17</v>
      </c>
      <c r="D81" s="41" t="s">
        <v>2</v>
      </c>
      <c r="E81" s="49"/>
    </row>
    <row r="82" spans="1:12" s="12" customFormat="1" ht="66.75" customHeight="1" x14ac:dyDescent="1.65">
      <c r="A82" s="56" t="s">
        <v>15</v>
      </c>
      <c r="B82" s="56"/>
      <c r="C82" s="56"/>
      <c r="D82" s="56"/>
      <c r="E82" s="49"/>
    </row>
    <row r="83" spans="1:12" s="12" customFormat="1" ht="57.75" customHeight="1" x14ac:dyDescent="1.65">
      <c r="A83" s="44"/>
      <c r="B83" s="44" t="s">
        <v>20</v>
      </c>
      <c r="C83" s="41" t="s">
        <v>31</v>
      </c>
      <c r="D83" s="13">
        <f>D89+D93+D91+D84+D95</f>
        <v>6055597</v>
      </c>
      <c r="E83" s="49"/>
    </row>
    <row r="84" spans="1:12" s="12" customFormat="1" ht="50.25" customHeight="1" x14ac:dyDescent="1.65">
      <c r="A84" s="44" t="s">
        <v>68</v>
      </c>
      <c r="B84" s="66"/>
      <c r="C84" s="23"/>
      <c r="D84" s="15">
        <f>D86+D88+D87+D85</f>
        <v>1400000</v>
      </c>
      <c r="E84" s="49"/>
    </row>
    <row r="85" spans="1:12" s="35" customFormat="1" ht="50.25" customHeight="1" x14ac:dyDescent="1.65">
      <c r="A85" s="14" t="s">
        <v>77</v>
      </c>
      <c r="B85" s="74"/>
      <c r="C85" s="42" t="s">
        <v>76</v>
      </c>
      <c r="D85" s="15">
        <v>300000</v>
      </c>
      <c r="E85" s="49"/>
    </row>
    <row r="86" spans="1:12" s="12" customFormat="1" ht="68.25" customHeight="1" x14ac:dyDescent="1.65">
      <c r="A86" s="14" t="s">
        <v>38</v>
      </c>
      <c r="B86" s="74"/>
      <c r="C86" s="42" t="s">
        <v>89</v>
      </c>
      <c r="D86" s="15">
        <v>300000</v>
      </c>
      <c r="E86" s="49"/>
    </row>
    <row r="87" spans="1:12" s="12" customFormat="1" ht="68.25" customHeight="1" x14ac:dyDescent="1.65">
      <c r="A87" s="14" t="s">
        <v>51</v>
      </c>
      <c r="B87" s="74"/>
      <c r="C87" s="42" t="s">
        <v>50</v>
      </c>
      <c r="D87" s="15">
        <v>300000</v>
      </c>
      <c r="E87" s="49"/>
    </row>
    <row r="88" spans="1:12" s="12" customFormat="1" ht="71.25" customHeight="1" x14ac:dyDescent="1.65">
      <c r="A88" s="14" t="s">
        <v>87</v>
      </c>
      <c r="B88" s="67"/>
      <c r="C88" s="42" t="s">
        <v>90</v>
      </c>
      <c r="D88" s="15">
        <v>500000</v>
      </c>
      <c r="E88" s="49"/>
    </row>
    <row r="89" spans="1:12" s="12" customFormat="1" ht="57.4" x14ac:dyDescent="1.65">
      <c r="A89" s="44" t="s">
        <v>60</v>
      </c>
      <c r="B89" s="51"/>
      <c r="C89" s="52" t="s">
        <v>61</v>
      </c>
      <c r="D89" s="54">
        <v>200000</v>
      </c>
      <c r="E89" s="49"/>
    </row>
    <row r="90" spans="1:12" s="12" customFormat="1" ht="57.4" x14ac:dyDescent="1.65">
      <c r="A90" s="14" t="s">
        <v>62</v>
      </c>
      <c r="B90" s="51"/>
      <c r="C90" s="52"/>
      <c r="D90" s="54"/>
      <c r="E90" s="49"/>
    </row>
    <row r="91" spans="1:12" s="12" customFormat="1" ht="57.4" x14ac:dyDescent="1.65">
      <c r="A91" s="44" t="s">
        <v>75</v>
      </c>
      <c r="B91" s="51"/>
      <c r="C91" s="52" t="s">
        <v>1</v>
      </c>
      <c r="D91" s="54">
        <v>75000</v>
      </c>
      <c r="E91" s="49"/>
    </row>
    <row r="92" spans="1:12" s="12" customFormat="1" ht="57.4" x14ac:dyDescent="1.65">
      <c r="A92" s="14" t="s">
        <v>27</v>
      </c>
      <c r="B92" s="51"/>
      <c r="C92" s="52"/>
      <c r="D92" s="54"/>
      <c r="E92" s="49"/>
    </row>
    <row r="93" spans="1:12" s="24" customFormat="1" ht="49.5" customHeight="1" x14ac:dyDescent="0.4">
      <c r="A93" s="44" t="s">
        <v>21</v>
      </c>
      <c r="B93" s="51"/>
      <c r="C93" s="52" t="s">
        <v>3</v>
      </c>
      <c r="D93" s="54">
        <v>4026800</v>
      </c>
      <c r="E93" s="49"/>
    </row>
    <row r="94" spans="1:12" ht="50.25" customHeight="1" x14ac:dyDescent="0.4">
      <c r="A94" s="14" t="s">
        <v>29</v>
      </c>
      <c r="B94" s="51"/>
      <c r="C94" s="52"/>
      <c r="D94" s="54"/>
      <c r="E94" s="49"/>
      <c r="F94" s="24"/>
      <c r="G94" s="24"/>
      <c r="H94" s="24"/>
      <c r="I94" s="24"/>
      <c r="J94" s="24"/>
      <c r="K94" s="24"/>
      <c r="L94" s="24"/>
    </row>
    <row r="95" spans="1:12" ht="49.5" customHeight="1" x14ac:dyDescent="0.4">
      <c r="A95" s="44" t="s">
        <v>88</v>
      </c>
      <c r="B95" s="66"/>
      <c r="C95" s="75" t="s">
        <v>76</v>
      </c>
      <c r="D95" s="72">
        <v>353797</v>
      </c>
      <c r="E95" s="49"/>
      <c r="F95" s="24"/>
      <c r="G95" s="24"/>
      <c r="H95" s="24"/>
      <c r="I95" s="24"/>
      <c r="J95" s="24"/>
      <c r="K95" s="24"/>
      <c r="L95" s="24"/>
    </row>
    <row r="96" spans="1:12" ht="50.25" customHeight="1" x14ac:dyDescent="0.4">
      <c r="A96" s="14" t="s">
        <v>77</v>
      </c>
      <c r="B96" s="67"/>
      <c r="C96" s="76"/>
      <c r="D96" s="73"/>
      <c r="E96" s="49"/>
      <c r="F96" s="24"/>
      <c r="G96" s="24"/>
      <c r="H96" s="24"/>
      <c r="I96" s="24"/>
      <c r="J96" s="24"/>
      <c r="K96" s="24"/>
      <c r="L96" s="24"/>
    </row>
    <row r="97" spans="1:12" ht="96.75" customHeight="1" x14ac:dyDescent="0.4">
      <c r="A97" s="34" t="s">
        <v>33</v>
      </c>
      <c r="B97" s="44">
        <v>9800</v>
      </c>
      <c r="C97" s="41" t="s">
        <v>23</v>
      </c>
      <c r="D97" s="13">
        <f>D98</f>
        <v>10078015.98</v>
      </c>
      <c r="E97" s="49"/>
      <c r="F97" s="24"/>
      <c r="G97" s="24"/>
      <c r="H97" s="24"/>
      <c r="I97" s="24"/>
      <c r="J97" s="24"/>
      <c r="K97" s="24"/>
      <c r="L97" s="24"/>
    </row>
    <row r="98" spans="1:12" ht="78" customHeight="1" x14ac:dyDescent="0.4">
      <c r="A98" s="14">
        <v>9900000000</v>
      </c>
      <c r="B98" s="14"/>
      <c r="C98" s="42" t="s">
        <v>18</v>
      </c>
      <c r="D98" s="15">
        <f>540000+340000+2270000+150000+2500000+626900+70000+300000+100000+20000+300000+800000+200000-300000+250000+50000+1414599-116600-100000+100000+300000+250000+13116.98</f>
        <v>10078015.98</v>
      </c>
      <c r="E98" s="49"/>
      <c r="F98" s="24"/>
      <c r="G98" s="24"/>
      <c r="H98" s="24"/>
      <c r="I98" s="24"/>
      <c r="J98" s="24"/>
      <c r="K98" s="24"/>
      <c r="L98" s="24"/>
    </row>
    <row r="99" spans="1:12" ht="63.75" customHeight="1" x14ac:dyDescent="0.4">
      <c r="A99" s="56" t="s">
        <v>16</v>
      </c>
      <c r="B99" s="56"/>
      <c r="C99" s="56"/>
      <c r="D99" s="56"/>
      <c r="E99" s="49"/>
    </row>
    <row r="100" spans="1:12" ht="63" customHeight="1" x14ac:dyDescent="0.4">
      <c r="A100" s="44"/>
      <c r="B100" s="44" t="s">
        <v>20</v>
      </c>
      <c r="C100" s="41" t="s">
        <v>31</v>
      </c>
      <c r="D100" s="25">
        <f>D101+D107+D105</f>
        <v>14281251</v>
      </c>
      <c r="E100" s="49"/>
    </row>
    <row r="101" spans="1:12" ht="54.95" customHeight="1" x14ac:dyDescent="0.4">
      <c r="A101" s="44" t="s">
        <v>68</v>
      </c>
      <c r="B101" s="26"/>
      <c r="C101" s="27"/>
      <c r="D101" s="15">
        <f>D102+D103</f>
        <v>3255664</v>
      </c>
      <c r="E101" s="49"/>
    </row>
    <row r="102" spans="1:12" ht="50.25" customHeight="1" x14ac:dyDescent="0.4">
      <c r="A102" s="14" t="s">
        <v>27</v>
      </c>
      <c r="B102" s="26"/>
      <c r="C102" s="27" t="s">
        <v>1</v>
      </c>
      <c r="D102" s="15">
        <f>2900000</f>
        <v>2900000</v>
      </c>
      <c r="E102" s="49"/>
    </row>
    <row r="103" spans="1:12" ht="64.349999999999994" customHeight="1" x14ac:dyDescent="0.4">
      <c r="A103" s="14" t="s">
        <v>77</v>
      </c>
      <c r="B103" s="44"/>
      <c r="C103" s="27" t="s">
        <v>76</v>
      </c>
      <c r="D103" s="15">
        <f>355664</f>
        <v>355664</v>
      </c>
      <c r="E103" s="49"/>
    </row>
    <row r="104" spans="1:12" ht="303.75" x14ac:dyDescent="0.4">
      <c r="A104" s="44" t="s">
        <v>13</v>
      </c>
      <c r="B104" s="44" t="s">
        <v>14</v>
      </c>
      <c r="C104" s="41" t="s">
        <v>17</v>
      </c>
      <c r="D104" s="41" t="s">
        <v>2</v>
      </c>
      <c r="E104" s="50">
        <v>6</v>
      </c>
    </row>
    <row r="105" spans="1:12" ht="43.5" customHeight="1" x14ac:dyDescent="0.4">
      <c r="A105" s="44" t="s">
        <v>78</v>
      </c>
      <c r="B105" s="51"/>
      <c r="C105" s="52" t="s">
        <v>1</v>
      </c>
      <c r="D105" s="54">
        <v>52387</v>
      </c>
      <c r="E105" s="50"/>
    </row>
    <row r="106" spans="1:12" ht="51.75" x14ac:dyDescent="0.4">
      <c r="A106" s="14" t="s">
        <v>27</v>
      </c>
      <c r="B106" s="51"/>
      <c r="C106" s="52"/>
      <c r="D106" s="54"/>
      <c r="E106" s="50"/>
    </row>
    <row r="107" spans="1:12" ht="81" customHeight="1" x14ac:dyDescent="0.4">
      <c r="A107" s="44" t="s">
        <v>21</v>
      </c>
      <c r="B107" s="51"/>
      <c r="C107" s="52" t="s">
        <v>3</v>
      </c>
      <c r="D107" s="54">
        <v>10973200</v>
      </c>
      <c r="E107" s="50"/>
    </row>
    <row r="108" spans="1:12" ht="91.5" customHeight="1" x14ac:dyDescent="0.4">
      <c r="A108" s="14" t="s">
        <v>29</v>
      </c>
      <c r="B108" s="51"/>
      <c r="C108" s="52"/>
      <c r="D108" s="54"/>
      <c r="E108" s="50"/>
    </row>
    <row r="109" spans="1:12" s="40" customFormat="1" ht="121.5" customHeight="1" x14ac:dyDescent="0.4">
      <c r="A109" s="34" t="s">
        <v>33</v>
      </c>
      <c r="B109" s="44">
        <v>9800</v>
      </c>
      <c r="C109" s="41" t="s">
        <v>23</v>
      </c>
      <c r="D109" s="13">
        <f>D110</f>
        <v>51433661.600000001</v>
      </c>
      <c r="E109" s="50"/>
    </row>
    <row r="110" spans="1:12" s="36" customFormat="1" ht="94.5" customHeight="1" x14ac:dyDescent="0.4">
      <c r="A110" s="14">
        <v>9900000000</v>
      </c>
      <c r="B110" s="14"/>
      <c r="C110" s="42" t="s">
        <v>18</v>
      </c>
      <c r="D110" s="15">
        <f>19170000+600000+300000+1500000+950000+3420500+2000000+5000000+222000+1027350+2000000+140000+2000000+420000+930000+1300000+200000-300000+1550000+195000+350000+475000-16188.4+8000000</f>
        <v>51433661.600000001</v>
      </c>
      <c r="E110" s="50"/>
    </row>
    <row r="111" spans="1:12" ht="57" customHeight="1" x14ac:dyDescent="1.65">
      <c r="A111" s="17" t="s">
        <v>0</v>
      </c>
      <c r="B111" s="17" t="s">
        <v>0</v>
      </c>
      <c r="C111" s="45" t="s">
        <v>8</v>
      </c>
      <c r="D111" s="18">
        <f>D112+D113</f>
        <v>81848525.579999998</v>
      </c>
      <c r="E111" s="50"/>
      <c r="F111" s="38">
        <f>D111-'[1]дод 8'!$F$243</f>
        <v>0</v>
      </c>
    </row>
    <row r="112" spans="1:12" ht="57.4" x14ac:dyDescent="1.65">
      <c r="A112" s="17" t="s">
        <v>0</v>
      </c>
      <c r="B112" s="17" t="s">
        <v>0</v>
      </c>
      <c r="C112" s="45" t="s">
        <v>9</v>
      </c>
      <c r="D112" s="18">
        <f>D83+D97</f>
        <v>16133612.98</v>
      </c>
      <c r="E112" s="50"/>
      <c r="F112" s="38">
        <f>D112-'[1]дод 8'!$F$244</f>
        <v>0</v>
      </c>
    </row>
    <row r="113" spans="1:6" ht="57.4" x14ac:dyDescent="1.65">
      <c r="A113" s="17" t="s">
        <v>0</v>
      </c>
      <c r="B113" s="17" t="s">
        <v>0</v>
      </c>
      <c r="C113" s="45" t="s">
        <v>10</v>
      </c>
      <c r="D113" s="18">
        <f>D100+D109</f>
        <v>65714912.600000001</v>
      </c>
      <c r="E113" s="50"/>
      <c r="F113" s="38">
        <f>D113-'[1]дод 8'!$F$245</f>
        <v>0</v>
      </c>
    </row>
    <row r="114" spans="1:6" ht="146.25" customHeight="1" x14ac:dyDescent="0.4">
      <c r="A114" s="28"/>
      <c r="B114" s="28"/>
      <c r="C114" s="29"/>
      <c r="D114" s="19"/>
      <c r="E114" s="50"/>
    </row>
    <row r="115" spans="1:6" ht="126" customHeight="1" x14ac:dyDescent="0.4">
      <c r="A115" s="57" t="s">
        <v>97</v>
      </c>
      <c r="B115" s="57"/>
      <c r="C115" s="57"/>
      <c r="D115" s="57"/>
      <c r="E115" s="50"/>
    </row>
    <row r="116" spans="1:6" ht="85.9" x14ac:dyDescent="2.25">
      <c r="A116" s="30"/>
      <c r="B116" s="31"/>
      <c r="C116" s="4"/>
      <c r="D116" s="32"/>
    </row>
    <row r="117" spans="1:6" ht="57.75" x14ac:dyDescent="1.6">
      <c r="A117" s="33"/>
      <c r="B117" s="33"/>
      <c r="C117" s="4"/>
      <c r="D117" s="4"/>
    </row>
  </sheetData>
  <mergeCells count="97">
    <mergeCell ref="B31:C31"/>
    <mergeCell ref="B32:C32"/>
    <mergeCell ref="B40:C40"/>
    <mergeCell ref="B52:C52"/>
    <mergeCell ref="B34:C34"/>
    <mergeCell ref="B50:C50"/>
    <mergeCell ref="B51:C51"/>
    <mergeCell ref="B38:C38"/>
    <mergeCell ref="B39:C39"/>
    <mergeCell ref="B56:C56"/>
    <mergeCell ref="B54:C54"/>
    <mergeCell ref="B55:C55"/>
    <mergeCell ref="B41:C42"/>
    <mergeCell ref="C95:C96"/>
    <mergeCell ref="B47:C47"/>
    <mergeCell ref="B58:C58"/>
    <mergeCell ref="B46:C46"/>
    <mergeCell ref="B57:C57"/>
    <mergeCell ref="B65:C65"/>
    <mergeCell ref="B66:C66"/>
    <mergeCell ref="D95:D96"/>
    <mergeCell ref="B95:B96"/>
    <mergeCell ref="A67:D67"/>
    <mergeCell ref="B59:C59"/>
    <mergeCell ref="D91:D92"/>
    <mergeCell ref="B70:C70"/>
    <mergeCell ref="B71:C71"/>
    <mergeCell ref="B68:C68"/>
    <mergeCell ref="B69:C69"/>
    <mergeCell ref="B84:B88"/>
    <mergeCell ref="B61:C61"/>
    <mergeCell ref="B60:C60"/>
    <mergeCell ref="B62:C62"/>
    <mergeCell ref="A35:A36"/>
    <mergeCell ref="B35:C36"/>
    <mergeCell ref="B43:C43"/>
    <mergeCell ref="B48:C48"/>
    <mergeCell ref="B49:C49"/>
    <mergeCell ref="D35:D36"/>
    <mergeCell ref="A41:A42"/>
    <mergeCell ref="B19:C19"/>
    <mergeCell ref="B26:C26"/>
    <mergeCell ref="B27:C27"/>
    <mergeCell ref="B20:C20"/>
    <mergeCell ref="B21:C21"/>
    <mergeCell ref="B29:C29"/>
    <mergeCell ref="D41:D42"/>
    <mergeCell ref="B37:C37"/>
    <mergeCell ref="B24:C24"/>
    <mergeCell ref="B25:C25"/>
    <mergeCell ref="B28:C28"/>
    <mergeCell ref="B33:C33"/>
    <mergeCell ref="B22:C22"/>
    <mergeCell ref="B23:C23"/>
    <mergeCell ref="A11:D11"/>
    <mergeCell ref="A13:D13"/>
    <mergeCell ref="A15:D15"/>
    <mergeCell ref="B16:C16"/>
    <mergeCell ref="B18:C18"/>
    <mergeCell ref="A17:D17"/>
    <mergeCell ref="D105:D106"/>
    <mergeCell ref="B91:B92"/>
    <mergeCell ref="C91:C92"/>
    <mergeCell ref="A115:D115"/>
    <mergeCell ref="A12:D12"/>
    <mergeCell ref="A79:D79"/>
    <mergeCell ref="B78:C78"/>
    <mergeCell ref="A82:D82"/>
    <mergeCell ref="B44:C44"/>
    <mergeCell ref="B30:C30"/>
    <mergeCell ref="B63:C63"/>
    <mergeCell ref="B45:C45"/>
    <mergeCell ref="B77:C77"/>
    <mergeCell ref="B76:C76"/>
    <mergeCell ref="B64:C64"/>
    <mergeCell ref="B53:C53"/>
    <mergeCell ref="B107:B108"/>
    <mergeCell ref="C107:C108"/>
    <mergeCell ref="B72:C72"/>
    <mergeCell ref="B73:C73"/>
    <mergeCell ref="D107:D108"/>
    <mergeCell ref="B74:C74"/>
    <mergeCell ref="B75:C75"/>
    <mergeCell ref="A99:D99"/>
    <mergeCell ref="D89:D90"/>
    <mergeCell ref="B89:B90"/>
    <mergeCell ref="B93:B94"/>
    <mergeCell ref="C93:C94"/>
    <mergeCell ref="D93:D94"/>
    <mergeCell ref="C89:C90"/>
    <mergeCell ref="B105:B106"/>
    <mergeCell ref="C105:C106"/>
    <mergeCell ref="E79:E103"/>
    <mergeCell ref="E104:E115"/>
    <mergeCell ref="E40:E51"/>
    <mergeCell ref="E28:E39"/>
    <mergeCell ref="E52:E78"/>
  </mergeCells>
  <pageMargins left="0.39370078740157483" right="0.23622047244094491" top="0.59055118110236227" bottom="0.35433070866141736" header="0.31496062992125984" footer="0.15748031496062992"/>
  <pageSetup paperSize="9" scale="28" fitToHeight="2" orientation="landscape" verticalDpi="300" r:id="rId1"/>
  <rowBreaks count="4" manualBreakCount="4">
    <brk id="27" max="4" man="1"/>
    <brk id="39" max="4" man="1"/>
    <brk id="51" max="4" man="1"/>
    <brk id="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4'!Заголовки_для_печати</vt:lpstr>
      <vt:lpstr>'дод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Щелінська Юлія Миколаївна</cp:lastModifiedBy>
  <cp:lastPrinted>2024-12-03T11:59:33Z</cp:lastPrinted>
  <dcterms:created xsi:type="dcterms:W3CDTF">2018-11-15T08:41:33Z</dcterms:created>
  <dcterms:modified xsi:type="dcterms:W3CDTF">2024-12-04T11:30:03Z</dcterms:modified>
</cp:coreProperties>
</file>