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nomaz_i\Desktop\ПРОГРАМА\ЗМІНИ до Програми грудень 2024\на оприлюднення\"/>
    </mc:Choice>
  </mc:AlternateContent>
  <bookViews>
    <workbookView xWindow="0" yWindow="0" windowWidth="20490" windowHeight="7020"/>
  </bookViews>
  <sheets>
    <sheet name="Лист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2" l="1"/>
  <c r="G107" i="2"/>
  <c r="G110" i="2"/>
  <c r="G138" i="2" l="1"/>
  <c r="G136" i="2"/>
  <c r="G127" i="2" l="1"/>
  <c r="G200" i="2" l="1"/>
  <c r="G199" i="2"/>
  <c r="G209" i="2" l="1"/>
  <c r="G203" i="2"/>
  <c r="G202" i="2"/>
  <c r="G37" i="2" l="1"/>
  <c r="G76" i="2" l="1"/>
  <c r="G75" i="2"/>
  <c r="G73" i="2"/>
  <c r="G43" i="2"/>
  <c r="G39" i="2"/>
  <c r="G258" i="2" l="1"/>
  <c r="G111" i="2" l="1"/>
  <c r="G112" i="2"/>
  <c r="G163" i="2" l="1"/>
  <c r="G154" i="2"/>
  <c r="G100" i="2"/>
  <c r="G91" i="2"/>
  <c r="G89" i="2"/>
  <c r="G174" i="2" l="1"/>
  <c r="G119" i="2" l="1"/>
  <c r="G121" i="2"/>
  <c r="E173" i="2" l="1"/>
  <c r="F89" i="2"/>
  <c r="G173" i="2" l="1"/>
  <c r="F76" i="2" l="1"/>
  <c r="E76" i="2"/>
</calcChain>
</file>

<file path=xl/sharedStrings.xml><?xml version="1.0" encoding="utf-8"?>
<sst xmlns="http://schemas.openxmlformats.org/spreadsheetml/2006/main" count="724" uniqueCount="282">
  <si>
    <t>Результативні показники/індикатори програми</t>
  </si>
  <si>
    <t>назва програми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</si>
  <si>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</si>
  <si>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Група результативних показників</t>
  </si>
  <si>
    <t>Назва результативного показника/індикатора програми</t>
  </si>
  <si>
    <t>Одиниця виміру</t>
  </si>
  <si>
    <t>2022 рік</t>
  </si>
  <si>
    <t>2023 рік</t>
  </si>
  <si>
    <t>2024 рік</t>
  </si>
  <si>
    <t>Витрат</t>
  </si>
  <si>
    <t>обсяг видатків</t>
  </si>
  <si>
    <t>грн.</t>
  </si>
  <si>
    <t>Якості</t>
  </si>
  <si>
    <t>Продукту</t>
  </si>
  <si>
    <t>Ефективності</t>
  </si>
  <si>
    <t>од.</t>
  </si>
  <si>
    <t>%</t>
  </si>
  <si>
    <t>кв. м</t>
  </si>
  <si>
    <t>грн</t>
  </si>
  <si>
    <t>осіб</t>
  </si>
  <si>
    <t>*зазначається у випадку якщо відповідальний виконавець програми не є головним розпорядником бюджетних коштів;</t>
  </si>
  <si>
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</si>
  <si>
    <t xml:space="preserve">*** зазначається у разі поділу програми на підпрограми     </t>
  </si>
  <si>
    <t xml:space="preserve">                      </t>
  </si>
  <si>
    <t xml:space="preserve">                                                                                                                                              </t>
  </si>
  <si>
    <t xml:space="preserve"> </t>
  </si>
  <si>
    <t>Програма розвитку фізичної культури і спорту Сумської міської територіальної громади на 2022-2024 роки</t>
  </si>
  <si>
    <t>Завдання 1. Проведення навчально-тренувальних зборів з олімпійських видів спорту з підготовки до змагань різних рівнів (обласних, всеукраїнських, міжнародних змагань, чемпіонатів, кубків Європи та світу). КПКВК 0215011</t>
  </si>
  <si>
    <t>кількість навчально-тренувальних зборів з олімпійських видів спорту з підготовки до змагань різних рівнів (обласних, всеукраїнських, міжнародних змагань, чемпіонатів, кубків Європи та світу)</t>
  </si>
  <si>
    <t>середні витрати на один людино-день навчально-тренувальних зборів з олімпійських видів спорту з підготовки до змагань різних рівнів (обласних, всеукраїнських, міжнародних змагань, чемпіонатів, кубків Європи та світу)</t>
  </si>
  <si>
    <t>Завдання 2. Організація і проведення міських змагань з олімпійських видів спорту. КПКВК 0215011</t>
  </si>
  <si>
    <t>кількість міських змагань з олімпійських видів спорту</t>
  </si>
  <si>
    <t>кількість людино-днів участі (суддівство) у міських змаганнях з олімпійських видів спорту</t>
  </si>
  <si>
    <t>кількість спортсменів, які братимуть участь у міських змаганнях з олімпійських видів спорту</t>
  </si>
  <si>
    <t>кількість спортсменів, які посіли призові місця у міських змаганнях з олімпійських видів спорту</t>
  </si>
  <si>
    <t>середні витрати на один людино-день участі у міських змаганнях з олімпійських видів спорту</t>
  </si>
  <si>
    <t>динаміка кількості спортсменів, які беруть участь у міських змаганнях, порівняно з минулим роком</t>
  </si>
  <si>
    <t>в тому числі динаміка кількості спортсменів, які посіли призові місця у міських змаганнях, порівняно з минулим роком</t>
  </si>
  <si>
    <t>кількість спортсменів збірних команд та трнерів міста, які беруть участь в обласних, всеукраїнських змагань з олімпійських видів спорту</t>
  </si>
  <si>
    <t>середні витрати на забезпечення участі одного спортсмена збірних команд  (тренера) міста у обласних, всеукраїнських змаганнях з олімпійських видів спорту</t>
  </si>
  <si>
    <t>кількість спортсменів міста, які протягом року посіли призові місця у обласних, всеукраїнських змаганнях з олімпійських видів спорту</t>
  </si>
  <si>
    <t>динаміка кількості спортсменів міста, які посіли призові місця у обласних, всеукраїнських змаганнях з олімпійських видів спорту, порівняно з минулим роком</t>
  </si>
  <si>
    <t>кількість змагань різних рівнів з олімпійських видів спорту (міжнародних змагань, чемпіонатів, кубків Європи та світу) з олімпійських видів спорту, в яких беруть участь спортсмени збірних команд міста</t>
  </si>
  <si>
    <t>кількість спортсменів збірних команд та тренерів міста, які беруть участь змаганнях різних рівнів з олімпійських видів спорту (міжнародних змагань, чемпіонатів, кубків Європи та світу)</t>
  </si>
  <si>
    <t>кількість спортсменів, які посіли призові місця у змаганнях різних рівнів з олімпійських видів спорту (міжнародних змагань, чемпіонатів, кубків Європи та світу)</t>
  </si>
  <si>
    <t>динаміка кількості спортсменів міста, які посіли призові місця у змаганнях різних рівнів з олімпійських видів спорту (міжнародних змагань, чемпіонатів, кубків Європи та світу), порівняно з минулим роком</t>
  </si>
  <si>
    <t>Підпрограма 2. "Проведення навчально-тренувальних зборів і змагань з неолімпійських видів спорту"</t>
  </si>
  <si>
    <t>кількість навчально-тренувальних зборів з неолімпійських видів спорту з підготовки до змагань різних рівнів (обласних, всеукраїнських, міжнародних змагань, чемпіонатів, кубків Європи та світу)</t>
  </si>
  <si>
    <t>кількість людино-днів навчально-тренувальних зборів з неолімпійських видів спорту з підготовки до змагань різних рівнів (обласних, всеукраїнських, міжнародних змагань, чемпіонатів, кубків Європи та світу)</t>
  </si>
  <si>
    <t>кількість міських змагань з неолімпійських видів спорту</t>
  </si>
  <si>
    <t xml:space="preserve">кількість людино-днів участі (суддівство) у міських змаганнях з неолімпійських видів спорту </t>
  </si>
  <si>
    <t>людино-день</t>
  </si>
  <si>
    <t>кількість спортсменів, які братимуть участь у міських змаганнях з неолімпійських видів спорту</t>
  </si>
  <si>
    <t>кількість спортсменів, які посіли призові місця у міських змаганнях з неолімпійських видів спорту</t>
  </si>
  <si>
    <t>середні витрати на один людино-день участі у міських змаганнях з неолімпійських видів спорту</t>
  </si>
  <si>
    <t>кількість обласних, всеукраїнських змагань з неолімпійських видів спорту, в яких беруть участь спортсмени збірних команд міста</t>
  </si>
  <si>
    <t>кількість спортсменів збірних команд та тренерів міста, які беруть участь в обласних, всеукраїнських змагань з неолімпійських видів спорту</t>
  </si>
  <si>
    <t>середні витрати на забезпечення участі одного спортсмена збірних команд (тренера) міста у обласних, всеукраїнських змаганнях з неолімпійських видів спорту</t>
  </si>
  <si>
    <t>кількість спортсменів, які посіли призові місця у обласних, всеукраїнських змагань з неолімпійських видів спорту</t>
  </si>
  <si>
    <t>динаміка кількості спортсменів міста, які посіли призові місця у обласних, всеукраїнських змаганнях з неолімпійських видів спорту, порівняно з минулим роком</t>
  </si>
  <si>
    <t>кількість змагань різних рівнів з неолімпійських видів спорту (міжнародних змагань, чемпіонатів, кубків Європи та світу), в яких беруть участь спортсмени збірних команд міста</t>
  </si>
  <si>
    <t>кількість спортсменів збірних команд міста, які беруть участь змаганнях різних рівнів з неолімпійських видів спорту (міжнародних змагань, чемпіонатів, кубків Європи та світу)</t>
  </si>
  <si>
    <t>середні витрати на забезпечення участі одного спортсмена збірних команд та тренерів міста у змаганнях різних рівнів з неолімпійських видів спорту (міжнародних змагань, чемпіонатів, кубків Європи та світу)</t>
  </si>
  <si>
    <t>кількість спортсменів, які посіли призові місця у змаганнях різних рівнів з неолімпійських видів спорту (міжнародних змагань, чемпіонатів, кубків Європи та світу)</t>
  </si>
  <si>
    <t>динаміка кількості спортсменів міста, які посіли призові місця у змаганнях різних рівнів з неолімпійських видів спорту (міжнародних змагань, чемпіонатів, кубків Європи та світу), порівняно з минулим роком</t>
  </si>
  <si>
    <t>Підпрограма 3. "Утримання та навчально-тренувальна робота комунальних дитячо-юнацьких спортивних шкіл"</t>
  </si>
  <si>
    <t>кількість комунальних дитячо-юнацьких спортивних шкіл в розрізі їх видів (СДЮСШОР), видатки на утримання яких здійснюються з бюджету</t>
  </si>
  <si>
    <t>обсяг витрат на утримання комунальних дитячо-юнацьких спортивних шкіл  (СДЮСШОР), видатки на утримання яких здійснюються з бюджету</t>
  </si>
  <si>
    <t>обсяг витрат на навчально-тренувальну роботу у комунальних дитячо-юнацьких спортивних школах,  видатки на утримання яких здійснюються з бюджету (СДЮСШОР)</t>
  </si>
  <si>
    <t>обсяг витрат на  забезпечення участі спортсменів та тренерів комунальних дитячо-юнацьких спортивних шкіл,  видатки на утримання яких здійснюються з бюджету (СДЮСШОР), у змаганнях різних рівнів</t>
  </si>
  <si>
    <t>кількість штатних працівників комунальних дитячо-юнацьких спортивних шкіл (СДЮСШОР)</t>
  </si>
  <si>
    <t>у тому числі тренерів-викладачів</t>
  </si>
  <si>
    <t>середньорічна кількість учнів комунальних дитячо-юнацьких спортивних шкіл, видатки на утримання яких здійснюються з бюджету (СДЮСШОР)</t>
  </si>
  <si>
    <t>в т.ч. дівчат</t>
  </si>
  <si>
    <t>кількість учнів та тренерів комунальних дитячо-юнацьких спортивних шкіл, видатки на утримання яких здійснюються з бюджету (СДЮСШОР), що взяли участь у змаганнях різних рівнів</t>
  </si>
  <si>
    <t>кількість придбаного спортивного обладнання та інвентарю (довгосторокового користування) для комунальних дитячо-юнацьких спортивних шкіл, видатки на утримання яких здійснюються з бюджету  (СДЮСШОР)</t>
  </si>
  <si>
    <t>середні витрати на утримання однієї комунальної дитячо-юнацької спортивної школи,  видатки на утримання яких здійснюються з бюджету, (СДЮСШОР), з розрахунку на одного працівника</t>
  </si>
  <si>
    <t>середні витрати на навчально-тренувальну роботу у комунальних дитячо-юнацьких спортивних школах,  видатки на утримання яких здійснюються з бюджету (СДЮСШОР), з розрахунку на одного учня</t>
  </si>
  <si>
    <t>середні витрати на  забезпечення участі одного учня та тренера комунальних дитячо-юнацьких спортивних школах,  видатки на утримання яких здійснюються з бюджету (СДЮСШОР), у змаганнях різних рівнів</t>
  </si>
  <si>
    <t>середня вартість одиниці придбаного малоцінного спортивного обладнання та інвентарю для комунальних дитячо-юнацьких спортивних шкіл, видатки на утримання яких здійснюються з бюджету (СДЮСШОР)</t>
  </si>
  <si>
    <t>кількість підготовлених у комунальних дитячо-юнацьких спортивних школах,  видатки на утримання яких здійснюються з бюджету (СДЮСШОР), майстрів спорту України/кандидатів у майстри спорту України</t>
  </si>
  <si>
    <t>кількість учнів комунальних дитячо-юнацьких спортивних школах,  видатки на утримання яких здійснюються з бюджету (СДЮСШОР), які здобули призові місця у змаганнях різних рівнів</t>
  </si>
  <si>
    <t>динаміка кількісті учнів комунальних дитячо-юнацьких спортивних школах,  видатки на утримання яких здійснюються з бюджету (СДЮСШОР), порівняно з минулим роком</t>
  </si>
  <si>
    <t>Підпорядкованих виконавчому комітету СМР, в тому числі: МКЗ "ДЮСШ з вільної боротьби", КДЮСШ "Суми", КДЮСШ єдиноборств</t>
  </si>
  <si>
    <t>кількість комунальних дитячо-юнацьких спортивних шкіл (ДЮСШ, КДЮСШ), видатки на утримання яких здійснюються з бюджету</t>
  </si>
  <si>
    <t>обсяг витрат на утримання комунальних дитячо-юнацьких спортивних шкіл  (ДЮСШ, КДЮСШ), видатки на утримання яких здійснюються з бюджету</t>
  </si>
  <si>
    <t>обсяг витрат на навчально-тренувальну роботу у комунальних дитячо-юнацьких спортивних школах,  видатки на утримання яких здійснюються з бюджету (ДЮСШ, КДЮСШ)</t>
  </si>
  <si>
    <t>обсяг витрат на  забезпечення участі спортсменів та тренерів комунальних дитячо-юнацьких спортивних школах,  видатки на утримання яких здійснюються з бюджету (ДЮСШ, КДЮСШ), у змаганнях різних рівнів</t>
  </si>
  <si>
    <t>кількість штатних працівників комунальних дитячо-юнацьких спортивних шкіл в розрізі їх видів (ДЮСШ, КДЮСШ, в т.ч.:</t>
  </si>
  <si>
    <t>кількість придбаного спортивного обладнання та інвентарю (довгострокового користування) для комунальних дитячо-юнацьких спортивних шкіл, видатки на утримання яких здійснюються з бюджету (ДЮСШ, КДЮСШ)</t>
  </si>
  <si>
    <t>кількість учнів та тренерів комунальних дитячо-юнацьких спортивних шкіл, видатки на утримання яких здійснюються з бюджету (ДЮСШ, КДЮСШ), що взяли участь у змаганнях різних рівнів</t>
  </si>
  <si>
    <t>середньорічна кількість учнів комунальних дитячо-юнацьких спортивних шкіл, видатки на утримання яких здійснюються з бюджету (ДЮСШ, КДЮСШ)</t>
  </si>
  <si>
    <t>середні витрати на утримання однієї комунальної дитячо-юнацької спортивної школи,  видатки на утримання яких здійснюються з бюджету (ДЮСШ, КДЮСШ), з розрахунку на одного працівника</t>
  </si>
  <si>
    <t>середні витрати на навчально-тренувальну роботу у комунальних дитячо-юнацьких спортивних школах,  видатки на утримання яких здійснюються з бюджету (ДЮСШ, КДЮСШ), з розрахунку на одного учня</t>
  </si>
  <si>
    <t>середні витрати на  забезпечення участі одного учня та тренера комунальних дитячо-юнацьких спортивних школах,  видатки на утримання яких здійснюються з бюджету (ДЮСШ, КДЮСШ), у змаганнях різних рівнів</t>
  </si>
  <si>
    <t>середня вартість одиниці придбаного спортивного обладнання та інвентарю для комунальних дитячо-юнацьких спортивних шкіл, видатки на утримання яких здійснюються з бюджету (ДЮСШ, КДЮСШ)</t>
  </si>
  <si>
    <t>кількість підготовлених у комунальних дитячо-юнацьких спортивних школах,  видатки на утримання яких здійснюються з бюджету (ДЮСШ, КДЮСШ), майстрів спорту України/кандидатів у майстри спорту України</t>
  </si>
  <si>
    <t>кількість учнів комунальних дитячо-юнацьких спортивних школах,  видатки на утримання яких здійснюються з бюджету (ДЮСШ, КДЮСШ), які здобули призові місця у змаганнях різних рівнів</t>
  </si>
  <si>
    <t>динаміка кількісті учнів комунальних дитячо-юнацьких спортивних школах,  видатки на утримання яких здійснюються з бюджету (ДЮСШ, КДЮСШ), порівняно з минулим роком</t>
  </si>
  <si>
    <t>Підпорядкованих управлінню освіти і науки Сумської міської ради: КДЮСШ № 1 м.Суми, КДЮСШ № 2 м. Суми</t>
  </si>
  <si>
    <t>кількість комунальних дитячо-юнацьких спортивних шкіл  (КДЮСШ), видатки на утримання яких здійснюються з бюджету</t>
  </si>
  <si>
    <t>обсяг витрат на утримання комунальних дитячо-юнацьких спортивних шкіл (КДЮСШ), видатки на утримання яких здійснюються з бюджету</t>
  </si>
  <si>
    <t>обсяг витрат на навчально-тренувальну роботу у комунальних дитячо-юнацьких спортивних школах,  видатки на утримання яких здійснюються з бюджету (КДЮСШ)</t>
  </si>
  <si>
    <t>обсяг витрат на  забезпечення участі спортсменів комунальних дитячо-юнацьких спортивних школах,  видатки на утримання яких здійснюються з бюджету (КДЮСШ), у змаганнях різних рівнів</t>
  </si>
  <si>
    <t>кількість штатних працівників комунальних дитячо-юнацьких спортивних шкіл  (КДЮСШ)</t>
  </si>
  <si>
    <t>середньорічна кількість учнів комунальних дитячо-юнацьких спортивних шкіл, видатки на утримання яких здійснюються з бюджету в розрізі їх видів (КДЮСШ)</t>
  </si>
  <si>
    <t>кількість учнів комунальних дитячо-юнацьких спортивних шкіл, видатки на утримання яких здійснюються з бюджету (КДЮСШ), що взяли участь у змаганнях різних рівнів</t>
  </si>
  <si>
    <t>кількість придбаного спортивного обладнання та інвентарю для комунальних дитячо-юнацьких спортивних шкіл, видатки на утримання яких здійснюються з бюджету (КДЮСШ)</t>
  </si>
  <si>
    <t>середня вартість одиниці придбаного спортивного обладнання та інвентарю для комунальних дитячо-юнацьких спортивних шкіл, видатки на утримання яких здійснюються з бюджету (КДЮСШ)</t>
  </si>
  <si>
    <t>середні витрати на  забезпечення участі одного учня комунальних дитячо-юнацьких спортивних школах,  видатки на утримання яких здійснюються з бюджету (КДЮСШ), у змаганнях різних рівнів</t>
  </si>
  <si>
    <t>середні витрати на навчально-тренувальну роботу у комунальних дитячо-юнацьких спортивних школах,  видатки на утримання яких здійснюються з бюджету (КДЮСШ), з розрахунку на одного учня</t>
  </si>
  <si>
    <t>середні витрати на утримання однієї комунальної дитячо-юнацької спортивної школи,  видатки на утримання яких здійснюються з бюджету (КДЮСШ), з розрахунку на одного працівника</t>
  </si>
  <si>
    <t>динаміка кількісті учнів комунальних дитячо-юнацьких спортивних школах,  видатки на утримання яких здійснюються з бюджету (КДЮСШ), порівняно з минулим роком</t>
  </si>
  <si>
    <t>кількість учнів комунальних дитячо-юнацьких спортивних школах,  видатки на утримання яких здійснюються з бюджету (КДЮСШ), які здобули призові місця у змаганнях різних рівнів</t>
  </si>
  <si>
    <t>кількість підготовлених у комунальних дитячо-юнацьких спортивних школах,  видатки на утримання яких здійснюються з бюджету (КДЮСШ), майстрів спорту України/кандидатів у майстри спорту України</t>
  </si>
  <si>
    <t>Завдання 3. Капітальний ремонт, установ та закладів фізичної культури і спорту</t>
  </si>
  <si>
    <t>Завдання 3.1. Проведення капітального ремонту спортивного залу КДЮСШ, ДЮСШ</t>
  </si>
  <si>
    <t>обсяг видатків, необхідних на капітальний ремонт приміщень КДЮСШ</t>
  </si>
  <si>
    <t>кількість об'єктів, по яким планується проведення капітальних ремонтів</t>
  </si>
  <si>
    <t>средня вартість 1 об'єкту капітального ремонту</t>
  </si>
  <si>
    <t>рівень готовності об'кту капітального ремонту</t>
  </si>
  <si>
    <t>Підпрограма 4. "Фінансова підтримка дитячо-юнацьких спортивних шкіл фізкультурно-спортивних товариств"</t>
  </si>
  <si>
    <t>Завдання 1. Забезпечення розвитку здібностей вихованців дитячо-юнацьких спортивних шкіл в обраному виді спорту, з них по ДЮСШ та КДЮСШ: СМ ДЮСШ "Спартак", ДЮСШ "Спартаківець", МДЮСШ СОО ВФСТ "Колос", КДЮСШ "Україна" ім. О. КУЛИКА, КДЮСШ "Авангард" СОО ФСТ "Україна"</t>
  </si>
  <si>
    <t>кількість дитячо-юнацьких спортивних шкіл фізкультурно-спортивних товарств, яким надається фінансова підтримка з бюджету (ДЮСШ, КДЮСШ)</t>
  </si>
  <si>
    <t>обсяг витрат на фінансову підтримку дитячо-юнацьких спортивних шкіл фізкультурно-спортивних товариств (ДЮСШ, КДЮСШ)</t>
  </si>
  <si>
    <t>обсяг витрат на навчально-тренувальну роботу дитячо-юнацьких спортивних шкіл фізкультурно-спортивних товарств, яким надається фінансова підтримка з бюджету (ДЮСШ, КДЮСШ)</t>
  </si>
  <si>
    <t>обсяг витрат на  забезпечення участі спортсменів дитячо-юнацьких спортивних шкіл фізкультурно-спортивних товарств, яким надається фінансова підтримка з бюджету (ДЮСШ, КДЮСШ), у змаганнях різних рівнів</t>
  </si>
  <si>
    <t xml:space="preserve"> кількість штатних працівників дитячо-юнацьких спортивних шкіл фізкультурно-спортивних товарств, яким надається фінансова підтримка з бюджету (ДЮСШ, КДЮСШ)</t>
  </si>
  <si>
    <t>середньорічна кількість учнів дитячо-юнацьких спортивних шкіл фізкультурно-спортивних товарств, яким надається фінансова підтримка з бюджету (ДЮСШ, КДЮСШ)</t>
  </si>
  <si>
    <t>кількість учнів дитячо-юнацьких спортивних шкіл фізкультурно-спортивних товарств, яким надається фінансова підтримка з бюджету (ДЮСШ, КДЮСШ), що взяли участь у змаганнях різних рівнів</t>
  </si>
  <si>
    <t>кількість придбаного  спортивного обладнання та інвентарю (довгосторокового користування)для дитячо-юнацьких спортивних шкіл фізкультурно-спортивних товарств, яким надається фінансова підтримка з бюджету (ДЮСШ, КДЮСШ)</t>
  </si>
  <si>
    <t>середні витрати на фінансову підтримку однієї  дитячо-юнацької спортивної школи фізкультурно-спортивних товарств, яким надається фінансова підтримка з бюджету (ДЮСШ, КДЮСШ), з розрахунку на одного працівника</t>
  </si>
  <si>
    <t>середні витрати на навчально-тренувальну роботу у дитячо-юнацьких спортивних шкіл фізкультурно-спортивних товарств, яким надається фінансова підтримка з бюджету (ДЮСШ, КДЮСШ), з розрахунку на одного учня</t>
  </si>
  <si>
    <t>середні витрати на  забезпечення участі одного учня дитячо-юнацьких спортивних шкіл фізкультурно-спортивних товарств, яким надається фінансова підтримка з бюджету (ДЮСШ, КДЮСШ), у змаганнях різних рівнів</t>
  </si>
  <si>
    <t>середня вартість одиниці придбаного спортивного обладнання та інвентарю (довгосторокового користування) для дитячо-юнацьких спортивних шкіл фізкультурно-спортивних товарств, яким надається фінансова підтримка з бюджету (ДЮСШ, КДЮСШ)</t>
  </si>
  <si>
    <t>кількість підготовлених у дитячо-юнацьких спортивних шкіл фізкультурно-спортивних товарств, яким надається фінансова підтримка з бюджету (ДЮСШ, КДЮСШ), майстрів спорту України/кандидатів у майстри спорту України</t>
  </si>
  <si>
    <t>кількість учнів дитячо-юнацьких спортивних шкіл фізкультурно-спортивних товарств, яким надається фінансова підтримка з бюджету (ДЮСШ, КДЮСШ), які здобули призові місця в змаганнях різних рівнів</t>
  </si>
  <si>
    <t>динаміка кількісті учнів дитячо-юнацьких спортивних шкіл фізкультурно-спортивних товарств, яким надається фінансова підтримка з бюджету (ДЮСШ, КДЮСШ), порівняно з минулим роком</t>
  </si>
  <si>
    <t>витрат</t>
  </si>
  <si>
    <t>кількість людино-днів проведення  фізкультурно-масових заходів для населення, що проводяться в СМТГ</t>
  </si>
  <si>
    <t>кількість людино-днів проведення заходів, що проводяться МЦ ФЗН "Спорт для всіх"</t>
  </si>
  <si>
    <t>кількість місцевих МЦ ФЗН "Спорт для всіх"</t>
  </si>
  <si>
    <t>кількість заходів, що проводяться МЦ ФЗН "Спорт для всіх"</t>
  </si>
  <si>
    <t>кількість фізкультурно-масових заходів для населення, що проводяться в СМТГ</t>
  </si>
  <si>
    <t>кількість штатних працівників МЦ ФЗН "Спорт для всіх"</t>
  </si>
  <si>
    <t>середні витрати на проведення одного заходу, що проводяться МЦ ФЗН "Спорт для всіх"</t>
  </si>
  <si>
    <t>середні витрати на один людино-день проведення заходів, що проводяться МЦ ФЗН "Спорт для всіх"</t>
  </si>
  <si>
    <t>середні витрати на один людино-день проведення  фізкультурно-масових заходів для населення, що проводяться в СМТГ</t>
  </si>
  <si>
    <t>динаміка кількості населення міста, охопленого заходами МЦ ФЗН "Спорт для всіх", порівняно з минулим роком</t>
  </si>
  <si>
    <t>динаміка кількісті заходів, проведених серед населення МЦ ФЗН "Спорт для всіх", порівняно з минулим роком</t>
  </si>
  <si>
    <t>динаміка кількісті фізкультурно-масових заходів, проведених для населення міста, порівняно з минулим роком</t>
  </si>
  <si>
    <t>кількість команд з хокею на траві</t>
  </si>
  <si>
    <t>обсяг витрат на утримання КП СМР «Муніципальний спортивний клуб з хокею на траві «Сумчанка»</t>
  </si>
  <si>
    <t>обсяг витрат на забезпечення участі команди у змаганнях різних рівнів</t>
  </si>
  <si>
    <t>обсяг витрат на забезпечення участі команди у навчально-тренувальних зборів</t>
  </si>
  <si>
    <t>кількість штатних працівників</t>
  </si>
  <si>
    <t>у т.ч. спортсменів-інструкторів</t>
  </si>
  <si>
    <t>кількість змагань різного рівня, в яких візьме участь команда</t>
  </si>
  <si>
    <t>кількість навчально-тренувальних зборів, в яких візьме участь команда</t>
  </si>
  <si>
    <t>динаміка кількості спортсменів штатної збірної команди міта, які зараховано до складу національної збірної команди України, порівняно з минулим роком</t>
  </si>
  <si>
    <t>динаміка кількості спортсменів штатної збірної команди міста, які посіли призові місця</t>
  </si>
  <si>
    <t>динаміка кількості спортсменів штатної збірної команди міста, які посіли призові місця, порівнячно з минулим роком</t>
  </si>
  <si>
    <t>Завдання 2.1. Утримання КП "Муніципальний спортивний клуб "Тенісна Академія" СМР</t>
  </si>
  <si>
    <t>Завдання 2.2. Підготовка та участь команди та спортсменів у обласних, всеукраїнських та міжнародних змаганнях</t>
  </si>
  <si>
    <t>кількість команд з настільного тенісу</t>
  </si>
  <si>
    <t>обсяг витрат на  утримання КП  «Муніципальний спортивний клуб «Тенісна Академія» СМР</t>
  </si>
  <si>
    <t>середні витрати на одне змагання різного рівня, в яких взято участь командою</t>
  </si>
  <si>
    <t>Завдання 3. Надання фінансової підтримки КП «ФК «Суми» СМР, сприяння популяризації футболу, в т.ч.:</t>
  </si>
  <si>
    <t>Завдання 3.1. Утримання КП "ФК "Суми" СМР</t>
  </si>
  <si>
    <t>Завдання 3.2. Підготовка та участь команди КП "ФК "Суми" СМР у обласних, всеукраїнських та міжнародних змаганнях</t>
  </si>
  <si>
    <t>кількість команд з футболу</t>
  </si>
  <si>
    <t>обсяг витрат на  утримання КП "ФК "Суми" СМР</t>
  </si>
  <si>
    <t>динаміка кількості змагань, в яких команда КП "ФК "Суми" СМР посіла призові місця</t>
  </si>
  <si>
    <t>динаміка кількості спортивних заходів, в яких взято участь команди КП "ФК "Суми" СМР, порівняно з минулим роком</t>
  </si>
  <si>
    <t>кількість видів заохочень/винагород, що виплачуються щомісяця</t>
  </si>
  <si>
    <t>кількість отримувачів заохочень/винагород (спортсменів)</t>
  </si>
  <si>
    <t>середній (середньомісячний) розмір заохочення/винагороди (стипендія міського голови) для одного отримувача</t>
  </si>
  <si>
    <t>динаміка кількості отримувачів, порівняно з минулим роком</t>
  </si>
  <si>
    <t>кількість отримувачів заохочень/винагород (тренерів)</t>
  </si>
  <si>
    <t>середній розмір заохочення/винагороди (премія міського голови) для одного отримувача</t>
  </si>
  <si>
    <t>Завдання 4.3. Нагородження провідних спортсменів та тренерів СМТГ за високі досягнення в спорті (виплата одноразової грошової винагороди)</t>
  </si>
  <si>
    <t>кількість отримувачів заохочень/винагород (спортсменів, тренерів)</t>
  </si>
  <si>
    <t>середній розмір заохочення/винагороди (грошова винагорода) для одного отримувача</t>
  </si>
  <si>
    <t>Завдання 5. Підтримка громадських організацій фізкультурно-спортивної спрямованості, в т.ч.:</t>
  </si>
  <si>
    <t>кількість громадських організацій, яким надається фінансова підтримка з бюджету (громадські організації)</t>
  </si>
  <si>
    <t>кількість людино-днів у навчально-тренувальних зборах з підготовки до обласних, всеукраїнських змагань</t>
  </si>
  <si>
    <t>середні витрати на фінансову підтримку однієї  громадської організації, яким надається фінансова підтримка з бюджету</t>
  </si>
  <si>
    <t>середні витрати на один людино-день навчально-тренувальних зборів з підготовки до обласних та всеукраїнських змагань</t>
  </si>
  <si>
    <t>середні витрати на забезпечення участі одного спортсмена (тренера) міста у обласних та всеукраїнських змаганнях</t>
  </si>
  <si>
    <t>динаміка кількості навчально-тренувальних зборів з підготовки до обласних та всеукраїнських змагань, порівняно з минулим роком</t>
  </si>
  <si>
    <t>динаміка кількості спортсменів міста, які посіли призові місця у обласних та всеукраїнських змаганнях, порівняно з минулим роком</t>
  </si>
  <si>
    <t>площа об"єкту, яка потребує капітального ремонту</t>
  </si>
  <si>
    <t>площа виконаних робіт по ремонту об"єкту</t>
  </si>
  <si>
    <t>кількість об'єктів, які планується відремонтувати</t>
  </si>
  <si>
    <t>середні витрати на капітальний ремонт 1 кв. м площі об"єкту</t>
  </si>
  <si>
    <t>відсоток реконструйованих об'єктів до загальної площі</t>
  </si>
  <si>
    <t>Підпрограма 8."Реалізація заходів щодо  розвитку та модернізації закладів фізичної культруи та спорту" (на виконання Програми економічного і соціального розвитку Сумської міської територіальної громади на 2022-2024 роки" та Програми підвищення енергоефективності в бюджетній сфері Сумської міської територіальної громади на 2022-2024 роки)</t>
  </si>
  <si>
    <t>- будівництво стадіону з хокею на траві</t>
  </si>
  <si>
    <t>га</t>
  </si>
  <si>
    <t>площа об"єктів, яка потребує реконструкції</t>
  </si>
  <si>
    <t>площа виконаних робіт по реконструкції об"єктів</t>
  </si>
  <si>
    <t>кількість об'єктів, які планується реконструювати</t>
  </si>
  <si>
    <t>середні витрати на реконструкцію 1 га площі об"єкту</t>
  </si>
  <si>
    <t xml:space="preserve">Кількість осіб, які охоплені фізкультурно-оздоровчою діяльністю </t>
  </si>
  <si>
    <t>динаміка кількості осіб, які охоплені фізкультурно-оздоровчою діяльністю, порівняно з минулим роком</t>
  </si>
  <si>
    <t xml:space="preserve"> Підпрограма 1. "Проведення навчально-тренувальних зборів і змагань з олімпійських видів спорту"</t>
  </si>
  <si>
    <t>динаміка кількості спортсменів штатної збірної команди міста, які зараховано до складу національної збірної команди України, порівняно з минулим роком</t>
  </si>
  <si>
    <t>Підпрограма 7."Інші субвенції з місцевого бюджету"</t>
  </si>
  <si>
    <t>кількість спортсменів міста, які протягом року посіли призові місця у обласних, всеукраїнських змаганнях, порівняно з минулим роком</t>
  </si>
  <si>
    <t>відсоток відремонтованих об'єктів, порівняно з запланованим</t>
  </si>
  <si>
    <t>кількість об'єктів  закладів фізичної культури та спорту, які потребують ремонту та модернізації</t>
  </si>
  <si>
    <t>відсоток реалізацій заходів щодо ремонту та модернізації закладів фізичної культури та спорту, порівняно з запланованим</t>
  </si>
  <si>
    <t xml:space="preserve"> кількість проведених заходів з олімпійських видів спорту</t>
  </si>
  <si>
    <t>динаміка кількості проведених заходів з олімпійських видів спорту, порівняно з минулим роком</t>
  </si>
  <si>
    <t xml:space="preserve"> кількість проведених заходів з неолімпійських видів спорту</t>
  </si>
  <si>
    <t>динаміка кількості  проведених заходів з неолімпійських видів спорту, порівняно з минулим роком</t>
  </si>
  <si>
    <t>кількість дітей залучених до занять та збереження тренерського контингенту у комунальних дитячо-юнацьких спортивних шкіл</t>
  </si>
  <si>
    <t>динаміка кількості дітей залучених до занять та збереження  тренерського контингенту у комунальних дитячо-юнацьких спортивних шкіл, порівняно з минулим роком</t>
  </si>
  <si>
    <t>кількість дітей залучених до занять та збереження тренерського контингенту у дитячо-юнацьких спортивних шкіл</t>
  </si>
  <si>
    <t>динаміка кількості дітей залучених до занять та збереження  тренерського контингенту у дитячо-юнацьких спортивних шкіл, порівняно з минулим роком</t>
  </si>
  <si>
    <t>кількість населення охопленого фізкультурно-оздоровчою роботою у мікрорайонах міста</t>
  </si>
  <si>
    <t>динаміка кількості населення охопленого фізкультурно-оздоровчою роботою у мікрорайонах міста, порівняно з минулим роком</t>
  </si>
  <si>
    <t xml:space="preserve">представництво спортсменів-сумчан, які входять до складу збірних команд  області та України з видів спорту </t>
  </si>
  <si>
    <t>динаміка представництва спортсменів-сумчан, які входять до складу збірних команд області та України з видів спорту, порівняно з минулим роком</t>
  </si>
  <si>
    <t>кількість людино-днів навчально-тренувальних зборів з олімпійських видів спорту з підготовки до змагань різних рівнів (обласних, всеукраїнських, міжнародних змагань, чемпіонатів, кубків Європи та світу)</t>
  </si>
  <si>
    <t>середні витрати на один навчально-тренувальний збір, в якому взято участь командою</t>
  </si>
  <si>
    <t>середні витрати на проведення одного фізкультурно-масового заходу для населення, що проводяться в СМТГ</t>
  </si>
  <si>
    <t>динаміка кількості населення міста, охопленого фізкультурно-масовими заходами для населення,  що проводяться в СМТГ, порівняно з минулим роком</t>
  </si>
  <si>
    <t>кількість навчально-тренувальних зборів з підготовки до змагань різних рівнів (обласних, всеукраїнських  змагань)</t>
  </si>
  <si>
    <t>кількість обласних та всеукраїнських змагань, в яких беруть участь збірні команди СМТГ</t>
  </si>
  <si>
    <t>кільксть спортсменів збірних команд та тренерів міста, які беруть участь в обласних та всеукраїнських змаганнях</t>
  </si>
  <si>
    <r>
      <t xml:space="preserve"> </t>
    </r>
    <r>
      <rPr>
        <sz val="11"/>
        <rFont val="Times New Roman"/>
        <family val="1"/>
        <charset val="204"/>
      </rPr>
      <t>- реконструкція стадіону "Аванагрд"</t>
    </r>
  </si>
  <si>
    <r>
      <t xml:space="preserve"> </t>
    </r>
    <r>
      <rPr>
        <sz val="11"/>
        <rFont val="Times New Roman"/>
        <family val="1"/>
        <charset val="204"/>
      </rPr>
      <t>- реконструкція приміщень (спортивних споруд)</t>
    </r>
  </si>
  <si>
    <t xml:space="preserve">Планові значення показників за роками 
виконання </t>
  </si>
  <si>
    <t>Проведення  навчально-тренувальних зборів і змагань з олімпійських видів спорту, виконавчий комітет Сумської міської ради (відділ фізичної культури та спорту СМР, відділ бухгалтерського обліку та звітності СМР). КПКВК 0215011</t>
  </si>
  <si>
    <t>динаміка кількості навчально-тренувальних зборів з олімпійських видів спорту з підготовки до змагань різних рівнів (обласних, всеукраїнських, міжнародних змагань, чемпіонатів, кубків Європи та світу), порівняно з минулим роком</t>
  </si>
  <si>
    <t>Завдання 3. Представлення спортивних досягнень спортсменами збірних команд та тренерів міста на обласних, всеукраїнських змаганнях з олімпійських видів спорту. КПКВК 0215011</t>
  </si>
  <si>
    <t>середні витрати на забезпечення участі  одного спортсмена збірних команд, тренера міста у змаганнях різних рівнів з олімпійських видів спорту (міжнародних змагань, чемпіонатів, кубків Європи та світу)</t>
  </si>
  <si>
    <t>Завдання 4. Представлення спортивних досягнень спортсменами збірних команд міста та тренера на змаганнях різних рівнів з олімпійських видів спорту (міжнародних змагань, чемпіонатів, кубків Європи та світу). КПКВК 0215011</t>
  </si>
  <si>
    <t>кількість всеукраїнських змагань з олімпійських видів спорту, в яких беруть участь спортсмени збірних команд міста</t>
  </si>
  <si>
    <t>Проведення  навчально-тренувальних зборів і змагань з неолімпійських видів спорту,  виконавчий комітет Сумської міської ради (відділ фізичної культури та спорту СМР, відділ бухгалтерського обліку та звітності СМР). КПКВК 0215012</t>
  </si>
  <si>
    <t>середні витрати на один людино-день навчально-тренувальних зборів з неолімпійських видів спорту з підготовки до змагань різних рівнів (обласних, всеукраїнських, міжнародних змагань, чемпіонатів, кубків Європи та світу)</t>
  </si>
  <si>
    <t>динаміка кількості навчально-тренувальних зборів з неолімпійських видів спорту з підготовки до змагань різних рівнів (обласних, всеукраїнських, міжнародних змагань, чемпіонатів, кубків Європи та світу), порівняно з минулим роком</t>
  </si>
  <si>
    <t>Завдання 1. Проведення навчально-тренувальних зборів з неолімпійських видів спорту з підготовки до змагань різних рівнів (обласних, всеукраїнських, міжнародних змагань, чемпіонатів, кубків Європи та світу). КПКВК 0215012</t>
  </si>
  <si>
    <t>Завдання 2. Організація і проведення міських змагань з неолімпійських видів спорту. КПКВК 0215012</t>
  </si>
  <si>
    <t>Завдання 3. Представлення спортивних досягнень спортсменами збірних команд та тренерів міста на обласних, всеукраїнських змаганнях з неолімпійських видів спорту. КПКВК 0215012</t>
  </si>
  <si>
    <t>Завдання 4. Представлення спортивних досягнень спортсменами збірних команд та тренерів міста на змаганнях різних рівнів з неолімпійських видів спорту (міжнародних змагань, чемпіонатів, кубків Європи та світу). КПКВК 0215012</t>
  </si>
  <si>
    <t>Утримання та навчально-тренувальна робота комунальних дитячо-юнацьких спортивних шкіл,  виконавчий комітет Сумської міської ради (відділ фізичної культури та спорту СМР, відділ бухгалтерського обліку та звітності СМР). КПКВК 0215031</t>
  </si>
  <si>
    <t>Завдання 1.  Забезпечення розвитку та вдосконалення здібностей вихованців СДЮСШОР В. Голубничого з легкої атлетики. КПКВК 0215031</t>
  </si>
  <si>
    <t>Завдання 2. Забезпечення розвитку здібностей вихованців ДЮСШ в обраному виді спорту, з них по ДЮСШ та КДЮСШ. КПКВК 0215031, в т.ч.:</t>
  </si>
  <si>
    <t>Фінансова підтримка дитячо-юнацьких спортивних шкіл фізкультурно-спортивних товариств,  виконавчий комітет Сумської міської ради (відділ фізичної культури та спорту, відділ бухгалтерського обліку та звітності). КПКВК 0215032</t>
  </si>
  <si>
    <t>у тому числі тренерів-викладачів, штатних одиниць</t>
  </si>
  <si>
    <t xml:space="preserve">Підтримка спорту вищих досягнень та організацій, які здійснюють фізкультурно-спортивну діяльність в регіоні, виконавчий комітет Сумської міської ради (відділ фізичної культури та спорту СМР, відділ бухгалтерського обліку та звітності СМР) спільно з КП СМР "Муніципальний спортивний клуб з хокею на траві "Сумчанка", КП "МСК "Тенісна Академія" СМР, КП "ФК "Суми" СМР, ГО "Академія футзалу "Футзальний клуб "Суми"). КПКВК 0215062 </t>
  </si>
  <si>
    <t>Завдання 4.2. Підтримка видатних спортивних тренерів, які працюють з дітьми та молоддю (виплата премій)</t>
  </si>
  <si>
    <t xml:space="preserve">Інші субвенції з місцевого бюджету,Виконавчий комітет СМР (відділ фізичної культури та спорту СМР, відділ бухгалтерського обліку та звітності СМР). КПКВК 0219770  </t>
  </si>
  <si>
    <t>Реалізація заходів щодо  розвитку та модернізації закладів фізичної культури та спорту, управління капітального будівництва та дорожнього господарства СМР спільно з міським центром фізичного здоров'я населення "Спорт для всіх" та КП СМР "МСК з хокею на траві "Сумчанка". КПКВК 1517325</t>
  </si>
  <si>
    <t>Завдання 1.  Забезпечення реконструкції об’єктів фізичної культури СМТГ. КПКВК 1517325, з них:</t>
  </si>
  <si>
    <t>Завдання 2. Капітальний ремонт (утеплення фасаду) з улаштуванням вимощення спортивного комплексу "Авангард".КПКВК 0217640</t>
  </si>
  <si>
    <t>Додаток 2</t>
  </si>
  <si>
    <t>Завдання 1. Сприяння проведенню  робіт по об'єкту "Капітальний ремонт футбольного поля № 7 (2) (розмір 2400 кв.м) ОКЗ СОР Сумська обласна ДЮСШ "Футбольний центр "БАРСА" за адресою: м.Суми, вул.Привокзальна, 2/1" шляхом передачі субвенції</t>
  </si>
  <si>
    <t>Виконавець:  Черномаз І.</t>
  </si>
  <si>
    <t>Сумської міської ради</t>
  </si>
  <si>
    <t>___________________</t>
  </si>
  <si>
    <t>до наказу Сумської міської військової адміністрації "Про внесення змін до рішення Сумської міської ради від 24 листопада 2021 року № 2509-МР "Про затвердження Програми розвитку фізичної культури і спорту Сумської  міської територіальної громади на 2022-2024 роки" (зі змінами)"</t>
  </si>
  <si>
    <t>Завдання 1. Організація фізкультурно-оздоровчої діяльності, проведення масових фізкультурно-оздоровчих і спортивних заходів</t>
  </si>
  <si>
    <t>Завдання 1.1.  Утримання міського центру фізичного здоров’я населення «Спорт для всіх»</t>
  </si>
  <si>
    <t>Завдання 1.2. Проведення спортивно-масових заходів центром серед населення СМТГ</t>
  </si>
  <si>
    <t>Завдання 1.3. Проведення поточного ремонту приміщень центру, грн.</t>
  </si>
  <si>
    <t>Завдання 2. Капітальний ремонт установ та закладів фізичної культури і спорту</t>
  </si>
  <si>
    <t>Завдання 2.1. Проведення капітального ремонту приміщень центру</t>
  </si>
  <si>
    <t>Завдання 1. Надання фінансової підтримки КП СМР «Муніципальний спортивний клуб з хокею на траві «Сумчанка», сприяння популяризації хокею на траві (індорхокею)</t>
  </si>
  <si>
    <t>Завдання 1.1. Утримання КП СМР «Муніципальний спортивний клуб з хокею на траві «Сумчанка»</t>
  </si>
  <si>
    <t>Завдання 1.2. Проведення навчально-тренувальних зборів та участь команди КП СМР "Муніципальний спортивний клуб з хокею на траві "Сумчанка" у змаганнях різних рівнів</t>
  </si>
  <si>
    <t>Завдання 2. Надання фінансової підтримки КП «Муніципальний спортивний клуб «Тенісна Академія» СМР, сприяння популяризації тенісу та настільного тенісу, в т.ч.:</t>
  </si>
  <si>
    <t>Завдання 4. Заохочення видатних спортсменів та тренерів СМТГ</t>
  </si>
  <si>
    <t>Завдання 4.1. Підтримка талановитих спортсменів, заохочення та стимулювання їх за успішний виступ на всеукраїнських та міжнародних змаганнях (виплата стипендій)</t>
  </si>
  <si>
    <t>Начальник відділу фізичної культури та спорту</t>
  </si>
  <si>
    <t>Єлизавета ОБРАВІТ</t>
  </si>
  <si>
    <t>Підпрограма 6. "Підтримка спорту вищих досягнень та організацій, які здійснюють фізкультурно-спортивну діяльність в регіоні"</t>
  </si>
  <si>
    <t>Підпрограма 5. "Забезпечення діяльності міського центру фізичного здоров’я населення «Спорт для всіх» та проведення фізкультурно-масових заходів серед населення регіону"</t>
  </si>
  <si>
    <t>Завдання 5.1. Надання фінансової підтримки громадським організаціям: "Академія футзалу футзальний клуб "Суми", "Гандбольний клуб "Суми-У", ГО "Спортивний клуб "Сумчасті Дияволи", "Федерація кікбоксингу України "Вако" в місті Суми", "Дитячо-юнацький спортивний клуб "БаЛу"</t>
  </si>
  <si>
    <t>31.12.2024 № 427-СМР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</si>
</sst>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₴_-;\-* #,##0.00\ _₴_-;_-* &quot;-&quot;??\ _₴_-;_-@_-"/>
    <numFmt numFmtId="165" formatCode="0.0"/>
    <numFmt numFmtId="166" formatCode="#,##0.0"/>
  </numFmts>
  <fonts count="2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1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/>
  </cellStyleXfs>
  <cellXfs count="246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1" fontId="0" fillId="0" borderId="0" xfId="0" applyNumberFormat="1"/>
    <xf numFmtId="165" fontId="0" fillId="0" borderId="0" xfId="0" applyNumberFormat="1"/>
    <xf numFmtId="4" fontId="0" fillId="0" borderId="0" xfId="0" applyNumberFormat="1"/>
    <xf numFmtId="4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vertic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2" borderId="0" xfId="0" applyFill="1"/>
    <xf numFmtId="0" fontId="6" fillId="3" borderId="3" xfId="0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17" fillId="0" borderId="2" xfId="1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7" fillId="2" borderId="2" xfId="1" applyNumberFormat="1" applyFont="1" applyFill="1" applyBorder="1" applyAlignment="1">
      <alignment horizontal="center" vertical="center" wrapText="1"/>
    </xf>
    <xf numFmtId="4" fontId="17" fillId="0" borderId="5" xfId="1" applyNumberFormat="1" applyFont="1" applyFill="1" applyBorder="1" applyAlignment="1">
      <alignment horizontal="center" vertical="center" wrapText="1"/>
    </xf>
    <xf numFmtId="4" fontId="17" fillId="0" borderId="2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3" fontId="17" fillId="2" borderId="2" xfId="1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3" fontId="17" fillId="2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17" fillId="2" borderId="2" xfId="1" applyNumberFormat="1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15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5" fillId="0" borderId="4" xfId="0" applyFont="1" applyBorder="1" applyAlignment="1">
      <alignment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6" fillId="2" borderId="2" xfId="2" applyFont="1" applyFill="1" applyBorder="1" applyAlignment="1">
      <alignment horizontal="justify" vertical="center" wrapText="1"/>
    </xf>
    <xf numFmtId="0" fontId="16" fillId="2" borderId="4" xfId="0" applyFont="1" applyFill="1" applyBorder="1" applyAlignment="1">
      <alignment horizontal="justify"/>
    </xf>
    <xf numFmtId="0" fontId="15" fillId="0" borderId="3" xfId="0" applyFont="1" applyBorder="1" applyAlignment="1">
      <alignment horizontal="left" vertical="center" wrapText="1"/>
    </xf>
    <xf numFmtId="0" fontId="22" fillId="2" borderId="4" xfId="0" applyFont="1" applyFill="1" applyBorder="1" applyAlignment="1">
      <alignment horizontal="justify" vertical="center" wrapText="1"/>
    </xf>
    <xf numFmtId="49" fontId="16" fillId="2" borderId="4" xfId="0" applyNumberFormat="1" applyFont="1" applyFill="1" applyBorder="1" applyAlignment="1">
      <alignment horizontal="justify" vertical="center" wrapText="1"/>
    </xf>
    <xf numFmtId="0" fontId="15" fillId="0" borderId="4" xfId="0" applyFont="1" applyBorder="1" applyAlignment="1">
      <alignment horizontal="left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5" fillId="0" borderId="0" xfId="0" applyFont="1"/>
    <xf numFmtId="0" fontId="15" fillId="0" borderId="3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/>
    <xf numFmtId="0" fontId="6" fillId="0" borderId="0" xfId="0" applyFont="1" applyAlignment="1">
      <alignment horizontal="justify" vertical="center"/>
    </xf>
    <xf numFmtId="0" fontId="0" fillId="0" borderId="0" xfId="0"/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5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15" fillId="0" borderId="4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6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5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0" fontId="15" fillId="2" borderId="5" xfId="0" applyFont="1" applyFill="1" applyBorder="1" applyAlignment="1">
      <alignment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20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3" fontId="16" fillId="2" borderId="0" xfId="0" applyNumberFormat="1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3" fontId="17" fillId="2" borderId="0" xfId="0" applyNumberFormat="1" applyFont="1" applyFill="1" applyAlignment="1">
      <alignment horizontal="left" vertical="top" wrapText="1"/>
    </xf>
    <xf numFmtId="0" fontId="15" fillId="0" borderId="1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4" xfId="0" applyFont="1" applyBorder="1" applyAlignment="1">
      <alignment horizontal="left" vertical="center" wrapText="1"/>
    </xf>
    <xf numFmtId="2" fontId="15" fillId="0" borderId="3" xfId="0" applyNumberFormat="1" applyFont="1" applyBorder="1" applyAlignment="1">
      <alignment vertical="top" wrapText="1"/>
    </xf>
    <xf numFmtId="2" fontId="0" fillId="0" borderId="5" xfId="0" applyNumberFormat="1" applyFont="1" applyBorder="1" applyAlignment="1">
      <alignment vertical="top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8"/>
  <sheetViews>
    <sheetView tabSelected="1" zoomScaleNormal="100" workbookViewId="0">
      <selection activeCell="G154" sqref="G154:G156"/>
    </sheetView>
  </sheetViews>
  <sheetFormatPr defaultRowHeight="15" x14ac:dyDescent="0.25"/>
  <cols>
    <col min="1" max="1" width="39" customWidth="1"/>
    <col min="2" max="2" width="21.28515625" customWidth="1"/>
    <col min="3" max="3" width="51.42578125" style="2" customWidth="1"/>
    <col min="4" max="4" width="8.7109375" customWidth="1"/>
    <col min="5" max="5" width="16.140625" style="23" customWidth="1"/>
    <col min="6" max="6" width="17.42578125" style="23" customWidth="1"/>
    <col min="7" max="7" width="19.7109375" style="23" customWidth="1"/>
    <col min="9" max="9" width="13.5703125" bestFit="1" customWidth="1"/>
    <col min="10" max="10" width="11.42578125" bestFit="1" customWidth="1"/>
    <col min="11" max="11" width="19.28515625" customWidth="1"/>
    <col min="14" max="14" width="10.5703125" bestFit="1" customWidth="1"/>
  </cols>
  <sheetData>
    <row r="1" spans="1:14" ht="15.75" customHeight="1" x14ac:dyDescent="0.25">
      <c r="A1" s="21" t="s">
        <v>24</v>
      </c>
      <c r="B1" s="21"/>
      <c r="C1" s="21"/>
      <c r="D1" s="117"/>
      <c r="E1" s="189" t="s">
        <v>258</v>
      </c>
      <c r="F1" s="189"/>
      <c r="G1" s="189"/>
    </row>
    <row r="2" spans="1:14" ht="74.25" customHeight="1" x14ac:dyDescent="0.25">
      <c r="A2" s="21"/>
      <c r="B2" s="21"/>
      <c r="C2" s="21"/>
      <c r="D2" s="223" t="s">
        <v>263</v>
      </c>
      <c r="E2" s="224"/>
      <c r="F2" s="224"/>
      <c r="G2" s="224"/>
      <c r="K2" t="s">
        <v>25</v>
      </c>
    </row>
    <row r="3" spans="1:14" ht="15.75" customHeight="1" x14ac:dyDescent="0.25">
      <c r="A3" s="1"/>
      <c r="D3" s="232" t="s">
        <v>281</v>
      </c>
      <c r="E3" s="224"/>
      <c r="F3" s="224"/>
      <c r="G3" s="224"/>
    </row>
    <row r="4" spans="1:14" ht="27" customHeight="1" x14ac:dyDescent="0.25">
      <c r="A4" s="198" t="s">
        <v>0</v>
      </c>
      <c r="B4" s="198"/>
      <c r="C4" s="198"/>
      <c r="D4" s="198"/>
      <c r="E4" s="198"/>
      <c r="F4" s="198"/>
      <c r="G4" s="198"/>
    </row>
    <row r="5" spans="1:14" ht="20.25" customHeight="1" x14ac:dyDescent="0.25">
      <c r="A5" s="199" t="s">
        <v>26</v>
      </c>
      <c r="B5" s="199"/>
      <c r="C5" s="199"/>
      <c r="D5" s="199"/>
      <c r="E5" s="199"/>
      <c r="F5" s="199"/>
      <c r="G5" s="199"/>
    </row>
    <row r="6" spans="1:14" x14ac:dyDescent="0.25">
      <c r="A6" s="200" t="s">
        <v>1</v>
      </c>
      <c r="B6" s="200"/>
      <c r="C6" s="200"/>
      <c r="D6" s="200"/>
      <c r="E6" s="200"/>
      <c r="F6" s="200"/>
      <c r="G6" s="200"/>
    </row>
    <row r="7" spans="1:14" ht="50.25" customHeight="1" x14ac:dyDescent="0.25">
      <c r="A7" s="201" t="s">
        <v>2</v>
      </c>
      <c r="B7" s="201" t="s">
        <v>3</v>
      </c>
      <c r="C7" s="202" t="s">
        <v>4</v>
      </c>
      <c r="D7" s="201" t="s">
        <v>5</v>
      </c>
      <c r="E7" s="217" t="s">
        <v>233</v>
      </c>
      <c r="F7" s="218"/>
      <c r="G7" s="219"/>
    </row>
    <row r="8" spans="1:14" x14ac:dyDescent="0.25">
      <c r="A8" s="201"/>
      <c r="B8" s="201"/>
      <c r="C8" s="203"/>
      <c r="D8" s="201"/>
      <c r="E8" s="220"/>
      <c r="F8" s="221"/>
      <c r="G8" s="222"/>
    </row>
    <row r="9" spans="1:14" x14ac:dyDescent="0.25">
      <c r="A9" s="201"/>
      <c r="B9" s="201"/>
      <c r="C9" s="204"/>
      <c r="D9" s="201"/>
      <c r="E9" s="22" t="s">
        <v>6</v>
      </c>
      <c r="F9" s="22" t="s">
        <v>7</v>
      </c>
      <c r="G9" s="22" t="s">
        <v>8</v>
      </c>
    </row>
    <row r="10" spans="1:14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</row>
    <row r="11" spans="1:14" ht="30" x14ac:dyDescent="0.25">
      <c r="A11" s="211" t="s">
        <v>26</v>
      </c>
      <c r="B11" s="97" t="s">
        <v>13</v>
      </c>
      <c r="C11" s="98" t="s">
        <v>203</v>
      </c>
      <c r="D11" s="57" t="s">
        <v>19</v>
      </c>
      <c r="E11" s="41">
        <v>49624</v>
      </c>
      <c r="F11" s="41">
        <v>49830</v>
      </c>
      <c r="G11" s="41">
        <v>50000</v>
      </c>
    </row>
    <row r="12" spans="1:14" ht="45.75" customHeight="1" x14ac:dyDescent="0.25">
      <c r="A12" s="212"/>
      <c r="B12" s="97" t="s">
        <v>12</v>
      </c>
      <c r="C12" s="99" t="s">
        <v>204</v>
      </c>
      <c r="D12" s="57" t="s">
        <v>16</v>
      </c>
      <c r="E12" s="42">
        <v>92.85</v>
      </c>
      <c r="F12" s="42">
        <v>100.42</v>
      </c>
      <c r="G12" s="42">
        <v>100.34</v>
      </c>
      <c r="M12" s="16"/>
    </row>
    <row r="13" spans="1:14" ht="84" hidden="1" customHeight="1" x14ac:dyDescent="0.25">
      <c r="A13" s="54"/>
      <c r="B13" s="37"/>
      <c r="C13" s="38"/>
      <c r="D13" s="37"/>
      <c r="E13" s="39"/>
      <c r="F13" s="39"/>
      <c r="G13" s="39"/>
      <c r="I13" s="28"/>
      <c r="J13" s="28"/>
      <c r="M13" s="17"/>
      <c r="N13" s="16"/>
    </row>
    <row r="14" spans="1:14" ht="30" hidden="1" customHeight="1" x14ac:dyDescent="0.25">
      <c r="A14" s="176"/>
      <c r="B14" s="37"/>
      <c r="C14" s="38"/>
      <c r="D14" s="37"/>
      <c r="E14" s="39"/>
      <c r="F14" s="39"/>
      <c r="G14" s="39"/>
      <c r="I14" s="28"/>
      <c r="J14" s="28"/>
      <c r="M14" s="16"/>
    </row>
    <row r="15" spans="1:14" ht="67.5" hidden="1" customHeight="1" x14ac:dyDescent="0.25">
      <c r="A15" s="177"/>
      <c r="B15" s="37"/>
      <c r="C15" s="38"/>
      <c r="D15" s="37"/>
      <c r="E15" s="39"/>
      <c r="F15" s="39"/>
      <c r="G15" s="39"/>
      <c r="I15" s="28"/>
      <c r="J15" s="28"/>
      <c r="M15" s="17"/>
    </row>
    <row r="16" spans="1:14" ht="30.75" hidden="1" customHeight="1" x14ac:dyDescent="0.25">
      <c r="A16" s="176"/>
      <c r="B16" s="37"/>
      <c r="C16" s="38"/>
      <c r="D16" s="37"/>
      <c r="E16" s="39"/>
      <c r="F16" s="39"/>
      <c r="G16" s="39"/>
      <c r="I16" s="28"/>
      <c r="J16" s="28"/>
      <c r="M16" s="16"/>
    </row>
    <row r="17" spans="1:17" ht="66" hidden="1" customHeight="1" x14ac:dyDescent="0.25">
      <c r="A17" s="177"/>
      <c r="B17" s="37"/>
      <c r="C17" s="38"/>
      <c r="D17" s="37"/>
      <c r="E17" s="39"/>
      <c r="F17" s="39"/>
      <c r="G17" s="39"/>
      <c r="L17" s="16"/>
      <c r="M17" s="17"/>
    </row>
    <row r="18" spans="1:17" s="59" customFormat="1" ht="15.75" x14ac:dyDescent="0.25">
      <c r="A18" s="195" t="s">
        <v>205</v>
      </c>
      <c r="B18" s="196"/>
      <c r="C18" s="196"/>
      <c r="D18" s="196"/>
      <c r="E18" s="196"/>
      <c r="F18" s="196"/>
      <c r="G18" s="197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ht="30" x14ac:dyDescent="0.25">
      <c r="A19" s="215" t="s">
        <v>234</v>
      </c>
      <c r="B19" s="35" t="s">
        <v>13</v>
      </c>
      <c r="C19" s="100" t="s">
        <v>212</v>
      </c>
      <c r="D19" s="35" t="s">
        <v>15</v>
      </c>
      <c r="E19" s="94">
        <v>35</v>
      </c>
      <c r="F19" s="94">
        <v>47</v>
      </c>
      <c r="G19" s="94">
        <v>65</v>
      </c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87" customHeight="1" x14ac:dyDescent="0.25">
      <c r="A20" s="216"/>
      <c r="B20" s="35" t="s">
        <v>12</v>
      </c>
      <c r="C20" s="100" t="s">
        <v>213</v>
      </c>
      <c r="D20" s="35" t="s">
        <v>16</v>
      </c>
      <c r="E20" s="87">
        <v>100</v>
      </c>
      <c r="F20" s="87">
        <v>96</v>
      </c>
      <c r="G20" s="87">
        <v>230</v>
      </c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5.75" hidden="1" x14ac:dyDescent="0.25">
      <c r="A21" s="40"/>
      <c r="B21" s="53"/>
      <c r="C21" s="93"/>
      <c r="D21" s="53"/>
      <c r="E21" s="95"/>
      <c r="F21" s="95"/>
      <c r="G21" s="96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.75" hidden="1" x14ac:dyDescent="0.25">
      <c r="A22" s="40"/>
      <c r="B22" s="53"/>
      <c r="C22" s="93"/>
      <c r="D22" s="53"/>
      <c r="E22" s="95"/>
      <c r="F22" s="95"/>
      <c r="G22" s="96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24.75" customHeight="1" x14ac:dyDescent="0.25">
      <c r="A23" s="190" t="s">
        <v>27</v>
      </c>
      <c r="B23" s="213" t="s">
        <v>9</v>
      </c>
      <c r="C23" s="99" t="s">
        <v>10</v>
      </c>
      <c r="D23" s="57" t="s">
        <v>11</v>
      </c>
      <c r="E23" s="42">
        <v>150000</v>
      </c>
      <c r="F23" s="42">
        <v>310524</v>
      </c>
      <c r="G23" s="42">
        <v>150000</v>
      </c>
    </row>
    <row r="24" spans="1:17" ht="78.75" customHeight="1" x14ac:dyDescent="0.25">
      <c r="A24" s="206"/>
      <c r="B24" s="214"/>
      <c r="C24" s="99" t="s">
        <v>28</v>
      </c>
      <c r="D24" s="57" t="s">
        <v>15</v>
      </c>
      <c r="E24" s="41">
        <v>2</v>
      </c>
      <c r="F24" s="41">
        <v>5</v>
      </c>
      <c r="G24" s="41">
        <v>6</v>
      </c>
    </row>
    <row r="25" spans="1:17" ht="76.5" customHeight="1" x14ac:dyDescent="0.25">
      <c r="A25" s="206"/>
      <c r="B25" s="57" t="s">
        <v>13</v>
      </c>
      <c r="C25" s="99" t="s">
        <v>224</v>
      </c>
      <c r="D25" s="57" t="s">
        <v>15</v>
      </c>
      <c r="E25" s="70">
        <v>390</v>
      </c>
      <c r="F25" s="70">
        <v>760</v>
      </c>
      <c r="G25" s="70">
        <v>850</v>
      </c>
      <c r="L25" s="16"/>
    </row>
    <row r="26" spans="1:17" ht="77.25" customHeight="1" x14ac:dyDescent="0.25">
      <c r="A26" s="206"/>
      <c r="B26" s="57" t="s">
        <v>14</v>
      </c>
      <c r="C26" s="99" t="s">
        <v>29</v>
      </c>
      <c r="D26" s="57" t="s">
        <v>11</v>
      </c>
      <c r="E26" s="42">
        <v>384.62</v>
      </c>
      <c r="F26" s="42">
        <v>408.58</v>
      </c>
      <c r="G26" s="42">
        <v>176.47</v>
      </c>
    </row>
    <row r="27" spans="1:17" ht="83.25" customHeight="1" x14ac:dyDescent="0.25">
      <c r="A27" s="207"/>
      <c r="B27" s="57" t="s">
        <v>12</v>
      </c>
      <c r="C27" s="99" t="s">
        <v>235</v>
      </c>
      <c r="D27" s="57" t="s">
        <v>16</v>
      </c>
      <c r="E27" s="42">
        <v>100</v>
      </c>
      <c r="F27" s="42">
        <v>250</v>
      </c>
      <c r="G27" s="42">
        <v>120</v>
      </c>
    </row>
    <row r="28" spans="1:17" ht="33.75" customHeight="1" x14ac:dyDescent="0.25">
      <c r="A28" s="190" t="s">
        <v>30</v>
      </c>
      <c r="B28" s="134" t="s">
        <v>9</v>
      </c>
      <c r="C28" s="99" t="s">
        <v>10</v>
      </c>
      <c r="D28" s="57" t="s">
        <v>11</v>
      </c>
      <c r="E28" s="42">
        <v>321000</v>
      </c>
      <c r="F28" s="42">
        <v>356081</v>
      </c>
      <c r="G28" s="42">
        <v>385057</v>
      </c>
    </row>
    <row r="29" spans="1:17" ht="26.25" customHeight="1" x14ac:dyDescent="0.25">
      <c r="A29" s="206"/>
      <c r="B29" s="136"/>
      <c r="C29" s="99" t="s">
        <v>31</v>
      </c>
      <c r="D29" s="57" t="s">
        <v>15</v>
      </c>
      <c r="E29" s="89">
        <v>28</v>
      </c>
      <c r="F29" s="70">
        <v>27</v>
      </c>
      <c r="G29" s="70">
        <v>18</v>
      </c>
    </row>
    <row r="30" spans="1:17" ht="44.25" customHeight="1" x14ac:dyDescent="0.25">
      <c r="A30" s="206"/>
      <c r="B30" s="134" t="s">
        <v>13</v>
      </c>
      <c r="C30" s="99" t="s">
        <v>32</v>
      </c>
      <c r="D30" s="57" t="s">
        <v>15</v>
      </c>
      <c r="E30" s="70">
        <v>1200</v>
      </c>
      <c r="F30" s="70">
        <v>950</v>
      </c>
      <c r="G30" s="70">
        <v>646</v>
      </c>
    </row>
    <row r="31" spans="1:17" ht="40.5" customHeight="1" x14ac:dyDescent="0.25">
      <c r="A31" s="206"/>
      <c r="B31" s="135"/>
      <c r="C31" s="99" t="s">
        <v>33</v>
      </c>
      <c r="D31" s="57" t="s">
        <v>15</v>
      </c>
      <c r="E31" s="70">
        <v>2700</v>
      </c>
      <c r="F31" s="70">
        <v>2574</v>
      </c>
      <c r="G31" s="70">
        <v>1983</v>
      </c>
    </row>
    <row r="32" spans="1:17" ht="37.5" customHeight="1" x14ac:dyDescent="0.25">
      <c r="A32" s="206"/>
      <c r="B32" s="136"/>
      <c r="C32" s="99" t="s">
        <v>34</v>
      </c>
      <c r="D32" s="57" t="s">
        <v>15</v>
      </c>
      <c r="E32" s="70">
        <v>1600</v>
      </c>
      <c r="F32" s="70">
        <v>1440</v>
      </c>
      <c r="G32" s="70">
        <v>958</v>
      </c>
    </row>
    <row r="33" spans="1:9" ht="35.25" customHeight="1" x14ac:dyDescent="0.25">
      <c r="A33" s="206"/>
      <c r="B33" s="57" t="s">
        <v>14</v>
      </c>
      <c r="C33" s="99" t="s">
        <v>35</v>
      </c>
      <c r="D33" s="57" t="s">
        <v>11</v>
      </c>
      <c r="E33" s="42">
        <v>123</v>
      </c>
      <c r="F33" s="42">
        <v>159</v>
      </c>
      <c r="G33" s="42">
        <v>159</v>
      </c>
      <c r="I33" s="18"/>
    </row>
    <row r="34" spans="1:9" ht="44.25" customHeight="1" x14ac:dyDescent="0.25">
      <c r="A34" s="206"/>
      <c r="B34" s="134" t="s">
        <v>12</v>
      </c>
      <c r="C34" s="99" t="s">
        <v>36</v>
      </c>
      <c r="D34" s="57" t="s">
        <v>16</v>
      </c>
      <c r="E34" s="42">
        <v>101.3</v>
      </c>
      <c r="F34" s="42">
        <v>98</v>
      </c>
      <c r="G34" s="42">
        <v>77</v>
      </c>
      <c r="I34" s="18"/>
    </row>
    <row r="35" spans="1:9" ht="43.5" customHeight="1" x14ac:dyDescent="0.25">
      <c r="A35" s="207"/>
      <c r="B35" s="136"/>
      <c r="C35" s="99" t="s">
        <v>37</v>
      </c>
      <c r="D35" s="57" t="s">
        <v>16</v>
      </c>
      <c r="E35" s="42">
        <v>101</v>
      </c>
      <c r="F35" s="42">
        <v>90</v>
      </c>
      <c r="G35" s="42">
        <v>67</v>
      </c>
      <c r="I35" s="18"/>
    </row>
    <row r="36" spans="1:9" ht="24" hidden="1" customHeight="1" x14ac:dyDescent="0.25">
      <c r="A36" s="60"/>
      <c r="B36" s="103"/>
      <c r="C36" s="101"/>
      <c r="D36" s="37"/>
      <c r="E36" s="90"/>
      <c r="F36" s="90"/>
      <c r="G36" s="90"/>
      <c r="I36" s="18"/>
    </row>
    <row r="37" spans="1:9" ht="24" customHeight="1" x14ac:dyDescent="0.25">
      <c r="A37" s="205" t="s">
        <v>236</v>
      </c>
      <c r="B37" s="134" t="s">
        <v>9</v>
      </c>
      <c r="C37" s="99" t="s">
        <v>10</v>
      </c>
      <c r="D37" s="57" t="s">
        <v>11</v>
      </c>
      <c r="E37" s="42">
        <v>70000</v>
      </c>
      <c r="F37" s="42">
        <v>1333395</v>
      </c>
      <c r="G37" s="42">
        <f>1352063-150000-150000-400000</f>
        <v>652063</v>
      </c>
      <c r="I37" s="18"/>
    </row>
    <row r="38" spans="1:9" ht="43.5" customHeight="1" x14ac:dyDescent="0.25">
      <c r="A38" s="206"/>
      <c r="B38" s="136"/>
      <c r="C38" s="102" t="s">
        <v>239</v>
      </c>
      <c r="D38" s="47" t="s">
        <v>15</v>
      </c>
      <c r="E38" s="91">
        <v>3</v>
      </c>
      <c r="F38" s="91">
        <v>12</v>
      </c>
      <c r="G38" s="91">
        <v>46</v>
      </c>
    </row>
    <row r="39" spans="1:9" ht="55.5" customHeight="1" x14ac:dyDescent="0.25">
      <c r="A39" s="206"/>
      <c r="B39" s="46" t="s">
        <v>13</v>
      </c>
      <c r="C39" s="99" t="s">
        <v>38</v>
      </c>
      <c r="D39" s="57" t="s">
        <v>19</v>
      </c>
      <c r="E39" s="41">
        <v>22</v>
      </c>
      <c r="F39" s="41">
        <v>425</v>
      </c>
      <c r="G39" s="41">
        <f>335-50</f>
        <v>285</v>
      </c>
    </row>
    <row r="40" spans="1:9" ht="27" hidden="1" customHeight="1" x14ac:dyDescent="0.25">
      <c r="A40" s="206"/>
      <c r="B40" s="43"/>
      <c r="C40" s="99"/>
      <c r="D40" s="57"/>
      <c r="E40" s="42"/>
      <c r="F40" s="42"/>
      <c r="G40" s="42"/>
    </row>
    <row r="41" spans="1:9" ht="27" hidden="1" customHeight="1" x14ac:dyDescent="0.25">
      <c r="A41" s="206"/>
      <c r="B41" s="43"/>
      <c r="C41" s="99"/>
      <c r="D41" s="57"/>
      <c r="E41" s="70"/>
      <c r="F41" s="42"/>
      <c r="G41" s="42"/>
    </row>
    <row r="42" spans="1:9" ht="27" hidden="1" customHeight="1" x14ac:dyDescent="0.25">
      <c r="A42" s="206"/>
      <c r="B42" s="44"/>
      <c r="C42" s="99"/>
      <c r="D42" s="57"/>
      <c r="E42" s="70"/>
      <c r="F42" s="42"/>
      <c r="G42" s="42"/>
    </row>
    <row r="43" spans="1:9" ht="57.75" customHeight="1" x14ac:dyDescent="0.25">
      <c r="A43" s="206"/>
      <c r="B43" s="46" t="s">
        <v>14</v>
      </c>
      <c r="C43" s="99" t="s">
        <v>39</v>
      </c>
      <c r="D43" s="57" t="s">
        <v>11</v>
      </c>
      <c r="E43" s="42">
        <v>3181.82</v>
      </c>
      <c r="F43" s="42">
        <v>3137.4</v>
      </c>
      <c r="G43" s="42">
        <f>G37/G39</f>
        <v>2287.9403508771929</v>
      </c>
    </row>
    <row r="44" spans="1:9" ht="27" hidden="1" customHeight="1" x14ac:dyDescent="0.25">
      <c r="A44" s="206"/>
      <c r="B44" s="43"/>
      <c r="C44" s="99"/>
      <c r="D44" s="57"/>
      <c r="E44" s="42"/>
      <c r="F44" s="42"/>
      <c r="G44" s="42"/>
      <c r="I44" s="18"/>
    </row>
    <row r="45" spans="1:9" ht="42.75" hidden="1" customHeight="1" x14ac:dyDescent="0.25">
      <c r="A45" s="206"/>
      <c r="B45" s="43"/>
      <c r="C45" s="99"/>
      <c r="D45" s="57"/>
      <c r="E45" s="42"/>
      <c r="F45" s="42"/>
      <c r="G45" s="42"/>
    </row>
    <row r="46" spans="1:9" ht="42.75" hidden="1" customHeight="1" x14ac:dyDescent="0.25">
      <c r="A46" s="206"/>
      <c r="B46" s="44"/>
      <c r="C46" s="99"/>
      <c r="D46" s="57"/>
      <c r="E46" s="42"/>
      <c r="F46" s="42"/>
      <c r="G46" s="42"/>
    </row>
    <row r="47" spans="1:9" ht="54" customHeight="1" x14ac:dyDescent="0.25">
      <c r="A47" s="206"/>
      <c r="B47" s="134" t="s">
        <v>12</v>
      </c>
      <c r="C47" s="99" t="s">
        <v>40</v>
      </c>
      <c r="D47" s="57" t="s">
        <v>19</v>
      </c>
      <c r="E47" s="41">
        <v>180</v>
      </c>
      <c r="F47" s="41">
        <v>280</v>
      </c>
      <c r="G47" s="41">
        <v>185</v>
      </c>
    </row>
    <row r="48" spans="1:9" ht="64.5" customHeight="1" x14ac:dyDescent="0.25">
      <c r="A48" s="206"/>
      <c r="B48" s="135"/>
      <c r="C48" s="99" t="s">
        <v>41</v>
      </c>
      <c r="D48" s="57" t="s">
        <v>16</v>
      </c>
      <c r="E48" s="42">
        <v>104.6</v>
      </c>
      <c r="F48" s="42">
        <v>155.5</v>
      </c>
      <c r="G48" s="42">
        <v>66</v>
      </c>
    </row>
    <row r="49" spans="1:10" ht="26.25" hidden="1" customHeight="1" x14ac:dyDescent="0.25">
      <c r="A49" s="206"/>
      <c r="B49" s="43"/>
      <c r="C49" s="99"/>
      <c r="D49" s="57"/>
      <c r="E49" s="42"/>
      <c r="F49" s="42"/>
      <c r="G49" s="42"/>
    </row>
    <row r="50" spans="1:10" ht="26.25" hidden="1" customHeight="1" x14ac:dyDescent="0.25">
      <c r="A50" s="207"/>
      <c r="B50" s="44"/>
      <c r="C50" s="99"/>
      <c r="D50" s="57"/>
      <c r="E50" s="42"/>
      <c r="F50" s="42"/>
      <c r="G50" s="42"/>
    </row>
    <row r="51" spans="1:10" ht="19.5" customHeight="1" x14ac:dyDescent="0.25">
      <c r="A51" s="190" t="s">
        <v>238</v>
      </c>
      <c r="B51" s="134" t="s">
        <v>9</v>
      </c>
      <c r="C51" s="99" t="s">
        <v>10</v>
      </c>
      <c r="D51" s="57" t="s">
        <v>11</v>
      </c>
      <c r="E51" s="42">
        <v>100000</v>
      </c>
      <c r="F51" s="42">
        <v>200000</v>
      </c>
      <c r="G51" s="42">
        <v>50800</v>
      </c>
    </row>
    <row r="52" spans="1:10" ht="64.5" customHeight="1" x14ac:dyDescent="0.25">
      <c r="A52" s="191"/>
      <c r="B52" s="136"/>
      <c r="C52" s="99" t="s">
        <v>42</v>
      </c>
      <c r="D52" s="36" t="s">
        <v>15</v>
      </c>
      <c r="E52" s="92">
        <v>2</v>
      </c>
      <c r="F52" s="92">
        <v>3</v>
      </c>
      <c r="G52" s="92">
        <v>1</v>
      </c>
    </row>
    <row r="53" spans="1:10" ht="60" x14ac:dyDescent="0.25">
      <c r="A53" s="191"/>
      <c r="B53" s="57" t="s">
        <v>13</v>
      </c>
      <c r="C53" s="99" t="s">
        <v>43</v>
      </c>
      <c r="D53" s="57" t="s">
        <v>19</v>
      </c>
      <c r="E53" s="70">
        <v>10</v>
      </c>
      <c r="F53" s="70">
        <v>16</v>
      </c>
      <c r="G53" s="70">
        <v>2</v>
      </c>
    </row>
    <row r="54" spans="1:10" ht="74.25" customHeight="1" x14ac:dyDescent="0.25">
      <c r="A54" s="191"/>
      <c r="B54" s="57" t="s">
        <v>14</v>
      </c>
      <c r="C54" s="99" t="s">
        <v>237</v>
      </c>
      <c r="D54" s="57" t="s">
        <v>11</v>
      </c>
      <c r="E54" s="42">
        <v>10000</v>
      </c>
      <c r="F54" s="42">
        <v>12500</v>
      </c>
      <c r="G54" s="42">
        <v>25400</v>
      </c>
    </row>
    <row r="55" spans="1:10" ht="66" customHeight="1" x14ac:dyDescent="0.25">
      <c r="A55" s="191"/>
      <c r="B55" s="134" t="s">
        <v>12</v>
      </c>
      <c r="C55" s="99" t="s">
        <v>44</v>
      </c>
      <c r="D55" s="57" t="s">
        <v>19</v>
      </c>
      <c r="E55" s="42">
        <v>6</v>
      </c>
      <c r="F55" s="42">
        <v>10</v>
      </c>
      <c r="G55" s="42">
        <v>1</v>
      </c>
    </row>
    <row r="56" spans="1:10" ht="70.5" customHeight="1" x14ac:dyDescent="0.25">
      <c r="A56" s="192"/>
      <c r="B56" s="136"/>
      <c r="C56" s="99" t="s">
        <v>45</v>
      </c>
      <c r="D56" s="57" t="s">
        <v>16</v>
      </c>
      <c r="E56" s="42">
        <v>101</v>
      </c>
      <c r="F56" s="42">
        <v>125</v>
      </c>
      <c r="G56" s="42">
        <v>10</v>
      </c>
    </row>
    <row r="57" spans="1:10" ht="30" customHeight="1" x14ac:dyDescent="0.25">
      <c r="A57" s="208" t="s">
        <v>46</v>
      </c>
      <c r="B57" s="209"/>
      <c r="C57" s="209"/>
      <c r="D57" s="209"/>
      <c r="E57" s="209"/>
      <c r="F57" s="209"/>
      <c r="G57" s="210"/>
    </row>
    <row r="58" spans="1:10" ht="30" customHeight="1" x14ac:dyDescent="0.25">
      <c r="A58" s="233" t="s">
        <v>240</v>
      </c>
      <c r="B58" s="4" t="s">
        <v>13</v>
      </c>
      <c r="C58" s="104" t="s">
        <v>214</v>
      </c>
      <c r="D58" s="36" t="s">
        <v>15</v>
      </c>
      <c r="E58" s="88">
        <v>39</v>
      </c>
      <c r="F58" s="88">
        <v>42</v>
      </c>
      <c r="G58" s="88">
        <v>38</v>
      </c>
      <c r="H58" s="45"/>
      <c r="I58" s="45"/>
      <c r="J58" s="45"/>
    </row>
    <row r="59" spans="1:10" ht="87" customHeight="1" x14ac:dyDescent="0.25">
      <c r="A59" s="234"/>
      <c r="B59" s="4" t="s">
        <v>12</v>
      </c>
      <c r="C59" s="104" t="s">
        <v>215</v>
      </c>
      <c r="D59" s="57" t="s">
        <v>16</v>
      </c>
      <c r="E59" s="41">
        <v>109</v>
      </c>
      <c r="F59" s="41">
        <v>108</v>
      </c>
      <c r="G59" s="41">
        <v>90</v>
      </c>
    </row>
    <row r="60" spans="1:10" ht="17.25" customHeight="1" x14ac:dyDescent="0.25">
      <c r="A60" s="144" t="s">
        <v>243</v>
      </c>
      <c r="B60" s="140" t="s">
        <v>9</v>
      </c>
      <c r="C60" s="69" t="s">
        <v>10</v>
      </c>
      <c r="D60" s="57" t="s">
        <v>11</v>
      </c>
      <c r="E60" s="42">
        <v>45000</v>
      </c>
      <c r="F60" s="42">
        <v>81202</v>
      </c>
      <c r="G60" s="42">
        <v>150000</v>
      </c>
      <c r="J60" s="25"/>
    </row>
    <row r="61" spans="1:10" ht="71.25" customHeight="1" x14ac:dyDescent="0.25">
      <c r="A61" s="193"/>
      <c r="B61" s="151"/>
      <c r="C61" s="69" t="s">
        <v>47</v>
      </c>
      <c r="D61" s="57" t="s">
        <v>15</v>
      </c>
      <c r="E61" s="41">
        <v>1</v>
      </c>
      <c r="F61" s="41">
        <v>1</v>
      </c>
      <c r="G61" s="41">
        <v>5</v>
      </c>
      <c r="I61" s="18"/>
      <c r="J61" s="18"/>
    </row>
    <row r="62" spans="1:10" ht="69.75" customHeight="1" x14ac:dyDescent="0.25">
      <c r="A62" s="193"/>
      <c r="B62" s="48" t="s">
        <v>13</v>
      </c>
      <c r="C62" s="69" t="s">
        <v>48</v>
      </c>
      <c r="D62" s="57" t="s">
        <v>15</v>
      </c>
      <c r="E62" s="41">
        <v>170</v>
      </c>
      <c r="F62" s="41">
        <v>264</v>
      </c>
      <c r="G62" s="41">
        <v>800</v>
      </c>
    </row>
    <row r="63" spans="1:10" ht="81" customHeight="1" x14ac:dyDescent="0.25">
      <c r="A63" s="193"/>
      <c r="B63" s="48" t="s">
        <v>14</v>
      </c>
      <c r="C63" s="69" t="s">
        <v>241</v>
      </c>
      <c r="D63" s="57" t="s">
        <v>11</v>
      </c>
      <c r="E63" s="42">
        <v>264.70999999999998</v>
      </c>
      <c r="F63" s="42">
        <v>307.58</v>
      </c>
      <c r="G63" s="42">
        <v>187.5</v>
      </c>
    </row>
    <row r="64" spans="1:10" ht="78.75" customHeight="1" x14ac:dyDescent="0.25">
      <c r="A64" s="194"/>
      <c r="B64" s="4" t="s">
        <v>12</v>
      </c>
      <c r="C64" s="69" t="s">
        <v>242</v>
      </c>
      <c r="D64" s="57" t="s">
        <v>16</v>
      </c>
      <c r="E64" s="41">
        <v>109</v>
      </c>
      <c r="F64" s="41">
        <v>150</v>
      </c>
      <c r="G64" s="41">
        <v>500</v>
      </c>
    </row>
    <row r="65" spans="1:7" ht="27.75" customHeight="1" x14ac:dyDescent="0.25">
      <c r="A65" s="148" t="s">
        <v>244</v>
      </c>
      <c r="B65" s="140" t="s">
        <v>9</v>
      </c>
      <c r="C65" s="69" t="s">
        <v>10</v>
      </c>
      <c r="D65" s="57" t="s">
        <v>11</v>
      </c>
      <c r="E65" s="42">
        <v>399000</v>
      </c>
      <c r="F65" s="42">
        <v>388900</v>
      </c>
      <c r="G65" s="42">
        <v>376257</v>
      </c>
    </row>
    <row r="66" spans="1:7" ht="31.5" customHeight="1" x14ac:dyDescent="0.25">
      <c r="A66" s="149"/>
      <c r="B66" s="139"/>
      <c r="C66" s="69" t="s">
        <v>49</v>
      </c>
      <c r="D66" s="57" t="s">
        <v>15</v>
      </c>
      <c r="E66" s="41">
        <v>29</v>
      </c>
      <c r="F66" s="41">
        <v>30</v>
      </c>
      <c r="G66" s="41">
        <v>19</v>
      </c>
    </row>
    <row r="67" spans="1:7" ht="47.25" customHeight="1" x14ac:dyDescent="0.25">
      <c r="A67" s="149"/>
      <c r="B67" s="140" t="s">
        <v>13</v>
      </c>
      <c r="C67" s="69" t="s">
        <v>50</v>
      </c>
      <c r="D67" s="57" t="s">
        <v>51</v>
      </c>
      <c r="E67" s="77">
        <v>1340</v>
      </c>
      <c r="F67" s="77">
        <v>978</v>
      </c>
      <c r="G67" s="77">
        <v>651</v>
      </c>
    </row>
    <row r="68" spans="1:7" ht="39.75" customHeight="1" x14ac:dyDescent="0.25">
      <c r="A68" s="149"/>
      <c r="B68" s="138"/>
      <c r="C68" s="69" t="s">
        <v>52</v>
      </c>
      <c r="D68" s="57" t="s">
        <v>19</v>
      </c>
      <c r="E68" s="77">
        <v>3370</v>
      </c>
      <c r="F68" s="77">
        <v>3036</v>
      </c>
      <c r="G68" s="77">
        <v>2732</v>
      </c>
    </row>
    <row r="69" spans="1:7" ht="42.75" customHeight="1" x14ac:dyDescent="0.25">
      <c r="A69" s="149"/>
      <c r="B69" s="139"/>
      <c r="C69" s="69" t="s">
        <v>53</v>
      </c>
      <c r="D69" s="57" t="s">
        <v>19</v>
      </c>
      <c r="E69" s="77">
        <v>1200</v>
      </c>
      <c r="F69" s="77">
        <v>1241</v>
      </c>
      <c r="G69" s="77">
        <v>800</v>
      </c>
    </row>
    <row r="70" spans="1:7" ht="58.5" customHeight="1" x14ac:dyDescent="0.25">
      <c r="A70" s="149"/>
      <c r="B70" s="4" t="s">
        <v>14</v>
      </c>
      <c r="C70" s="69" t="s">
        <v>54</v>
      </c>
      <c r="D70" s="57" t="s">
        <v>11</v>
      </c>
      <c r="E70" s="42">
        <v>123</v>
      </c>
      <c r="F70" s="42">
        <v>159</v>
      </c>
      <c r="G70" s="42">
        <v>159</v>
      </c>
    </row>
    <row r="71" spans="1:7" ht="45.75" customHeight="1" x14ac:dyDescent="0.25">
      <c r="A71" s="149"/>
      <c r="B71" s="140" t="s">
        <v>12</v>
      </c>
      <c r="C71" s="69" t="s">
        <v>36</v>
      </c>
      <c r="D71" s="57" t="s">
        <v>16</v>
      </c>
      <c r="E71" s="41">
        <v>101.3</v>
      </c>
      <c r="F71" s="41">
        <v>90</v>
      </c>
      <c r="G71" s="41">
        <v>90</v>
      </c>
    </row>
    <row r="72" spans="1:7" ht="53.25" customHeight="1" x14ac:dyDescent="0.25">
      <c r="A72" s="150"/>
      <c r="B72" s="139"/>
      <c r="C72" s="69" t="s">
        <v>37</v>
      </c>
      <c r="D72" s="57" t="s">
        <v>16</v>
      </c>
      <c r="E72" s="41">
        <v>101</v>
      </c>
      <c r="F72" s="41">
        <v>103.4</v>
      </c>
      <c r="G72" s="41">
        <v>64</v>
      </c>
    </row>
    <row r="73" spans="1:7" ht="27" customHeight="1" x14ac:dyDescent="0.25">
      <c r="A73" s="148" t="s">
        <v>245</v>
      </c>
      <c r="B73" s="140" t="s">
        <v>9</v>
      </c>
      <c r="C73" s="69" t="s">
        <v>10</v>
      </c>
      <c r="D73" s="4" t="s">
        <v>11</v>
      </c>
      <c r="E73" s="42">
        <v>115000</v>
      </c>
      <c r="F73" s="42">
        <v>229898</v>
      </c>
      <c r="G73" s="42">
        <f>568943-150000+400000</f>
        <v>818943</v>
      </c>
    </row>
    <row r="74" spans="1:7" ht="57" customHeight="1" x14ac:dyDescent="0.25">
      <c r="A74" s="158"/>
      <c r="B74" s="151"/>
      <c r="C74" s="69" t="s">
        <v>55</v>
      </c>
      <c r="D74" s="4" t="s">
        <v>15</v>
      </c>
      <c r="E74" s="41">
        <v>6</v>
      </c>
      <c r="F74" s="41">
        <v>8</v>
      </c>
      <c r="G74" s="41">
        <v>16</v>
      </c>
    </row>
    <row r="75" spans="1:7" ht="54.75" customHeight="1" x14ac:dyDescent="0.25">
      <c r="A75" s="158"/>
      <c r="B75" s="4" t="s">
        <v>13</v>
      </c>
      <c r="C75" s="69" t="s">
        <v>56</v>
      </c>
      <c r="D75" s="4" t="s">
        <v>19</v>
      </c>
      <c r="E75" s="41">
        <v>60</v>
      </c>
      <c r="F75" s="41">
        <v>110</v>
      </c>
      <c r="G75" s="41">
        <f>118+50</f>
        <v>168</v>
      </c>
    </row>
    <row r="76" spans="1:7" ht="60" customHeight="1" x14ac:dyDescent="0.25">
      <c r="A76" s="158"/>
      <c r="B76" s="4" t="s">
        <v>14</v>
      </c>
      <c r="C76" s="69" t="s">
        <v>57</v>
      </c>
      <c r="D76" s="4" t="s">
        <v>11</v>
      </c>
      <c r="E76" s="42">
        <f>E73/E75</f>
        <v>1916.6666666666667</v>
      </c>
      <c r="F76" s="42">
        <f>F73/F75</f>
        <v>2089.9818181818182</v>
      </c>
      <c r="G76" s="42">
        <f>G73/G75</f>
        <v>4874.6607142857147</v>
      </c>
    </row>
    <row r="77" spans="1:7" ht="54.75" customHeight="1" x14ac:dyDescent="0.25">
      <c r="A77" s="158"/>
      <c r="B77" s="140" t="s">
        <v>12</v>
      </c>
      <c r="C77" s="69" t="s">
        <v>58</v>
      </c>
      <c r="D77" s="4" t="s">
        <v>19</v>
      </c>
      <c r="E77" s="41">
        <v>45</v>
      </c>
      <c r="F77" s="41">
        <v>55</v>
      </c>
      <c r="G77" s="41">
        <v>71</v>
      </c>
    </row>
    <row r="78" spans="1:7" ht="60" customHeight="1" x14ac:dyDescent="0.25">
      <c r="A78" s="159"/>
      <c r="B78" s="139"/>
      <c r="C78" s="69" t="s">
        <v>59</v>
      </c>
      <c r="D78" s="4" t="s">
        <v>16</v>
      </c>
      <c r="E78" s="41">
        <v>104.6</v>
      </c>
      <c r="F78" s="41">
        <v>122.2</v>
      </c>
      <c r="G78" s="41">
        <v>129</v>
      </c>
    </row>
    <row r="79" spans="1:7" ht="18.75" customHeight="1" x14ac:dyDescent="0.25">
      <c r="A79" s="148" t="s">
        <v>246</v>
      </c>
      <c r="B79" s="140" t="s">
        <v>9</v>
      </c>
      <c r="C79" s="69" t="s">
        <v>10</v>
      </c>
      <c r="D79" s="4" t="s">
        <v>11</v>
      </c>
      <c r="E79" s="42">
        <v>150000</v>
      </c>
      <c r="F79" s="42">
        <v>100000</v>
      </c>
      <c r="G79" s="42">
        <v>194800</v>
      </c>
    </row>
    <row r="80" spans="1:7" ht="69" customHeight="1" x14ac:dyDescent="0.25">
      <c r="A80" s="158"/>
      <c r="B80" s="151"/>
      <c r="C80" s="69" t="s">
        <v>60</v>
      </c>
      <c r="D80" s="4" t="s">
        <v>15</v>
      </c>
      <c r="E80" s="41">
        <v>3</v>
      </c>
      <c r="F80" s="41">
        <v>3</v>
      </c>
      <c r="G80" s="41">
        <v>3</v>
      </c>
    </row>
    <row r="81" spans="1:7" ht="61.5" customHeight="1" x14ac:dyDescent="0.25">
      <c r="A81" s="158"/>
      <c r="B81" s="4" t="s">
        <v>13</v>
      </c>
      <c r="C81" s="69" t="s">
        <v>61</v>
      </c>
      <c r="D81" s="4" t="s">
        <v>19</v>
      </c>
      <c r="E81" s="41">
        <v>16</v>
      </c>
      <c r="F81" s="41">
        <v>10</v>
      </c>
      <c r="G81" s="41">
        <v>22</v>
      </c>
    </row>
    <row r="82" spans="1:7" ht="77.25" customHeight="1" x14ac:dyDescent="0.25">
      <c r="A82" s="158"/>
      <c r="B82" s="4" t="s">
        <v>14</v>
      </c>
      <c r="C82" s="69" t="s">
        <v>62</v>
      </c>
      <c r="D82" s="4" t="s">
        <v>11</v>
      </c>
      <c r="E82" s="42">
        <v>9375</v>
      </c>
      <c r="F82" s="42">
        <v>10000</v>
      </c>
      <c r="G82" s="42">
        <v>8855</v>
      </c>
    </row>
    <row r="83" spans="1:7" ht="62.25" customHeight="1" x14ac:dyDescent="0.25">
      <c r="A83" s="158"/>
      <c r="B83" s="140" t="s">
        <v>12</v>
      </c>
      <c r="C83" s="69" t="s">
        <v>63</v>
      </c>
      <c r="D83" s="4" t="s">
        <v>19</v>
      </c>
      <c r="E83" s="41">
        <v>10</v>
      </c>
      <c r="F83" s="41">
        <v>10</v>
      </c>
      <c r="G83" s="41">
        <v>14</v>
      </c>
    </row>
    <row r="84" spans="1:7" ht="72" customHeight="1" x14ac:dyDescent="0.25">
      <c r="A84" s="159"/>
      <c r="B84" s="139"/>
      <c r="C84" s="69" t="s">
        <v>64</v>
      </c>
      <c r="D84" s="4" t="s">
        <v>16</v>
      </c>
      <c r="E84" s="79">
        <v>100</v>
      </c>
      <c r="F84" s="79">
        <v>100</v>
      </c>
      <c r="G84" s="79">
        <v>140</v>
      </c>
    </row>
    <row r="85" spans="1:7" ht="21.75" customHeight="1" x14ac:dyDescent="0.25">
      <c r="A85" s="208" t="s">
        <v>65</v>
      </c>
      <c r="B85" s="209"/>
      <c r="C85" s="209"/>
      <c r="D85" s="209"/>
      <c r="E85" s="209"/>
      <c r="F85" s="209"/>
      <c r="G85" s="210"/>
    </row>
    <row r="86" spans="1:7" ht="54.75" customHeight="1" x14ac:dyDescent="0.25">
      <c r="A86" s="163" t="s">
        <v>247</v>
      </c>
      <c r="B86" s="4" t="s">
        <v>13</v>
      </c>
      <c r="C86" s="68" t="s">
        <v>216</v>
      </c>
      <c r="D86" s="4" t="s">
        <v>19</v>
      </c>
      <c r="E86" s="77">
        <v>2162</v>
      </c>
      <c r="F86" s="77">
        <v>2357</v>
      </c>
      <c r="G86" s="77">
        <v>2349</v>
      </c>
    </row>
    <row r="87" spans="1:7" ht="57.75" customHeight="1" x14ac:dyDescent="0.25">
      <c r="A87" s="164"/>
      <c r="B87" s="4" t="s">
        <v>12</v>
      </c>
      <c r="C87" s="105" t="s">
        <v>217</v>
      </c>
      <c r="D87" s="57" t="s">
        <v>16</v>
      </c>
      <c r="E87" s="77">
        <v>107</v>
      </c>
      <c r="F87" s="77">
        <v>109</v>
      </c>
      <c r="G87" s="77">
        <v>100</v>
      </c>
    </row>
    <row r="88" spans="1:7" ht="132.75" hidden="1" customHeight="1" x14ac:dyDescent="0.25">
      <c r="A88" s="106"/>
      <c r="B88" s="4"/>
      <c r="C88" s="68"/>
      <c r="D88" s="4"/>
      <c r="E88" s="86"/>
      <c r="F88" s="86"/>
      <c r="G88" s="86"/>
    </row>
    <row r="89" spans="1:7" ht="27.75" customHeight="1" x14ac:dyDescent="0.25">
      <c r="A89" s="148" t="s">
        <v>248</v>
      </c>
      <c r="B89" s="140" t="s">
        <v>9</v>
      </c>
      <c r="C89" s="69" t="s">
        <v>10</v>
      </c>
      <c r="D89" s="4" t="s">
        <v>11</v>
      </c>
      <c r="E89" s="42">
        <v>5020000</v>
      </c>
      <c r="F89" s="42">
        <f>F91+F92+F93</f>
        <v>5675324</v>
      </c>
      <c r="G89" s="42">
        <f>6626440+31500</f>
        <v>6657940</v>
      </c>
    </row>
    <row r="90" spans="1:7" ht="55.5" customHeight="1" x14ac:dyDescent="0.25">
      <c r="A90" s="149"/>
      <c r="B90" s="138"/>
      <c r="C90" s="69" t="s">
        <v>66</v>
      </c>
      <c r="D90" s="4" t="s">
        <v>15</v>
      </c>
      <c r="E90" s="41">
        <v>1</v>
      </c>
      <c r="F90" s="41">
        <v>1</v>
      </c>
      <c r="G90" s="41">
        <v>1</v>
      </c>
    </row>
    <row r="91" spans="1:7" ht="61.5" customHeight="1" x14ac:dyDescent="0.25">
      <c r="A91" s="149"/>
      <c r="B91" s="138"/>
      <c r="C91" s="69" t="s">
        <v>67</v>
      </c>
      <c r="D91" s="4" t="s">
        <v>11</v>
      </c>
      <c r="E91" s="42">
        <v>4820000</v>
      </c>
      <c r="F91" s="42">
        <v>5495324</v>
      </c>
      <c r="G91" s="42">
        <f>6383040+31500</f>
        <v>6414540</v>
      </c>
    </row>
    <row r="92" spans="1:7" ht="63" customHeight="1" x14ac:dyDescent="0.25">
      <c r="A92" s="149"/>
      <c r="B92" s="138"/>
      <c r="C92" s="69" t="s">
        <v>68</v>
      </c>
      <c r="D92" s="4" t="s">
        <v>11</v>
      </c>
      <c r="E92" s="42">
        <v>50000</v>
      </c>
      <c r="F92" s="42">
        <v>30000</v>
      </c>
      <c r="G92" s="42">
        <v>0</v>
      </c>
    </row>
    <row r="93" spans="1:7" ht="78" customHeight="1" x14ac:dyDescent="0.25">
      <c r="A93" s="149"/>
      <c r="B93" s="138"/>
      <c r="C93" s="69" t="s">
        <v>69</v>
      </c>
      <c r="D93" s="4" t="s">
        <v>11</v>
      </c>
      <c r="E93" s="42">
        <v>150000</v>
      </c>
      <c r="F93" s="42">
        <v>150000</v>
      </c>
      <c r="G93" s="42">
        <v>243400</v>
      </c>
    </row>
    <row r="94" spans="1:7" ht="39" customHeight="1" x14ac:dyDescent="0.25">
      <c r="A94" s="149"/>
      <c r="B94" s="138"/>
      <c r="C94" s="69" t="s">
        <v>70</v>
      </c>
      <c r="D94" s="4" t="s">
        <v>19</v>
      </c>
      <c r="E94" s="41">
        <v>24</v>
      </c>
      <c r="F94" s="41">
        <v>24</v>
      </c>
      <c r="G94" s="41">
        <v>24</v>
      </c>
    </row>
    <row r="95" spans="1:7" ht="27.75" customHeight="1" x14ac:dyDescent="0.25">
      <c r="A95" s="149"/>
      <c r="B95" s="139"/>
      <c r="C95" s="69" t="s">
        <v>71</v>
      </c>
      <c r="D95" s="4" t="s">
        <v>19</v>
      </c>
      <c r="E95" s="79">
        <v>17.5</v>
      </c>
      <c r="F95" s="79">
        <v>17.5</v>
      </c>
      <c r="G95" s="79">
        <v>17.5</v>
      </c>
    </row>
    <row r="96" spans="1:7" ht="64.5" customHeight="1" x14ac:dyDescent="0.25">
      <c r="A96" s="149"/>
      <c r="B96" s="140" t="s">
        <v>13</v>
      </c>
      <c r="C96" s="69" t="s">
        <v>72</v>
      </c>
      <c r="D96" s="4" t="s">
        <v>19</v>
      </c>
      <c r="E96" s="41">
        <v>260</v>
      </c>
      <c r="F96" s="41">
        <v>290</v>
      </c>
      <c r="G96" s="41">
        <v>290</v>
      </c>
    </row>
    <row r="97" spans="1:9" ht="29.25" customHeight="1" x14ac:dyDescent="0.25">
      <c r="A97" s="149"/>
      <c r="B97" s="138"/>
      <c r="C97" s="69" t="s">
        <v>73</v>
      </c>
      <c r="D97" s="4" t="s">
        <v>19</v>
      </c>
      <c r="E97" s="41">
        <v>110</v>
      </c>
      <c r="F97" s="41">
        <v>149</v>
      </c>
      <c r="G97" s="41">
        <v>150</v>
      </c>
    </row>
    <row r="98" spans="1:9" ht="64.5" customHeight="1" x14ac:dyDescent="0.25">
      <c r="A98" s="149"/>
      <c r="B98" s="138"/>
      <c r="C98" s="69" t="s">
        <v>74</v>
      </c>
      <c r="D98" s="4" t="s">
        <v>19</v>
      </c>
      <c r="E98" s="41">
        <v>240</v>
      </c>
      <c r="F98" s="41">
        <v>170</v>
      </c>
      <c r="G98" s="41">
        <v>180</v>
      </c>
    </row>
    <row r="99" spans="1:9" ht="79.5" customHeight="1" x14ac:dyDescent="0.25">
      <c r="A99" s="149"/>
      <c r="B99" s="139"/>
      <c r="C99" s="69" t="s">
        <v>75</v>
      </c>
      <c r="D99" s="4" t="s">
        <v>15</v>
      </c>
      <c r="E99" s="41">
        <v>1</v>
      </c>
      <c r="F99" s="41">
        <v>1</v>
      </c>
      <c r="G99" s="41">
        <v>0</v>
      </c>
    </row>
    <row r="100" spans="1:9" ht="69" customHeight="1" x14ac:dyDescent="0.25">
      <c r="A100" s="149"/>
      <c r="B100" s="140" t="s">
        <v>14</v>
      </c>
      <c r="C100" s="69" t="s">
        <v>76</v>
      </c>
      <c r="D100" s="4" t="s">
        <v>11</v>
      </c>
      <c r="E100" s="42">
        <v>200833</v>
      </c>
      <c r="F100" s="42">
        <v>228972</v>
      </c>
      <c r="G100" s="42">
        <f>G91/G94</f>
        <v>267272.5</v>
      </c>
    </row>
    <row r="101" spans="1:9" ht="67.5" customHeight="1" x14ac:dyDescent="0.25">
      <c r="A101" s="149"/>
      <c r="B101" s="138"/>
      <c r="C101" s="69" t="s">
        <v>77</v>
      </c>
      <c r="D101" s="4" t="s">
        <v>11</v>
      </c>
      <c r="E101" s="42">
        <v>192.31</v>
      </c>
      <c r="F101" s="42">
        <v>103.44</v>
      </c>
      <c r="G101" s="42">
        <v>0</v>
      </c>
    </row>
    <row r="102" spans="1:9" ht="79.5" customHeight="1" x14ac:dyDescent="0.25">
      <c r="A102" s="149"/>
      <c r="B102" s="138"/>
      <c r="C102" s="69" t="s">
        <v>78</v>
      </c>
      <c r="D102" s="4" t="s">
        <v>11</v>
      </c>
      <c r="E102" s="42">
        <v>625</v>
      </c>
      <c r="F102" s="42">
        <v>882.35</v>
      </c>
      <c r="G102" s="42">
        <v>1352.22</v>
      </c>
    </row>
    <row r="103" spans="1:9" ht="72" customHeight="1" x14ac:dyDescent="0.25">
      <c r="A103" s="149"/>
      <c r="B103" s="139"/>
      <c r="C103" s="69" t="s">
        <v>79</v>
      </c>
      <c r="D103" s="4" t="s">
        <v>11</v>
      </c>
      <c r="E103" s="42">
        <v>20000</v>
      </c>
      <c r="F103" s="42">
        <v>20000</v>
      </c>
      <c r="G103" s="87">
        <v>0</v>
      </c>
    </row>
    <row r="104" spans="1:9" ht="72.75" customHeight="1" x14ac:dyDescent="0.25">
      <c r="A104" s="149"/>
      <c r="B104" s="140" t="s">
        <v>12</v>
      </c>
      <c r="C104" s="69" t="s">
        <v>80</v>
      </c>
      <c r="D104" s="57" t="s">
        <v>19</v>
      </c>
      <c r="E104" s="41">
        <v>2</v>
      </c>
      <c r="F104" s="41">
        <v>3</v>
      </c>
      <c r="G104" s="41">
        <v>5</v>
      </c>
    </row>
    <row r="105" spans="1:9" ht="74.25" customHeight="1" x14ac:dyDescent="0.25">
      <c r="A105" s="149"/>
      <c r="B105" s="138"/>
      <c r="C105" s="69" t="s">
        <v>81</v>
      </c>
      <c r="D105" s="57" t="s">
        <v>19</v>
      </c>
      <c r="E105" s="41">
        <v>60</v>
      </c>
      <c r="F105" s="41">
        <v>65</v>
      </c>
      <c r="G105" s="41">
        <v>67</v>
      </c>
    </row>
    <row r="106" spans="1:9" ht="67.5" customHeight="1" x14ac:dyDescent="0.25">
      <c r="A106" s="150"/>
      <c r="B106" s="139"/>
      <c r="C106" s="69" t="s">
        <v>82</v>
      </c>
      <c r="D106" s="57" t="s">
        <v>16</v>
      </c>
      <c r="E106" s="41">
        <v>109.1</v>
      </c>
      <c r="F106" s="41">
        <v>100</v>
      </c>
      <c r="G106" s="41">
        <v>100</v>
      </c>
    </row>
    <row r="107" spans="1:9" ht="71.25" customHeight="1" x14ac:dyDescent="0.25">
      <c r="A107" s="68" t="s">
        <v>249</v>
      </c>
      <c r="B107" s="4" t="s">
        <v>9</v>
      </c>
      <c r="C107" s="69" t="s">
        <v>10</v>
      </c>
      <c r="D107" s="4" t="s">
        <v>11</v>
      </c>
      <c r="E107" s="42">
        <v>28771500</v>
      </c>
      <c r="F107" s="42">
        <v>30955968</v>
      </c>
      <c r="G107" s="42">
        <f>G110+G111+G112+G127+G129</f>
        <v>37523500</v>
      </c>
    </row>
    <row r="108" spans="1:9" ht="33.75" customHeight="1" x14ac:dyDescent="0.25">
      <c r="A108" s="148" t="s">
        <v>83</v>
      </c>
      <c r="B108" s="137" t="s">
        <v>9</v>
      </c>
      <c r="C108" s="184" t="s">
        <v>84</v>
      </c>
      <c r="D108" s="140" t="s">
        <v>15</v>
      </c>
      <c r="E108" s="235">
        <v>3</v>
      </c>
      <c r="F108" s="235">
        <v>3</v>
      </c>
      <c r="G108" s="235">
        <v>3</v>
      </c>
    </row>
    <row r="109" spans="1:9" ht="27.75" customHeight="1" x14ac:dyDescent="0.25">
      <c r="A109" s="149"/>
      <c r="B109" s="138"/>
      <c r="C109" s="186"/>
      <c r="D109" s="139"/>
      <c r="E109" s="236"/>
      <c r="F109" s="236"/>
      <c r="G109" s="236"/>
    </row>
    <row r="110" spans="1:9" ht="54.75" customHeight="1" x14ac:dyDescent="0.25">
      <c r="A110" s="149"/>
      <c r="B110" s="138"/>
      <c r="C110" s="69" t="s">
        <v>85</v>
      </c>
      <c r="D110" s="4" t="s">
        <v>11</v>
      </c>
      <c r="E110" s="42">
        <v>17400000</v>
      </c>
      <c r="F110" s="42">
        <v>18319968</v>
      </c>
      <c r="G110" s="42">
        <f>21891354+105000+150370</f>
        <v>22146724</v>
      </c>
    </row>
    <row r="111" spans="1:9" ht="65.25" customHeight="1" x14ac:dyDescent="0.25">
      <c r="A111" s="149"/>
      <c r="B111" s="138"/>
      <c r="C111" s="69" t="s">
        <v>86</v>
      </c>
      <c r="D111" s="4" t="s">
        <v>11</v>
      </c>
      <c r="E111" s="42">
        <v>150000</v>
      </c>
      <c r="F111" s="42">
        <v>100000</v>
      </c>
      <c r="G111" s="42">
        <f>110800+100000</f>
        <v>210800</v>
      </c>
      <c r="I111" s="18"/>
    </row>
    <row r="112" spans="1:9" ht="69.75" customHeight="1" x14ac:dyDescent="0.25">
      <c r="A112" s="149"/>
      <c r="B112" s="138"/>
      <c r="C112" s="69" t="s">
        <v>87</v>
      </c>
      <c r="D112" s="4" t="s">
        <v>11</v>
      </c>
      <c r="E112" s="42">
        <v>300000</v>
      </c>
      <c r="F112" s="42">
        <v>480000</v>
      </c>
      <c r="G112" s="42">
        <f>1158276-100000</f>
        <v>1058276</v>
      </c>
    </row>
    <row r="113" spans="1:8" ht="60.75" customHeight="1" x14ac:dyDescent="0.25">
      <c r="A113" s="149"/>
      <c r="B113" s="138"/>
      <c r="C113" s="69" t="s">
        <v>88</v>
      </c>
      <c r="D113" s="4" t="s">
        <v>19</v>
      </c>
      <c r="E113" s="79">
        <v>86</v>
      </c>
      <c r="F113" s="79">
        <v>86.5</v>
      </c>
      <c r="G113" s="79">
        <v>86.5</v>
      </c>
    </row>
    <row r="114" spans="1:8" ht="25.5" customHeight="1" x14ac:dyDescent="0.25">
      <c r="A114" s="149"/>
      <c r="B114" s="139"/>
      <c r="C114" s="69" t="s">
        <v>71</v>
      </c>
      <c r="D114" s="4" t="s">
        <v>19</v>
      </c>
      <c r="E114" s="79">
        <v>64.5</v>
      </c>
      <c r="F114" s="79">
        <v>64.5</v>
      </c>
      <c r="G114" s="79">
        <v>64.5</v>
      </c>
    </row>
    <row r="115" spans="1:8" ht="49.5" customHeight="1" x14ac:dyDescent="0.25">
      <c r="A115" s="149"/>
      <c r="B115" s="140" t="s">
        <v>13</v>
      </c>
      <c r="C115" s="107" t="s">
        <v>91</v>
      </c>
      <c r="D115" s="4" t="s">
        <v>19</v>
      </c>
      <c r="E115" s="41">
        <v>990</v>
      </c>
      <c r="F115" s="41">
        <v>1183</v>
      </c>
      <c r="G115" s="41">
        <v>1095</v>
      </c>
    </row>
    <row r="116" spans="1:8" ht="24.75" customHeight="1" x14ac:dyDescent="0.25">
      <c r="A116" s="149"/>
      <c r="B116" s="138"/>
      <c r="C116" s="107" t="s">
        <v>73</v>
      </c>
      <c r="D116" s="4" t="s">
        <v>19</v>
      </c>
      <c r="E116" s="41">
        <v>96</v>
      </c>
      <c r="F116" s="41">
        <v>104</v>
      </c>
      <c r="G116" s="41">
        <v>108</v>
      </c>
    </row>
    <row r="117" spans="1:8" ht="62.25" customHeight="1" x14ac:dyDescent="0.25">
      <c r="A117" s="149"/>
      <c r="B117" s="138"/>
      <c r="C117" s="107" t="s">
        <v>90</v>
      </c>
      <c r="D117" s="4" t="s">
        <v>19</v>
      </c>
      <c r="E117" s="41">
        <v>810</v>
      </c>
      <c r="F117" s="41">
        <v>900</v>
      </c>
      <c r="G117" s="41">
        <v>920</v>
      </c>
      <c r="H117" s="116"/>
    </row>
    <row r="118" spans="1:8" ht="78.75" customHeight="1" x14ac:dyDescent="0.25">
      <c r="A118" s="149"/>
      <c r="B118" s="139"/>
      <c r="C118" s="107" t="s">
        <v>89</v>
      </c>
      <c r="D118" s="4" t="s">
        <v>15</v>
      </c>
      <c r="E118" s="41">
        <v>5</v>
      </c>
      <c r="F118" s="41">
        <v>5</v>
      </c>
      <c r="G118" s="41">
        <v>2</v>
      </c>
    </row>
    <row r="119" spans="1:8" ht="73.5" customHeight="1" x14ac:dyDescent="0.25">
      <c r="A119" s="149"/>
      <c r="B119" s="140" t="s">
        <v>14</v>
      </c>
      <c r="C119" s="107" t="s">
        <v>92</v>
      </c>
      <c r="D119" s="4" t="s">
        <v>11</v>
      </c>
      <c r="E119" s="42">
        <v>202325.58</v>
      </c>
      <c r="F119" s="42">
        <v>211791.53</v>
      </c>
      <c r="G119" s="42">
        <f>G110/G113</f>
        <v>256031.49132947976</v>
      </c>
    </row>
    <row r="120" spans="1:8" ht="69" customHeight="1" x14ac:dyDescent="0.25">
      <c r="A120" s="149"/>
      <c r="B120" s="138"/>
      <c r="C120" s="107" t="s">
        <v>93</v>
      </c>
      <c r="D120" s="4" t="s">
        <v>11</v>
      </c>
      <c r="E120" s="42">
        <v>185.19</v>
      </c>
      <c r="F120" s="42">
        <v>86.43</v>
      </c>
      <c r="G120" s="42">
        <v>229.13</v>
      </c>
    </row>
    <row r="121" spans="1:8" ht="75" customHeight="1" x14ac:dyDescent="0.25">
      <c r="A121" s="149"/>
      <c r="B121" s="138"/>
      <c r="C121" s="107" t="s">
        <v>94</v>
      </c>
      <c r="D121" s="4" t="s">
        <v>11</v>
      </c>
      <c r="E121" s="42">
        <v>370.37</v>
      </c>
      <c r="F121" s="42">
        <v>533.33000000000004</v>
      </c>
      <c r="G121" s="42">
        <f>G112/G117</f>
        <v>1150.3</v>
      </c>
    </row>
    <row r="122" spans="1:8" ht="71.25" customHeight="1" x14ac:dyDescent="0.25">
      <c r="A122" s="149"/>
      <c r="B122" s="139"/>
      <c r="C122" s="107" t="s">
        <v>95</v>
      </c>
      <c r="D122" s="4" t="s">
        <v>11</v>
      </c>
      <c r="E122" s="42">
        <v>120000</v>
      </c>
      <c r="F122" s="42">
        <v>80000</v>
      </c>
      <c r="G122" s="42">
        <v>150350</v>
      </c>
    </row>
    <row r="123" spans="1:8" ht="76.5" customHeight="1" x14ac:dyDescent="0.25">
      <c r="A123" s="149"/>
      <c r="B123" s="140" t="s">
        <v>12</v>
      </c>
      <c r="C123" s="107" t="s">
        <v>96</v>
      </c>
      <c r="D123" s="4" t="s">
        <v>19</v>
      </c>
      <c r="E123" s="41">
        <v>35</v>
      </c>
      <c r="F123" s="41">
        <v>70</v>
      </c>
      <c r="G123" s="41">
        <v>75</v>
      </c>
    </row>
    <row r="124" spans="1:8" ht="72.75" customHeight="1" x14ac:dyDescent="0.25">
      <c r="A124" s="149"/>
      <c r="B124" s="138"/>
      <c r="C124" s="107" t="s">
        <v>97</v>
      </c>
      <c r="D124" s="4" t="s">
        <v>19</v>
      </c>
      <c r="E124" s="41">
        <v>380</v>
      </c>
      <c r="F124" s="41">
        <v>390</v>
      </c>
      <c r="G124" s="41">
        <v>400</v>
      </c>
    </row>
    <row r="125" spans="1:8" ht="64.5" customHeight="1" x14ac:dyDescent="0.25">
      <c r="A125" s="150"/>
      <c r="B125" s="139"/>
      <c r="C125" s="107" t="s">
        <v>98</v>
      </c>
      <c r="D125" s="4" t="s">
        <v>16</v>
      </c>
      <c r="E125" s="42">
        <v>111</v>
      </c>
      <c r="F125" s="42">
        <v>100</v>
      </c>
      <c r="G125" s="42">
        <v>102</v>
      </c>
    </row>
    <row r="126" spans="1:8" ht="45.75" customHeight="1" x14ac:dyDescent="0.25">
      <c r="A126" s="148" t="s">
        <v>99</v>
      </c>
      <c r="B126" s="140" t="s">
        <v>9</v>
      </c>
      <c r="C126" s="107" t="s">
        <v>100</v>
      </c>
      <c r="D126" s="4" t="s">
        <v>15</v>
      </c>
      <c r="E126" s="41">
        <v>2</v>
      </c>
      <c r="F126" s="41">
        <v>2</v>
      </c>
      <c r="G126" s="41">
        <v>2</v>
      </c>
    </row>
    <row r="127" spans="1:8" ht="57" customHeight="1" x14ac:dyDescent="0.25">
      <c r="A127" s="158"/>
      <c r="B127" s="138"/>
      <c r="C127" s="107" t="s">
        <v>101</v>
      </c>
      <c r="D127" s="4" t="s">
        <v>11</v>
      </c>
      <c r="E127" s="42">
        <v>10701500</v>
      </c>
      <c r="F127" s="42">
        <v>11761000</v>
      </c>
      <c r="G127" s="42">
        <f>13988100+6900</f>
        <v>13995000</v>
      </c>
    </row>
    <row r="128" spans="1:8" ht="59.25" customHeight="1" x14ac:dyDescent="0.25">
      <c r="A128" s="158"/>
      <c r="B128" s="138"/>
      <c r="C128" s="107" t="s">
        <v>102</v>
      </c>
      <c r="D128" s="4" t="s">
        <v>11</v>
      </c>
      <c r="E128" s="42">
        <v>40000</v>
      </c>
      <c r="F128" s="42">
        <v>95000</v>
      </c>
      <c r="G128" s="42">
        <v>0</v>
      </c>
    </row>
    <row r="129" spans="1:7" ht="69" customHeight="1" x14ac:dyDescent="0.25">
      <c r="A129" s="158"/>
      <c r="B129" s="138"/>
      <c r="C129" s="107" t="s">
        <v>103</v>
      </c>
      <c r="D129" s="4" t="s">
        <v>11</v>
      </c>
      <c r="E129" s="42">
        <v>180000</v>
      </c>
      <c r="F129" s="42">
        <v>200000</v>
      </c>
      <c r="G129" s="42">
        <v>112700</v>
      </c>
    </row>
    <row r="130" spans="1:7" ht="36.75" customHeight="1" x14ac:dyDescent="0.25">
      <c r="A130" s="158"/>
      <c r="B130" s="138"/>
      <c r="C130" s="107" t="s">
        <v>104</v>
      </c>
      <c r="D130" s="4" t="s">
        <v>19</v>
      </c>
      <c r="E130" s="42">
        <v>58.29</v>
      </c>
      <c r="F130" s="42">
        <v>63.29</v>
      </c>
      <c r="G130" s="42">
        <v>63.29</v>
      </c>
    </row>
    <row r="131" spans="1:7" ht="20.25" customHeight="1" x14ac:dyDescent="0.25">
      <c r="A131" s="158"/>
      <c r="B131" s="139"/>
      <c r="C131" s="107" t="s">
        <v>71</v>
      </c>
      <c r="D131" s="4" t="s">
        <v>19</v>
      </c>
      <c r="E131" s="42">
        <v>42.25</v>
      </c>
      <c r="F131" s="42">
        <v>47</v>
      </c>
      <c r="G131" s="42">
        <v>47</v>
      </c>
    </row>
    <row r="132" spans="1:7" ht="61.5" customHeight="1" x14ac:dyDescent="0.25">
      <c r="A132" s="158"/>
      <c r="B132" s="140" t="s">
        <v>13</v>
      </c>
      <c r="C132" s="107" t="s">
        <v>105</v>
      </c>
      <c r="D132" s="4" t="s">
        <v>19</v>
      </c>
      <c r="E132" s="41">
        <v>750</v>
      </c>
      <c r="F132" s="41">
        <v>710</v>
      </c>
      <c r="G132" s="41">
        <v>700</v>
      </c>
    </row>
    <row r="133" spans="1:7" ht="21" customHeight="1" x14ac:dyDescent="0.25">
      <c r="A133" s="158"/>
      <c r="B133" s="138"/>
      <c r="C133" s="107" t="s">
        <v>73</v>
      </c>
      <c r="D133" s="4" t="s">
        <v>19</v>
      </c>
      <c r="E133" s="41">
        <v>440</v>
      </c>
      <c r="F133" s="41">
        <v>390</v>
      </c>
      <c r="G133" s="41">
        <v>390</v>
      </c>
    </row>
    <row r="134" spans="1:7" ht="62.25" customHeight="1" x14ac:dyDescent="0.25">
      <c r="A134" s="158"/>
      <c r="B134" s="138"/>
      <c r="C134" s="107" t="s">
        <v>106</v>
      </c>
      <c r="D134" s="4" t="s">
        <v>19</v>
      </c>
      <c r="E134" s="41">
        <v>680</v>
      </c>
      <c r="F134" s="41">
        <v>690</v>
      </c>
      <c r="G134" s="41">
        <v>680</v>
      </c>
    </row>
    <row r="135" spans="1:7" ht="69" customHeight="1" x14ac:dyDescent="0.25">
      <c r="A135" s="158"/>
      <c r="B135" s="139"/>
      <c r="C135" s="107" t="s">
        <v>107</v>
      </c>
      <c r="D135" s="4" t="s">
        <v>15</v>
      </c>
      <c r="E135" s="41">
        <v>2</v>
      </c>
      <c r="F135" s="41">
        <v>2</v>
      </c>
      <c r="G135" s="41">
        <v>0</v>
      </c>
    </row>
    <row r="136" spans="1:7" ht="60" x14ac:dyDescent="0.25">
      <c r="A136" s="158"/>
      <c r="B136" s="140" t="s">
        <v>14</v>
      </c>
      <c r="C136" s="107" t="s">
        <v>111</v>
      </c>
      <c r="D136" s="4" t="s">
        <v>11</v>
      </c>
      <c r="E136" s="42">
        <v>183590.6</v>
      </c>
      <c r="F136" s="42">
        <v>185827.15</v>
      </c>
      <c r="G136" s="42">
        <f>G127/G130</f>
        <v>221124.98024964449</v>
      </c>
    </row>
    <row r="137" spans="1:7" ht="60" x14ac:dyDescent="0.25">
      <c r="A137" s="158"/>
      <c r="B137" s="138"/>
      <c r="C137" s="107" t="s">
        <v>110</v>
      </c>
      <c r="D137" s="4" t="s">
        <v>11</v>
      </c>
      <c r="E137" s="42">
        <v>53.33</v>
      </c>
      <c r="F137" s="42">
        <v>133.80000000000001</v>
      </c>
      <c r="G137" s="42">
        <v>0</v>
      </c>
    </row>
    <row r="138" spans="1:7" ht="60" x14ac:dyDescent="0.25">
      <c r="A138" s="158"/>
      <c r="B138" s="138"/>
      <c r="C138" s="107" t="s">
        <v>109</v>
      </c>
      <c r="D138" s="4" t="s">
        <v>11</v>
      </c>
      <c r="E138" s="42">
        <v>264.70999999999998</v>
      </c>
      <c r="F138" s="42">
        <v>289.86</v>
      </c>
      <c r="G138" s="42">
        <f>G129/G134</f>
        <v>165.73529411764707</v>
      </c>
    </row>
    <row r="139" spans="1:7" ht="60" x14ac:dyDescent="0.25">
      <c r="A139" s="158"/>
      <c r="B139" s="139"/>
      <c r="C139" s="107" t="s">
        <v>108</v>
      </c>
      <c r="D139" s="4" t="s">
        <v>11</v>
      </c>
      <c r="E139" s="42">
        <v>100000</v>
      </c>
      <c r="F139" s="42">
        <v>100000</v>
      </c>
      <c r="G139" s="42">
        <v>0</v>
      </c>
    </row>
    <row r="140" spans="1:7" ht="60" x14ac:dyDescent="0.25">
      <c r="A140" s="158"/>
      <c r="B140" s="140" t="s">
        <v>12</v>
      </c>
      <c r="C140" s="107" t="s">
        <v>114</v>
      </c>
      <c r="D140" s="4" t="s">
        <v>19</v>
      </c>
      <c r="E140" s="41">
        <v>12</v>
      </c>
      <c r="F140" s="41">
        <v>31</v>
      </c>
      <c r="G140" s="41">
        <v>30</v>
      </c>
    </row>
    <row r="141" spans="1:7" ht="60" x14ac:dyDescent="0.25">
      <c r="A141" s="158"/>
      <c r="B141" s="138"/>
      <c r="C141" s="107" t="s">
        <v>113</v>
      </c>
      <c r="D141" s="4" t="s">
        <v>19</v>
      </c>
      <c r="E141" s="41">
        <v>240</v>
      </c>
      <c r="F141" s="41">
        <v>245</v>
      </c>
      <c r="G141" s="41">
        <v>250</v>
      </c>
    </row>
    <row r="142" spans="1:7" ht="60" x14ac:dyDescent="0.25">
      <c r="A142" s="159"/>
      <c r="B142" s="139"/>
      <c r="C142" s="107" t="s">
        <v>112</v>
      </c>
      <c r="D142" s="4" t="s">
        <v>16</v>
      </c>
      <c r="E142" s="41">
        <v>95</v>
      </c>
      <c r="F142" s="41">
        <v>99</v>
      </c>
      <c r="G142" s="41">
        <v>100</v>
      </c>
    </row>
    <row r="143" spans="1:7" ht="39" customHeight="1" x14ac:dyDescent="0.25">
      <c r="A143" s="108" t="s">
        <v>115</v>
      </c>
      <c r="B143" s="49" t="s">
        <v>9</v>
      </c>
      <c r="C143" s="107" t="s">
        <v>10</v>
      </c>
      <c r="D143" s="4" t="s">
        <v>11</v>
      </c>
      <c r="E143" s="42">
        <v>500000</v>
      </c>
      <c r="F143" s="42">
        <v>0</v>
      </c>
      <c r="G143" s="42">
        <v>0</v>
      </c>
    </row>
    <row r="144" spans="1:7" ht="39.75" customHeight="1" x14ac:dyDescent="0.25">
      <c r="A144" s="148" t="s">
        <v>116</v>
      </c>
      <c r="B144" s="48" t="s">
        <v>9</v>
      </c>
      <c r="C144" s="69" t="s">
        <v>117</v>
      </c>
      <c r="D144" s="4" t="s">
        <v>11</v>
      </c>
      <c r="E144" s="42">
        <v>500000</v>
      </c>
      <c r="F144" s="42">
        <v>0</v>
      </c>
      <c r="G144" s="42">
        <v>0</v>
      </c>
    </row>
    <row r="145" spans="1:7" ht="26.25" hidden="1" customHeight="1" x14ac:dyDescent="0.25">
      <c r="A145" s="158"/>
      <c r="B145" s="50"/>
      <c r="C145" s="69"/>
      <c r="D145" s="4"/>
      <c r="E145" s="42"/>
      <c r="F145" s="42"/>
      <c r="G145" s="42"/>
    </row>
    <row r="146" spans="1:7" ht="42" customHeight="1" x14ac:dyDescent="0.25">
      <c r="A146" s="158"/>
      <c r="B146" s="4" t="s">
        <v>13</v>
      </c>
      <c r="C146" s="69" t="s">
        <v>118</v>
      </c>
      <c r="D146" s="4" t="s">
        <v>15</v>
      </c>
      <c r="E146" s="41">
        <v>1</v>
      </c>
      <c r="F146" s="41">
        <v>0</v>
      </c>
      <c r="G146" s="41">
        <v>0</v>
      </c>
    </row>
    <row r="147" spans="1:7" ht="25.5" customHeight="1" x14ac:dyDescent="0.25">
      <c r="A147" s="158"/>
      <c r="B147" s="4" t="s">
        <v>14</v>
      </c>
      <c r="C147" s="69" t="s">
        <v>119</v>
      </c>
      <c r="D147" s="4" t="s">
        <v>11</v>
      </c>
      <c r="E147" s="42">
        <v>500000</v>
      </c>
      <c r="F147" s="42">
        <v>0</v>
      </c>
      <c r="G147" s="42">
        <v>0</v>
      </c>
    </row>
    <row r="148" spans="1:7" ht="27" customHeight="1" x14ac:dyDescent="0.25">
      <c r="A148" s="159"/>
      <c r="B148" s="4" t="s">
        <v>12</v>
      </c>
      <c r="C148" s="69" t="s">
        <v>120</v>
      </c>
      <c r="D148" s="4" t="s">
        <v>16</v>
      </c>
      <c r="E148" s="41">
        <v>100</v>
      </c>
      <c r="F148" s="41">
        <v>0</v>
      </c>
      <c r="G148" s="41">
        <v>0</v>
      </c>
    </row>
    <row r="149" spans="1:7" ht="27" customHeight="1" x14ac:dyDescent="0.25">
      <c r="A149" s="208" t="s">
        <v>121</v>
      </c>
      <c r="B149" s="209"/>
      <c r="C149" s="209"/>
      <c r="D149" s="209"/>
      <c r="E149" s="209"/>
      <c r="F149" s="209"/>
      <c r="G149" s="210"/>
    </row>
    <row r="150" spans="1:7" ht="60.75" customHeight="1" x14ac:dyDescent="0.25">
      <c r="A150" s="237" t="s">
        <v>250</v>
      </c>
      <c r="B150" s="4" t="s">
        <v>13</v>
      </c>
      <c r="C150" s="68" t="s">
        <v>218</v>
      </c>
      <c r="D150" s="4" t="s">
        <v>19</v>
      </c>
      <c r="E150" s="74">
        <v>1114</v>
      </c>
      <c r="F150" s="74">
        <v>1185</v>
      </c>
      <c r="G150" s="74">
        <v>1200</v>
      </c>
    </row>
    <row r="151" spans="1:7" ht="57.75" customHeight="1" x14ac:dyDescent="0.25">
      <c r="A151" s="238"/>
      <c r="B151" s="4" t="s">
        <v>12</v>
      </c>
      <c r="C151" s="105" t="s">
        <v>219</v>
      </c>
      <c r="D151" s="4" t="s">
        <v>16</v>
      </c>
      <c r="E151" s="74">
        <v>104</v>
      </c>
      <c r="F151" s="74">
        <v>106</v>
      </c>
      <c r="G151" s="74">
        <v>101</v>
      </c>
    </row>
    <row r="152" spans="1:7" ht="27" hidden="1" customHeight="1" x14ac:dyDescent="0.25">
      <c r="A152" s="108"/>
      <c r="B152" s="48"/>
      <c r="C152" s="69"/>
      <c r="D152" s="4"/>
      <c r="E152" s="63"/>
      <c r="F152" s="63"/>
      <c r="G152" s="63"/>
    </row>
    <row r="153" spans="1:7" ht="57.75" customHeight="1" x14ac:dyDescent="0.25">
      <c r="A153" s="148" t="s">
        <v>122</v>
      </c>
      <c r="B153" s="140" t="s">
        <v>9</v>
      </c>
      <c r="C153" s="107" t="s">
        <v>123</v>
      </c>
      <c r="D153" s="4" t="s">
        <v>15</v>
      </c>
      <c r="E153" s="74">
        <v>5</v>
      </c>
      <c r="F153" s="74">
        <v>5</v>
      </c>
      <c r="G153" s="74">
        <v>5</v>
      </c>
    </row>
    <row r="154" spans="1:7" ht="50.25" customHeight="1" x14ac:dyDescent="0.25">
      <c r="A154" s="158"/>
      <c r="B154" s="138"/>
      <c r="C154" s="107" t="s">
        <v>124</v>
      </c>
      <c r="D154" s="4" t="s">
        <v>11</v>
      </c>
      <c r="E154" s="42">
        <v>15938762</v>
      </c>
      <c r="F154" s="63">
        <v>19902595</v>
      </c>
      <c r="G154" s="63">
        <f>21925100+157500</f>
        <v>22082600</v>
      </c>
    </row>
    <row r="155" spans="1:7" ht="71.25" customHeight="1" x14ac:dyDescent="0.25">
      <c r="A155" s="158"/>
      <c r="B155" s="138"/>
      <c r="C155" s="107" t="s">
        <v>125</v>
      </c>
      <c r="D155" s="4" t="s">
        <v>11</v>
      </c>
      <c r="E155" s="63">
        <v>50000</v>
      </c>
      <c r="F155" s="63">
        <v>50000</v>
      </c>
      <c r="G155" s="63">
        <v>94576</v>
      </c>
    </row>
    <row r="156" spans="1:7" ht="78.75" customHeight="1" x14ac:dyDescent="0.25">
      <c r="A156" s="158"/>
      <c r="B156" s="138"/>
      <c r="C156" s="107" t="s">
        <v>126</v>
      </c>
      <c r="D156" s="4" t="s">
        <v>11</v>
      </c>
      <c r="E156" s="63">
        <v>250000</v>
      </c>
      <c r="F156" s="63">
        <v>240000</v>
      </c>
      <c r="G156" s="63">
        <v>585434</v>
      </c>
    </row>
    <row r="157" spans="1:7" ht="72" customHeight="1" x14ac:dyDescent="0.25">
      <c r="A157" s="158"/>
      <c r="B157" s="138"/>
      <c r="C157" s="107" t="s">
        <v>127</v>
      </c>
      <c r="D157" s="4" t="s">
        <v>19</v>
      </c>
      <c r="E157" s="63">
        <v>94.34</v>
      </c>
      <c r="F157" s="63">
        <v>94.34</v>
      </c>
      <c r="G157" s="63">
        <v>94.34</v>
      </c>
    </row>
    <row r="158" spans="1:7" ht="27" customHeight="1" x14ac:dyDescent="0.25">
      <c r="A158" s="158"/>
      <c r="B158" s="139"/>
      <c r="C158" s="107" t="s">
        <v>251</v>
      </c>
      <c r="D158" s="4" t="s">
        <v>19</v>
      </c>
      <c r="E158" s="63">
        <v>64.34</v>
      </c>
      <c r="F158" s="63">
        <v>64.34</v>
      </c>
      <c r="G158" s="63">
        <v>64.34</v>
      </c>
    </row>
    <row r="159" spans="1:7" ht="66" customHeight="1" x14ac:dyDescent="0.25">
      <c r="A159" s="158"/>
      <c r="B159" s="140" t="s">
        <v>13</v>
      </c>
      <c r="C159" s="107" t="s">
        <v>128</v>
      </c>
      <c r="D159" s="4" t="s">
        <v>19</v>
      </c>
      <c r="E159" s="63">
        <v>1020</v>
      </c>
      <c r="F159" s="63">
        <v>1091</v>
      </c>
      <c r="G159" s="63">
        <v>992</v>
      </c>
    </row>
    <row r="160" spans="1:7" ht="24.75" customHeight="1" x14ac:dyDescent="0.25">
      <c r="A160" s="158"/>
      <c r="B160" s="138"/>
      <c r="C160" s="107" t="s">
        <v>73</v>
      </c>
      <c r="D160" s="4" t="s">
        <v>19</v>
      </c>
      <c r="E160" s="63">
        <v>230</v>
      </c>
      <c r="F160" s="63">
        <v>272</v>
      </c>
      <c r="G160" s="63">
        <v>234</v>
      </c>
    </row>
    <row r="161" spans="1:7" ht="75.75" customHeight="1" x14ac:dyDescent="0.25">
      <c r="A161" s="158"/>
      <c r="B161" s="138"/>
      <c r="C161" s="107" t="s">
        <v>129</v>
      </c>
      <c r="D161" s="4" t="s">
        <v>19</v>
      </c>
      <c r="E161" s="63">
        <v>750</v>
      </c>
      <c r="F161" s="63">
        <v>840</v>
      </c>
      <c r="G161" s="63">
        <v>700</v>
      </c>
    </row>
    <row r="162" spans="1:7" ht="84" customHeight="1" x14ac:dyDescent="0.25">
      <c r="A162" s="158"/>
      <c r="B162" s="139"/>
      <c r="C162" s="107" t="s">
        <v>130</v>
      </c>
      <c r="D162" s="4" t="s">
        <v>15</v>
      </c>
      <c r="E162" s="63">
        <v>5</v>
      </c>
      <c r="F162" s="63">
        <v>6</v>
      </c>
      <c r="G162" s="42">
        <v>0</v>
      </c>
    </row>
    <row r="163" spans="1:7" ht="81" customHeight="1" x14ac:dyDescent="0.25">
      <c r="A163" s="158"/>
      <c r="B163" s="140" t="s">
        <v>14</v>
      </c>
      <c r="C163" s="107" t="s">
        <v>131</v>
      </c>
      <c r="D163" s="4" t="s">
        <v>11</v>
      </c>
      <c r="E163" s="42">
        <v>168950.2</v>
      </c>
      <c r="F163" s="63">
        <v>210966.66</v>
      </c>
      <c r="G163" s="63">
        <f>G154/G157</f>
        <v>234074.62370150519</v>
      </c>
    </row>
    <row r="164" spans="1:7" ht="85.5" customHeight="1" x14ac:dyDescent="0.25">
      <c r="A164" s="158"/>
      <c r="B164" s="138"/>
      <c r="C164" s="107" t="s">
        <v>132</v>
      </c>
      <c r="D164" s="4" t="s">
        <v>11</v>
      </c>
      <c r="E164" s="42">
        <v>49.02</v>
      </c>
      <c r="F164" s="63">
        <v>45.83</v>
      </c>
      <c r="G164" s="63">
        <v>95.34</v>
      </c>
    </row>
    <row r="165" spans="1:7" ht="86.25" customHeight="1" x14ac:dyDescent="0.25">
      <c r="A165" s="158"/>
      <c r="B165" s="138"/>
      <c r="C165" s="107" t="s">
        <v>133</v>
      </c>
      <c r="D165" s="4" t="s">
        <v>11</v>
      </c>
      <c r="E165" s="42">
        <v>333.33</v>
      </c>
      <c r="F165" s="63">
        <v>285.70999999999998</v>
      </c>
      <c r="G165" s="63">
        <v>836.33</v>
      </c>
    </row>
    <row r="166" spans="1:7" ht="91.5" customHeight="1" x14ac:dyDescent="0.25">
      <c r="A166" s="158"/>
      <c r="B166" s="139"/>
      <c r="C166" s="107" t="s">
        <v>134</v>
      </c>
      <c r="D166" s="4" t="s">
        <v>11</v>
      </c>
      <c r="E166" s="63">
        <v>70000</v>
      </c>
      <c r="F166" s="63">
        <v>107850</v>
      </c>
      <c r="G166" s="42">
        <v>0</v>
      </c>
    </row>
    <row r="167" spans="1:7" ht="81.75" customHeight="1" x14ac:dyDescent="0.25">
      <c r="A167" s="158"/>
      <c r="B167" s="140" t="s">
        <v>12</v>
      </c>
      <c r="C167" s="107" t="s">
        <v>135</v>
      </c>
      <c r="D167" s="4" t="s">
        <v>19</v>
      </c>
      <c r="E167" s="74">
        <v>12</v>
      </c>
      <c r="F167" s="74">
        <v>70</v>
      </c>
      <c r="G167" s="74">
        <v>63</v>
      </c>
    </row>
    <row r="168" spans="1:7" ht="72" customHeight="1" x14ac:dyDescent="0.25">
      <c r="A168" s="158"/>
      <c r="B168" s="138"/>
      <c r="C168" s="107" t="s">
        <v>136</v>
      </c>
      <c r="D168" s="4" t="s">
        <v>19</v>
      </c>
      <c r="E168" s="74">
        <v>250</v>
      </c>
      <c r="F168" s="74">
        <v>400</v>
      </c>
      <c r="G168" s="74">
        <v>450</v>
      </c>
    </row>
    <row r="169" spans="1:7" ht="65.25" customHeight="1" x14ac:dyDescent="0.25">
      <c r="A169" s="159"/>
      <c r="B169" s="139"/>
      <c r="C169" s="107" t="s">
        <v>137</v>
      </c>
      <c r="D169" s="4" t="s">
        <v>16</v>
      </c>
      <c r="E169" s="74">
        <v>102</v>
      </c>
      <c r="F169" s="74">
        <v>107</v>
      </c>
      <c r="G169" s="74">
        <v>91</v>
      </c>
    </row>
    <row r="170" spans="1:7" ht="31.5" customHeight="1" x14ac:dyDescent="0.25">
      <c r="A170" s="181" t="s">
        <v>279</v>
      </c>
      <c r="B170" s="242"/>
      <c r="C170" s="242"/>
      <c r="D170" s="242"/>
      <c r="E170" s="242"/>
      <c r="F170" s="242"/>
      <c r="G170" s="243"/>
    </row>
    <row r="171" spans="1:7" ht="49.5" customHeight="1" x14ac:dyDescent="0.25">
      <c r="A171" s="168" t="s">
        <v>25</v>
      </c>
      <c r="B171" s="4" t="s">
        <v>13</v>
      </c>
      <c r="C171" s="68" t="s">
        <v>220</v>
      </c>
      <c r="D171" s="4" t="s">
        <v>19</v>
      </c>
      <c r="E171" s="42">
        <v>3000</v>
      </c>
      <c r="F171" s="42">
        <v>3200</v>
      </c>
      <c r="G171" s="42">
        <v>3750</v>
      </c>
    </row>
    <row r="172" spans="1:7" s="30" customFormat="1" ht="87" customHeight="1" x14ac:dyDescent="0.2">
      <c r="A172" s="239"/>
      <c r="B172" s="4" t="s">
        <v>12</v>
      </c>
      <c r="C172" s="105" t="s">
        <v>221</v>
      </c>
      <c r="D172" s="4" t="s">
        <v>16</v>
      </c>
      <c r="E172" s="41">
        <v>103</v>
      </c>
      <c r="F172" s="41">
        <v>106</v>
      </c>
      <c r="G172" s="41">
        <v>103</v>
      </c>
    </row>
    <row r="173" spans="1:7" s="30" customFormat="1" ht="66.75" customHeight="1" x14ac:dyDescent="0.2">
      <c r="A173" s="107" t="s">
        <v>264</v>
      </c>
      <c r="B173" s="48" t="s">
        <v>9</v>
      </c>
      <c r="C173" s="69" t="s">
        <v>10</v>
      </c>
      <c r="D173" s="4" t="s">
        <v>11</v>
      </c>
      <c r="E173" s="42">
        <f>E174+E175+E176</f>
        <v>6136120</v>
      </c>
      <c r="F173" s="42">
        <v>6332800</v>
      </c>
      <c r="G173" s="42">
        <f>G174+G175+G176</f>
        <v>8142940</v>
      </c>
    </row>
    <row r="174" spans="1:7" s="30" customFormat="1" ht="54.75" customHeight="1" x14ac:dyDescent="0.2">
      <c r="A174" s="107" t="s">
        <v>265</v>
      </c>
      <c r="B174" s="48" t="s">
        <v>138</v>
      </c>
      <c r="C174" s="69" t="s">
        <v>10</v>
      </c>
      <c r="D174" s="4" t="s">
        <v>18</v>
      </c>
      <c r="E174" s="42">
        <v>5742920</v>
      </c>
      <c r="F174" s="42">
        <v>6282800</v>
      </c>
      <c r="G174" s="42">
        <f>7642940+450000</f>
        <v>8092940</v>
      </c>
    </row>
    <row r="175" spans="1:7" s="30" customFormat="1" ht="48.75" customHeight="1" x14ac:dyDescent="0.2">
      <c r="A175" s="107" t="s">
        <v>266</v>
      </c>
      <c r="B175" s="48" t="s">
        <v>9</v>
      </c>
      <c r="C175" s="69" t="s">
        <v>10</v>
      </c>
      <c r="D175" s="4" t="s">
        <v>11</v>
      </c>
      <c r="E175" s="42">
        <v>93200</v>
      </c>
      <c r="F175" s="42">
        <v>50000</v>
      </c>
      <c r="G175" s="42">
        <v>50000</v>
      </c>
    </row>
    <row r="176" spans="1:7" s="30" customFormat="1" ht="38.25" customHeight="1" x14ac:dyDescent="0.2">
      <c r="A176" s="107" t="s">
        <v>267</v>
      </c>
      <c r="B176" s="48" t="s">
        <v>9</v>
      </c>
      <c r="C176" s="69" t="s">
        <v>10</v>
      </c>
      <c r="D176" s="4" t="s">
        <v>11</v>
      </c>
      <c r="E176" s="63">
        <v>300000</v>
      </c>
      <c r="F176" s="63">
        <v>0</v>
      </c>
      <c r="G176" s="63">
        <v>0</v>
      </c>
    </row>
    <row r="177" spans="1:7" s="30" customFormat="1" ht="40.5" customHeight="1" x14ac:dyDescent="0.2">
      <c r="A177" s="109" t="s">
        <v>268</v>
      </c>
      <c r="B177" s="48" t="s">
        <v>9</v>
      </c>
      <c r="C177" s="69" t="s">
        <v>10</v>
      </c>
      <c r="D177" s="4" t="s">
        <v>11</v>
      </c>
      <c r="E177" s="63">
        <v>10000000</v>
      </c>
      <c r="F177" s="63">
        <v>0</v>
      </c>
      <c r="G177" s="118">
        <v>0</v>
      </c>
    </row>
    <row r="178" spans="1:7" s="30" customFormat="1" ht="45" customHeight="1" x14ac:dyDescent="0.2">
      <c r="A178" s="109" t="s">
        <v>269</v>
      </c>
      <c r="B178" s="34" t="s">
        <v>9</v>
      </c>
      <c r="C178" s="69" t="s">
        <v>10</v>
      </c>
      <c r="D178" s="4" t="s">
        <v>11</v>
      </c>
      <c r="E178" s="63">
        <v>10000000</v>
      </c>
      <c r="F178" s="63">
        <v>0</v>
      </c>
      <c r="G178" s="118">
        <v>0</v>
      </c>
    </row>
    <row r="179" spans="1:7" ht="19.5" hidden="1" customHeight="1" x14ac:dyDescent="0.25">
      <c r="A179" s="165"/>
      <c r="B179" s="141" t="s">
        <v>9</v>
      </c>
      <c r="C179" s="69"/>
      <c r="D179" s="4"/>
      <c r="E179" s="63"/>
      <c r="F179" s="63"/>
      <c r="G179" s="63"/>
    </row>
    <row r="180" spans="1:7" ht="19.5" hidden="1" customHeight="1" x14ac:dyDescent="0.25">
      <c r="A180" s="165"/>
      <c r="B180" s="167"/>
      <c r="C180" s="69"/>
      <c r="D180" s="4"/>
      <c r="E180" s="63"/>
      <c r="F180" s="63"/>
      <c r="G180" s="63"/>
    </row>
    <row r="181" spans="1:7" ht="28.5" customHeight="1" x14ac:dyDescent="0.25">
      <c r="A181" s="165"/>
      <c r="B181" s="141" t="s">
        <v>9</v>
      </c>
      <c r="C181" s="107" t="s">
        <v>141</v>
      </c>
      <c r="D181" s="4" t="s">
        <v>15</v>
      </c>
      <c r="E181" s="74">
        <v>1</v>
      </c>
      <c r="F181" s="74">
        <v>1</v>
      </c>
      <c r="G181" s="74">
        <v>1</v>
      </c>
    </row>
    <row r="182" spans="1:7" ht="32.25" customHeight="1" x14ac:dyDescent="0.25">
      <c r="A182" s="165"/>
      <c r="B182" s="142"/>
      <c r="C182" s="107" t="s">
        <v>142</v>
      </c>
      <c r="D182" s="4" t="s">
        <v>15</v>
      </c>
      <c r="E182" s="74">
        <v>10</v>
      </c>
      <c r="F182" s="74">
        <v>8</v>
      </c>
      <c r="G182" s="74">
        <v>8</v>
      </c>
    </row>
    <row r="183" spans="1:7" ht="36.75" customHeight="1" x14ac:dyDescent="0.25">
      <c r="A183" s="165"/>
      <c r="B183" s="142"/>
      <c r="C183" s="107" t="s">
        <v>143</v>
      </c>
      <c r="D183" s="4" t="s">
        <v>15</v>
      </c>
      <c r="E183" s="74">
        <v>39</v>
      </c>
      <c r="F183" s="74">
        <v>21</v>
      </c>
      <c r="G183" s="74">
        <v>21</v>
      </c>
    </row>
    <row r="184" spans="1:7" ht="30.75" customHeight="1" x14ac:dyDescent="0.25">
      <c r="A184" s="165"/>
      <c r="B184" s="143"/>
      <c r="C184" s="107" t="s">
        <v>144</v>
      </c>
      <c r="D184" s="4" t="s">
        <v>19</v>
      </c>
      <c r="E184" s="74">
        <v>35</v>
      </c>
      <c r="F184" s="84">
        <v>36.5</v>
      </c>
      <c r="G184" s="84">
        <v>38.5</v>
      </c>
    </row>
    <row r="185" spans="1:7" ht="33.75" customHeight="1" x14ac:dyDescent="0.25">
      <c r="A185" s="165"/>
      <c r="B185" s="141" t="s">
        <v>13</v>
      </c>
      <c r="C185" s="107" t="s">
        <v>140</v>
      </c>
      <c r="D185" s="4" t="s">
        <v>51</v>
      </c>
      <c r="E185" s="74">
        <v>113</v>
      </c>
      <c r="F185" s="74">
        <v>79</v>
      </c>
      <c r="G185" s="74">
        <v>79</v>
      </c>
    </row>
    <row r="186" spans="1:7" ht="45.75" customHeight="1" x14ac:dyDescent="0.25">
      <c r="A186" s="165"/>
      <c r="B186" s="143"/>
      <c r="C186" s="107" t="s">
        <v>139</v>
      </c>
      <c r="D186" s="4" t="s">
        <v>51</v>
      </c>
      <c r="E186" s="74">
        <v>396</v>
      </c>
      <c r="F186" s="74">
        <v>253</v>
      </c>
      <c r="G186" s="74">
        <v>253</v>
      </c>
    </row>
    <row r="187" spans="1:7" ht="37.5" customHeight="1" x14ac:dyDescent="0.25">
      <c r="A187" s="165"/>
      <c r="B187" s="141" t="s">
        <v>14</v>
      </c>
      <c r="C187" s="107" t="s">
        <v>145</v>
      </c>
      <c r="D187" s="4" t="s">
        <v>11</v>
      </c>
      <c r="E187" s="63">
        <v>1344</v>
      </c>
      <c r="F187" s="63">
        <v>1481</v>
      </c>
      <c r="G187" s="63">
        <v>1481</v>
      </c>
    </row>
    <row r="188" spans="1:7" ht="45" customHeight="1" x14ac:dyDescent="0.25">
      <c r="A188" s="165"/>
      <c r="B188" s="142"/>
      <c r="C188" s="107" t="s">
        <v>226</v>
      </c>
      <c r="D188" s="4" t="s">
        <v>11</v>
      </c>
      <c r="E188" s="63">
        <v>1556.92</v>
      </c>
      <c r="F188" s="63">
        <v>1817</v>
      </c>
      <c r="G188" s="42">
        <v>1817</v>
      </c>
    </row>
    <row r="189" spans="1:7" ht="44.25" customHeight="1" x14ac:dyDescent="0.25">
      <c r="A189" s="165"/>
      <c r="B189" s="142"/>
      <c r="C189" s="107" t="s">
        <v>146</v>
      </c>
      <c r="D189" s="4" t="s">
        <v>11</v>
      </c>
      <c r="E189" s="63">
        <v>150</v>
      </c>
      <c r="F189" s="63">
        <v>150</v>
      </c>
      <c r="G189" s="63">
        <v>150</v>
      </c>
    </row>
    <row r="190" spans="1:7" ht="42.75" customHeight="1" x14ac:dyDescent="0.25">
      <c r="A190" s="165"/>
      <c r="B190" s="143"/>
      <c r="C190" s="107" t="s">
        <v>147</v>
      </c>
      <c r="D190" s="4" t="s">
        <v>11</v>
      </c>
      <c r="E190" s="63">
        <v>150</v>
      </c>
      <c r="F190" s="63">
        <v>150</v>
      </c>
      <c r="G190" s="42">
        <v>150</v>
      </c>
    </row>
    <row r="191" spans="1:7" ht="45.75" customHeight="1" x14ac:dyDescent="0.25">
      <c r="A191" s="165"/>
      <c r="B191" s="141" t="s">
        <v>12</v>
      </c>
      <c r="C191" s="107" t="s">
        <v>148</v>
      </c>
      <c r="D191" s="4" t="s">
        <v>16</v>
      </c>
      <c r="E191" s="74">
        <v>102.9</v>
      </c>
      <c r="F191" s="74">
        <v>106</v>
      </c>
      <c r="G191" s="74">
        <v>103</v>
      </c>
    </row>
    <row r="192" spans="1:7" ht="51.75" customHeight="1" x14ac:dyDescent="0.25">
      <c r="A192" s="165"/>
      <c r="B192" s="142"/>
      <c r="C192" s="107" t="s">
        <v>227</v>
      </c>
      <c r="D192" s="4" t="s">
        <v>16</v>
      </c>
      <c r="E192" s="74">
        <v>101</v>
      </c>
      <c r="F192" s="74">
        <v>106</v>
      </c>
      <c r="G192" s="74">
        <v>103</v>
      </c>
    </row>
    <row r="193" spans="1:7" ht="44.25" customHeight="1" x14ac:dyDescent="0.25">
      <c r="A193" s="165"/>
      <c r="B193" s="142"/>
      <c r="C193" s="107" t="s">
        <v>149</v>
      </c>
      <c r="D193" s="4" t="s">
        <v>16</v>
      </c>
      <c r="E193" s="41">
        <v>108.2</v>
      </c>
      <c r="F193" s="41">
        <v>80</v>
      </c>
      <c r="G193" s="41">
        <v>10</v>
      </c>
    </row>
    <row r="194" spans="1:7" ht="43.5" customHeight="1" x14ac:dyDescent="0.25">
      <c r="A194" s="166"/>
      <c r="B194" s="143"/>
      <c r="C194" s="107" t="s">
        <v>150</v>
      </c>
      <c r="D194" s="4" t="s">
        <v>16</v>
      </c>
      <c r="E194" s="41">
        <v>102.7</v>
      </c>
      <c r="F194" s="41">
        <v>54</v>
      </c>
      <c r="G194" s="41">
        <v>100</v>
      </c>
    </row>
    <row r="195" spans="1:7" ht="27.75" customHeight="1" x14ac:dyDescent="0.25">
      <c r="A195" s="208" t="s">
        <v>278</v>
      </c>
      <c r="B195" s="244"/>
      <c r="C195" s="244"/>
      <c r="D195" s="244"/>
      <c r="E195" s="244"/>
      <c r="F195" s="244"/>
      <c r="G195" s="245"/>
    </row>
    <row r="196" spans="1:7" ht="51" customHeight="1" x14ac:dyDescent="0.25">
      <c r="A196" s="240" t="s">
        <v>252</v>
      </c>
      <c r="B196" s="4" t="s">
        <v>13</v>
      </c>
      <c r="C196" s="69" t="s">
        <v>222</v>
      </c>
      <c r="D196" s="4" t="s">
        <v>19</v>
      </c>
      <c r="E196" s="74">
        <v>870</v>
      </c>
      <c r="F196" s="74">
        <v>870</v>
      </c>
      <c r="G196" s="74">
        <v>893</v>
      </c>
    </row>
    <row r="197" spans="1:7" ht="133.5" customHeight="1" x14ac:dyDescent="0.25">
      <c r="A197" s="241"/>
      <c r="B197" s="4" t="s">
        <v>12</v>
      </c>
      <c r="C197" s="69" t="s">
        <v>223</v>
      </c>
      <c r="D197" s="4" t="s">
        <v>16</v>
      </c>
      <c r="E197" s="74">
        <v>100</v>
      </c>
      <c r="F197" s="74">
        <v>100</v>
      </c>
      <c r="G197" s="74">
        <v>103</v>
      </c>
    </row>
    <row r="198" spans="1:7" ht="75" customHeight="1" x14ac:dyDescent="0.25">
      <c r="A198" s="107" t="s">
        <v>270</v>
      </c>
      <c r="B198" s="48" t="s">
        <v>9</v>
      </c>
      <c r="C198" s="68" t="s">
        <v>10</v>
      </c>
      <c r="D198" s="4" t="s">
        <v>11</v>
      </c>
      <c r="E198" s="63">
        <v>5750000</v>
      </c>
      <c r="F198" s="63">
        <v>6881220</v>
      </c>
      <c r="G198" s="63">
        <v>8330467</v>
      </c>
    </row>
    <row r="199" spans="1:7" ht="52.5" customHeight="1" x14ac:dyDescent="0.25">
      <c r="A199" s="109" t="s">
        <v>271</v>
      </c>
      <c r="B199" s="48" t="s">
        <v>9</v>
      </c>
      <c r="C199" s="68" t="s">
        <v>10</v>
      </c>
      <c r="D199" s="4" t="s">
        <v>11</v>
      </c>
      <c r="E199" s="63">
        <v>4950000</v>
      </c>
      <c r="F199" s="63">
        <v>5061220</v>
      </c>
      <c r="G199" s="63">
        <f>6512467-1110</f>
        <v>6511357</v>
      </c>
    </row>
    <row r="200" spans="1:7" ht="88.5" customHeight="1" x14ac:dyDescent="0.25">
      <c r="A200" s="109" t="s">
        <v>272</v>
      </c>
      <c r="B200" s="48" t="s">
        <v>9</v>
      </c>
      <c r="C200" s="68" t="s">
        <v>10</v>
      </c>
      <c r="D200" s="4" t="s">
        <v>11</v>
      </c>
      <c r="E200" s="63">
        <v>800000</v>
      </c>
      <c r="F200" s="63">
        <v>1820000</v>
      </c>
      <c r="G200" s="63">
        <f>1818000+1110</f>
        <v>1819110</v>
      </c>
    </row>
    <row r="201" spans="1:7" ht="23.25" customHeight="1" x14ac:dyDescent="0.25">
      <c r="A201" s="170"/>
      <c r="B201" s="140" t="s">
        <v>9</v>
      </c>
      <c r="C201" s="107" t="s">
        <v>151</v>
      </c>
      <c r="D201" s="4" t="s">
        <v>15</v>
      </c>
      <c r="E201" s="74">
        <v>1</v>
      </c>
      <c r="F201" s="74">
        <v>1</v>
      </c>
      <c r="G201" s="74">
        <v>1</v>
      </c>
    </row>
    <row r="202" spans="1:7" ht="52.5" customHeight="1" x14ac:dyDescent="0.25">
      <c r="A202" s="171"/>
      <c r="B202" s="138"/>
      <c r="C202" s="107" t="s">
        <v>152</v>
      </c>
      <c r="D202" s="4" t="s">
        <v>11</v>
      </c>
      <c r="E202" s="63">
        <v>4950000</v>
      </c>
      <c r="F202" s="63">
        <v>5061220</v>
      </c>
      <c r="G202" s="63">
        <f>6512467-1110</f>
        <v>6511357</v>
      </c>
    </row>
    <row r="203" spans="1:7" ht="40.5" customHeight="1" x14ac:dyDescent="0.25">
      <c r="A203" s="171"/>
      <c r="B203" s="138"/>
      <c r="C203" s="107" t="s">
        <v>153</v>
      </c>
      <c r="D203" s="4" t="s">
        <v>11</v>
      </c>
      <c r="E203" s="63">
        <v>650000</v>
      </c>
      <c r="F203" s="63">
        <v>1520000</v>
      </c>
      <c r="G203" s="63">
        <f>1818000+1110</f>
        <v>1819110</v>
      </c>
    </row>
    <row r="204" spans="1:7" ht="26.25" customHeight="1" x14ac:dyDescent="0.25">
      <c r="A204" s="171"/>
      <c r="B204" s="138"/>
      <c r="C204" s="107" t="s">
        <v>154</v>
      </c>
      <c r="D204" s="4" t="s">
        <v>11</v>
      </c>
      <c r="E204" s="63">
        <v>150000</v>
      </c>
      <c r="F204" s="63">
        <v>300000</v>
      </c>
      <c r="G204" s="63">
        <v>0</v>
      </c>
    </row>
    <row r="205" spans="1:7" ht="26.25" customHeight="1" x14ac:dyDescent="0.25">
      <c r="A205" s="171"/>
      <c r="B205" s="138"/>
      <c r="C205" s="107" t="s">
        <v>155</v>
      </c>
      <c r="D205" s="4" t="s">
        <v>19</v>
      </c>
      <c r="E205" s="67">
        <v>25</v>
      </c>
      <c r="F205" s="67">
        <v>25</v>
      </c>
      <c r="G205" s="67">
        <v>27</v>
      </c>
    </row>
    <row r="206" spans="1:7" ht="26.25" customHeight="1" x14ac:dyDescent="0.25">
      <c r="A206" s="171"/>
      <c r="B206" s="139"/>
      <c r="C206" s="107" t="s">
        <v>156</v>
      </c>
      <c r="D206" s="4" t="s">
        <v>19</v>
      </c>
      <c r="E206" s="85">
        <v>14.5</v>
      </c>
      <c r="F206" s="85">
        <v>14.5</v>
      </c>
      <c r="G206" s="85">
        <v>16.5</v>
      </c>
    </row>
    <row r="207" spans="1:7" ht="27.75" customHeight="1" x14ac:dyDescent="0.25">
      <c r="A207" s="171"/>
      <c r="B207" s="140" t="s">
        <v>13</v>
      </c>
      <c r="C207" s="107" t="s">
        <v>157</v>
      </c>
      <c r="D207" s="4" t="s">
        <v>15</v>
      </c>
      <c r="E207" s="67">
        <v>5</v>
      </c>
      <c r="F207" s="67">
        <v>5</v>
      </c>
      <c r="G207" s="67">
        <v>3</v>
      </c>
    </row>
    <row r="208" spans="1:7" ht="27.75" customHeight="1" x14ac:dyDescent="0.25">
      <c r="A208" s="171"/>
      <c r="B208" s="138"/>
      <c r="C208" s="107" t="s">
        <v>158</v>
      </c>
      <c r="D208" s="4" t="s">
        <v>15</v>
      </c>
      <c r="E208" s="67">
        <v>3</v>
      </c>
      <c r="F208" s="67">
        <v>3</v>
      </c>
      <c r="G208" s="67">
        <v>0</v>
      </c>
    </row>
    <row r="209" spans="1:7" ht="32.25" customHeight="1" x14ac:dyDescent="0.25">
      <c r="A209" s="171"/>
      <c r="B209" s="140" t="s">
        <v>14</v>
      </c>
      <c r="C209" s="107" t="s">
        <v>166</v>
      </c>
      <c r="D209" s="4" t="s">
        <v>11</v>
      </c>
      <c r="E209" s="63">
        <v>130000</v>
      </c>
      <c r="F209" s="63">
        <v>304000</v>
      </c>
      <c r="G209" s="63">
        <f>G203/G207</f>
        <v>606370</v>
      </c>
    </row>
    <row r="210" spans="1:7" ht="42" customHeight="1" x14ac:dyDescent="0.25">
      <c r="A210" s="171"/>
      <c r="B210" s="139"/>
      <c r="C210" s="107" t="s">
        <v>225</v>
      </c>
      <c r="D210" s="4" t="s">
        <v>11</v>
      </c>
      <c r="E210" s="63">
        <v>50000</v>
      </c>
      <c r="F210" s="63">
        <v>100000</v>
      </c>
      <c r="G210" s="63">
        <v>0</v>
      </c>
    </row>
    <row r="211" spans="1:7" ht="58.5" customHeight="1" x14ac:dyDescent="0.25">
      <c r="A211" s="171"/>
      <c r="B211" s="140" t="s">
        <v>12</v>
      </c>
      <c r="C211" s="107" t="s">
        <v>206</v>
      </c>
      <c r="D211" s="4" t="s">
        <v>16</v>
      </c>
      <c r="E211" s="63">
        <v>114.5</v>
      </c>
      <c r="F211" s="63">
        <v>100</v>
      </c>
      <c r="G211" s="63">
        <v>108</v>
      </c>
    </row>
    <row r="212" spans="1:7" ht="42" customHeight="1" x14ac:dyDescent="0.25">
      <c r="A212" s="171"/>
      <c r="B212" s="137"/>
      <c r="C212" s="107" t="s">
        <v>160</v>
      </c>
      <c r="D212" s="4" t="s">
        <v>19</v>
      </c>
      <c r="E212" s="74">
        <v>11</v>
      </c>
      <c r="F212" s="74">
        <v>12</v>
      </c>
      <c r="G212" s="74">
        <v>13</v>
      </c>
    </row>
    <row r="213" spans="1:7" ht="42" customHeight="1" x14ac:dyDescent="0.25">
      <c r="A213" s="172"/>
      <c r="B213" s="151"/>
      <c r="C213" s="107" t="s">
        <v>161</v>
      </c>
      <c r="D213" s="4" t="s">
        <v>16</v>
      </c>
      <c r="E213" s="63">
        <v>110</v>
      </c>
      <c r="F213" s="63">
        <v>109</v>
      </c>
      <c r="G213" s="63">
        <v>108</v>
      </c>
    </row>
    <row r="214" spans="1:7" ht="86.25" customHeight="1" x14ac:dyDescent="0.25">
      <c r="A214" s="109" t="s">
        <v>273</v>
      </c>
      <c r="B214" s="55" t="s">
        <v>9</v>
      </c>
      <c r="C214" s="107" t="s">
        <v>10</v>
      </c>
      <c r="D214" s="4" t="s">
        <v>11</v>
      </c>
      <c r="E214" s="42">
        <v>2860000</v>
      </c>
      <c r="F214" s="42">
        <v>2820000</v>
      </c>
      <c r="G214" s="42">
        <v>3263084</v>
      </c>
    </row>
    <row r="215" spans="1:7" ht="45.75" customHeight="1" x14ac:dyDescent="0.25">
      <c r="A215" s="111" t="s">
        <v>162</v>
      </c>
      <c r="B215" s="55" t="s">
        <v>9</v>
      </c>
      <c r="C215" s="107" t="s">
        <v>10</v>
      </c>
      <c r="D215" s="4" t="s">
        <v>11</v>
      </c>
      <c r="E215" s="42">
        <v>2735000</v>
      </c>
      <c r="F215" s="42">
        <v>2700000</v>
      </c>
      <c r="G215" s="42">
        <v>3163084</v>
      </c>
    </row>
    <row r="216" spans="1:7" ht="69.75" customHeight="1" x14ac:dyDescent="0.25">
      <c r="A216" s="111" t="s">
        <v>163</v>
      </c>
      <c r="B216" s="55" t="s">
        <v>9</v>
      </c>
      <c r="C216" s="107" t="s">
        <v>10</v>
      </c>
      <c r="D216" s="4" t="s">
        <v>11</v>
      </c>
      <c r="E216" s="42">
        <v>125000</v>
      </c>
      <c r="F216" s="42">
        <v>120000</v>
      </c>
      <c r="G216" s="42">
        <v>100000</v>
      </c>
    </row>
    <row r="217" spans="1:7" ht="28.5" customHeight="1" x14ac:dyDescent="0.25">
      <c r="A217" s="108"/>
      <c r="B217" s="141" t="s">
        <v>9</v>
      </c>
      <c r="C217" s="110" t="s">
        <v>164</v>
      </c>
      <c r="D217" s="4" t="s">
        <v>15</v>
      </c>
      <c r="E217" s="41">
        <v>1</v>
      </c>
      <c r="F217" s="41">
        <v>1</v>
      </c>
      <c r="G217" s="41">
        <v>1</v>
      </c>
    </row>
    <row r="218" spans="1:7" ht="49.5" customHeight="1" x14ac:dyDescent="0.25">
      <c r="A218" s="108"/>
      <c r="B218" s="142"/>
      <c r="C218" s="110" t="s">
        <v>165</v>
      </c>
      <c r="D218" s="4" t="s">
        <v>11</v>
      </c>
      <c r="E218" s="42">
        <v>2735000</v>
      </c>
      <c r="F218" s="42">
        <v>2700000</v>
      </c>
      <c r="G218" s="42">
        <v>3163084</v>
      </c>
    </row>
    <row r="219" spans="1:7" ht="28.5" customHeight="1" x14ac:dyDescent="0.25">
      <c r="A219" s="51"/>
      <c r="B219" s="142"/>
      <c r="C219" s="110" t="s">
        <v>153</v>
      </c>
      <c r="D219" s="4" t="s">
        <v>11</v>
      </c>
      <c r="E219" s="42">
        <v>125000</v>
      </c>
      <c r="F219" s="42">
        <v>120000</v>
      </c>
      <c r="G219" s="42">
        <v>100000</v>
      </c>
    </row>
    <row r="220" spans="1:7" ht="28.5" customHeight="1" x14ac:dyDescent="0.25">
      <c r="A220" s="51"/>
      <c r="B220" s="142"/>
      <c r="C220" s="110" t="s">
        <v>155</v>
      </c>
      <c r="D220" s="4" t="s">
        <v>19</v>
      </c>
      <c r="E220" s="76">
        <v>19.5</v>
      </c>
      <c r="F220" s="76">
        <v>19.5</v>
      </c>
      <c r="G220" s="76">
        <v>19.5</v>
      </c>
    </row>
    <row r="221" spans="1:7" ht="28.5" customHeight="1" x14ac:dyDescent="0.25">
      <c r="A221" s="51"/>
      <c r="B221" s="143"/>
      <c r="C221" s="110" t="s">
        <v>156</v>
      </c>
      <c r="D221" s="4" t="s">
        <v>19</v>
      </c>
      <c r="E221" s="77">
        <v>4</v>
      </c>
      <c r="F221" s="77">
        <v>4</v>
      </c>
      <c r="G221" s="77">
        <v>4</v>
      </c>
    </row>
    <row r="222" spans="1:7" ht="25.5" customHeight="1" x14ac:dyDescent="0.25">
      <c r="A222" s="51"/>
      <c r="B222" s="32" t="s">
        <v>13</v>
      </c>
      <c r="C222" s="69" t="s">
        <v>157</v>
      </c>
      <c r="D222" s="4" t="s">
        <v>15</v>
      </c>
      <c r="E222" s="77">
        <v>12</v>
      </c>
      <c r="F222" s="77">
        <v>12</v>
      </c>
      <c r="G222" s="77">
        <v>5</v>
      </c>
    </row>
    <row r="223" spans="1:7" ht="36.75" customHeight="1" x14ac:dyDescent="0.25">
      <c r="A223" s="51"/>
      <c r="B223" s="32" t="s">
        <v>14</v>
      </c>
      <c r="C223" s="69" t="s">
        <v>166</v>
      </c>
      <c r="D223" s="4" t="s">
        <v>11</v>
      </c>
      <c r="E223" s="42">
        <v>10417</v>
      </c>
      <c r="F223" s="42">
        <v>10000</v>
      </c>
      <c r="G223" s="42">
        <v>20000</v>
      </c>
    </row>
    <row r="224" spans="1:7" ht="58.5" customHeight="1" x14ac:dyDescent="0.25">
      <c r="A224" s="51"/>
      <c r="B224" s="141" t="s">
        <v>12</v>
      </c>
      <c r="C224" s="107" t="s">
        <v>159</v>
      </c>
      <c r="D224" s="4" t="s">
        <v>16</v>
      </c>
      <c r="E224" s="42">
        <v>100</v>
      </c>
      <c r="F224" s="42">
        <v>100</v>
      </c>
      <c r="G224" s="42">
        <v>100</v>
      </c>
    </row>
    <row r="225" spans="1:7" ht="45.75" customHeight="1" x14ac:dyDescent="0.25">
      <c r="A225" s="51"/>
      <c r="B225" s="142"/>
      <c r="C225" s="107" t="s">
        <v>160</v>
      </c>
      <c r="D225" s="4" t="s">
        <v>19</v>
      </c>
      <c r="E225" s="41">
        <v>4</v>
      </c>
      <c r="F225" s="41">
        <v>4</v>
      </c>
      <c r="G225" s="41">
        <v>4</v>
      </c>
    </row>
    <row r="226" spans="1:7" ht="48" customHeight="1" x14ac:dyDescent="0.25">
      <c r="A226" s="52"/>
      <c r="B226" s="143"/>
      <c r="C226" s="107" t="s">
        <v>161</v>
      </c>
      <c r="D226" s="4" t="s">
        <v>16</v>
      </c>
      <c r="E226" s="41">
        <v>100</v>
      </c>
      <c r="F226" s="41">
        <v>100</v>
      </c>
      <c r="G226" s="41">
        <v>100</v>
      </c>
    </row>
    <row r="227" spans="1:7" ht="62.25" customHeight="1" x14ac:dyDescent="0.25">
      <c r="A227" s="68" t="s">
        <v>167</v>
      </c>
      <c r="B227" s="4" t="s">
        <v>9</v>
      </c>
      <c r="C227" s="107" t="s">
        <v>10</v>
      </c>
      <c r="D227" s="4" t="s">
        <v>11</v>
      </c>
      <c r="E227" s="42">
        <v>6200000</v>
      </c>
      <c r="F227" s="42">
        <v>7568780</v>
      </c>
      <c r="G227" s="42">
        <v>427180</v>
      </c>
    </row>
    <row r="228" spans="1:7" ht="35.25" customHeight="1" x14ac:dyDescent="0.25">
      <c r="A228" s="68" t="s">
        <v>168</v>
      </c>
      <c r="B228" s="4" t="s">
        <v>9</v>
      </c>
      <c r="C228" s="107" t="s">
        <v>10</v>
      </c>
      <c r="D228" s="4" t="s">
        <v>11</v>
      </c>
      <c r="E228" s="42">
        <v>5478000</v>
      </c>
      <c r="F228" s="42">
        <v>4468780</v>
      </c>
      <c r="G228" s="42">
        <v>427180</v>
      </c>
    </row>
    <row r="229" spans="1:7" ht="57" customHeight="1" x14ac:dyDescent="0.25">
      <c r="A229" s="68" t="s">
        <v>169</v>
      </c>
      <c r="B229" s="56" t="s">
        <v>9</v>
      </c>
      <c r="C229" s="107" t="s">
        <v>10</v>
      </c>
      <c r="D229" s="4" t="s">
        <v>11</v>
      </c>
      <c r="E229" s="42">
        <v>722000</v>
      </c>
      <c r="F229" s="42">
        <v>3100000</v>
      </c>
      <c r="G229" s="42">
        <v>0</v>
      </c>
    </row>
    <row r="230" spans="1:7" ht="16.5" customHeight="1" x14ac:dyDescent="0.25">
      <c r="A230" s="160"/>
      <c r="B230" s="140" t="s">
        <v>9</v>
      </c>
      <c r="C230" s="107" t="s">
        <v>170</v>
      </c>
      <c r="D230" s="4" t="s">
        <v>15</v>
      </c>
      <c r="E230" s="41">
        <v>1</v>
      </c>
      <c r="F230" s="41">
        <v>1</v>
      </c>
      <c r="G230" s="41">
        <v>1</v>
      </c>
    </row>
    <row r="231" spans="1:7" ht="30" customHeight="1" x14ac:dyDescent="0.25">
      <c r="A231" s="161"/>
      <c r="B231" s="138"/>
      <c r="C231" s="107" t="s">
        <v>171</v>
      </c>
      <c r="D231" s="4" t="s">
        <v>11</v>
      </c>
      <c r="E231" s="42">
        <v>5478000</v>
      </c>
      <c r="F231" s="42">
        <v>4468780</v>
      </c>
      <c r="G231" s="42">
        <v>427180</v>
      </c>
    </row>
    <row r="232" spans="1:7" ht="29.25" customHeight="1" x14ac:dyDescent="0.25">
      <c r="A232" s="161"/>
      <c r="B232" s="138"/>
      <c r="C232" s="107" t="s">
        <v>153</v>
      </c>
      <c r="D232" s="4" t="s">
        <v>11</v>
      </c>
      <c r="E232" s="42">
        <v>722000</v>
      </c>
      <c r="F232" s="42">
        <v>3100000</v>
      </c>
      <c r="G232" s="42">
        <v>0</v>
      </c>
    </row>
    <row r="233" spans="1:7" ht="22.5" customHeight="1" x14ac:dyDescent="0.25">
      <c r="A233" s="161"/>
      <c r="B233" s="138"/>
      <c r="C233" s="107" t="s">
        <v>155</v>
      </c>
      <c r="D233" s="4" t="s">
        <v>19</v>
      </c>
      <c r="E233" s="42">
        <v>30</v>
      </c>
      <c r="F233" s="42">
        <v>30</v>
      </c>
      <c r="G233" s="42">
        <v>30</v>
      </c>
    </row>
    <row r="234" spans="1:7" ht="23.25" customHeight="1" x14ac:dyDescent="0.25">
      <c r="A234" s="161"/>
      <c r="B234" s="139"/>
      <c r="C234" s="107" t="s">
        <v>156</v>
      </c>
      <c r="D234" s="4" t="s">
        <v>19</v>
      </c>
      <c r="E234" s="42">
        <v>20</v>
      </c>
      <c r="F234" s="42">
        <v>20</v>
      </c>
      <c r="G234" s="42">
        <v>20</v>
      </c>
    </row>
    <row r="235" spans="1:7" ht="45.75" customHeight="1" x14ac:dyDescent="0.25">
      <c r="A235" s="161"/>
      <c r="B235" s="48" t="s">
        <v>13</v>
      </c>
      <c r="C235" s="69" t="s">
        <v>157</v>
      </c>
      <c r="D235" s="4" t="s">
        <v>15</v>
      </c>
      <c r="E235" s="42">
        <v>44</v>
      </c>
      <c r="F235" s="42">
        <v>44</v>
      </c>
      <c r="G235" s="42">
        <v>0</v>
      </c>
    </row>
    <row r="236" spans="1:7" ht="27.75" hidden="1" customHeight="1" x14ac:dyDescent="0.25">
      <c r="A236" s="161"/>
      <c r="B236" s="50"/>
      <c r="C236" s="69"/>
      <c r="D236" s="4"/>
      <c r="E236" s="42"/>
      <c r="F236" s="42"/>
      <c r="G236" s="71"/>
    </row>
    <row r="237" spans="1:7" ht="39.75" customHeight="1" x14ac:dyDescent="0.25">
      <c r="A237" s="161"/>
      <c r="B237" s="4" t="s">
        <v>14</v>
      </c>
      <c r="C237" s="69" t="s">
        <v>166</v>
      </c>
      <c r="D237" s="4" t="s">
        <v>11</v>
      </c>
      <c r="E237" s="42">
        <v>16409.099999999999</v>
      </c>
      <c r="F237" s="42">
        <v>70454.5</v>
      </c>
      <c r="G237" s="42">
        <v>0</v>
      </c>
    </row>
    <row r="238" spans="1:7" ht="29.25" hidden="1" customHeight="1" x14ac:dyDescent="0.25">
      <c r="A238" s="161"/>
      <c r="B238" s="49"/>
      <c r="C238" s="69"/>
      <c r="D238" s="4"/>
      <c r="E238" s="42"/>
      <c r="F238" s="42"/>
      <c r="G238" s="42"/>
    </row>
    <row r="239" spans="1:7" ht="27.75" hidden="1" customHeight="1" x14ac:dyDescent="0.25">
      <c r="A239" s="161"/>
      <c r="B239" s="50"/>
      <c r="C239" s="69"/>
      <c r="D239" s="4"/>
      <c r="E239" s="42"/>
      <c r="F239" s="42"/>
      <c r="G239" s="42"/>
    </row>
    <row r="240" spans="1:7" ht="39.75" customHeight="1" x14ac:dyDescent="0.25">
      <c r="A240" s="161"/>
      <c r="B240" s="137" t="s">
        <v>12</v>
      </c>
      <c r="C240" s="107" t="s">
        <v>172</v>
      </c>
      <c r="D240" s="4" t="s">
        <v>16</v>
      </c>
      <c r="E240" s="42">
        <v>100</v>
      </c>
      <c r="F240" s="42">
        <v>100</v>
      </c>
      <c r="G240" s="42">
        <v>0</v>
      </c>
    </row>
    <row r="241" spans="1:7" ht="42.75" customHeight="1" x14ac:dyDescent="0.25">
      <c r="A241" s="162"/>
      <c r="B241" s="151"/>
      <c r="C241" s="107" t="s">
        <v>173</v>
      </c>
      <c r="D241" s="4" t="s">
        <v>16</v>
      </c>
      <c r="E241" s="42">
        <v>100</v>
      </c>
      <c r="F241" s="42">
        <v>100</v>
      </c>
      <c r="G241" s="42">
        <v>0</v>
      </c>
    </row>
    <row r="242" spans="1:7" ht="42.75" customHeight="1" x14ac:dyDescent="0.25">
      <c r="A242" s="107" t="s">
        <v>274</v>
      </c>
      <c r="B242" s="4" t="s">
        <v>9</v>
      </c>
      <c r="C242" s="107" t="s">
        <v>10</v>
      </c>
      <c r="D242" s="4" t="s">
        <v>11</v>
      </c>
      <c r="E242" s="42">
        <v>1237818</v>
      </c>
      <c r="F242" s="42">
        <v>1591386</v>
      </c>
      <c r="G242" s="42">
        <f>1619716+150000</f>
        <v>1769716</v>
      </c>
    </row>
    <row r="243" spans="1:7" ht="87" customHeight="1" x14ac:dyDescent="0.25">
      <c r="A243" s="107" t="s">
        <v>275</v>
      </c>
      <c r="B243" s="31" t="s">
        <v>9</v>
      </c>
      <c r="C243" s="69" t="s">
        <v>10</v>
      </c>
      <c r="D243" s="4" t="s">
        <v>11</v>
      </c>
      <c r="E243" s="42">
        <v>937818</v>
      </c>
      <c r="F243" s="42">
        <v>1391386</v>
      </c>
      <c r="G243" s="42">
        <v>1569716</v>
      </c>
    </row>
    <row r="244" spans="1:7" ht="37.5" customHeight="1" x14ac:dyDescent="0.25">
      <c r="A244" s="49"/>
      <c r="B244" s="49" t="s">
        <v>9</v>
      </c>
      <c r="C244" s="69" t="s">
        <v>174</v>
      </c>
      <c r="D244" s="4" t="s">
        <v>15</v>
      </c>
      <c r="E244" s="41">
        <v>1</v>
      </c>
      <c r="F244" s="41">
        <v>1</v>
      </c>
      <c r="G244" s="41">
        <v>1</v>
      </c>
    </row>
    <row r="245" spans="1:7" ht="32.25" customHeight="1" x14ac:dyDescent="0.25">
      <c r="A245" s="49"/>
      <c r="B245" s="48" t="s">
        <v>13</v>
      </c>
      <c r="C245" s="69" t="s">
        <v>175</v>
      </c>
      <c r="D245" s="4" t="s">
        <v>15</v>
      </c>
      <c r="E245" s="41">
        <v>30</v>
      </c>
      <c r="F245" s="41">
        <v>24</v>
      </c>
      <c r="G245" s="41">
        <v>24</v>
      </c>
    </row>
    <row r="246" spans="1:7" ht="46.5" customHeight="1" x14ac:dyDescent="0.25">
      <c r="A246" s="49"/>
      <c r="B246" s="48" t="s">
        <v>14</v>
      </c>
      <c r="C246" s="69" t="s">
        <v>176</v>
      </c>
      <c r="D246" s="4" t="s">
        <v>11</v>
      </c>
      <c r="E246" s="42">
        <v>2605</v>
      </c>
      <c r="F246" s="42">
        <v>4831</v>
      </c>
      <c r="G246" s="42">
        <v>5450.4</v>
      </c>
    </row>
    <row r="247" spans="1:7" ht="36" customHeight="1" x14ac:dyDescent="0.25">
      <c r="A247" s="49"/>
      <c r="B247" s="48" t="s">
        <v>12</v>
      </c>
      <c r="C247" s="69" t="s">
        <v>177</v>
      </c>
      <c r="D247" s="4" t="s">
        <v>16</v>
      </c>
      <c r="E247" s="42">
        <v>100</v>
      </c>
      <c r="F247" s="42">
        <v>80</v>
      </c>
      <c r="G247" s="42">
        <v>100</v>
      </c>
    </row>
    <row r="248" spans="1:7" ht="27.75" hidden="1" customHeight="1" x14ac:dyDescent="0.25">
      <c r="A248" s="50"/>
      <c r="B248" s="50"/>
      <c r="C248" s="69"/>
      <c r="D248" s="4"/>
      <c r="E248" s="42"/>
      <c r="F248" s="42"/>
      <c r="G248" s="42"/>
    </row>
    <row r="249" spans="1:7" ht="51.75" customHeight="1" x14ac:dyDescent="0.25">
      <c r="A249" s="123" t="s">
        <v>253</v>
      </c>
      <c r="B249" s="140" t="s">
        <v>9</v>
      </c>
      <c r="C249" s="69" t="s">
        <v>10</v>
      </c>
      <c r="D249" s="4" t="s">
        <v>11</v>
      </c>
      <c r="E249" s="42">
        <v>50000</v>
      </c>
      <c r="F249" s="71">
        <v>50000</v>
      </c>
      <c r="G249" s="42">
        <v>50000</v>
      </c>
    </row>
    <row r="250" spans="1:7" ht="32.25" customHeight="1" x14ac:dyDescent="0.25">
      <c r="A250" s="51"/>
      <c r="B250" s="139"/>
      <c r="C250" s="69" t="s">
        <v>174</v>
      </c>
      <c r="D250" s="4" t="s">
        <v>15</v>
      </c>
      <c r="E250" s="41">
        <v>1</v>
      </c>
      <c r="F250" s="78">
        <v>1</v>
      </c>
      <c r="G250" s="41">
        <v>1</v>
      </c>
    </row>
    <row r="251" spans="1:7" ht="32.25" customHeight="1" x14ac:dyDescent="0.25">
      <c r="A251" s="51"/>
      <c r="B251" s="4" t="s">
        <v>13</v>
      </c>
      <c r="C251" s="69" t="s">
        <v>178</v>
      </c>
      <c r="D251" s="4" t="s">
        <v>15</v>
      </c>
      <c r="E251" s="41">
        <v>5</v>
      </c>
      <c r="F251" s="41">
        <v>5</v>
      </c>
      <c r="G251" s="41">
        <v>5</v>
      </c>
    </row>
    <row r="252" spans="1:7" ht="42.75" customHeight="1" x14ac:dyDescent="0.25">
      <c r="A252" s="51"/>
      <c r="B252" s="4" t="s">
        <v>14</v>
      </c>
      <c r="C252" s="69" t="s">
        <v>179</v>
      </c>
      <c r="D252" s="4" t="s">
        <v>11</v>
      </c>
      <c r="E252" s="42">
        <v>10000</v>
      </c>
      <c r="F252" s="42">
        <v>10000</v>
      </c>
      <c r="G252" s="42">
        <v>10000</v>
      </c>
    </row>
    <row r="253" spans="1:7" ht="29.25" customHeight="1" x14ac:dyDescent="0.25">
      <c r="A253" s="52"/>
      <c r="B253" s="4" t="s">
        <v>12</v>
      </c>
      <c r="C253" s="69" t="s">
        <v>177</v>
      </c>
      <c r="D253" s="4" t="s">
        <v>16</v>
      </c>
      <c r="E253" s="42">
        <v>100</v>
      </c>
      <c r="F253" s="79">
        <v>100</v>
      </c>
      <c r="G253" s="42">
        <v>100</v>
      </c>
    </row>
    <row r="254" spans="1:7" ht="19.5" customHeight="1" x14ac:dyDescent="0.25">
      <c r="A254" s="144" t="s">
        <v>180</v>
      </c>
      <c r="B254" s="140" t="s">
        <v>9</v>
      </c>
      <c r="C254" s="69" t="s">
        <v>10</v>
      </c>
      <c r="D254" s="4" t="s">
        <v>11</v>
      </c>
      <c r="E254" s="42">
        <v>250000</v>
      </c>
      <c r="F254" s="71">
        <v>150000</v>
      </c>
      <c r="G254" s="42">
        <v>150000</v>
      </c>
    </row>
    <row r="255" spans="1:7" ht="30" customHeight="1" x14ac:dyDescent="0.25">
      <c r="A255" s="145"/>
      <c r="B255" s="151"/>
      <c r="C255" s="69" t="s">
        <v>174</v>
      </c>
      <c r="D255" s="4" t="s">
        <v>15</v>
      </c>
      <c r="E255" s="41">
        <v>1</v>
      </c>
      <c r="F255" s="80">
        <v>1</v>
      </c>
      <c r="G255" s="41">
        <v>1</v>
      </c>
    </row>
    <row r="256" spans="1:7" ht="30" customHeight="1" x14ac:dyDescent="0.25">
      <c r="A256" s="145"/>
      <c r="B256" s="48" t="s">
        <v>13</v>
      </c>
      <c r="C256" s="69" t="s">
        <v>181</v>
      </c>
      <c r="D256" s="4" t="s">
        <v>15</v>
      </c>
      <c r="E256" s="41">
        <v>5</v>
      </c>
      <c r="F256" s="41">
        <v>3</v>
      </c>
      <c r="G256" s="41">
        <v>3</v>
      </c>
    </row>
    <row r="257" spans="1:7" ht="30" hidden="1" customHeight="1" x14ac:dyDescent="0.25">
      <c r="A257" s="145"/>
      <c r="B257" s="50"/>
      <c r="C257" s="69"/>
      <c r="D257" s="4"/>
      <c r="E257" s="42"/>
      <c r="F257" s="70"/>
      <c r="G257" s="42"/>
    </row>
    <row r="258" spans="1:7" ht="36.75" customHeight="1" x14ac:dyDescent="0.25">
      <c r="A258" s="145"/>
      <c r="B258" s="48" t="s">
        <v>14</v>
      </c>
      <c r="C258" s="69" t="s">
        <v>182</v>
      </c>
      <c r="D258" s="4" t="s">
        <v>11</v>
      </c>
      <c r="E258" s="42">
        <v>50000</v>
      </c>
      <c r="F258" s="81">
        <v>50000</v>
      </c>
      <c r="G258" s="42">
        <f>G254/G256</f>
        <v>50000</v>
      </c>
    </row>
    <row r="259" spans="1:7" ht="43.5" hidden="1" customHeight="1" x14ac:dyDescent="0.25">
      <c r="A259" s="145"/>
      <c r="B259" s="50"/>
      <c r="C259" s="69"/>
      <c r="D259" s="4"/>
      <c r="E259" s="42"/>
      <c r="F259" s="81"/>
      <c r="G259" s="42"/>
    </row>
    <row r="260" spans="1:7" ht="30.75" customHeight="1" x14ac:dyDescent="0.25">
      <c r="A260" s="145"/>
      <c r="B260" s="48" t="s">
        <v>12</v>
      </c>
      <c r="C260" s="69" t="s">
        <v>177</v>
      </c>
      <c r="D260" s="4" t="s">
        <v>16</v>
      </c>
      <c r="E260" s="41">
        <v>100</v>
      </c>
      <c r="F260" s="82">
        <v>60</v>
      </c>
      <c r="G260" s="41">
        <v>100</v>
      </c>
    </row>
    <row r="261" spans="1:7" ht="15.75" hidden="1" x14ac:dyDescent="0.25">
      <c r="A261" s="61"/>
      <c r="B261" s="50"/>
      <c r="C261" s="69"/>
      <c r="D261" s="4"/>
      <c r="E261" s="63"/>
      <c r="F261" s="75"/>
      <c r="G261" s="63"/>
    </row>
    <row r="262" spans="1:7" ht="60" customHeight="1" x14ac:dyDescent="0.25">
      <c r="A262" s="69" t="s">
        <v>183</v>
      </c>
      <c r="B262" s="4" t="s">
        <v>9</v>
      </c>
      <c r="C262" s="69" t="s">
        <v>10</v>
      </c>
      <c r="D262" s="4" t="s">
        <v>11</v>
      </c>
      <c r="E262" s="42">
        <v>2900000</v>
      </c>
      <c r="F262" s="71">
        <v>2600000</v>
      </c>
      <c r="G262" s="42">
        <v>2158008</v>
      </c>
    </row>
    <row r="263" spans="1:7" ht="38.25" customHeight="1" x14ac:dyDescent="0.25">
      <c r="A263" s="144" t="s">
        <v>280</v>
      </c>
      <c r="B263" s="146" t="s">
        <v>9</v>
      </c>
      <c r="C263" s="69" t="s">
        <v>10</v>
      </c>
      <c r="D263" s="4" t="s">
        <v>11</v>
      </c>
      <c r="E263" s="42">
        <v>2900000</v>
      </c>
      <c r="F263" s="83">
        <v>2600000</v>
      </c>
      <c r="G263" s="42">
        <v>2158008</v>
      </c>
    </row>
    <row r="264" spans="1:7" ht="48" customHeight="1" x14ac:dyDescent="0.25">
      <c r="A264" s="173"/>
      <c r="B264" s="147"/>
      <c r="C264" s="69" t="s">
        <v>184</v>
      </c>
      <c r="D264" s="4" t="s">
        <v>15</v>
      </c>
      <c r="E264" s="41">
        <v>4</v>
      </c>
      <c r="F264" s="80">
        <v>2</v>
      </c>
      <c r="G264" s="41">
        <v>3</v>
      </c>
    </row>
    <row r="265" spans="1:7" ht="48" customHeight="1" x14ac:dyDescent="0.25">
      <c r="A265" s="173"/>
      <c r="B265" s="147"/>
      <c r="C265" s="107" t="s">
        <v>228</v>
      </c>
      <c r="D265" s="4" t="s">
        <v>15</v>
      </c>
      <c r="E265" s="41">
        <v>15</v>
      </c>
      <c r="F265" s="80">
        <v>10</v>
      </c>
      <c r="G265" s="41">
        <v>10</v>
      </c>
    </row>
    <row r="266" spans="1:7" ht="48" customHeight="1" x14ac:dyDescent="0.25">
      <c r="A266" s="174"/>
      <c r="B266" s="147"/>
      <c r="C266" s="107" t="s">
        <v>229</v>
      </c>
      <c r="D266" s="4" t="s">
        <v>15</v>
      </c>
      <c r="E266" s="41">
        <v>60</v>
      </c>
      <c r="F266" s="80">
        <v>44</v>
      </c>
      <c r="G266" s="41">
        <v>44</v>
      </c>
    </row>
    <row r="267" spans="1:7" ht="48" hidden="1" customHeight="1" x14ac:dyDescent="0.25">
      <c r="A267" s="33"/>
      <c r="B267" s="49"/>
      <c r="C267" s="69"/>
      <c r="D267" s="4"/>
      <c r="E267" s="41"/>
      <c r="F267" s="80"/>
      <c r="G267" s="41"/>
    </row>
    <row r="268" spans="1:7" ht="42.75" customHeight="1" x14ac:dyDescent="0.25">
      <c r="A268" s="33"/>
      <c r="B268" s="48" t="s">
        <v>13</v>
      </c>
      <c r="C268" s="107" t="s">
        <v>185</v>
      </c>
      <c r="D268" s="4" t="s">
        <v>15</v>
      </c>
      <c r="E268" s="41">
        <v>1990</v>
      </c>
      <c r="F268" s="41">
        <v>1990</v>
      </c>
      <c r="G268" s="41">
        <v>1990</v>
      </c>
    </row>
    <row r="269" spans="1:7" ht="43.5" customHeight="1" x14ac:dyDescent="0.25">
      <c r="A269" s="33"/>
      <c r="B269" s="50"/>
      <c r="C269" s="107" t="s">
        <v>230</v>
      </c>
      <c r="D269" s="4" t="s">
        <v>19</v>
      </c>
      <c r="E269" s="67">
        <v>40</v>
      </c>
      <c r="F269" s="77">
        <v>36</v>
      </c>
      <c r="G269" s="77">
        <v>42</v>
      </c>
    </row>
    <row r="270" spans="1:7" ht="55.5" customHeight="1" x14ac:dyDescent="0.25">
      <c r="A270" s="33"/>
      <c r="B270" s="140" t="s">
        <v>14</v>
      </c>
      <c r="C270" s="107" t="s">
        <v>186</v>
      </c>
      <c r="D270" s="4" t="s">
        <v>11</v>
      </c>
      <c r="E270" s="63">
        <v>725000</v>
      </c>
      <c r="F270" s="75">
        <v>1300000</v>
      </c>
      <c r="G270" s="42">
        <v>719336</v>
      </c>
    </row>
    <row r="271" spans="1:7" ht="51" customHeight="1" x14ac:dyDescent="0.25">
      <c r="A271" s="33"/>
      <c r="B271" s="138"/>
      <c r="C271" s="107" t="s">
        <v>187</v>
      </c>
      <c r="D271" s="4" t="s">
        <v>11</v>
      </c>
      <c r="E271" s="63">
        <v>322.22000000000003</v>
      </c>
      <c r="F271" s="75">
        <v>481.48</v>
      </c>
      <c r="G271" s="42">
        <v>1085</v>
      </c>
    </row>
    <row r="272" spans="1:7" ht="48.75" customHeight="1" x14ac:dyDescent="0.25">
      <c r="A272" s="33"/>
      <c r="B272" s="139"/>
      <c r="C272" s="107" t="s">
        <v>188</v>
      </c>
      <c r="D272" s="4" t="s">
        <v>11</v>
      </c>
      <c r="E272" s="63">
        <v>270.83</v>
      </c>
      <c r="F272" s="75">
        <v>441.92</v>
      </c>
      <c r="G272" s="42">
        <v>513.80999999999995</v>
      </c>
    </row>
    <row r="273" spans="1:7" ht="59.25" customHeight="1" x14ac:dyDescent="0.25">
      <c r="A273" s="33"/>
      <c r="B273" s="140" t="s">
        <v>12</v>
      </c>
      <c r="C273" s="107" t="s">
        <v>189</v>
      </c>
      <c r="D273" s="4" t="s">
        <v>16</v>
      </c>
      <c r="E273" s="84">
        <v>100</v>
      </c>
      <c r="F273" s="84">
        <v>100</v>
      </c>
      <c r="G273" s="79">
        <v>100</v>
      </c>
    </row>
    <row r="274" spans="1:7" ht="54" customHeight="1" x14ac:dyDescent="0.25">
      <c r="A274" s="33"/>
      <c r="B274" s="138"/>
      <c r="C274" s="107" t="s">
        <v>208</v>
      </c>
      <c r="D274" s="4" t="s">
        <v>19</v>
      </c>
      <c r="E274" s="74">
        <v>24</v>
      </c>
      <c r="F274" s="74">
        <v>24</v>
      </c>
      <c r="G274" s="41">
        <v>24</v>
      </c>
    </row>
    <row r="275" spans="1:7" ht="60" customHeight="1" x14ac:dyDescent="0.25">
      <c r="A275" s="61"/>
      <c r="B275" s="139"/>
      <c r="C275" s="107" t="s">
        <v>190</v>
      </c>
      <c r="D275" s="4" t="s">
        <v>16</v>
      </c>
      <c r="E275" s="84">
        <v>100</v>
      </c>
      <c r="F275" s="84">
        <v>100</v>
      </c>
      <c r="G275" s="79">
        <v>100</v>
      </c>
    </row>
    <row r="276" spans="1:7" ht="22.5" customHeight="1" x14ac:dyDescent="0.25">
      <c r="A276" s="178" t="s">
        <v>207</v>
      </c>
      <c r="B276" s="179"/>
      <c r="C276" s="179"/>
      <c r="D276" s="179"/>
      <c r="E276" s="179"/>
      <c r="F276" s="179"/>
      <c r="G276" s="180"/>
    </row>
    <row r="277" spans="1:7" ht="22.5" customHeight="1" x14ac:dyDescent="0.25">
      <c r="A277" s="187" t="s">
        <v>254</v>
      </c>
      <c r="B277" s="230" t="s">
        <v>13</v>
      </c>
      <c r="C277" s="99" t="s">
        <v>10</v>
      </c>
      <c r="D277" s="57" t="s">
        <v>11</v>
      </c>
      <c r="E277" s="70">
        <v>0</v>
      </c>
      <c r="F277" s="42">
        <v>2900000</v>
      </c>
      <c r="G277" s="42">
        <v>2900000</v>
      </c>
    </row>
    <row r="278" spans="1:7" ht="34.5" customHeight="1" x14ac:dyDescent="0.25">
      <c r="A278" s="188"/>
      <c r="B278" s="231"/>
      <c r="C278" s="99" t="s">
        <v>193</v>
      </c>
      <c r="D278" s="57" t="s">
        <v>15</v>
      </c>
      <c r="E278" s="70">
        <v>0</v>
      </c>
      <c r="F278" s="70">
        <v>1</v>
      </c>
      <c r="G278" s="70">
        <v>1</v>
      </c>
    </row>
    <row r="279" spans="1:7" ht="53.25" customHeight="1" x14ac:dyDescent="0.25">
      <c r="A279" s="188"/>
      <c r="B279" s="57" t="s">
        <v>12</v>
      </c>
      <c r="C279" s="99" t="s">
        <v>209</v>
      </c>
      <c r="D279" s="57" t="s">
        <v>16</v>
      </c>
      <c r="E279" s="42">
        <v>0</v>
      </c>
      <c r="F279" s="71">
        <v>100</v>
      </c>
      <c r="G279" s="71">
        <v>100</v>
      </c>
    </row>
    <row r="280" spans="1:7" ht="24" customHeight="1" x14ac:dyDescent="0.25">
      <c r="A280" s="144" t="s">
        <v>259</v>
      </c>
      <c r="B280" s="140" t="s">
        <v>9</v>
      </c>
      <c r="C280" s="107" t="s">
        <v>191</v>
      </c>
      <c r="D280" s="50" t="s">
        <v>17</v>
      </c>
      <c r="E280" s="65">
        <v>0</v>
      </c>
      <c r="F280" s="72">
        <v>2400</v>
      </c>
      <c r="G280" s="72">
        <v>2400</v>
      </c>
    </row>
    <row r="281" spans="1:7" ht="24" customHeight="1" x14ac:dyDescent="0.25">
      <c r="A281" s="173"/>
      <c r="B281" s="139"/>
      <c r="C281" s="107" t="s">
        <v>192</v>
      </c>
      <c r="D281" s="4" t="s">
        <v>17</v>
      </c>
      <c r="E281" s="63">
        <v>0</v>
      </c>
      <c r="F281" s="73">
        <v>2400</v>
      </c>
      <c r="G281" s="73">
        <v>2400</v>
      </c>
    </row>
    <row r="282" spans="1:7" ht="27.75" customHeight="1" x14ac:dyDescent="0.25">
      <c r="A282" s="173"/>
      <c r="B282" s="4" t="s">
        <v>13</v>
      </c>
      <c r="C282" s="69" t="s">
        <v>193</v>
      </c>
      <c r="D282" s="4" t="s">
        <v>15</v>
      </c>
      <c r="E282" s="74">
        <v>0</v>
      </c>
      <c r="F282" s="74">
        <v>1</v>
      </c>
      <c r="G282" s="74">
        <v>1</v>
      </c>
    </row>
    <row r="283" spans="1:7" ht="27.75" customHeight="1" x14ac:dyDescent="0.25">
      <c r="A283" s="173"/>
      <c r="B283" s="4" t="s">
        <v>14</v>
      </c>
      <c r="C283" s="69" t="s">
        <v>194</v>
      </c>
      <c r="D283" s="4" t="s">
        <v>11</v>
      </c>
      <c r="E283" s="63">
        <v>0</v>
      </c>
      <c r="F283" s="75">
        <v>1208.3</v>
      </c>
      <c r="G283" s="75">
        <v>1208.3</v>
      </c>
    </row>
    <row r="284" spans="1:7" ht="28.5" customHeight="1" x14ac:dyDescent="0.25">
      <c r="A284" s="174"/>
      <c r="B284" s="4" t="s">
        <v>12</v>
      </c>
      <c r="C284" s="69" t="s">
        <v>195</v>
      </c>
      <c r="D284" s="4" t="s">
        <v>16</v>
      </c>
      <c r="E284" s="63">
        <v>0</v>
      </c>
      <c r="F284" s="63">
        <v>100</v>
      </c>
      <c r="G284" s="63">
        <v>100</v>
      </c>
    </row>
    <row r="285" spans="1:7" ht="54.75" customHeight="1" x14ac:dyDescent="0.25">
      <c r="A285" s="181" t="s">
        <v>196</v>
      </c>
      <c r="B285" s="182"/>
      <c r="C285" s="182"/>
      <c r="D285" s="182"/>
      <c r="E285" s="182"/>
      <c r="F285" s="182"/>
      <c r="G285" s="183"/>
    </row>
    <row r="286" spans="1:7" ht="40.5" customHeight="1" x14ac:dyDescent="0.25">
      <c r="A286" s="168" t="s">
        <v>255</v>
      </c>
      <c r="B286" s="4" t="s">
        <v>13</v>
      </c>
      <c r="C286" s="68" t="s">
        <v>210</v>
      </c>
      <c r="D286" s="29" t="s">
        <v>15</v>
      </c>
      <c r="E286" s="62">
        <v>3</v>
      </c>
      <c r="F286" s="62">
        <v>3</v>
      </c>
      <c r="G286" s="62">
        <v>1</v>
      </c>
    </row>
    <row r="287" spans="1:7" ht="94.5" customHeight="1" x14ac:dyDescent="0.25">
      <c r="A287" s="169"/>
      <c r="B287" s="4" t="s">
        <v>12</v>
      </c>
      <c r="C287" s="69" t="s">
        <v>211</v>
      </c>
      <c r="D287" s="4" t="s">
        <v>16</v>
      </c>
      <c r="E287" s="63">
        <v>54.8</v>
      </c>
      <c r="F287" s="64">
        <v>51</v>
      </c>
      <c r="G287" s="63">
        <v>64</v>
      </c>
    </row>
    <row r="288" spans="1:7" ht="54" customHeight="1" x14ac:dyDescent="0.25">
      <c r="A288" s="112" t="s">
        <v>256</v>
      </c>
      <c r="B288" s="141" t="s">
        <v>9</v>
      </c>
      <c r="C288" s="184" t="s">
        <v>10</v>
      </c>
      <c r="D288" s="50" t="s">
        <v>11</v>
      </c>
      <c r="E288" s="65">
        <v>3500000</v>
      </c>
      <c r="F288" s="66">
        <v>1500000</v>
      </c>
      <c r="G288" s="65">
        <v>0</v>
      </c>
    </row>
    <row r="289" spans="1:7" ht="31.5" customHeight="1" x14ac:dyDescent="0.25">
      <c r="A289" s="113" t="s">
        <v>231</v>
      </c>
      <c r="B289" s="142"/>
      <c r="C289" s="185"/>
      <c r="D289" s="4" t="s">
        <v>11</v>
      </c>
      <c r="E289" s="63">
        <v>2000000</v>
      </c>
      <c r="F289" s="62">
        <v>0</v>
      </c>
      <c r="G289" s="63">
        <v>0</v>
      </c>
    </row>
    <row r="290" spans="1:7" ht="31.5" customHeight="1" x14ac:dyDescent="0.25">
      <c r="A290" s="113" t="s">
        <v>232</v>
      </c>
      <c r="B290" s="142"/>
      <c r="C290" s="185"/>
      <c r="D290" s="4" t="s">
        <v>11</v>
      </c>
      <c r="E290" s="63">
        <v>500000</v>
      </c>
      <c r="F290" s="63">
        <v>500000</v>
      </c>
      <c r="G290" s="63">
        <v>0</v>
      </c>
    </row>
    <row r="291" spans="1:7" ht="41.25" customHeight="1" x14ac:dyDescent="0.25">
      <c r="A291" s="114" t="s">
        <v>197</v>
      </c>
      <c r="B291" s="142"/>
      <c r="C291" s="186"/>
      <c r="D291" s="4" t="s">
        <v>11</v>
      </c>
      <c r="E291" s="63">
        <v>1000000</v>
      </c>
      <c r="F291" s="64">
        <v>1000000</v>
      </c>
      <c r="G291" s="63">
        <v>0</v>
      </c>
    </row>
    <row r="292" spans="1:7" ht="30" customHeight="1" x14ac:dyDescent="0.25">
      <c r="A292" s="114"/>
      <c r="B292" s="142"/>
      <c r="C292" s="107" t="s">
        <v>199</v>
      </c>
      <c r="D292" s="4" t="s">
        <v>198</v>
      </c>
      <c r="E292" s="63">
        <v>4.03</v>
      </c>
      <c r="F292" s="64">
        <v>4.03</v>
      </c>
      <c r="G292" s="63">
        <v>0</v>
      </c>
    </row>
    <row r="293" spans="1:7" ht="27" customHeight="1" x14ac:dyDescent="0.25">
      <c r="A293" s="115"/>
      <c r="B293" s="143"/>
      <c r="C293" s="107" t="s">
        <v>200</v>
      </c>
      <c r="D293" s="4" t="s">
        <v>198</v>
      </c>
      <c r="E293" s="63">
        <v>2.21</v>
      </c>
      <c r="F293" s="64">
        <v>1.03</v>
      </c>
      <c r="G293" s="63">
        <v>0</v>
      </c>
    </row>
    <row r="294" spans="1:7" ht="28.5" customHeight="1" x14ac:dyDescent="0.25">
      <c r="A294" s="225"/>
      <c r="B294" s="32" t="s">
        <v>13</v>
      </c>
      <c r="C294" s="69" t="s">
        <v>201</v>
      </c>
      <c r="D294" s="4" t="s">
        <v>15</v>
      </c>
      <c r="E294" s="67">
        <v>2</v>
      </c>
      <c r="F294" s="67">
        <v>2</v>
      </c>
      <c r="G294" s="67">
        <v>0</v>
      </c>
    </row>
    <row r="295" spans="1:7" ht="33" customHeight="1" x14ac:dyDescent="0.25">
      <c r="A295" s="225"/>
      <c r="B295" s="32" t="s">
        <v>14</v>
      </c>
      <c r="C295" s="69" t="s">
        <v>202</v>
      </c>
      <c r="D295" s="4" t="s">
        <v>11</v>
      </c>
      <c r="E295" s="63">
        <v>620347</v>
      </c>
      <c r="F295" s="63">
        <v>620347</v>
      </c>
      <c r="G295" s="63">
        <v>0</v>
      </c>
    </row>
    <row r="296" spans="1:7" ht="30" customHeight="1" x14ac:dyDescent="0.25">
      <c r="A296" s="226"/>
      <c r="B296" s="32" t="s">
        <v>12</v>
      </c>
      <c r="C296" s="69" t="s">
        <v>195</v>
      </c>
      <c r="D296" s="4" t="s">
        <v>16</v>
      </c>
      <c r="E296" s="63">
        <v>54.8</v>
      </c>
      <c r="F296" s="63">
        <v>67</v>
      </c>
      <c r="G296" s="63">
        <v>0</v>
      </c>
    </row>
    <row r="297" spans="1:7" ht="19.5" customHeight="1" x14ac:dyDescent="0.25">
      <c r="A297" s="148" t="s">
        <v>257</v>
      </c>
      <c r="B297" s="140" t="s">
        <v>9</v>
      </c>
      <c r="C297" s="69" t="s">
        <v>10</v>
      </c>
      <c r="D297" s="4" t="s">
        <v>11</v>
      </c>
      <c r="E297" s="63">
        <v>0</v>
      </c>
      <c r="F297" s="63">
        <v>20500000</v>
      </c>
      <c r="G297" s="63">
        <v>10000000</v>
      </c>
    </row>
    <row r="298" spans="1:7" ht="30" customHeight="1" x14ac:dyDescent="0.25">
      <c r="A298" s="149"/>
      <c r="B298" s="138"/>
      <c r="C298" s="107" t="s">
        <v>191</v>
      </c>
      <c r="D298" s="4" t="s">
        <v>17</v>
      </c>
      <c r="E298" s="63">
        <v>0</v>
      </c>
      <c r="F298" s="63">
        <v>1700</v>
      </c>
      <c r="G298" s="63">
        <v>1700</v>
      </c>
    </row>
    <row r="299" spans="1:7" ht="24.75" customHeight="1" x14ac:dyDescent="0.25">
      <c r="A299" s="149"/>
      <c r="B299" s="139"/>
      <c r="C299" s="107" t="s">
        <v>192</v>
      </c>
      <c r="D299" s="4" t="s">
        <v>17</v>
      </c>
      <c r="E299" s="63">
        <v>0</v>
      </c>
      <c r="F299" s="63">
        <v>610</v>
      </c>
      <c r="G299" s="63">
        <v>1090</v>
      </c>
    </row>
    <row r="300" spans="1:7" ht="32.25" customHeight="1" x14ac:dyDescent="0.25">
      <c r="A300" s="149"/>
      <c r="B300" s="4" t="s">
        <v>13</v>
      </c>
      <c r="C300" s="69" t="s">
        <v>193</v>
      </c>
      <c r="D300" s="4" t="s">
        <v>15</v>
      </c>
      <c r="E300" s="62">
        <v>0</v>
      </c>
      <c r="F300" s="62">
        <v>1</v>
      </c>
      <c r="G300" s="62">
        <v>1</v>
      </c>
    </row>
    <row r="301" spans="1:7" ht="39" customHeight="1" x14ac:dyDescent="0.25">
      <c r="A301" s="149"/>
      <c r="B301" s="4" t="s">
        <v>14</v>
      </c>
      <c r="C301" s="69" t="s">
        <v>194</v>
      </c>
      <c r="D301" s="4" t="s">
        <v>11</v>
      </c>
      <c r="E301" s="63">
        <v>0</v>
      </c>
      <c r="F301" s="63">
        <v>33606.550000000003</v>
      </c>
      <c r="G301" s="63">
        <v>9174.31</v>
      </c>
    </row>
    <row r="302" spans="1:7" ht="34.5" customHeight="1" x14ac:dyDescent="0.25">
      <c r="A302" s="150"/>
      <c r="B302" s="4" t="s">
        <v>12</v>
      </c>
      <c r="C302" s="69" t="s">
        <v>195</v>
      </c>
      <c r="D302" s="4" t="s">
        <v>16</v>
      </c>
      <c r="E302" s="63">
        <v>0</v>
      </c>
      <c r="F302" s="63">
        <v>36</v>
      </c>
      <c r="G302" s="63">
        <v>64</v>
      </c>
    </row>
    <row r="303" spans="1:7" ht="20.25" hidden="1" customHeight="1" x14ac:dyDescent="0.25">
      <c r="A303" s="131"/>
      <c r="B303" s="4"/>
      <c r="C303" s="5"/>
      <c r="D303" s="4"/>
      <c r="E303" s="8"/>
      <c r="F303" s="6"/>
      <c r="G303" s="6"/>
    </row>
    <row r="304" spans="1:7" ht="51.75" hidden="1" customHeight="1" x14ac:dyDescent="0.25">
      <c r="A304" s="129"/>
      <c r="B304" s="140"/>
      <c r="C304" s="5"/>
      <c r="D304" s="4"/>
      <c r="E304" s="6"/>
      <c r="F304" s="6"/>
      <c r="G304" s="6"/>
    </row>
    <row r="305" spans="1:9" ht="51.75" hidden="1" customHeight="1" x14ac:dyDescent="0.25">
      <c r="A305" s="129"/>
      <c r="B305" s="151"/>
      <c r="C305" s="5"/>
      <c r="D305" s="4"/>
      <c r="E305" s="4"/>
      <c r="F305" s="6"/>
      <c r="G305" s="6"/>
    </row>
    <row r="306" spans="1:9" ht="42" hidden="1" customHeight="1" x14ac:dyDescent="0.25">
      <c r="A306" s="129"/>
      <c r="B306" s="140"/>
      <c r="C306" s="5"/>
      <c r="D306" s="4"/>
      <c r="E306" s="6"/>
      <c r="F306" s="6"/>
      <c r="G306" s="6"/>
    </row>
    <row r="307" spans="1:9" ht="42" hidden="1" customHeight="1" x14ac:dyDescent="0.25">
      <c r="A307" s="129"/>
      <c r="B307" s="151"/>
      <c r="C307" s="5"/>
      <c r="D307" s="4"/>
      <c r="E307" s="6"/>
      <c r="F307" s="6"/>
      <c r="G307" s="6"/>
      <c r="I307" s="17"/>
    </row>
    <row r="308" spans="1:9" ht="47.25" hidden="1" customHeight="1" x14ac:dyDescent="0.25">
      <c r="A308" s="130"/>
      <c r="B308" s="4"/>
      <c r="C308" s="5"/>
      <c r="D308" s="4"/>
      <c r="E308" s="6"/>
      <c r="F308" s="6"/>
      <c r="G308" s="6"/>
    </row>
    <row r="309" spans="1:9" ht="18.75" hidden="1" customHeight="1" x14ac:dyDescent="0.25">
      <c r="A309" s="131"/>
      <c r="B309" s="4"/>
      <c r="C309" s="5"/>
      <c r="D309" s="4"/>
      <c r="E309" s="9"/>
      <c r="F309" s="9"/>
      <c r="G309" s="9"/>
    </row>
    <row r="310" spans="1:9" ht="33" hidden="1" customHeight="1" x14ac:dyDescent="0.25">
      <c r="A310" s="132"/>
      <c r="B310" s="4"/>
      <c r="C310" s="5"/>
      <c r="D310" s="4"/>
      <c r="E310" s="4"/>
      <c r="F310" s="4"/>
      <c r="G310" s="4"/>
      <c r="H310" s="27"/>
    </row>
    <row r="311" spans="1:9" ht="42.75" hidden="1" customHeight="1" x14ac:dyDescent="0.25">
      <c r="A311" s="132"/>
      <c r="B311" s="4"/>
      <c r="C311" s="5"/>
      <c r="D311" s="4"/>
      <c r="E311" s="6"/>
      <c r="F311" s="6"/>
      <c r="G311" s="6"/>
    </row>
    <row r="312" spans="1:9" ht="42.75" hidden="1" customHeight="1" x14ac:dyDescent="0.25">
      <c r="A312" s="133"/>
      <c r="B312" s="4"/>
      <c r="C312" s="5"/>
      <c r="D312" s="4"/>
      <c r="E312" s="6"/>
      <c r="F312" s="6"/>
      <c r="G312" s="6"/>
    </row>
    <row r="313" spans="1:9" ht="16.5" hidden="1" customHeight="1" x14ac:dyDescent="0.25">
      <c r="A313" s="128"/>
      <c r="B313" s="4"/>
      <c r="C313" s="5"/>
      <c r="D313" s="4"/>
      <c r="E313" s="6"/>
      <c r="F313" s="6"/>
      <c r="G313" s="6"/>
    </row>
    <row r="314" spans="1:9" ht="43.5" hidden="1" customHeight="1" x14ac:dyDescent="0.25">
      <c r="A314" s="129"/>
      <c r="B314" s="4"/>
      <c r="C314" s="5"/>
      <c r="D314" s="4"/>
      <c r="E314" s="6"/>
      <c r="F314" s="4"/>
      <c r="G314" s="4"/>
    </row>
    <row r="315" spans="1:9" ht="58.5" hidden="1" customHeight="1" x14ac:dyDescent="0.25">
      <c r="A315" s="129"/>
      <c r="B315" s="4"/>
      <c r="C315" s="5"/>
      <c r="D315" s="4"/>
      <c r="E315" s="6"/>
      <c r="F315" s="6"/>
      <c r="G315" s="6"/>
    </row>
    <row r="316" spans="1:9" ht="20.25" hidden="1" customHeight="1" x14ac:dyDescent="0.25">
      <c r="A316" s="130"/>
      <c r="B316" s="4"/>
      <c r="C316" s="5"/>
      <c r="D316" s="4"/>
      <c r="E316" s="6"/>
      <c r="F316" s="6"/>
      <c r="G316" s="6"/>
    </row>
    <row r="317" spans="1:9" ht="21.75" hidden="1" customHeight="1" x14ac:dyDescent="0.25">
      <c r="A317" s="227"/>
      <c r="B317" s="140"/>
      <c r="C317" s="5"/>
      <c r="D317" s="4"/>
      <c r="E317" s="6"/>
      <c r="F317" s="19"/>
      <c r="G317" s="6"/>
    </row>
    <row r="318" spans="1:9" ht="20.25" hidden="1" customHeight="1" x14ac:dyDescent="0.25">
      <c r="A318" s="228"/>
      <c r="B318" s="137"/>
      <c r="C318" s="5"/>
      <c r="D318" s="4"/>
      <c r="E318" s="6"/>
      <c r="F318" s="19"/>
      <c r="G318" s="6"/>
    </row>
    <row r="319" spans="1:9" ht="22.5" hidden="1" customHeight="1" x14ac:dyDescent="0.25">
      <c r="A319" s="228"/>
      <c r="B319" s="151"/>
      <c r="C319" s="5"/>
      <c r="D319" s="4"/>
      <c r="E319" s="6"/>
      <c r="F319" s="20"/>
      <c r="G319" s="4"/>
    </row>
    <row r="320" spans="1:9" ht="40.5" hidden="1" customHeight="1" x14ac:dyDescent="0.25">
      <c r="A320" s="228"/>
      <c r="B320" s="140"/>
      <c r="C320" s="5"/>
      <c r="D320" s="4"/>
      <c r="E320" s="6"/>
      <c r="F320" s="4"/>
      <c r="G320" s="4"/>
    </row>
    <row r="321" spans="1:10" ht="43.5" hidden="1" customHeight="1" x14ac:dyDescent="0.25">
      <c r="A321" s="228"/>
      <c r="B321" s="151"/>
      <c r="C321" s="5"/>
      <c r="D321" s="4"/>
      <c r="E321" s="6"/>
      <c r="F321" s="4"/>
      <c r="G321" s="4"/>
    </row>
    <row r="322" spans="1:10" hidden="1" x14ac:dyDescent="0.25">
      <c r="A322" s="228"/>
      <c r="B322" s="140"/>
      <c r="C322" s="5"/>
      <c r="D322" s="4"/>
      <c r="E322" s="6"/>
      <c r="F322" s="6"/>
      <c r="G322" s="6"/>
      <c r="J322" s="18"/>
    </row>
    <row r="323" spans="1:10" hidden="1" x14ac:dyDescent="0.25">
      <c r="A323" s="228"/>
      <c r="B323" s="151"/>
      <c r="C323" s="5"/>
      <c r="D323" s="4"/>
      <c r="E323" s="6"/>
      <c r="F323" s="6"/>
      <c r="G323" s="6"/>
      <c r="I323" s="18"/>
    </row>
    <row r="324" spans="1:10" hidden="1" x14ac:dyDescent="0.25">
      <c r="A324" s="228"/>
      <c r="B324" s="140"/>
      <c r="C324" s="5"/>
      <c r="D324" s="4"/>
      <c r="E324" s="6"/>
      <c r="F324" s="6"/>
      <c r="G324" s="6"/>
    </row>
    <row r="325" spans="1:10" hidden="1" x14ac:dyDescent="0.25">
      <c r="A325" s="229"/>
      <c r="B325" s="151"/>
      <c r="C325" s="5"/>
      <c r="D325" s="4"/>
      <c r="E325" s="6"/>
      <c r="F325" s="6"/>
      <c r="G325" s="6"/>
    </row>
    <row r="326" spans="1:10" ht="16.5" hidden="1" customHeight="1" x14ac:dyDescent="0.25">
      <c r="A326" s="15"/>
      <c r="B326" s="152"/>
      <c r="C326" s="153"/>
      <c r="D326" s="153"/>
      <c r="E326" s="153"/>
      <c r="F326" s="153"/>
      <c r="G326" s="154"/>
    </row>
    <row r="327" spans="1:10" ht="18.75" hidden="1" customHeight="1" x14ac:dyDescent="0.25">
      <c r="A327" s="128"/>
      <c r="B327" s="4"/>
      <c r="C327" s="5"/>
      <c r="D327" s="4"/>
      <c r="E327" s="6"/>
      <c r="F327" s="6"/>
      <c r="G327" s="6"/>
    </row>
    <row r="328" spans="1:10" ht="42" hidden="1" customHeight="1" x14ac:dyDescent="0.25">
      <c r="A328" s="129"/>
      <c r="B328" s="4"/>
      <c r="C328" s="5"/>
      <c r="D328" s="4"/>
      <c r="E328" s="4"/>
      <c r="F328" s="4"/>
      <c r="G328" s="4"/>
    </row>
    <row r="329" spans="1:10" ht="17.25" hidden="1" customHeight="1" x14ac:dyDescent="0.25">
      <c r="A329" s="129"/>
      <c r="B329" s="4"/>
      <c r="C329" s="5"/>
      <c r="D329" s="4"/>
      <c r="E329" s="6"/>
      <c r="F329" s="6"/>
      <c r="G329" s="6"/>
    </row>
    <row r="330" spans="1:10" ht="27" hidden="1" customHeight="1" x14ac:dyDescent="0.25">
      <c r="A330" s="130"/>
      <c r="B330" s="4"/>
      <c r="C330" s="5"/>
      <c r="D330" s="4"/>
      <c r="E330" s="6"/>
      <c r="F330" s="6"/>
      <c r="G330" s="6"/>
    </row>
    <row r="331" spans="1:10" ht="22.5" hidden="1" customHeight="1" x14ac:dyDescent="0.25">
      <c r="A331" s="131"/>
      <c r="B331" s="140"/>
      <c r="C331" s="5"/>
      <c r="D331" s="4"/>
      <c r="E331" s="6"/>
      <c r="F331" s="9"/>
      <c r="G331" s="6"/>
    </row>
    <row r="332" spans="1:10" ht="39.75" hidden="1" customHeight="1" x14ac:dyDescent="0.25">
      <c r="A332" s="132"/>
      <c r="B332" s="151"/>
      <c r="C332" s="5"/>
      <c r="D332" s="4"/>
      <c r="E332" s="6"/>
      <c r="F332" s="9"/>
      <c r="G332" s="6"/>
      <c r="I332" s="17"/>
    </row>
    <row r="333" spans="1:10" ht="50.25" hidden="1" customHeight="1" x14ac:dyDescent="0.25">
      <c r="A333" s="132"/>
      <c r="B333" s="4"/>
      <c r="C333" s="5"/>
      <c r="D333" s="4"/>
      <c r="E333" s="6"/>
      <c r="F333" s="6"/>
      <c r="G333" s="6"/>
      <c r="I333" s="26"/>
    </row>
    <row r="334" spans="1:10" ht="33.75" hidden="1" customHeight="1" x14ac:dyDescent="0.25">
      <c r="A334" s="132"/>
      <c r="B334" s="4"/>
      <c r="C334" s="5"/>
      <c r="D334" s="4"/>
      <c r="E334" s="6"/>
      <c r="F334" s="6"/>
      <c r="G334" s="6"/>
      <c r="H334" s="17"/>
      <c r="I334" s="17"/>
    </row>
    <row r="335" spans="1:10" ht="42" hidden="1" customHeight="1" x14ac:dyDescent="0.25">
      <c r="A335" s="133"/>
      <c r="B335" s="4"/>
      <c r="C335" s="5"/>
      <c r="D335" s="4"/>
      <c r="E335" s="6"/>
      <c r="F335" s="6"/>
      <c r="G335" s="6"/>
    </row>
    <row r="336" spans="1:10" ht="22.5" hidden="1" customHeight="1" x14ac:dyDescent="0.25">
      <c r="A336" s="131"/>
      <c r="B336" s="140"/>
      <c r="C336" s="5"/>
      <c r="D336" s="4"/>
      <c r="E336" s="6"/>
      <c r="F336" s="6"/>
      <c r="G336" s="6"/>
    </row>
    <row r="337" spans="1:7" ht="41.25" hidden="1" customHeight="1" x14ac:dyDescent="0.25">
      <c r="A337" s="132"/>
      <c r="B337" s="151"/>
      <c r="C337" s="5"/>
      <c r="D337" s="4"/>
      <c r="E337" s="6"/>
      <c r="F337" s="6"/>
      <c r="G337" s="6"/>
    </row>
    <row r="338" spans="1:7" ht="40.5" hidden="1" customHeight="1" x14ac:dyDescent="0.25">
      <c r="A338" s="132"/>
      <c r="B338" s="4"/>
      <c r="C338" s="5"/>
      <c r="D338" s="4"/>
      <c r="E338" s="6"/>
      <c r="F338" s="6"/>
      <c r="G338" s="6"/>
    </row>
    <row r="339" spans="1:7" ht="33" hidden="1" customHeight="1" x14ac:dyDescent="0.25">
      <c r="A339" s="132"/>
      <c r="B339" s="4"/>
      <c r="C339" s="5"/>
      <c r="D339" s="4"/>
      <c r="E339" s="6"/>
      <c r="F339" s="6"/>
      <c r="G339" s="6"/>
    </row>
    <row r="340" spans="1:7" ht="42" hidden="1" customHeight="1" x14ac:dyDescent="0.25">
      <c r="A340" s="133"/>
      <c r="B340" s="4"/>
      <c r="C340" s="5"/>
      <c r="D340" s="4"/>
      <c r="E340" s="6"/>
      <c r="F340" s="6"/>
      <c r="G340" s="6"/>
    </row>
    <row r="341" spans="1:7" ht="24.75" hidden="1" customHeight="1" x14ac:dyDescent="0.25">
      <c r="A341" s="131"/>
      <c r="B341" s="4"/>
      <c r="C341" s="5"/>
      <c r="D341" s="4"/>
      <c r="E341" s="6"/>
      <c r="F341" s="6"/>
      <c r="G341" s="6"/>
    </row>
    <row r="342" spans="1:7" ht="35.25" hidden="1" customHeight="1" x14ac:dyDescent="0.25">
      <c r="A342" s="132"/>
      <c r="B342" s="4"/>
      <c r="C342" s="5"/>
      <c r="D342" s="4"/>
      <c r="E342" s="6"/>
      <c r="F342" s="4"/>
      <c r="G342" s="6"/>
    </row>
    <row r="343" spans="1:7" ht="36" hidden="1" customHeight="1" x14ac:dyDescent="0.25">
      <c r="A343" s="132"/>
      <c r="B343" s="4"/>
      <c r="C343" s="5"/>
      <c r="D343" s="4"/>
      <c r="E343" s="6"/>
      <c r="F343" s="6"/>
      <c r="G343" s="6"/>
    </row>
    <row r="344" spans="1:7" ht="47.25" hidden="1" customHeight="1" x14ac:dyDescent="0.25">
      <c r="A344" s="133"/>
      <c r="B344" s="4"/>
      <c r="C344" s="5"/>
      <c r="D344" s="4"/>
      <c r="E344" s="6"/>
      <c r="F344" s="6"/>
      <c r="G344" s="6"/>
    </row>
    <row r="345" spans="1:7" ht="27.75" hidden="1" customHeight="1" x14ac:dyDescent="0.25">
      <c r="A345" s="131"/>
      <c r="B345" s="140"/>
      <c r="C345" s="5"/>
      <c r="D345" s="4"/>
      <c r="E345" s="6"/>
      <c r="F345" s="6"/>
      <c r="G345" s="6"/>
    </row>
    <row r="346" spans="1:7" ht="27" hidden="1" customHeight="1" x14ac:dyDescent="0.25">
      <c r="A346" s="132"/>
      <c r="B346" s="151"/>
      <c r="C346" s="5"/>
      <c r="D346" s="4"/>
      <c r="E346" s="6"/>
      <c r="F346" s="6"/>
      <c r="G346" s="6"/>
    </row>
    <row r="347" spans="1:7" ht="28.5" hidden="1" customHeight="1" x14ac:dyDescent="0.25">
      <c r="A347" s="132"/>
      <c r="B347" s="140"/>
      <c r="C347" s="5"/>
      <c r="D347" s="4"/>
      <c r="E347" s="6"/>
      <c r="F347" s="6"/>
      <c r="G347" s="6"/>
    </row>
    <row r="348" spans="1:7" ht="25.5" hidden="1" customHeight="1" x14ac:dyDescent="0.25">
      <c r="A348" s="132"/>
      <c r="B348" s="151"/>
      <c r="C348" s="5"/>
      <c r="D348" s="4"/>
      <c r="E348" s="6"/>
      <c r="F348" s="6"/>
      <c r="G348" s="6"/>
    </row>
    <row r="349" spans="1:7" ht="27.75" hidden="1" customHeight="1" x14ac:dyDescent="0.25">
      <c r="A349" s="132"/>
      <c r="B349" s="4"/>
      <c r="C349" s="5"/>
      <c r="D349" s="4"/>
      <c r="E349" s="6"/>
      <c r="F349" s="6"/>
      <c r="G349" s="6"/>
    </row>
    <row r="350" spans="1:7" ht="26.25" hidden="1" customHeight="1" x14ac:dyDescent="0.25">
      <c r="A350" s="133"/>
      <c r="B350" s="4"/>
      <c r="C350" s="5"/>
      <c r="D350" s="4"/>
      <c r="E350" s="6"/>
      <c r="F350" s="6"/>
      <c r="G350" s="6"/>
    </row>
    <row r="351" spans="1:7" ht="21" hidden="1" customHeight="1" x14ac:dyDescent="0.25">
      <c r="A351" s="128"/>
      <c r="B351" s="4"/>
      <c r="C351" s="5"/>
      <c r="D351" s="4"/>
      <c r="E351" s="6"/>
      <c r="F351" s="6"/>
      <c r="G351" s="6"/>
    </row>
    <row r="352" spans="1:7" ht="27" hidden="1" customHeight="1" x14ac:dyDescent="0.25">
      <c r="A352" s="129"/>
      <c r="B352" s="4"/>
      <c r="C352" s="5"/>
      <c r="D352" s="4"/>
      <c r="E352" s="4"/>
      <c r="F352" s="4"/>
      <c r="G352" s="4"/>
    </row>
    <row r="353" spans="1:7" ht="48" hidden="1" customHeight="1" x14ac:dyDescent="0.25">
      <c r="A353" s="129"/>
      <c r="B353" s="4"/>
      <c r="C353" s="5"/>
      <c r="D353" s="4"/>
      <c r="E353" s="6"/>
      <c r="F353" s="6"/>
      <c r="G353" s="6"/>
    </row>
    <row r="354" spans="1:7" ht="45.75" hidden="1" customHeight="1" x14ac:dyDescent="0.25">
      <c r="A354" s="130"/>
      <c r="B354" s="4"/>
      <c r="C354" s="5"/>
      <c r="D354" s="4"/>
      <c r="E354" s="6"/>
      <c r="F354" s="6"/>
      <c r="G354" s="6"/>
    </row>
    <row r="355" spans="1:7" ht="18.75" hidden="1" customHeight="1" x14ac:dyDescent="0.25">
      <c r="A355" s="131"/>
      <c r="B355" s="4"/>
      <c r="C355" s="5"/>
      <c r="D355" s="4"/>
      <c r="E355" s="6"/>
      <c r="F355" s="6"/>
      <c r="G355" s="6"/>
    </row>
    <row r="356" spans="1:7" ht="44.25" hidden="1" customHeight="1" x14ac:dyDescent="0.25">
      <c r="A356" s="132"/>
      <c r="B356" s="4"/>
      <c r="C356" s="5"/>
      <c r="D356" s="4"/>
      <c r="E356" s="4"/>
      <c r="F356" s="4"/>
      <c r="G356" s="4"/>
    </row>
    <row r="357" spans="1:7" ht="41.25" hidden="1" customHeight="1" x14ac:dyDescent="0.25">
      <c r="A357" s="132"/>
      <c r="B357" s="4"/>
      <c r="C357" s="5"/>
      <c r="D357" s="4"/>
      <c r="E357" s="6"/>
      <c r="F357" s="6"/>
      <c r="G357" s="6"/>
    </row>
    <row r="358" spans="1:7" ht="39" hidden="1" customHeight="1" x14ac:dyDescent="0.25">
      <c r="A358" s="133"/>
      <c r="B358" s="4"/>
      <c r="C358" s="5"/>
      <c r="D358" s="4"/>
      <c r="E358" s="6"/>
      <c r="F358" s="6"/>
      <c r="G358" s="6"/>
    </row>
    <row r="359" spans="1:7" ht="18.75" hidden="1" customHeight="1" x14ac:dyDescent="0.25">
      <c r="A359" s="131"/>
      <c r="B359" s="4"/>
      <c r="C359" s="5"/>
      <c r="D359" s="4"/>
      <c r="E359" s="6"/>
      <c r="F359" s="8"/>
      <c r="G359" s="9"/>
    </row>
    <row r="360" spans="1:7" hidden="1" x14ac:dyDescent="0.25">
      <c r="A360" s="132"/>
      <c r="B360" s="4"/>
      <c r="C360" s="5"/>
      <c r="D360" s="4"/>
      <c r="E360" s="4"/>
      <c r="F360" s="4"/>
      <c r="G360" s="4"/>
    </row>
    <row r="361" spans="1:7" hidden="1" x14ac:dyDescent="0.25">
      <c r="A361" s="132"/>
      <c r="B361" s="4"/>
      <c r="C361" s="5"/>
      <c r="D361" s="4"/>
      <c r="E361" s="6"/>
      <c r="F361" s="6"/>
      <c r="G361" s="6"/>
    </row>
    <row r="362" spans="1:7" hidden="1" x14ac:dyDescent="0.25">
      <c r="A362" s="133"/>
      <c r="B362" s="4"/>
      <c r="C362" s="5"/>
      <c r="D362" s="4"/>
      <c r="E362" s="6"/>
      <c r="F362" s="6"/>
      <c r="G362" s="6"/>
    </row>
    <row r="363" spans="1:7" ht="17.25" hidden="1" customHeight="1" x14ac:dyDescent="0.25">
      <c r="A363" s="14"/>
      <c r="B363" s="155"/>
      <c r="C363" s="156"/>
      <c r="D363" s="156"/>
      <c r="E363" s="156"/>
      <c r="F363" s="156"/>
      <c r="G363" s="157"/>
    </row>
    <row r="364" spans="1:7" ht="16.5" hidden="1" customHeight="1" x14ac:dyDescent="0.25">
      <c r="A364" s="128"/>
      <c r="B364" s="4"/>
      <c r="C364" s="5"/>
      <c r="D364" s="4"/>
      <c r="E364" s="6"/>
      <c r="F364" s="6"/>
      <c r="G364" s="6"/>
    </row>
    <row r="365" spans="1:7" ht="55.5" hidden="1" customHeight="1" x14ac:dyDescent="0.25">
      <c r="A365" s="129"/>
      <c r="B365" s="4"/>
      <c r="C365" s="5"/>
      <c r="D365" s="4"/>
      <c r="E365" s="6"/>
      <c r="F365" s="6"/>
      <c r="G365" s="6"/>
    </row>
    <row r="366" spans="1:7" ht="33.75" hidden="1" customHeight="1" x14ac:dyDescent="0.25">
      <c r="A366" s="129"/>
      <c r="B366" s="4"/>
      <c r="C366" s="5"/>
      <c r="D366" s="4"/>
      <c r="E366" s="6"/>
      <c r="F366" s="6"/>
      <c r="G366" s="6"/>
    </row>
    <row r="367" spans="1:7" ht="29.25" hidden="1" customHeight="1" x14ac:dyDescent="0.25">
      <c r="A367" s="130"/>
      <c r="B367" s="4"/>
      <c r="C367" s="5"/>
      <c r="D367" s="4"/>
      <c r="E367" s="6"/>
      <c r="F367" s="6"/>
      <c r="G367" s="6"/>
    </row>
    <row r="368" spans="1:7" ht="23.25" hidden="1" customHeight="1" x14ac:dyDescent="0.25">
      <c r="A368" s="227"/>
      <c r="B368" s="4"/>
      <c r="C368" s="5"/>
      <c r="D368" s="4"/>
      <c r="E368" s="6"/>
      <c r="F368" s="8"/>
      <c r="G368" s="6"/>
    </row>
    <row r="369" spans="1:7" ht="53.25" hidden="1" customHeight="1" x14ac:dyDescent="0.25">
      <c r="A369" s="228"/>
      <c r="B369" s="140"/>
      <c r="C369" s="5"/>
      <c r="D369" s="4"/>
      <c r="E369" s="6"/>
      <c r="F369" s="6"/>
      <c r="G369" s="6"/>
    </row>
    <row r="370" spans="1:7" ht="36.75" hidden="1" customHeight="1" x14ac:dyDescent="0.25">
      <c r="A370" s="228"/>
      <c r="B370" s="137"/>
      <c r="C370" s="5"/>
      <c r="D370" s="4"/>
      <c r="E370" s="6"/>
      <c r="F370" s="6"/>
      <c r="G370" s="6"/>
    </row>
    <row r="371" spans="1:7" ht="36.75" hidden="1" customHeight="1" x14ac:dyDescent="0.25">
      <c r="A371" s="228"/>
      <c r="B371" s="151"/>
      <c r="C371" s="5"/>
      <c r="D371" s="4"/>
      <c r="E371" s="6"/>
      <c r="F371" s="4"/>
      <c r="G371" s="6"/>
    </row>
    <row r="372" spans="1:7" ht="40.5" hidden="1" customHeight="1" x14ac:dyDescent="0.25">
      <c r="A372" s="228"/>
      <c r="B372" s="140"/>
      <c r="C372" s="5"/>
      <c r="D372" s="4"/>
      <c r="E372" s="6"/>
      <c r="F372" s="8"/>
      <c r="G372" s="6"/>
    </row>
    <row r="373" spans="1:7" ht="40.5" hidden="1" customHeight="1" x14ac:dyDescent="0.25">
      <c r="A373" s="228"/>
      <c r="B373" s="137"/>
      <c r="C373" s="5"/>
      <c r="D373" s="4"/>
      <c r="E373" s="6"/>
      <c r="F373" s="8"/>
      <c r="G373" s="6"/>
    </row>
    <row r="374" spans="1:7" ht="40.5" hidden="1" customHeight="1" x14ac:dyDescent="0.25">
      <c r="A374" s="228"/>
      <c r="B374" s="151"/>
      <c r="C374" s="5"/>
      <c r="D374" s="4"/>
      <c r="E374" s="6"/>
      <c r="F374" s="8"/>
      <c r="G374" s="6"/>
    </row>
    <row r="375" spans="1:7" ht="36" hidden="1" customHeight="1" x14ac:dyDescent="0.25">
      <c r="A375" s="228"/>
      <c r="B375" s="146"/>
      <c r="C375" s="5"/>
      <c r="D375" s="4"/>
      <c r="E375" s="6"/>
      <c r="F375" s="6"/>
      <c r="G375" s="6"/>
    </row>
    <row r="376" spans="1:7" ht="43.5" hidden="1" customHeight="1" x14ac:dyDescent="0.25">
      <c r="A376" s="228"/>
      <c r="B376" s="146"/>
      <c r="C376" s="5"/>
      <c r="D376" s="4"/>
      <c r="E376" s="6"/>
      <c r="F376" s="6"/>
      <c r="G376" s="6"/>
    </row>
    <row r="377" spans="1:7" ht="49.5" hidden="1" customHeight="1" x14ac:dyDescent="0.25">
      <c r="A377" s="229"/>
      <c r="B377" s="146"/>
      <c r="C377" s="5"/>
      <c r="D377" s="4"/>
      <c r="E377" s="6"/>
      <c r="F377" s="6"/>
      <c r="G377" s="6"/>
    </row>
    <row r="378" spans="1:7" hidden="1" x14ac:dyDescent="0.25">
      <c r="A378" s="14"/>
      <c r="B378" s="152"/>
      <c r="C378" s="153"/>
      <c r="D378" s="153"/>
      <c r="E378" s="153"/>
      <c r="F378" s="153"/>
      <c r="G378" s="154"/>
    </row>
    <row r="379" spans="1:7" ht="17.25" hidden="1" customHeight="1" x14ac:dyDescent="0.25">
      <c r="A379" s="128"/>
      <c r="B379" s="4"/>
      <c r="C379" s="5"/>
      <c r="D379" s="4"/>
      <c r="E379" s="6"/>
      <c r="F379" s="9"/>
      <c r="G379" s="6"/>
    </row>
    <row r="380" spans="1:7" ht="27.75" hidden="1" customHeight="1" x14ac:dyDescent="0.25">
      <c r="A380" s="129"/>
      <c r="B380" s="4"/>
      <c r="C380" s="5"/>
      <c r="D380" s="4"/>
      <c r="E380" s="6"/>
      <c r="F380" s="6"/>
      <c r="G380" s="6"/>
    </row>
    <row r="381" spans="1:7" ht="33.75" hidden="1" customHeight="1" x14ac:dyDescent="0.25">
      <c r="A381" s="129"/>
      <c r="B381" s="4"/>
      <c r="C381" s="5"/>
      <c r="D381" s="4"/>
      <c r="E381" s="6"/>
      <c r="F381" s="6"/>
      <c r="G381" s="6"/>
    </row>
    <row r="382" spans="1:7" ht="44.25" hidden="1" customHeight="1" x14ac:dyDescent="0.25">
      <c r="A382" s="130"/>
      <c r="B382" s="4"/>
      <c r="C382" s="5"/>
      <c r="D382" s="4"/>
      <c r="E382" s="6"/>
      <c r="F382" s="6"/>
      <c r="G382" s="6"/>
    </row>
    <row r="383" spans="1:7" hidden="1" x14ac:dyDescent="0.25">
      <c r="A383" s="131"/>
      <c r="B383" s="140"/>
      <c r="C383" s="5"/>
      <c r="D383" s="4"/>
      <c r="E383" s="6"/>
      <c r="F383" s="9"/>
      <c r="G383" s="6"/>
    </row>
    <row r="384" spans="1:7" hidden="1" x14ac:dyDescent="0.25">
      <c r="A384" s="132"/>
      <c r="B384" s="151"/>
      <c r="C384" s="5"/>
      <c r="D384" s="4"/>
      <c r="E384" s="6"/>
      <c r="F384" s="9"/>
      <c r="G384" s="6"/>
    </row>
    <row r="385" spans="1:7" hidden="1" x14ac:dyDescent="0.25">
      <c r="A385" s="132"/>
      <c r="B385" s="4"/>
      <c r="C385" s="5"/>
      <c r="D385" s="4"/>
      <c r="E385" s="6"/>
      <c r="F385" s="6"/>
      <c r="G385" s="6"/>
    </row>
    <row r="386" spans="1:7" hidden="1" x14ac:dyDescent="0.25">
      <c r="A386" s="132"/>
      <c r="B386" s="4"/>
      <c r="C386" s="5"/>
      <c r="D386" s="4"/>
      <c r="E386" s="6"/>
      <c r="F386" s="6"/>
      <c r="G386" s="6"/>
    </row>
    <row r="387" spans="1:7" ht="38.25" hidden="1" customHeight="1" x14ac:dyDescent="0.25">
      <c r="A387" s="133"/>
      <c r="B387" s="4"/>
      <c r="C387" s="5"/>
      <c r="D387" s="4"/>
      <c r="E387" s="6"/>
      <c r="F387" s="6"/>
      <c r="G387" s="6"/>
    </row>
    <row r="388" spans="1:7" ht="17.25" hidden="1" customHeight="1" x14ac:dyDescent="0.25">
      <c r="A388" s="128"/>
      <c r="B388" s="4"/>
      <c r="C388" s="5"/>
      <c r="D388" s="4"/>
      <c r="E388" s="6"/>
      <c r="F388" s="6"/>
      <c r="G388" s="6"/>
    </row>
    <row r="389" spans="1:7" ht="30" hidden="1" customHeight="1" x14ac:dyDescent="0.25">
      <c r="A389" s="129"/>
      <c r="B389" s="4"/>
      <c r="C389" s="5"/>
      <c r="D389" s="4"/>
      <c r="E389" s="6"/>
      <c r="F389" s="6"/>
      <c r="G389" s="6"/>
    </row>
    <row r="390" spans="1:7" ht="30.75" hidden="1" customHeight="1" x14ac:dyDescent="0.25">
      <c r="A390" s="129"/>
      <c r="B390" s="4"/>
      <c r="C390" s="5"/>
      <c r="D390" s="4"/>
      <c r="E390" s="6"/>
      <c r="F390" s="6"/>
      <c r="G390" s="6"/>
    </row>
    <row r="391" spans="1:7" ht="33.75" hidden="1" customHeight="1" x14ac:dyDescent="0.25">
      <c r="A391" s="130"/>
      <c r="B391" s="4"/>
      <c r="C391" s="5"/>
      <c r="D391" s="4"/>
      <c r="E391" s="6"/>
      <c r="F391" s="6"/>
      <c r="G391" s="6"/>
    </row>
    <row r="392" spans="1:7" ht="19.5" hidden="1" customHeight="1" x14ac:dyDescent="0.25">
      <c r="A392" s="131"/>
      <c r="B392" s="140"/>
      <c r="C392" s="5"/>
      <c r="D392" s="4"/>
      <c r="E392" s="6"/>
      <c r="F392" s="9"/>
      <c r="G392" s="6"/>
    </row>
    <row r="393" spans="1:7" ht="20.25" hidden="1" customHeight="1" x14ac:dyDescent="0.25">
      <c r="A393" s="132"/>
      <c r="B393" s="151"/>
      <c r="C393" s="5"/>
      <c r="D393" s="4"/>
      <c r="E393" s="6"/>
      <c r="F393" s="9"/>
      <c r="G393" s="6"/>
    </row>
    <row r="394" spans="1:7" hidden="1" x14ac:dyDescent="0.25">
      <c r="A394" s="132"/>
      <c r="B394" s="4"/>
      <c r="C394" s="5"/>
      <c r="D394" s="4"/>
      <c r="E394" s="6"/>
      <c r="F394" s="6"/>
      <c r="G394" s="6"/>
    </row>
    <row r="395" spans="1:7" hidden="1" x14ac:dyDescent="0.25">
      <c r="A395" s="132"/>
      <c r="B395" s="4"/>
      <c r="C395" s="5"/>
      <c r="D395" s="4"/>
      <c r="E395" s="6"/>
      <c r="F395" s="6"/>
      <c r="G395" s="6"/>
    </row>
    <row r="396" spans="1:7" hidden="1" x14ac:dyDescent="0.25">
      <c r="A396" s="133"/>
      <c r="B396" s="4"/>
      <c r="C396" s="5"/>
      <c r="D396" s="4"/>
      <c r="E396" s="6"/>
      <c r="F396" s="6"/>
      <c r="G396" s="6"/>
    </row>
    <row r="397" spans="1:7" ht="18" hidden="1" customHeight="1" x14ac:dyDescent="0.25">
      <c r="A397" s="14"/>
      <c r="B397" s="152"/>
      <c r="C397" s="153"/>
      <c r="D397" s="153"/>
      <c r="E397" s="153"/>
      <c r="F397" s="153"/>
      <c r="G397" s="154"/>
    </row>
    <row r="398" spans="1:7" ht="18" hidden="1" customHeight="1" x14ac:dyDescent="0.25">
      <c r="A398" s="128"/>
      <c r="B398" s="4"/>
      <c r="C398" s="5"/>
      <c r="D398" s="4"/>
      <c r="E398" s="6"/>
      <c r="F398" s="6"/>
      <c r="G398" s="6"/>
    </row>
    <row r="399" spans="1:7" ht="34.5" hidden="1" customHeight="1" x14ac:dyDescent="0.25">
      <c r="A399" s="129"/>
      <c r="B399" s="4"/>
      <c r="C399" s="5"/>
      <c r="D399" s="4"/>
      <c r="E399" s="6"/>
      <c r="F399" s="6"/>
      <c r="G399" s="6"/>
    </row>
    <row r="400" spans="1:7" ht="30.75" hidden="1" customHeight="1" x14ac:dyDescent="0.25">
      <c r="A400" s="129"/>
      <c r="B400" s="4"/>
      <c r="C400" s="5"/>
      <c r="D400" s="4"/>
      <c r="E400" s="6"/>
      <c r="F400" s="6"/>
      <c r="G400" s="6"/>
    </row>
    <row r="401" spans="1:7" ht="31.5" hidden="1" customHeight="1" x14ac:dyDescent="0.25">
      <c r="A401" s="130"/>
      <c r="B401" s="4"/>
      <c r="C401" s="5"/>
      <c r="D401" s="4"/>
      <c r="E401" s="6"/>
      <c r="F401" s="6"/>
      <c r="G401" s="6"/>
    </row>
    <row r="402" spans="1:7" ht="18.75" hidden="1" customHeight="1" x14ac:dyDescent="0.25">
      <c r="A402" s="131"/>
      <c r="B402" s="140"/>
      <c r="C402" s="5"/>
      <c r="D402" s="4"/>
      <c r="E402" s="8"/>
      <c r="F402" s="8"/>
      <c r="G402" s="6"/>
    </row>
    <row r="403" spans="1:7" ht="18.75" hidden="1" customHeight="1" x14ac:dyDescent="0.25">
      <c r="A403" s="132"/>
      <c r="B403" s="151"/>
      <c r="C403" s="5"/>
      <c r="D403" s="4"/>
      <c r="E403" s="8"/>
      <c r="F403" s="8"/>
      <c r="G403" s="6"/>
    </row>
    <row r="404" spans="1:7" hidden="1" x14ac:dyDescent="0.25">
      <c r="A404" s="132"/>
      <c r="B404" s="4"/>
      <c r="C404" s="5"/>
      <c r="D404" s="4"/>
      <c r="E404" s="6"/>
      <c r="F404" s="6"/>
      <c r="G404" s="6"/>
    </row>
    <row r="405" spans="1:7" hidden="1" x14ac:dyDescent="0.25">
      <c r="A405" s="132"/>
      <c r="B405" s="4"/>
      <c r="C405" s="5"/>
      <c r="D405" s="4"/>
      <c r="E405" s="6"/>
      <c r="F405" s="6"/>
      <c r="G405" s="6"/>
    </row>
    <row r="406" spans="1:7" hidden="1" x14ac:dyDescent="0.25">
      <c r="A406" s="133"/>
      <c r="B406" s="4"/>
      <c r="C406" s="5"/>
      <c r="D406" s="4"/>
      <c r="E406" s="6"/>
      <c r="F406" s="6"/>
      <c r="G406" s="6"/>
    </row>
    <row r="407" spans="1:7" hidden="1" x14ac:dyDescent="0.25">
      <c r="A407" s="14"/>
      <c r="B407" s="152"/>
      <c r="C407" s="153"/>
      <c r="D407" s="153"/>
      <c r="E407" s="153"/>
      <c r="F407" s="153"/>
      <c r="G407" s="154"/>
    </row>
    <row r="408" spans="1:7" ht="17.25" hidden="1" customHeight="1" x14ac:dyDescent="0.25">
      <c r="A408" s="128"/>
      <c r="B408" s="4"/>
      <c r="C408" s="5"/>
      <c r="D408" s="4"/>
      <c r="E408" s="6"/>
      <c r="F408" s="6"/>
      <c r="G408" s="6"/>
    </row>
    <row r="409" spans="1:7" ht="78" hidden="1" customHeight="1" x14ac:dyDescent="0.25">
      <c r="A409" s="129"/>
      <c r="B409" s="4"/>
      <c r="C409" s="5"/>
      <c r="D409" s="4"/>
      <c r="E409" s="4"/>
      <c r="F409" s="4"/>
      <c r="G409" s="4"/>
    </row>
    <row r="410" spans="1:7" ht="39" hidden="1" customHeight="1" x14ac:dyDescent="0.25">
      <c r="A410" s="129"/>
      <c r="B410" s="4"/>
      <c r="C410" s="5"/>
      <c r="D410" s="4"/>
      <c r="E410" s="6"/>
      <c r="F410" s="6"/>
      <c r="G410" s="6"/>
    </row>
    <row r="411" spans="1:7" hidden="1" x14ac:dyDescent="0.25">
      <c r="A411" s="130"/>
      <c r="B411" s="4"/>
      <c r="C411" s="5"/>
      <c r="D411" s="4"/>
      <c r="E411" s="6"/>
      <c r="F411" s="6"/>
      <c r="G411" s="6"/>
    </row>
    <row r="412" spans="1:7" ht="18.75" hidden="1" customHeight="1" x14ac:dyDescent="0.25">
      <c r="A412" s="131"/>
      <c r="B412" s="4"/>
      <c r="C412" s="5"/>
      <c r="D412" s="4"/>
      <c r="E412" s="9"/>
      <c r="F412" s="9"/>
      <c r="G412" s="6"/>
    </row>
    <row r="413" spans="1:7" hidden="1" x14ac:dyDescent="0.25">
      <c r="A413" s="132"/>
      <c r="B413" s="4"/>
      <c r="C413" s="5"/>
      <c r="D413" s="4"/>
      <c r="E413" s="4"/>
      <c r="F413" s="4"/>
      <c r="G413" s="6"/>
    </row>
    <row r="414" spans="1:7" ht="33.75" hidden="1" customHeight="1" x14ac:dyDescent="0.25">
      <c r="A414" s="132"/>
      <c r="B414" s="4"/>
      <c r="C414" s="5"/>
      <c r="D414" s="4"/>
      <c r="E414" s="9"/>
      <c r="F414" s="9"/>
      <c r="G414" s="6"/>
    </row>
    <row r="415" spans="1:7" ht="31.5" hidden="1" customHeight="1" x14ac:dyDescent="0.25">
      <c r="A415" s="133"/>
      <c r="B415" s="4"/>
      <c r="C415" s="5"/>
      <c r="D415" s="4"/>
      <c r="E415" s="6"/>
      <c r="F415" s="6"/>
      <c r="G415" s="6"/>
    </row>
    <row r="416" spans="1:7" ht="19.5" hidden="1" customHeight="1" x14ac:dyDescent="0.25">
      <c r="A416" s="131"/>
      <c r="B416" s="4"/>
      <c r="C416" s="5"/>
      <c r="D416" s="4"/>
      <c r="E416" s="6"/>
      <c r="F416" s="6"/>
      <c r="G416" s="8"/>
    </row>
    <row r="417" spans="1:7" ht="93.75" hidden="1" customHeight="1" x14ac:dyDescent="0.25">
      <c r="A417" s="132"/>
      <c r="B417" s="4"/>
      <c r="C417" s="5"/>
      <c r="D417" s="4"/>
      <c r="E417" s="6"/>
      <c r="F417" s="6"/>
      <c r="G417" s="4"/>
    </row>
    <row r="418" spans="1:7" ht="30" hidden="1" customHeight="1" x14ac:dyDescent="0.25">
      <c r="A418" s="132"/>
      <c r="B418" s="4"/>
      <c r="C418" s="5"/>
      <c r="D418" s="4"/>
      <c r="E418" s="6"/>
      <c r="F418" s="6"/>
      <c r="G418" s="8"/>
    </row>
    <row r="419" spans="1:7" ht="30" hidden="1" customHeight="1" x14ac:dyDescent="0.25">
      <c r="A419" s="133"/>
      <c r="B419" s="4"/>
      <c r="C419" s="5"/>
      <c r="D419" s="4"/>
      <c r="E419" s="6"/>
      <c r="F419" s="6"/>
      <c r="G419" s="24"/>
    </row>
    <row r="420" spans="1:7" ht="24" hidden="1" customHeight="1" x14ac:dyDescent="0.25">
      <c r="A420" s="128"/>
      <c r="B420" s="4"/>
      <c r="C420" s="5"/>
      <c r="D420" s="4"/>
      <c r="E420" s="6"/>
      <c r="F420" s="6"/>
      <c r="G420" s="6"/>
    </row>
    <row r="421" spans="1:7" ht="24" hidden="1" customHeight="1" x14ac:dyDescent="0.25">
      <c r="A421" s="129"/>
      <c r="B421" s="4"/>
      <c r="C421" s="5"/>
      <c r="D421" s="4"/>
      <c r="E421" s="4"/>
      <c r="F421" s="4"/>
      <c r="G421" s="4"/>
    </row>
    <row r="422" spans="1:7" ht="20.25" hidden="1" customHeight="1" x14ac:dyDescent="0.25">
      <c r="A422" s="129"/>
      <c r="B422" s="4"/>
      <c r="C422" s="5"/>
      <c r="D422" s="4"/>
      <c r="E422" s="6"/>
      <c r="F422" s="6"/>
      <c r="G422" s="6"/>
    </row>
    <row r="423" spans="1:7" ht="19.5" hidden="1" customHeight="1" x14ac:dyDescent="0.25">
      <c r="A423" s="130"/>
      <c r="B423" s="4"/>
      <c r="C423" s="5"/>
      <c r="D423" s="4"/>
      <c r="E423" s="6"/>
      <c r="F423" s="6"/>
      <c r="G423" s="6"/>
    </row>
    <row r="424" spans="1:7" ht="20.25" hidden="1" customHeight="1" x14ac:dyDescent="0.25">
      <c r="A424" s="131"/>
      <c r="B424" s="4"/>
      <c r="C424" s="5"/>
      <c r="D424" s="4"/>
      <c r="E424" s="8"/>
      <c r="F424" s="8"/>
      <c r="G424" s="8"/>
    </row>
    <row r="425" spans="1:7" ht="17.25" hidden="1" customHeight="1" x14ac:dyDescent="0.25">
      <c r="A425" s="132"/>
      <c r="B425" s="4"/>
      <c r="C425" s="5"/>
      <c r="D425" s="4"/>
      <c r="E425" s="4"/>
      <c r="F425" s="4"/>
      <c r="G425" s="4"/>
    </row>
    <row r="426" spans="1:7" ht="19.5" hidden="1" customHeight="1" x14ac:dyDescent="0.25">
      <c r="A426" s="132"/>
      <c r="B426" s="4"/>
      <c r="C426" s="5"/>
      <c r="D426" s="4"/>
      <c r="E426" s="6"/>
      <c r="F426" s="6"/>
      <c r="G426" s="6"/>
    </row>
    <row r="427" spans="1:7" ht="20.25" hidden="1" customHeight="1" x14ac:dyDescent="0.25">
      <c r="A427" s="133"/>
      <c r="B427" s="4"/>
      <c r="C427" s="5"/>
      <c r="D427" s="4"/>
      <c r="E427" s="6"/>
      <c r="F427" s="6"/>
      <c r="G427" s="6"/>
    </row>
    <row r="428" spans="1:7" hidden="1" x14ac:dyDescent="0.25">
      <c r="A428" s="128"/>
      <c r="B428" s="4"/>
      <c r="C428" s="5"/>
      <c r="D428" s="4"/>
      <c r="E428" s="6"/>
      <c r="F428" s="6"/>
      <c r="G428" s="6"/>
    </row>
    <row r="429" spans="1:7" hidden="1" x14ac:dyDescent="0.25">
      <c r="A429" s="129"/>
      <c r="B429" s="4"/>
      <c r="C429" s="5"/>
      <c r="D429" s="4"/>
      <c r="E429" s="4"/>
      <c r="F429" s="4"/>
      <c r="G429" s="4"/>
    </row>
    <row r="430" spans="1:7" hidden="1" x14ac:dyDescent="0.25">
      <c r="A430" s="129"/>
      <c r="B430" s="4"/>
      <c r="C430" s="5"/>
      <c r="D430" s="4"/>
      <c r="E430" s="6"/>
      <c r="F430" s="6"/>
      <c r="G430" s="6"/>
    </row>
    <row r="431" spans="1:7" hidden="1" x14ac:dyDescent="0.25">
      <c r="A431" s="130"/>
      <c r="B431" s="4"/>
      <c r="C431" s="5"/>
      <c r="D431" s="4"/>
      <c r="E431" s="6"/>
      <c r="F431" s="6"/>
      <c r="G431" s="6"/>
    </row>
    <row r="432" spans="1:7" ht="17.25" hidden="1" customHeight="1" x14ac:dyDescent="0.25">
      <c r="A432" s="131"/>
      <c r="B432" s="4"/>
      <c r="C432" s="5"/>
      <c r="D432" s="4"/>
      <c r="E432" s="8"/>
      <c r="F432" s="8"/>
      <c r="G432" s="8"/>
    </row>
    <row r="433" spans="1:7" ht="19.5" hidden="1" customHeight="1" x14ac:dyDescent="0.25">
      <c r="A433" s="132"/>
      <c r="B433" s="4"/>
      <c r="C433" s="5"/>
      <c r="D433" s="4"/>
      <c r="E433" s="4"/>
      <c r="F433" s="4"/>
      <c r="G433" s="4"/>
    </row>
    <row r="434" spans="1:7" ht="18.75" hidden="1" customHeight="1" x14ac:dyDescent="0.25">
      <c r="A434" s="132"/>
      <c r="B434" s="4"/>
      <c r="C434" s="5"/>
      <c r="D434" s="4"/>
      <c r="E434" s="6"/>
      <c r="F434" s="6"/>
      <c r="G434" s="6"/>
    </row>
    <row r="435" spans="1:7" ht="18" hidden="1" customHeight="1" x14ac:dyDescent="0.25">
      <c r="A435" s="133"/>
      <c r="B435" s="4"/>
      <c r="C435" s="5"/>
      <c r="D435" s="4"/>
      <c r="E435" s="6"/>
      <c r="F435" s="6"/>
      <c r="G435" s="6"/>
    </row>
    <row r="436" spans="1:7" ht="15" hidden="1" customHeight="1" x14ac:dyDescent="0.25">
      <c r="A436" s="227"/>
      <c r="B436" s="4"/>
      <c r="C436" s="5"/>
      <c r="D436" s="4"/>
      <c r="E436" s="8"/>
      <c r="F436" s="8"/>
      <c r="G436" s="8"/>
    </row>
    <row r="437" spans="1:7" hidden="1" x14ac:dyDescent="0.25">
      <c r="A437" s="228"/>
      <c r="B437" s="140"/>
      <c r="C437" s="5"/>
      <c r="D437" s="4"/>
      <c r="E437" s="6"/>
      <c r="F437" s="6"/>
      <c r="G437" s="6"/>
    </row>
    <row r="438" spans="1:7" ht="18.75" hidden="1" customHeight="1" x14ac:dyDescent="0.25">
      <c r="A438" s="228"/>
      <c r="B438" s="151"/>
      <c r="C438" s="5"/>
      <c r="D438" s="4"/>
      <c r="E438" s="6"/>
      <c r="F438" s="6"/>
      <c r="G438" s="6"/>
    </row>
    <row r="439" spans="1:7" ht="25.5" hidden="1" customHeight="1" x14ac:dyDescent="0.25">
      <c r="A439" s="228"/>
      <c r="B439" s="140"/>
      <c r="C439" s="5"/>
      <c r="D439" s="4"/>
      <c r="E439" s="6"/>
      <c r="F439" s="6"/>
      <c r="G439" s="6"/>
    </row>
    <row r="440" spans="1:7" hidden="1" x14ac:dyDescent="0.25">
      <c r="A440" s="228"/>
      <c r="B440" s="151"/>
      <c r="C440" s="5"/>
      <c r="D440" s="4"/>
      <c r="E440" s="6"/>
      <c r="F440" s="6"/>
      <c r="G440" s="6"/>
    </row>
    <row r="441" spans="1:7" hidden="1" x14ac:dyDescent="0.25">
      <c r="A441" s="228"/>
      <c r="B441" s="140"/>
      <c r="C441" s="5"/>
      <c r="D441" s="4"/>
      <c r="E441" s="6"/>
      <c r="F441" s="6"/>
      <c r="G441" s="6"/>
    </row>
    <row r="442" spans="1:7" hidden="1" x14ac:dyDescent="0.25">
      <c r="A442" s="229"/>
      <c r="B442" s="151"/>
      <c r="C442" s="5"/>
      <c r="D442" s="4"/>
      <c r="E442" s="6"/>
      <c r="F442" s="6"/>
      <c r="G442" s="6"/>
    </row>
    <row r="443" spans="1:7" ht="20.25" hidden="1" customHeight="1" x14ac:dyDescent="0.25">
      <c r="A443" s="131"/>
      <c r="B443" s="4"/>
      <c r="C443" s="5"/>
      <c r="D443" s="4"/>
      <c r="E443" s="8"/>
      <c r="F443" s="8"/>
      <c r="G443" s="8"/>
    </row>
    <row r="444" spans="1:7" ht="23.25" hidden="1" customHeight="1" x14ac:dyDescent="0.25">
      <c r="A444" s="132"/>
      <c r="B444" s="4"/>
      <c r="C444" s="5"/>
      <c r="D444" s="4"/>
      <c r="E444" s="6"/>
      <c r="F444" s="6"/>
      <c r="G444" s="6"/>
    </row>
    <row r="445" spans="1:7" hidden="1" x14ac:dyDescent="0.25">
      <c r="A445" s="132"/>
      <c r="B445" s="4"/>
      <c r="C445" s="5"/>
      <c r="D445" s="4"/>
      <c r="E445" s="6"/>
      <c r="F445" s="6"/>
      <c r="G445" s="6"/>
    </row>
    <row r="446" spans="1:7" ht="30" hidden="1" customHeight="1" x14ac:dyDescent="0.25">
      <c r="A446" s="133"/>
      <c r="B446" s="4"/>
      <c r="C446" s="5"/>
      <c r="D446" s="4"/>
      <c r="E446" s="6"/>
      <c r="F446" s="6"/>
      <c r="G446" s="6"/>
    </row>
    <row r="447" spans="1:7" ht="18" hidden="1" customHeight="1" x14ac:dyDescent="0.25">
      <c r="A447" s="128"/>
      <c r="B447" s="4"/>
      <c r="C447" s="5"/>
      <c r="D447" s="4"/>
      <c r="E447" s="6"/>
      <c r="F447" s="6"/>
      <c r="G447" s="6"/>
    </row>
    <row r="448" spans="1:7" ht="31.5" hidden="1" customHeight="1" x14ac:dyDescent="0.25">
      <c r="A448" s="129"/>
      <c r="B448" s="4"/>
      <c r="C448" s="5"/>
      <c r="D448" s="4"/>
      <c r="E448" s="6"/>
      <c r="F448" s="4"/>
      <c r="G448" s="6"/>
    </row>
    <row r="449" spans="1:7" ht="26.25" hidden="1" customHeight="1" x14ac:dyDescent="0.25">
      <c r="A449" s="129"/>
      <c r="B449" s="4"/>
      <c r="C449" s="5"/>
      <c r="D449" s="4"/>
      <c r="E449" s="6"/>
      <c r="F449" s="6"/>
      <c r="G449" s="6"/>
    </row>
    <row r="450" spans="1:7" ht="30" hidden="1" customHeight="1" x14ac:dyDescent="0.25">
      <c r="A450" s="130"/>
      <c r="B450" s="4"/>
      <c r="C450" s="5"/>
      <c r="D450" s="4"/>
      <c r="E450" s="6"/>
      <c r="F450" s="6"/>
      <c r="G450" s="6"/>
    </row>
    <row r="451" spans="1:7" ht="33" hidden="1" customHeight="1" x14ac:dyDescent="0.25">
      <c r="A451" s="131"/>
      <c r="B451" s="4"/>
      <c r="C451" s="5"/>
      <c r="D451" s="4"/>
      <c r="E451" s="6"/>
      <c r="F451" s="6"/>
      <c r="G451" s="6"/>
    </row>
    <row r="452" spans="1:7" ht="33" hidden="1" customHeight="1" x14ac:dyDescent="0.25">
      <c r="A452" s="132"/>
      <c r="B452" s="4"/>
      <c r="C452" s="5"/>
      <c r="D452" s="4"/>
      <c r="E452" s="6"/>
      <c r="F452" s="4"/>
      <c r="G452" s="6"/>
    </row>
    <row r="453" spans="1:7" ht="27.75" hidden="1" customHeight="1" x14ac:dyDescent="0.25">
      <c r="A453" s="132"/>
      <c r="B453" s="4"/>
      <c r="C453" s="5"/>
      <c r="D453" s="4"/>
      <c r="E453" s="6"/>
      <c r="F453" s="6"/>
      <c r="G453" s="6"/>
    </row>
    <row r="454" spans="1:7" ht="40.5" hidden="1" customHeight="1" x14ac:dyDescent="0.25">
      <c r="A454" s="133"/>
      <c r="B454" s="4"/>
      <c r="C454" s="5"/>
      <c r="D454" s="4"/>
      <c r="E454" s="6"/>
      <c r="F454" s="6"/>
      <c r="G454" s="6"/>
    </row>
    <row r="455" spans="1:7" ht="20.25" hidden="1" customHeight="1" x14ac:dyDescent="0.25">
      <c r="A455" s="128"/>
      <c r="B455" s="4"/>
      <c r="C455" s="5"/>
      <c r="D455" s="4"/>
      <c r="E455" s="6"/>
      <c r="F455" s="6"/>
      <c r="G455" s="6"/>
    </row>
    <row r="456" spans="1:7" ht="27.75" hidden="1" customHeight="1" x14ac:dyDescent="0.25">
      <c r="A456" s="129"/>
      <c r="B456" s="4"/>
      <c r="C456" s="5"/>
      <c r="D456" s="4"/>
      <c r="E456" s="4"/>
      <c r="F456" s="4"/>
      <c r="G456" s="4"/>
    </row>
    <row r="457" spans="1:7" ht="30.75" hidden="1" customHeight="1" x14ac:dyDescent="0.25">
      <c r="A457" s="129"/>
      <c r="B457" s="4"/>
      <c r="C457" s="5"/>
      <c r="D457" s="4"/>
      <c r="E457" s="6"/>
      <c r="F457" s="6"/>
      <c r="G457" s="6"/>
    </row>
    <row r="458" spans="1:7" ht="30.75" hidden="1" customHeight="1" x14ac:dyDescent="0.25">
      <c r="A458" s="130"/>
      <c r="B458" s="4"/>
      <c r="C458" s="5"/>
      <c r="D458" s="4"/>
      <c r="E458" s="6"/>
      <c r="F458" s="6"/>
      <c r="G458" s="6"/>
    </row>
    <row r="459" spans="1:7" hidden="1" x14ac:dyDescent="0.25">
      <c r="A459" s="131"/>
      <c r="B459" s="4"/>
      <c r="C459" s="5"/>
      <c r="D459" s="4"/>
      <c r="E459" s="8"/>
      <c r="F459" s="8"/>
      <c r="G459" s="8"/>
    </row>
    <row r="460" spans="1:7" hidden="1" x14ac:dyDescent="0.25">
      <c r="A460" s="132"/>
      <c r="B460" s="4"/>
      <c r="C460" s="5"/>
      <c r="D460" s="4"/>
      <c r="E460" s="4"/>
      <c r="F460" s="4"/>
      <c r="G460" s="4"/>
    </row>
    <row r="461" spans="1:7" hidden="1" x14ac:dyDescent="0.25">
      <c r="A461" s="132"/>
      <c r="B461" s="4"/>
      <c r="C461" s="5"/>
      <c r="D461" s="4"/>
      <c r="E461" s="6"/>
      <c r="F461" s="6"/>
      <c r="G461" s="6"/>
    </row>
    <row r="462" spans="1:7" hidden="1" x14ac:dyDescent="0.25">
      <c r="A462" s="133"/>
      <c r="B462" s="4"/>
      <c r="C462" s="5"/>
      <c r="D462" s="4"/>
      <c r="E462" s="6"/>
      <c r="F462" s="6"/>
      <c r="G462" s="6"/>
    </row>
    <row r="463" spans="1:7" ht="18.75" hidden="1" customHeight="1" x14ac:dyDescent="0.25">
      <c r="A463" s="128"/>
      <c r="B463" s="4"/>
      <c r="C463" s="5"/>
      <c r="D463" s="4"/>
      <c r="E463" s="6"/>
      <c r="F463" s="6"/>
      <c r="G463" s="6"/>
    </row>
    <row r="464" spans="1:7" ht="30.75" hidden="1" customHeight="1" x14ac:dyDescent="0.25">
      <c r="A464" s="129"/>
      <c r="B464" s="4"/>
      <c r="C464" s="5"/>
      <c r="D464" s="4"/>
      <c r="E464" s="4"/>
      <c r="F464" s="4"/>
      <c r="G464" s="4"/>
    </row>
    <row r="465" spans="1:7" ht="44.25" hidden="1" customHeight="1" x14ac:dyDescent="0.25">
      <c r="A465" s="129"/>
      <c r="B465" s="4"/>
      <c r="C465" s="5"/>
      <c r="D465" s="4"/>
      <c r="E465" s="6"/>
      <c r="F465" s="6"/>
      <c r="G465" s="6"/>
    </row>
    <row r="466" spans="1:7" ht="39.75" hidden="1" customHeight="1" x14ac:dyDescent="0.25">
      <c r="A466" s="130"/>
      <c r="B466" s="4"/>
      <c r="C466" s="5"/>
      <c r="D466" s="4"/>
      <c r="E466" s="6"/>
      <c r="F466" s="6"/>
      <c r="G466" s="6"/>
    </row>
    <row r="467" spans="1:7" hidden="1" x14ac:dyDescent="0.25">
      <c r="A467" s="131"/>
      <c r="B467" s="4"/>
      <c r="C467" s="5"/>
      <c r="D467" s="4"/>
      <c r="E467" s="8"/>
      <c r="F467" s="8"/>
      <c r="G467" s="8"/>
    </row>
    <row r="468" spans="1:7" hidden="1" x14ac:dyDescent="0.25">
      <c r="A468" s="132"/>
      <c r="B468" s="4"/>
      <c r="C468" s="5"/>
      <c r="D468" s="4"/>
      <c r="E468" s="4"/>
      <c r="F468" s="4"/>
      <c r="G468" s="4"/>
    </row>
    <row r="469" spans="1:7" hidden="1" x14ac:dyDescent="0.25">
      <c r="A469" s="132"/>
      <c r="B469" s="4"/>
      <c r="C469" s="5"/>
      <c r="D469" s="4"/>
      <c r="E469" s="6"/>
      <c r="F469" s="6"/>
      <c r="G469" s="6"/>
    </row>
    <row r="470" spans="1:7" hidden="1" x14ac:dyDescent="0.25">
      <c r="A470" s="133"/>
      <c r="B470" s="4"/>
      <c r="C470" s="5"/>
      <c r="D470" s="4"/>
      <c r="E470" s="6"/>
      <c r="F470" s="6"/>
      <c r="G470" s="6"/>
    </row>
    <row r="471" spans="1:7" ht="38.25" hidden="1" customHeight="1" x14ac:dyDescent="0.25">
      <c r="A471" s="128"/>
      <c r="B471" s="4"/>
      <c r="C471" s="5"/>
      <c r="D471" s="4"/>
      <c r="E471" s="6"/>
      <c r="F471" s="6"/>
      <c r="G471" s="6"/>
    </row>
    <row r="472" spans="1:7" hidden="1" x14ac:dyDescent="0.25">
      <c r="A472" s="129"/>
      <c r="B472" s="4"/>
      <c r="C472" s="5"/>
      <c r="D472" s="4"/>
      <c r="E472" s="4"/>
      <c r="F472" s="4"/>
      <c r="G472" s="4"/>
    </row>
    <row r="473" spans="1:7" hidden="1" x14ac:dyDescent="0.25">
      <c r="A473" s="129"/>
      <c r="B473" s="4"/>
      <c r="C473" s="5"/>
      <c r="D473" s="4"/>
      <c r="E473" s="6"/>
      <c r="F473" s="6"/>
      <c r="G473" s="6"/>
    </row>
    <row r="474" spans="1:7" hidden="1" x14ac:dyDescent="0.25">
      <c r="A474" s="130"/>
      <c r="B474" s="4"/>
      <c r="C474" s="5"/>
      <c r="D474" s="4"/>
      <c r="E474" s="6"/>
      <c r="F474" s="6"/>
      <c r="G474" s="6"/>
    </row>
    <row r="475" spans="1:7" hidden="1" x14ac:dyDescent="0.25">
      <c r="A475" s="131"/>
      <c r="B475" s="4"/>
      <c r="C475" s="5"/>
      <c r="D475" s="4"/>
      <c r="E475" s="8"/>
      <c r="F475" s="8"/>
      <c r="G475" s="8"/>
    </row>
    <row r="476" spans="1:7" hidden="1" x14ac:dyDescent="0.25">
      <c r="A476" s="132"/>
      <c r="B476" s="4"/>
      <c r="C476" s="5"/>
      <c r="D476" s="4"/>
      <c r="E476" s="4"/>
      <c r="F476" s="4"/>
      <c r="G476" s="4"/>
    </row>
    <row r="477" spans="1:7" hidden="1" x14ac:dyDescent="0.25">
      <c r="A477" s="132"/>
      <c r="B477" s="4"/>
      <c r="C477" s="5"/>
      <c r="D477" s="4"/>
      <c r="E477" s="6"/>
      <c r="F477" s="6"/>
      <c r="G477" s="6"/>
    </row>
    <row r="478" spans="1:7" ht="41.25" hidden="1" customHeight="1" x14ac:dyDescent="0.25">
      <c r="A478" s="133"/>
      <c r="B478" s="4"/>
      <c r="C478" s="5"/>
      <c r="D478" s="4"/>
      <c r="E478" s="6"/>
      <c r="F478" s="6"/>
      <c r="G478" s="6"/>
    </row>
    <row r="479" spans="1:7" ht="18" hidden="1" customHeight="1" x14ac:dyDescent="0.25">
      <c r="A479" s="128"/>
      <c r="B479" s="4"/>
      <c r="C479" s="5"/>
      <c r="D479" s="4"/>
      <c r="E479" s="6"/>
      <c r="F479" s="6"/>
      <c r="G479" s="6"/>
    </row>
    <row r="480" spans="1:7" ht="26.25" hidden="1" customHeight="1" x14ac:dyDescent="0.25">
      <c r="A480" s="129"/>
      <c r="B480" s="4"/>
      <c r="C480" s="5"/>
      <c r="D480" s="4"/>
      <c r="E480" s="6"/>
      <c r="F480" s="4"/>
      <c r="G480" s="6"/>
    </row>
    <row r="481" spans="1:7" ht="25.5" hidden="1" customHeight="1" x14ac:dyDescent="0.25">
      <c r="A481" s="129"/>
      <c r="B481" s="4"/>
      <c r="C481" s="5"/>
      <c r="D481" s="4"/>
      <c r="E481" s="6"/>
      <c r="F481" s="6"/>
      <c r="G481" s="6"/>
    </row>
    <row r="482" spans="1:7" hidden="1" x14ac:dyDescent="0.25">
      <c r="A482" s="130"/>
      <c r="B482" s="4"/>
      <c r="C482" s="5"/>
      <c r="D482" s="4"/>
      <c r="E482" s="6"/>
      <c r="F482" s="6"/>
      <c r="G482" s="6"/>
    </row>
    <row r="483" spans="1:7" hidden="1" x14ac:dyDescent="0.25">
      <c r="A483" s="131"/>
      <c r="B483" s="4"/>
      <c r="C483" s="5"/>
      <c r="D483" s="4"/>
      <c r="E483" s="6"/>
      <c r="F483" s="8"/>
      <c r="G483" s="6"/>
    </row>
    <row r="484" spans="1:7" hidden="1" x14ac:dyDescent="0.25">
      <c r="A484" s="132"/>
      <c r="B484" s="4"/>
      <c r="C484" s="5"/>
      <c r="D484" s="4"/>
      <c r="E484" s="6"/>
      <c r="F484" s="4"/>
      <c r="G484" s="6"/>
    </row>
    <row r="485" spans="1:7" hidden="1" x14ac:dyDescent="0.25">
      <c r="A485" s="132"/>
      <c r="B485" s="4"/>
      <c r="C485" s="5"/>
      <c r="D485" s="4"/>
      <c r="E485" s="6"/>
      <c r="F485" s="6"/>
      <c r="G485" s="6"/>
    </row>
    <row r="486" spans="1:7" hidden="1" x14ac:dyDescent="0.25">
      <c r="A486" s="133"/>
      <c r="B486" s="4"/>
      <c r="C486" s="5"/>
      <c r="D486" s="4"/>
      <c r="E486" s="6"/>
      <c r="F486" s="6"/>
      <c r="G486" s="6"/>
    </row>
    <row r="487" spans="1:7" hidden="1" x14ac:dyDescent="0.25">
      <c r="A487" s="128"/>
      <c r="B487" s="4"/>
      <c r="C487" s="5"/>
      <c r="D487" s="4"/>
      <c r="E487" s="6"/>
      <c r="F487" s="6"/>
      <c r="G487" s="6"/>
    </row>
    <row r="488" spans="1:7" hidden="1" x14ac:dyDescent="0.25">
      <c r="A488" s="129"/>
      <c r="B488" s="4"/>
      <c r="C488" s="5"/>
      <c r="D488" s="4"/>
      <c r="E488" s="6"/>
      <c r="F488" s="6"/>
      <c r="G488" s="4"/>
    </row>
    <row r="489" spans="1:7" hidden="1" x14ac:dyDescent="0.25">
      <c r="A489" s="129"/>
      <c r="B489" s="4"/>
      <c r="C489" s="5"/>
      <c r="D489" s="4"/>
      <c r="E489" s="6"/>
      <c r="F489" s="6"/>
      <c r="G489" s="6"/>
    </row>
    <row r="490" spans="1:7" hidden="1" x14ac:dyDescent="0.25">
      <c r="A490" s="130"/>
      <c r="B490" s="4"/>
      <c r="C490" s="5"/>
      <c r="D490" s="4"/>
      <c r="E490" s="6"/>
      <c r="F490" s="6"/>
      <c r="G490" s="6"/>
    </row>
    <row r="491" spans="1:7" ht="24.75" hidden="1" customHeight="1" x14ac:dyDescent="0.25">
      <c r="A491" s="131"/>
      <c r="B491" s="4"/>
      <c r="C491" s="5"/>
      <c r="D491" s="4"/>
      <c r="E491" s="6"/>
      <c r="F491" s="8"/>
      <c r="G491" s="6"/>
    </row>
    <row r="492" spans="1:7" hidden="1" x14ac:dyDescent="0.25">
      <c r="A492" s="132"/>
      <c r="B492" s="4"/>
      <c r="C492" s="5"/>
      <c r="D492" s="4"/>
      <c r="E492" s="6"/>
      <c r="F492" s="6"/>
      <c r="G492" s="4"/>
    </row>
    <row r="493" spans="1:7" hidden="1" x14ac:dyDescent="0.25">
      <c r="A493" s="132"/>
      <c r="B493" s="4"/>
      <c r="C493" s="5"/>
      <c r="D493" s="4"/>
      <c r="E493" s="6"/>
      <c r="F493" s="6"/>
      <c r="G493" s="6"/>
    </row>
    <row r="494" spans="1:7" hidden="1" x14ac:dyDescent="0.25">
      <c r="A494" s="133"/>
      <c r="B494" s="4"/>
      <c r="C494" s="5"/>
      <c r="D494" s="4"/>
      <c r="E494" s="6"/>
      <c r="F494" s="6"/>
      <c r="G494" s="6"/>
    </row>
    <row r="495" spans="1:7" ht="15.75" x14ac:dyDescent="0.25">
      <c r="A495" s="10"/>
    </row>
    <row r="496" spans="1:7" ht="15.75" customHeight="1" x14ac:dyDescent="0.25">
      <c r="A496" s="126" t="s">
        <v>20</v>
      </c>
      <c r="B496" s="127"/>
      <c r="C496" s="127"/>
      <c r="D496" s="127"/>
      <c r="E496" s="127"/>
      <c r="F496" s="127"/>
      <c r="G496" s="127"/>
    </row>
    <row r="497" spans="1:13" ht="16.5" customHeight="1" x14ac:dyDescent="0.25">
      <c r="A497" s="126" t="s">
        <v>21</v>
      </c>
      <c r="B497" s="127"/>
      <c r="C497" s="127"/>
      <c r="D497" s="127"/>
      <c r="E497" s="127"/>
      <c r="F497" s="127"/>
      <c r="G497" s="127"/>
    </row>
    <row r="498" spans="1:13" ht="12.75" customHeight="1" x14ac:dyDescent="0.25">
      <c r="A498" s="126" t="s">
        <v>22</v>
      </c>
      <c r="B498" s="127"/>
      <c r="C498" s="127"/>
      <c r="D498" s="127"/>
      <c r="E498" s="127"/>
      <c r="F498" s="127"/>
      <c r="G498" s="127"/>
      <c r="M498" s="11"/>
    </row>
    <row r="499" spans="1:13" ht="15.75" x14ac:dyDescent="0.25">
      <c r="A499" s="12"/>
    </row>
    <row r="500" spans="1:13" ht="15.75" hidden="1" x14ac:dyDescent="0.25">
      <c r="A500" s="12"/>
    </row>
    <row r="501" spans="1:13" ht="15.75" hidden="1" x14ac:dyDescent="0.25">
      <c r="A501" s="12"/>
      <c r="L501" s="13" t="s">
        <v>23</v>
      </c>
    </row>
    <row r="502" spans="1:13" ht="15.75" hidden="1" x14ac:dyDescent="0.25">
      <c r="A502" s="12"/>
    </row>
    <row r="503" spans="1:13" ht="18.75" hidden="1" x14ac:dyDescent="0.3">
      <c r="A503" s="11"/>
      <c r="F503" s="175"/>
      <c r="G503" s="175"/>
    </row>
    <row r="504" spans="1:13" ht="15.75" hidden="1" x14ac:dyDescent="0.25">
      <c r="A504" s="1"/>
    </row>
    <row r="505" spans="1:13" ht="15.75" x14ac:dyDescent="0.25">
      <c r="A505" s="124" t="s">
        <v>276</v>
      </c>
      <c r="B505" s="125"/>
      <c r="C505"/>
    </row>
    <row r="506" spans="1:13" ht="15.75" x14ac:dyDescent="0.25">
      <c r="A506" s="119" t="s">
        <v>261</v>
      </c>
      <c r="B506" s="119"/>
      <c r="C506" s="121" t="s">
        <v>262</v>
      </c>
      <c r="D506" s="120" t="s">
        <v>277</v>
      </c>
    </row>
    <row r="507" spans="1:13" x14ac:dyDescent="0.25">
      <c r="A507" s="13"/>
      <c r="C507"/>
    </row>
    <row r="508" spans="1:13" x14ac:dyDescent="0.25">
      <c r="A508" s="122" t="s">
        <v>260</v>
      </c>
    </row>
  </sheetData>
  <mergeCells count="181">
    <mergeCell ref="A126:A142"/>
    <mergeCell ref="A144:A148"/>
    <mergeCell ref="A170:G170"/>
    <mergeCell ref="B185:B186"/>
    <mergeCell ref="B181:B184"/>
    <mergeCell ref="B187:B190"/>
    <mergeCell ref="B191:B194"/>
    <mergeCell ref="A195:G195"/>
    <mergeCell ref="B201:B206"/>
    <mergeCell ref="B207:B208"/>
    <mergeCell ref="A150:A151"/>
    <mergeCell ref="A171:A172"/>
    <mergeCell ref="A196:A197"/>
    <mergeCell ref="A149:G149"/>
    <mergeCell ref="B153:B158"/>
    <mergeCell ref="B159:B162"/>
    <mergeCell ref="B163:B166"/>
    <mergeCell ref="B167:B169"/>
    <mergeCell ref="D3:G3"/>
    <mergeCell ref="A58:A59"/>
    <mergeCell ref="B28:B29"/>
    <mergeCell ref="A28:A35"/>
    <mergeCell ref="C108:C109"/>
    <mergeCell ref="D108:D109"/>
    <mergeCell ref="E108:E109"/>
    <mergeCell ref="F108:F109"/>
    <mergeCell ref="G108:G109"/>
    <mergeCell ref="A73:A78"/>
    <mergeCell ref="B73:B74"/>
    <mergeCell ref="A79:A84"/>
    <mergeCell ref="B79:B80"/>
    <mergeCell ref="B77:B78"/>
    <mergeCell ref="B83:B84"/>
    <mergeCell ref="A85:G85"/>
    <mergeCell ref="A108:A125"/>
    <mergeCell ref="B89:B95"/>
    <mergeCell ref="B96:B99"/>
    <mergeCell ref="B51:B52"/>
    <mergeCell ref="A487:A490"/>
    <mergeCell ref="A491:A494"/>
    <mergeCell ref="B211:B213"/>
    <mergeCell ref="B249:B250"/>
    <mergeCell ref="B254:B255"/>
    <mergeCell ref="A294:A296"/>
    <mergeCell ref="B326:G326"/>
    <mergeCell ref="A317:A325"/>
    <mergeCell ref="A336:A340"/>
    <mergeCell ref="B369:B371"/>
    <mergeCell ref="B372:B374"/>
    <mergeCell ref="A309:A312"/>
    <mergeCell ref="A313:A316"/>
    <mergeCell ref="A368:A377"/>
    <mergeCell ref="B375:B377"/>
    <mergeCell ref="B441:B442"/>
    <mergeCell ref="A436:A442"/>
    <mergeCell ref="A483:A486"/>
    <mergeCell ref="A345:A350"/>
    <mergeCell ref="B345:B346"/>
    <mergeCell ref="B347:B348"/>
    <mergeCell ref="B317:B319"/>
    <mergeCell ref="A263:A266"/>
    <mergeCell ref="B277:B278"/>
    <mergeCell ref="E1:G1"/>
    <mergeCell ref="A51:A56"/>
    <mergeCell ref="A60:A64"/>
    <mergeCell ref="B60:B61"/>
    <mergeCell ref="A18:G18"/>
    <mergeCell ref="A4:G4"/>
    <mergeCell ref="A5:G5"/>
    <mergeCell ref="A6:G6"/>
    <mergeCell ref="A7:A9"/>
    <mergeCell ref="B7:B9"/>
    <mergeCell ref="C7:C9"/>
    <mergeCell ref="D7:D9"/>
    <mergeCell ref="A14:A15"/>
    <mergeCell ref="B47:B48"/>
    <mergeCell ref="B55:B56"/>
    <mergeCell ref="B37:B38"/>
    <mergeCell ref="A37:A50"/>
    <mergeCell ref="A57:G57"/>
    <mergeCell ref="A11:A12"/>
    <mergeCell ref="B23:B24"/>
    <mergeCell ref="A19:A20"/>
    <mergeCell ref="E7:G8"/>
    <mergeCell ref="A23:A27"/>
    <mergeCell ref="D2:G2"/>
    <mergeCell ref="A285:G285"/>
    <mergeCell ref="C288:C291"/>
    <mergeCell ref="B288:B293"/>
    <mergeCell ref="B297:B299"/>
    <mergeCell ref="A297:A302"/>
    <mergeCell ref="B320:B321"/>
    <mergeCell ref="B322:B323"/>
    <mergeCell ref="A355:A358"/>
    <mergeCell ref="A277:A279"/>
    <mergeCell ref="F503:G503"/>
    <mergeCell ref="A16:A17"/>
    <mergeCell ref="A447:A450"/>
    <mergeCell ref="A451:A454"/>
    <mergeCell ref="A455:A458"/>
    <mergeCell ref="A459:A462"/>
    <mergeCell ref="A463:A466"/>
    <mergeCell ref="A467:A470"/>
    <mergeCell ref="A428:A431"/>
    <mergeCell ref="A432:A435"/>
    <mergeCell ref="B437:B438"/>
    <mergeCell ref="B439:B440"/>
    <mergeCell ref="A443:A446"/>
    <mergeCell ref="B407:G407"/>
    <mergeCell ref="A408:A411"/>
    <mergeCell ref="A412:A415"/>
    <mergeCell ref="A416:A419"/>
    <mergeCell ref="A359:A362"/>
    <mergeCell ref="A331:A335"/>
    <mergeCell ref="B331:B332"/>
    <mergeCell ref="A303:A308"/>
    <mergeCell ref="B304:B305"/>
    <mergeCell ref="A276:G276"/>
    <mergeCell ref="B280:B281"/>
    <mergeCell ref="B363:G363"/>
    <mergeCell ref="A153:A169"/>
    <mergeCell ref="A230:A241"/>
    <mergeCell ref="B100:B103"/>
    <mergeCell ref="B104:B106"/>
    <mergeCell ref="A89:A106"/>
    <mergeCell ref="A86:A87"/>
    <mergeCell ref="A179:A194"/>
    <mergeCell ref="B179:B180"/>
    <mergeCell ref="A286:A287"/>
    <mergeCell ref="B324:B325"/>
    <mergeCell ref="B240:B241"/>
    <mergeCell ref="A327:A330"/>
    <mergeCell ref="B306:B307"/>
    <mergeCell ref="B336:B337"/>
    <mergeCell ref="A341:A344"/>
    <mergeCell ref="A351:A354"/>
    <mergeCell ref="B209:B210"/>
    <mergeCell ref="A201:A213"/>
    <mergeCell ref="B126:B131"/>
    <mergeCell ref="B132:B135"/>
    <mergeCell ref="B136:B139"/>
    <mergeCell ref="B140:B142"/>
    <mergeCell ref="A280:A284"/>
    <mergeCell ref="A475:A478"/>
    <mergeCell ref="A479:A482"/>
    <mergeCell ref="B383:B384"/>
    <mergeCell ref="B378:G378"/>
    <mergeCell ref="A420:A423"/>
    <mergeCell ref="A424:A427"/>
    <mergeCell ref="A388:A391"/>
    <mergeCell ref="A392:A396"/>
    <mergeCell ref="B392:B393"/>
    <mergeCell ref="B397:G397"/>
    <mergeCell ref="A398:A401"/>
    <mergeCell ref="A402:A406"/>
    <mergeCell ref="B402:B403"/>
    <mergeCell ref="A471:A474"/>
    <mergeCell ref="A505:B505"/>
    <mergeCell ref="A496:G496"/>
    <mergeCell ref="A497:G497"/>
    <mergeCell ref="A498:G498"/>
    <mergeCell ref="A364:A367"/>
    <mergeCell ref="A379:A382"/>
    <mergeCell ref="A383:A387"/>
    <mergeCell ref="B30:B32"/>
    <mergeCell ref="B34:B35"/>
    <mergeCell ref="B108:B114"/>
    <mergeCell ref="B115:B118"/>
    <mergeCell ref="B119:B122"/>
    <mergeCell ref="B123:B125"/>
    <mergeCell ref="B270:B272"/>
    <mergeCell ref="B273:B275"/>
    <mergeCell ref="B224:B226"/>
    <mergeCell ref="B230:B234"/>
    <mergeCell ref="A254:A260"/>
    <mergeCell ref="B263:B266"/>
    <mergeCell ref="B65:B66"/>
    <mergeCell ref="A65:A72"/>
    <mergeCell ref="B67:B69"/>
    <mergeCell ref="B71:B72"/>
    <mergeCell ref="B217:B221"/>
  </mergeCells>
  <pageMargins left="0.98425196850393704" right="0.31496062992125984" top="0.55118110236220474" bottom="0.39370078740157483" header="0" footer="0"/>
  <pageSetup paperSize="9" scale="73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Черномаз Ірина Миколаївна</cp:lastModifiedBy>
  <cp:lastPrinted>2024-12-20T08:03:00Z</cp:lastPrinted>
  <dcterms:created xsi:type="dcterms:W3CDTF">2023-10-09T07:28:37Z</dcterms:created>
  <dcterms:modified xsi:type="dcterms:W3CDTF">2025-01-09T07:35:59Z</dcterms:modified>
</cp:coreProperties>
</file>