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Хижняк\1TEMP\ВІДКРИТИЙ ПРОСТІР\Проєкт програми 2025-2027\Наказ\НА ПІДПИС\ДООПРАЦЬОВАНИЙ\"/>
    </mc:Choice>
  </mc:AlternateContent>
  <bookViews>
    <workbookView xWindow="0" yWindow="0" windowWidth="21600" windowHeight="8160"/>
  </bookViews>
  <sheets>
    <sheet name="Додаток 1" sheetId="1" r:id="rId1"/>
    <sheet name="Додаток 2" sheetId="2" r:id="rId2"/>
  </sheets>
  <definedNames>
    <definedName name="_xlnm.Print_Titles" localSheetId="0">'Додаток 1'!$3:$6</definedName>
    <definedName name="_xlnm.Print_Titles" localSheetId="1">'Додаток 2'!$3:$6</definedName>
    <definedName name="_xlnm.Print_Area" localSheetId="0">'Додаток 1'!$A$1:$N$80</definedName>
    <definedName name="_xlnm.Print_Area" localSheetId="1">'Додаток 2'!$A$1:$G$87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2" i="2" l="1"/>
  <c r="G12" i="2"/>
  <c r="E12" i="2"/>
  <c r="E49" i="2" l="1"/>
  <c r="E89" i="2" l="1"/>
  <c r="F89" i="2"/>
  <c r="G89" i="2"/>
  <c r="E90" i="2"/>
  <c r="F47" i="2"/>
  <c r="G47" i="2"/>
  <c r="E47" i="2"/>
  <c r="F46" i="2"/>
  <c r="G46" i="2"/>
  <c r="E46" i="2"/>
  <c r="E45" i="2"/>
  <c r="E35" i="2"/>
  <c r="F56" i="1" l="1"/>
  <c r="J55" i="1"/>
  <c r="I55" i="1" s="1"/>
  <c r="L56" i="1"/>
  <c r="E68" i="2" l="1"/>
  <c r="M55" i="1"/>
  <c r="L55" i="1" s="1"/>
  <c r="G55" i="1"/>
  <c r="F55" i="1" s="1"/>
  <c r="I56" i="1"/>
  <c r="G77" i="2"/>
  <c r="G76" i="2"/>
  <c r="F76" i="2"/>
  <c r="E76" i="2"/>
  <c r="F77" i="2"/>
  <c r="E77" i="2"/>
  <c r="G59" i="2"/>
  <c r="F59" i="2"/>
  <c r="E59" i="2"/>
  <c r="G58" i="2"/>
  <c r="F58" i="2"/>
  <c r="E58" i="2"/>
  <c r="F57" i="2"/>
  <c r="G57" i="2"/>
  <c r="E57" i="2"/>
  <c r="G53" i="2"/>
  <c r="F53" i="2"/>
  <c r="E53" i="2"/>
  <c r="F45" i="2"/>
  <c r="G45" i="2"/>
  <c r="F48" i="2"/>
  <c r="G48" i="2"/>
  <c r="E48" i="2"/>
  <c r="F36" i="2"/>
  <c r="G36" i="2"/>
  <c r="E34" i="2"/>
  <c r="F32" i="2"/>
  <c r="G32" i="2"/>
  <c r="E32" i="2"/>
  <c r="G86" i="2" l="1"/>
  <c r="F86" i="2"/>
  <c r="E86" i="2"/>
  <c r="G82" i="2"/>
  <c r="F82" i="2"/>
  <c r="G81" i="2"/>
  <c r="F81" i="2"/>
  <c r="E81" i="2"/>
  <c r="E80" i="2"/>
  <c r="G75" i="2"/>
  <c r="F75" i="2"/>
  <c r="G71" i="2"/>
  <c r="F71" i="2"/>
  <c r="G67" i="2"/>
  <c r="F67" i="2"/>
  <c r="E67" i="2"/>
  <c r="G65" i="2"/>
  <c r="F65" i="2"/>
  <c r="E65" i="2"/>
  <c r="G64" i="2"/>
  <c r="F64" i="2"/>
  <c r="E64" i="2"/>
  <c r="G63" i="2"/>
  <c r="F63" i="2"/>
  <c r="E63" i="2"/>
  <c r="G56" i="2"/>
  <c r="F56" i="2"/>
  <c r="E56" i="2"/>
  <c r="G55" i="2"/>
  <c r="F55" i="2"/>
  <c r="E55" i="2"/>
  <c r="E52" i="2"/>
  <c r="G51" i="2"/>
  <c r="F51" i="2"/>
  <c r="E51" i="2"/>
  <c r="G35" i="2"/>
  <c r="F35" i="2"/>
  <c r="G34" i="2"/>
  <c r="F34" i="2"/>
  <c r="F31" i="2"/>
  <c r="G30" i="2"/>
  <c r="E30" i="2"/>
  <c r="G27" i="2"/>
  <c r="G33" i="2" s="1"/>
  <c r="F27" i="2"/>
  <c r="E27" i="2"/>
  <c r="E20" i="2"/>
  <c r="G16" i="2"/>
  <c r="F16" i="2"/>
  <c r="E16" i="2"/>
  <c r="E13" i="2"/>
  <c r="G8" i="2"/>
  <c r="F8" i="2"/>
  <c r="E8" i="2"/>
  <c r="L73" i="1"/>
  <c r="I73" i="1"/>
  <c r="F73" i="1"/>
  <c r="M72" i="1"/>
  <c r="L72" i="1" s="1"/>
  <c r="J72" i="1"/>
  <c r="I72" i="1" s="1"/>
  <c r="G72" i="1"/>
  <c r="F72" i="1" s="1"/>
  <c r="L69" i="1"/>
  <c r="I69" i="1"/>
  <c r="F69" i="1"/>
  <c r="M68" i="1"/>
  <c r="L68" i="1" s="1"/>
  <c r="J68" i="1"/>
  <c r="I68" i="1" s="1"/>
  <c r="G68" i="1"/>
  <c r="F68" i="1" s="1"/>
  <c r="M64" i="1"/>
  <c r="L64" i="1" s="1"/>
  <c r="J64" i="1"/>
  <c r="J63" i="1" s="1"/>
  <c r="I63" i="1" s="1"/>
  <c r="G64" i="1"/>
  <c r="F64" i="1" s="1"/>
  <c r="G72" i="2"/>
  <c r="G74" i="2" s="1"/>
  <c r="E72" i="2"/>
  <c r="E74" i="2" s="1"/>
  <c r="L52" i="1"/>
  <c r="I52" i="1"/>
  <c r="F52" i="1"/>
  <c r="M51" i="1"/>
  <c r="L51" i="1" s="1"/>
  <c r="J51" i="1"/>
  <c r="I51" i="1" s="1"/>
  <c r="G51" i="1"/>
  <c r="F51" i="1" s="1"/>
  <c r="L48" i="1"/>
  <c r="I48" i="1"/>
  <c r="F48" i="1"/>
  <c r="M47" i="1"/>
  <c r="L47" i="1" s="1"/>
  <c r="J47" i="1"/>
  <c r="I47" i="1" s="1"/>
  <c r="G47" i="1"/>
  <c r="F47" i="1" s="1"/>
  <c r="L44" i="1"/>
  <c r="I44" i="1"/>
  <c r="F44" i="1"/>
  <c r="M43" i="1"/>
  <c r="L43" i="1" s="1"/>
  <c r="J43" i="1"/>
  <c r="I43" i="1" s="1"/>
  <c r="G43" i="1"/>
  <c r="F43" i="1" s="1"/>
  <c r="M39" i="1"/>
  <c r="J39" i="1"/>
  <c r="G39" i="1"/>
  <c r="L35" i="1"/>
  <c r="I35" i="1"/>
  <c r="F35" i="1"/>
  <c r="M34" i="1"/>
  <c r="L34" i="1" s="1"/>
  <c r="J34" i="1"/>
  <c r="I34" i="1" s="1"/>
  <c r="G34" i="1"/>
  <c r="F34" i="1" s="1"/>
  <c r="L26" i="1"/>
  <c r="L25" i="1" s="1"/>
  <c r="I26" i="1"/>
  <c r="I25" i="1" s="1"/>
  <c r="G26" i="1"/>
  <c r="F26" i="1" s="1"/>
  <c r="F25" i="1" s="1"/>
  <c r="M25" i="1"/>
  <c r="J25" i="1"/>
  <c r="L22" i="1"/>
  <c r="I22" i="1"/>
  <c r="F22" i="1"/>
  <c r="F21" i="1" s="1"/>
  <c r="M21" i="1"/>
  <c r="L21" i="1" s="1"/>
  <c r="J21" i="1"/>
  <c r="I21" i="1" s="1"/>
  <c r="G21" i="1"/>
  <c r="L18" i="1"/>
  <c r="L17" i="1" s="1"/>
  <c r="I18" i="1"/>
  <c r="I17" i="1" s="1"/>
  <c r="F18" i="1"/>
  <c r="F17" i="1" s="1"/>
  <c r="M17" i="1"/>
  <c r="J17" i="1"/>
  <c r="G17" i="1"/>
  <c r="J59" i="1" l="1"/>
  <c r="I59" i="1" s="1"/>
  <c r="J14" i="1"/>
  <c r="J13" i="1" s="1"/>
  <c r="I14" i="1" s="1"/>
  <c r="I77" i="1"/>
  <c r="J38" i="1"/>
  <c r="I38" i="1" s="1"/>
  <c r="G68" i="2"/>
  <c r="M38" i="1"/>
  <c r="L38" i="1" s="1"/>
  <c r="F39" i="1"/>
  <c r="I39" i="1"/>
  <c r="F68" i="2"/>
  <c r="L39" i="1"/>
  <c r="I64" i="1"/>
  <c r="G52" i="2"/>
  <c r="F33" i="2"/>
  <c r="E33" i="2"/>
  <c r="G13" i="2"/>
  <c r="M14" i="1"/>
  <c r="M13" i="1" s="1"/>
  <c r="G80" i="2"/>
  <c r="G38" i="1"/>
  <c r="F38" i="1" s="1"/>
  <c r="F80" i="2"/>
  <c r="F13" i="2"/>
  <c r="F52" i="2"/>
  <c r="G59" i="1"/>
  <c r="F59" i="1" s="1"/>
  <c r="F60" i="1"/>
  <c r="L60" i="1"/>
  <c r="M59" i="1"/>
  <c r="L59" i="1" s="1"/>
  <c r="G63" i="1"/>
  <c r="F63" i="1" s="1"/>
  <c r="M63" i="1"/>
  <c r="L63" i="1" s="1"/>
  <c r="E83" i="2"/>
  <c r="E85" i="2" s="1"/>
  <c r="G83" i="2"/>
  <c r="G85" i="2" s="1"/>
  <c r="G25" i="1"/>
  <c r="F72" i="2" l="1"/>
  <c r="F74" i="2" s="1"/>
  <c r="I60" i="1"/>
  <c r="F83" i="2"/>
  <c r="F85" i="2" s="1"/>
  <c r="I13" i="1"/>
  <c r="J76" i="1"/>
  <c r="I76" i="1" s="1"/>
  <c r="J31" i="1"/>
  <c r="I31" i="1" s="1"/>
  <c r="M31" i="1"/>
  <c r="M30" i="1" s="1"/>
  <c r="L30" i="1" s="1"/>
  <c r="G14" i="1"/>
  <c r="G13" i="1" s="1"/>
  <c r="G90" i="2"/>
  <c r="G91" i="2" s="1"/>
  <c r="G70" i="2"/>
  <c r="F70" i="2"/>
  <c r="E91" i="2"/>
  <c r="E70" i="2"/>
  <c r="L77" i="1"/>
  <c r="M76" i="1"/>
  <c r="L76" i="1" s="1"/>
  <c r="L13" i="1"/>
  <c r="L14" i="1"/>
  <c r="G76" i="1"/>
  <c r="F76" i="1" s="1"/>
  <c r="F77" i="1"/>
  <c r="G31" i="1"/>
  <c r="L31" i="1" l="1"/>
  <c r="M9" i="1"/>
  <c r="M8" i="1" s="1"/>
  <c r="J9" i="1"/>
  <c r="J8" i="1" s="1"/>
  <c r="F90" i="2"/>
  <c r="F91" i="2" s="1"/>
  <c r="J30" i="1"/>
  <c r="I30" i="1" s="1"/>
  <c r="F31" i="1"/>
  <c r="G30" i="1"/>
  <c r="F30" i="1" s="1"/>
  <c r="F13" i="1"/>
  <c r="F14" i="1"/>
  <c r="L9" i="1"/>
  <c r="L8" i="1" s="1"/>
  <c r="I9" i="1"/>
  <c r="I8" i="1" s="1"/>
  <c r="G9" i="1"/>
  <c r="F9" i="1" l="1"/>
  <c r="F8" i="1" s="1"/>
  <c r="G8" i="1"/>
</calcChain>
</file>

<file path=xl/sharedStrings.xml><?xml version="1.0" encoding="utf-8"?>
<sst xmlns="http://schemas.openxmlformats.org/spreadsheetml/2006/main" count="785" uniqueCount="177">
  <si>
    <t xml:space="preserve">         
</t>
  </si>
  <si>
    <t xml:space="preserve">
</t>
  </si>
  <si>
    <t xml:space="preserve">Додаток 1 
до Програми розвитку міжнародної співпраці та сприяння формуванню позитивного інвестиційного іміджу 
Сумської міської територіальної громади на 2025-2027 роки 
</t>
  </si>
  <si>
    <t xml:space="preserve">Перелік завдань і заходів цільової Програми розвитку міжнародної співпраці 
та сприяння формуванню позитивного інвестиційного іміджу 
Сумської міської територіальної громади на 2025-2027 роки
</t>
  </si>
  <si>
    <t>№ оперативної цілі</t>
  </si>
  <si>
    <r>
      <rPr>
        <b/>
        <sz val="10"/>
        <color theme="1"/>
        <rFont val="Times New Roman"/>
        <family val="1"/>
        <charset val="204"/>
      </rPr>
      <t>Назва завдання та заходу</t>
    </r>
    <r>
      <rPr>
        <sz val="10"/>
        <color theme="1"/>
        <rFont val="Times New Roman"/>
        <family val="1"/>
        <charset val="204"/>
      </rPr>
      <t xml:space="preserve"> </t>
    </r>
  </si>
  <si>
    <t>КПКВК</t>
  </si>
  <si>
    <t>Виконавець, ГРБК*</t>
  </si>
  <si>
    <t>Джерела фінансування</t>
  </si>
  <si>
    <t>Обсяги фінансування програми, тис. грн.</t>
  </si>
  <si>
    <r>
      <rPr>
        <b/>
        <u/>
        <sz val="10"/>
        <color theme="1"/>
        <rFont val="Times New Roman"/>
        <family val="1"/>
        <charset val="204"/>
      </rPr>
      <t xml:space="preserve">2025 </t>
    </r>
    <r>
      <rPr>
        <b/>
        <sz val="10"/>
        <color theme="1"/>
        <rFont val="Times New Roman"/>
        <family val="1"/>
        <charset val="204"/>
      </rPr>
      <t>рік (план)</t>
    </r>
  </si>
  <si>
    <r>
      <rPr>
        <b/>
        <u/>
        <sz val="10"/>
        <color theme="1"/>
        <rFont val="Times New Roman"/>
        <family val="1"/>
        <charset val="204"/>
      </rPr>
      <t>2026</t>
    </r>
    <r>
      <rPr>
        <b/>
        <sz val="10"/>
        <color theme="1"/>
        <rFont val="Times New Roman"/>
        <family val="1"/>
        <charset val="204"/>
      </rPr>
      <t xml:space="preserve"> рік (план)</t>
    </r>
  </si>
  <si>
    <r>
      <rPr>
        <b/>
        <u/>
        <sz val="10"/>
        <color theme="1"/>
        <rFont val="Times New Roman"/>
        <family val="1"/>
        <charset val="204"/>
      </rPr>
      <t>2027</t>
    </r>
    <r>
      <rPr>
        <b/>
        <sz val="10"/>
        <color theme="1"/>
        <rFont val="Times New Roman"/>
        <family val="1"/>
        <charset val="204"/>
      </rPr>
      <t xml:space="preserve"> рік (план)</t>
    </r>
  </si>
  <si>
    <t>Усього</t>
  </si>
  <si>
    <t>заг. фонд</t>
  </si>
  <si>
    <t>спец. фонд</t>
  </si>
  <si>
    <t>Мета програми: розвиток міжнародної співпраці з містами-партнерами, дружніми містами, міжнародними організаціями та донорськими установами, дипломатичними та консульськими установами іноземних держав в Україні, іншими закордонними суб'єктами, сприяння формуванню іміджу міста Суми як інвестиційно привабливого, забезпечення реалізації в Сумській міській територіальній громаді державної політики у сфері міжнародної співпраці та інвестиційної діяльності, зокрема на основі місцевого інвестування.</t>
  </si>
  <si>
    <t xml:space="preserve"> А.2 Громада приваблива та доступна для інвесторів,
 А.3 Відкрита громада
</t>
  </si>
  <si>
    <t xml:space="preserve">Всього на виконання програми, у т.ч. </t>
  </si>
  <si>
    <t>-</t>
  </si>
  <si>
    <t>0217693</t>
  </si>
  <si>
    <t>Департамент фінансів, економіки та інвестицій Сумської міської ради, Виконавчий комітет Сумської міської ради (відділ бухгалтерського обліку та звітності Сумської міської ради)</t>
  </si>
  <si>
    <t>Бюджет ТГ</t>
  </si>
  <si>
    <t xml:space="preserve">Державний бюджет </t>
  </si>
  <si>
    <t>Інші джерела (зазначити)</t>
  </si>
  <si>
    <t>Підпрограма 1. Сприяння  формуванню іміджу міста Суми як інвестиційно привабливого                                                                                                                       
Мета: сприяння формуванню іміджу міста Суми, як інвестиційно привабливого, підвищення рівня поінформованості міжнародної спільноти про економічний та інвестиційний потенціал Сумської міської ТГ</t>
  </si>
  <si>
    <t>А.2 Громада приваблива та доступна для інвесторів</t>
  </si>
  <si>
    <t>Усього по підпрограмі 1,
 в т.ч.</t>
  </si>
  <si>
    <t xml:space="preserve"> А.2 Громада приваблива та доступна для інвесторів</t>
  </si>
  <si>
    <t>Завдання 1.1, усього</t>
  </si>
  <si>
    <t>Оновлення кредитного рейтингу та рейтингу інвестиційної привабливості Сумської міської ТГ</t>
  </si>
  <si>
    <t>Завдання 1.2, усього</t>
  </si>
  <si>
    <t>Завдання 1.3, усього</t>
  </si>
  <si>
    <t xml:space="preserve"> Забезпечення участі у  форумах, виставках, інших інвестиційних заходах  (придбання та/або оренда засобів матеріально-технічного забезпечення, оплата послуг з перекладу, сплата організаційних внесків тощо)</t>
  </si>
  <si>
    <t>у т.ч. по заходах</t>
  </si>
  <si>
    <t>Підпрограма 2. Розвиток міжнародної співпраці Сумської міської територіальної громади                                                                                                                            
Мета: сприяння встановленню партнерських зв’язків між Сумською міською ТГ та містами зарубіжних країн, розвитку співпраці з містами-партнерами, дружніми містами, міжнародними організаціями та донорськими установами, дипломатичними представництвами України за кордоном, дипломатичними та консульськими установами іноземних держав в Україні, іншими закордонними суб'єктами</t>
  </si>
  <si>
    <t>А.3 Відкрита громада</t>
  </si>
  <si>
    <t>Усього по підпрограмі 2,
 в т.ч.</t>
  </si>
  <si>
    <t>Завдання 2.1, усього</t>
  </si>
  <si>
    <t>Участь у міжнародних конференціях, семінарах, тренінгах, форумах, ярмарках, виставках, інших заходах з питань налагодження співпраці  тощо</t>
  </si>
  <si>
    <t>Завдання 2.2, усього</t>
  </si>
  <si>
    <t>Підтримка зв’язків з містами-партнерами та встановлення нових партнерських/дружніх відносин з містами зарубіжних країн</t>
  </si>
  <si>
    <t>Захід 2.2.1, усього</t>
  </si>
  <si>
    <t>Відрядження офіційних делегацій від Сумської міської ТГ до міст зарубіжних країн з метою встановлення нових партнерських/дружніх відносин</t>
  </si>
  <si>
    <t>Захід 2.2.2, усього</t>
  </si>
  <si>
    <t>Офіційний прийом іноземних делегацій із міст зарубіжних країн, що прибувають до Сумської міської ради з метою встановлення та підтримки партнерських/дружніх відносин</t>
  </si>
  <si>
    <t>Захід 2.2.3, усього</t>
  </si>
  <si>
    <t xml:space="preserve">Відрядження делегацій від Сумської міської ТГ до міст-партнерів (депутати Сумської міської ради, члени Виконавчого комітету, працівники виконавчих органів Сумської міської ради, представники установ, організацій на запрошення приймаючої сторони) </t>
  </si>
  <si>
    <t>Завдання 2.3, усього</t>
  </si>
  <si>
    <t>Забезпечення перебування іноземних офіційних делегацій під час проведення Сумською міською радою урочистих заходів</t>
  </si>
  <si>
    <t>Завдання 2.4, усього</t>
  </si>
  <si>
    <t>Завдання 2.5, усього</t>
  </si>
  <si>
    <t>Захід 2.5.1, усього</t>
  </si>
  <si>
    <t>Відрядження представників від Сумської міської ТГ (депутати, члени Виконавчого комітету, працівники виконавчих органів Сумської міської ради, представники установ, організацій) з метою встановлення нових та підтримки існуючих партнерських відносин, реалізації спільних проєктів, оформлення, супроводу, організації та доставки гуманітарних вантажів/гуманітарної допомоги, тощо</t>
  </si>
  <si>
    <t>Завдання 2.5.2, усього</t>
  </si>
  <si>
    <t>Забезпечення супроводу та доставки гуманітарного вантажу/гуманітарної допомоги до міста Суми</t>
  </si>
  <si>
    <t>Завдання 2.6, усього</t>
  </si>
  <si>
    <t>Виготовлення та придбання іміджевої продукції для презентації міста (з національною символікою, з символікою міста)</t>
  </si>
  <si>
    <t xml:space="preserve">Додаток 2
до Програми розвитку міжнародної співпраці та сприяння формуванню позитивного інвестиційного іміджу 
Сумської міської територіальної громади на 2025-2027 роки 
</t>
  </si>
  <si>
    <r>
      <t xml:space="preserve">Результативні показники/індикатори  Програми   розвитку  міжнародної   співпраці та сприяння формуванню позитивного інвестиційного іміджу Сумської міської територіальної громади на 2025-2027 роки 
</t>
    </r>
    <r>
      <rPr>
        <sz val="14"/>
        <color theme="1"/>
        <rFont val="Times New Roman"/>
        <family val="1"/>
        <charset val="204"/>
      </rPr>
      <t xml:space="preserve">
</t>
    </r>
  </si>
  <si>
    <t>Назва індикатора, завдання, заходу, відповідального виконавця, головного розпорядника бюджетних коштів*, найменування КПКВК</t>
  </si>
  <si>
    <t>Група результативних показників</t>
  </si>
  <si>
    <t>Назва результативного показника/індикатора програми</t>
  </si>
  <si>
    <t>Одиниця виміру</t>
  </si>
  <si>
    <t>Планові ‌значення‌ ‌показників‌ ‌за‌ ‌роками‌ ‌виконання</t>
  </si>
  <si>
    <t>2025 рік</t>
  </si>
  <si>
    <t>2026 рік</t>
  </si>
  <si>
    <t>2027 рік</t>
  </si>
  <si>
    <t>Продукту</t>
  </si>
  <si>
    <t>Кількість зарубіжних міст-партнерів та дружніх міст із зарубіжних країн</t>
  </si>
  <si>
    <t>од.</t>
  </si>
  <si>
    <t>Якості</t>
  </si>
  <si>
    <t>Динаміка кількості зарубіжних міст-партнерів та дружніх міст із зарубіжних країн</t>
  </si>
  <si>
    <t>%</t>
  </si>
  <si>
    <t>Збереження рівня кредитного рейтингу Сумської міської ТГ</t>
  </si>
  <si>
    <t>рівень</t>
  </si>
  <si>
    <t>uaА-</t>
  </si>
  <si>
    <t>Збереження рівня рейтингу інвестиційної привабливості Сумської міської ТГ</t>
  </si>
  <si>
    <t>invА–</t>
  </si>
  <si>
    <t xml:space="preserve">Підпрограма 1. Сприяння  формуванню іміджу міста Суми як інвестиційно привабливого   </t>
  </si>
  <si>
    <t>Кількість інформаційних матеріалів</t>
  </si>
  <si>
    <t>Завдання 1.1.Оновлення кредитного рейтингу та рейтингу інвестиційної привабливості Сумської міської ТГ.
Департамент фінансів, економіки та інвестицій Сумської міської ради,
Виконавчий комітет Сумської міської ради (відділ бухгалтерського обліку та звітності Сумської міської ради)
КПКВК 0217693</t>
  </si>
  <si>
    <t>Витрат</t>
  </si>
  <si>
    <t>Обсяг видатків на оновлення кредитного рейтингу та рейтингу інвестиційної привабливості Сумської міської ТГ</t>
  </si>
  <si>
    <t>Кількість рішень про оновлення кредитного рейтингу / рейтингу інвестиційної привабливості Сумської міської ТГ</t>
  </si>
  <si>
    <t>1/1</t>
  </si>
  <si>
    <t>Ефективності</t>
  </si>
  <si>
    <t>грн.</t>
  </si>
  <si>
    <t>Обсяг видатків на оновлення інфографіки про місто Суми (відеоролик про науковий, економічний, інвестиційний  потенціал міста Суми)</t>
  </si>
  <si>
    <t>Кількість виготовлених комплектів Інвестиційного паспорту міста Суми</t>
  </si>
  <si>
    <t>Кількість створенних інвестиційних порталів</t>
  </si>
  <si>
    <t>Середня вартість одного комплекту «Інвестиційний паспорт міста Суми»</t>
  </si>
  <si>
    <t>Середня вартість  створення одного інвестиційного порталу</t>
  </si>
  <si>
    <t xml:space="preserve"> Завдання 1.3.  Забезпечення участі у  форумах, виставках, інших інвестиційних заходах  (придбання та/або оренда засобів матеріально-технічного забезпечення, оплата послуг з перекладу, сплата організаційних внесків тощо).
Департамент фінансів, економіки та інвестицій Сумської міської ради,
Виконавчий комітет Сумської міської ради (відділ бухгалтерського обліку та звітності Сумської міської ради)
КПКВК 0217693 </t>
  </si>
  <si>
    <t xml:space="preserve">Підпрограма 2. Розвиток міжнародної співпраці Сумської міської територіальної громади          </t>
  </si>
  <si>
    <t>Динаміка кількості заходів</t>
  </si>
  <si>
    <t>Завдання 2.1.Участь у міжнародних конференціях, семінарах, тренінгах, форумах, ярмарках, виставках, інших заходах з питань налагодження співпраці  тощо</t>
  </si>
  <si>
    <t>Обсяг видатків на забезпечення участі делегацій від Сумської міської ТГ у міжнародних заходах з питань налагодження співпраці тощо</t>
  </si>
  <si>
    <t>Кількість міжнародних заходів (конференцій, семінарів, тренінгів, форумів, ярмарок та виставок, інших заходів) з питань налагодження співпраці, в яких братимуть  участь делегації від Сумської міської ТГ</t>
  </si>
  <si>
    <t>Динаміка кількості міжнародних заходів, у яких взято участь делегаціями від Сумської міської ТГ</t>
  </si>
  <si>
    <t>Завдання 2.2. Підтримка зв’язків з містами-партнерами та встановлення нових партнерських/дружніх відносин з містами зарубіжних країн.
Департамент фінансів, економіки та інвестицій Сумської міської ради,
Виконавчий комітет Сумської міської ради (відділ бухгалтерського обліку та звітності Сумської міської ради)
КПКВК 0217693</t>
  </si>
  <si>
    <t>Обсяг видатків на відрядження офіційних делегацій від Сумської міської ТГ до міст зарубіжних країн з метою встановлення нових партнерських/дружніх відносин</t>
  </si>
  <si>
    <t>Обсяг видатків на організацію офіційних прийомів іноземних делегацій із міст зарубіжних країн, що прибувають до Сумської міської ради з метою встановлення та підтримки партнерських/дружніх відносин</t>
  </si>
  <si>
    <t xml:space="preserve">Обсяг видатків на відрядження делегацій від Сумської міської ТГ до міст-партнерів (депутати Сумської міської ради, члени Виконавчого комітету, працівники виконавчих органів Сумської міської ради, представники установ, організацій на запрошення приймаючої сторони) </t>
  </si>
  <si>
    <t>Кількість делегацій від Сумської міської ТГ до міст зарубіжних країн з метою встановлення нових партнерських/дружніх відносин</t>
  </si>
  <si>
    <t>Кількість іноземних делегацій із міст зарубіжних країн, що прибувають до Сумської міської ради з метою встановлення та підтримки партнерських/дружніх відносин</t>
  </si>
  <si>
    <t>Кількість делегацій від Сумської міської ТГ, відряджених до міст-партнерів</t>
  </si>
  <si>
    <t>Середні видатки на відрядження однієї офіційної делегації від Сумської міської ТГ до міст зарубіжних країн з метою встановлення нових партнерських/дружніх відносин</t>
  </si>
  <si>
    <t>Середні видатки на прийом однієї іноземної делегації</t>
  </si>
  <si>
    <t>Середні видатки на відрядження однієї делегації до міст-партнерів</t>
  </si>
  <si>
    <t>Динаміка кількості іноземних делегацій із міст зарубіжних країн, що прибувають до Сумської міської ради з метою встановлення та підтримки партнерських/дружніх відносин</t>
  </si>
  <si>
    <t>Динаміка кількісті делегацій від Сумської міської ТГ до міст зарубіжних країн, у т.ч. до міст-партнерів та дружніх міст</t>
  </si>
  <si>
    <t>Завдання 2.3. Забезпечення перебування іноземних офіційних делегацій під час проведення Сумською міською радою урочистих заходів.
Департамент фінансів, економіки та інвестицій Сумської міської ради,
Виконавчий комітет Сумської міської ради (відділ бухгалтерського обліку та звітності Сумської міської ради)
КПКВК 0217693</t>
  </si>
  <si>
    <t>Обсяг видатків на організацію прийому та перебування іноземних офіційних делегацій з нагоди проведення Сумською міською радою урочистих заходів</t>
  </si>
  <si>
    <t>Кількість офіційних іноземних делегацій, що відвідають Сумську міську ТГ з нагоди проведення Сумською міською радою урочистих заходів</t>
  </si>
  <si>
    <t>Середні видатки  на організацію прийому та перебування однієї  іноземної офіційної делегації з нагоди проведення Сумською міською радою урочистих заходів</t>
  </si>
  <si>
    <t>Динаміка кількості делегацій, які відвідають Сумську міську ТГ з нагоди проведення урочистих заходів</t>
  </si>
  <si>
    <t>Обсяг видатків на організацію офіційних прийомів представників  міжнародних організацій та донорських установ, дипломатичних та консульських установ іноземних держав в Україні, інших закордонних суб'єктів тощо, що прибувають до Сумської міської ради в рамках підтримки зв'язків та обміном досвідом тощо</t>
  </si>
  <si>
    <t>Кількість офіційних прийомів представників  міжнародних організацій та донорських установ, дипломатичних та консульських установ іноземних держав в Україні, інших закордонних суб'єктів, що прибувають до Сумської міської ради в рамках підтримки зв'язків та обміном досвідом тощо</t>
  </si>
  <si>
    <t>Середні видатки на організацію одного офіційного прийому представників  міжнародних організацій та донорських установ, дипломатичних та консульських установ іноземних держав в Україні, інших закордонних суб'єктів, що прибувають до Сумської міської ради в рамках підтримки зв'язків та обміном досвідом тощо</t>
  </si>
  <si>
    <t>Динаміка кількості прийомів представників  міжнародних організацій та донорських установ, дипломатичних та консульських установ іноземних держав в Україні, інших закордонних суб'єктів, тощо, що прибувають до Сумської міської ради в рамках офіційних візитів та обміном досвідом тощо</t>
  </si>
  <si>
    <t>Середні видатки на відрядження представників від Сумської міської ТГ (депутати, члени Виконавчого комітету, працівники виконавчих органів Сумської міської ради, представники установ, організацій) з метою встановлення нових та підтримки існуючих партнерських відносин, реалізації спільних проєктів, оформлення, супроводу,організації та доставки гуманітарних вантажів/гуманітарної допомоги, тощо</t>
  </si>
  <si>
    <t>Динаміка кількості гуманітарних вантажів</t>
  </si>
  <si>
    <t>Завдання 2.6. Виготовлення/придбання іміджевої продукції для презентації міста (з національною символікою, з символікою міста).
Департамент фінансів, економіки та інвестицій Сумської міської ради,
Виконавчий комітет Сумської міської ради (відділ бухгалтерського обліку та звітності Сумської міської ради)
КПКВК 0217693</t>
  </si>
  <si>
    <t xml:space="preserve"> Обсяг видатків на виготовлення та придбання іміджевої продукції для презентації міста (з національною символікою, з символікою міста)</t>
  </si>
  <si>
    <t>Кількість іміджевої продукції з національною символіковою, символікою міста Суми</t>
  </si>
  <si>
    <t>Середні витрати на виготовлення/придбання одиниці іміджевої продукції для презентації міста  (з національною символікою, з символікою міста)</t>
  </si>
  <si>
    <t>Динаміка кількості іміджевої продукції</t>
  </si>
  <si>
    <t>Виготовлення та поширення інформаційних матеріалів про Сумську міську ТГ , її науковий, економічний, інвестиційний  потенціал, проєкти відновлення та розвитку тощо</t>
  </si>
  <si>
    <t>Динаміка кількості інформаційних матеріалів</t>
  </si>
  <si>
    <t>Середні витрати напроведення 1 процедури оновлення кредитного рейтингу та рейтингу інвестиційної привабливості Сумської міської ТГ</t>
  </si>
  <si>
    <t xml:space="preserve"> тис. грн</t>
  </si>
  <si>
    <t>Обсяг видатків на оновлення/виготовлення іміджевого інформаційного комплекту «Інвестиційний паспорт міста Суми» (англійською та українською мовами)</t>
  </si>
  <si>
    <t>Обсяг видатків на створення інвестиційного порталу</t>
  </si>
  <si>
    <t>Кількість заходів з поширення інформаційних матеріалів про Сумську міську ТГ, її науковий, економічний та інвестиційний потенціал, проєкти відновлення та розвитку тощо</t>
  </si>
  <si>
    <t>Обсяг видатків на поширення інформаційних матеріалів про економічний та інвестиційний потенціал Сумської міської ТГ, її проєкти відновлення та розвитку (трансляція відео, публікації в медіа, розміщення інформації на веб-ресурсах, розповсюдження інформації під час ярмарок, виставок та інших представницьких заходів)</t>
  </si>
  <si>
    <t>Середні видатки на один захід з поширення  інформаційних матеріалів про економічний та  інвестиційний  потенціал  Сумської міської ТГ, її проєкти відновлення та розвитку</t>
  </si>
  <si>
    <t>Динаміка кількості розроблених та виготовлених інформаційних матеріалів про Сумську міську ТГ, її науковий, економічний та інвестиційний потенціал, проєкти відновлення та розвитку тощо та демонстраційних матеріалів муніципальних інвестиційних проектів</t>
  </si>
  <si>
    <t>тис.грн</t>
  </si>
  <si>
    <t>Середня вартість одиниці  виготовленого поліграфічного матеріалу</t>
  </si>
  <si>
    <t>арк.</t>
  </si>
  <si>
    <t>год.</t>
  </si>
  <si>
    <t>Обсяг видатків на виготовлення  (розробка макету, друк тощо) демонстраційних матеріалів про Сумську міську ТГ, її науковий, економічний, інвестиційний  потенціал, проєкти відновлення та розвитку тощо:</t>
  </si>
  <si>
    <t>Кількість виготовлених демонстраційних матеріалів про Сумську міську ТГ, її науковий, економічний, інвестиційний  потенціал, проєкти відновлення та розвитку тощо:</t>
  </si>
  <si>
    <t xml:space="preserve"> Завдання 1.2. Виготовлення та поширення інформаційних матеріалів про Сумську міську ТГ , її науковий, економічний, інвестиційний  потенціал, проєкти відновлення та розвитку тощо
Департамент фінансів, економіки та інвестицій Сумської міської ради,
Виконавчий комітет Сумської міської ради (відділ бухгалтерського обліку та звітності Сумської міської ради)
КПКВК 0217693</t>
  </si>
  <si>
    <t>Обсяг видатків на створення (виготовлення) та/або оновлення відеоматеріалів (відеопрезентацій, інфографіки, відеороликів) про Сумську міську ТГ, її науковий, економічний, інвестиційний  потенціал, проєкти відновлення та розвитку тощо</t>
  </si>
  <si>
    <t>Середня вартість одиниці виготовлених демонстраційних матеріалів про Сумську міську ТГ, її науковий, економічний та інвестиційний потенціал, проєкти відновлення та розвитку тощо</t>
  </si>
  <si>
    <t>Середні витрати на створення (виготовлення) та/або оновлення одиниці відеоматеріалів (відеопрезентацій, інфографіки, відеороликів) про Сумську міську ТГ, її науковий, економічний, інвестиційний потенціал, проєкти відновлення та розвитку тощо</t>
  </si>
  <si>
    <t>Кількість створених (виготовлених)  та/або оновлених відеоматеріалів (відеопрезентацій,інфографіки, відеороликів) про Сумську міську ТГ, її науковий, економічний та інвестиційний потенціал, проєкти відновлення та розвитку тощо</t>
  </si>
  <si>
    <t xml:space="preserve">Обсяг видатків на придбання та/або оренду засобів матеріально-технічного забезпечення, сплату організаційних внесків тощо з метою участі у заходах </t>
  </si>
  <si>
    <t xml:space="preserve">Тривалість забезпечення послугами перекладу з метою участі у заходах </t>
  </si>
  <si>
    <t>Обсяг видатків на забезпечення послугами усного перекладу з метою участі у заходах</t>
  </si>
  <si>
    <t>Обсяг видатків на забезпечення послугами письмового перекладу з метою участі у заходах</t>
  </si>
  <si>
    <t>Обсяг видатків на виготовлення поліграфічних матеріалів для участі у заходах</t>
  </si>
  <si>
    <t>Кількість виготовлених поліграфічних матеріалів</t>
  </si>
  <si>
    <t>Середня вартість послуги усного перекладу для участі у одному заході</t>
  </si>
  <si>
    <t>Кількість заходів з підтримки та встановлення зв'язків між Сумською міською ТГ та містами зарубіжних країн, містами-партнерами, дружніми містами, міжнародними організаціями та донорськими установами, закордонними дипломатичними установами України, дипломатичними представництвами та консульськими установами іноземних держав в Україні, іншими закордонними суб'єктами тощо</t>
  </si>
  <si>
    <t>Середні видатки на участь у одному міжнародному заході з питань налагодження співпраці</t>
  </si>
  <si>
    <t>Забезпечення співпраці з дипломатичними представництвами та консульськими установами іноземних держав в Україні, закордоними дипломатичними установами України, міжнародними організаціями та донорськими установами, іншими закордонними суб'єктами в рамках підтримки зв'язків та обміном досвідом тощо</t>
  </si>
  <si>
    <t>Встановлення нових, підтримка існуючих зв’язків та продовження співпраці з іноземними неприбутковими/ некомерційними організаціями, містами-партнерами, муніципалітетами, дипломатичними представництвами та консульськими установами іноземних держав в Україні, іншими закордонними суб'єктами з гуманітарних питань, питань підтримки, відновлення та розвитку Сумської міської ТГ тощо</t>
  </si>
  <si>
    <t>Обсяг видатків на забезпечення перекладу на іноземну мову демонстраційних матеріалів</t>
  </si>
  <si>
    <t xml:space="preserve">Кількість демонстраційних матеріалів перекладених на іноземну мову </t>
  </si>
  <si>
    <t>Середня вартість перекладу одиниці демонстраційних матеріалів</t>
  </si>
  <si>
    <t>Кількість заходів, для участі у яких було придбано та/або орендовано засоби матеріально-технічного забезпечення, сплачено організаційні внески тощо</t>
  </si>
  <si>
    <t>Обсяг поліграфічних матеріалів, перекладених на іноземну мову</t>
  </si>
  <si>
    <t>Середні витрати на участь у одному заході (придбання та/або оренда засобів матеріально-технічного забезпечення, сплата організаційних внесків тощо)</t>
  </si>
  <si>
    <t>Середня вартість одиниці поліграфічних матеріалів, перекладених на іноземну мову</t>
  </si>
  <si>
    <t xml:space="preserve">Динаміка кількості заходів, для участі у яких було придбано та/або орендовано засобів матеріально-технічного забезпечення, сплачено за послуги з перекладу, організаційні внески тощо </t>
  </si>
  <si>
    <t>Кількість відрядження з метою встановлення нових та підтримки існуючих партнерських відносин, оформлення, супроводу,організації та доставки гуманітарних вантажів/гуманітарної допомоги, тощо</t>
  </si>
  <si>
    <t>Обсяг видатків на супровід/доставку гуманітарних вантажів/гуманітарної допомоги до міста Суми</t>
  </si>
  <si>
    <t>Обсяг видатків на відрядження представників від Сумської міської ТГ (депутати, члени Виконавчого комітету, працівники виконавчих органів Сумської міської ради, представники установ, організацій) з метою встановлення нових та підтримки існуючих партнерських відносин, оформлення, супроводу, організації та доставки гуманітарних вантажів/гуманітарної допомоги, тощо</t>
  </si>
  <si>
    <t>Кількість гуманітарних вантажів, які будуть супроводжуватися/доставлятися до міста Суми</t>
  </si>
  <si>
    <t>Середні видатки на  забезпечення супроводу/доставки одного гуманітарного вантажу/гуманітарної допомоги до міста Суми</t>
  </si>
  <si>
    <t>Завдання 2.4. Забезпечення співпраці з дипломатичними представництвами та консульськими установами іноземних держав в Україні, закордоними дипломатичними установами України, міжнародними організаціями та донорськими установами, іншими закордонними суб'єктами в рамках підтримки зв'язків та обміном досвідом тощо
Департамент фінансів, економіки та інвестицій Сумської міської ради,
Виконавчий комітет Сумської міської ради (відділ бухгалтерського обліку та звітності Сумської міської ради)
КПКВК 0217693</t>
  </si>
  <si>
    <t>Завдання 2.5.Встановлення нових, підтримка існуючих зв’язків та продовження співпраці з іноземними неприбутковими/ некомерційними організаціями, містами-партнерами, муніципалітетами, дипломатичними представництвами та консульськими установами іноземних держав в Україні, іншими закордонними суб'єктами з гуманітарних питань, питань підтримки, відновлення та розвитку Сумської міської ТГ тощо.
Департамент фінансів, економіки та інвестицій Сумської міської ради,
Виконавчий комітет Сумської міської ради (відділ бухгалтерського обліку та звітності Сумської міської ради)
КПКВК 0217693</t>
  </si>
  <si>
    <t xml:space="preserve">
Перший заступник директора Департаменту фінансів, 
економіки та інвестицій Сумської міської ради                                                                                                               Лариса СКИРТАЧ
</t>
  </si>
  <si>
    <t xml:space="preserve">
Перший заступник директора Департаменту фінансів, 
економіки та інвестицій Сумської міської ради                                                                                                                                                           Лариса СКИРТАЧ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</si>
</sst>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_ "/>
  </numFmts>
  <fonts count="19"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2"/>
      <color theme="1"/>
      <name val="Times New Roman"/>
      <family val="1"/>
      <charset val="204"/>
    </font>
    <font>
      <b/>
      <sz val="14"/>
      <color theme="1"/>
      <name val="Times New Roman"/>
      <family val="1"/>
      <charset val="204"/>
    </font>
    <font>
      <b/>
      <sz val="10"/>
      <name val="Times New Roman"/>
      <family val="1"/>
      <charset val="204"/>
    </font>
    <font>
      <b/>
      <sz val="10"/>
      <color theme="1"/>
      <name val="Times New Roman"/>
      <family val="1"/>
      <charset val="204"/>
    </font>
    <font>
      <sz val="10"/>
      <color theme="1"/>
      <name val="Times New Roman"/>
      <family val="1"/>
      <charset val="204"/>
    </font>
    <font>
      <b/>
      <sz val="9"/>
      <color theme="1"/>
      <name val="Times New Roman"/>
      <family val="1"/>
      <charset val="204"/>
    </font>
    <font>
      <sz val="11"/>
      <name val="Calibri"/>
      <family val="2"/>
      <charset val="204"/>
      <scheme val="minor"/>
    </font>
    <font>
      <b/>
      <u/>
      <sz val="10"/>
      <color theme="1"/>
      <name val="Times New Roman"/>
      <family val="1"/>
      <charset val="204"/>
    </font>
    <font>
      <i/>
      <sz val="10"/>
      <color theme="1"/>
      <name val="Times New Roman"/>
      <family val="1"/>
      <charset val="204"/>
    </font>
    <font>
      <sz val="10"/>
      <color theme="1"/>
      <name val="Calibri"/>
      <family val="2"/>
      <charset val="204"/>
      <scheme val="minor"/>
    </font>
    <font>
      <sz val="10"/>
      <name val="Times New Roman"/>
      <family val="1"/>
      <charset val="204"/>
    </font>
    <font>
      <b/>
      <sz val="10"/>
      <color theme="1"/>
      <name val="Calibri"/>
      <family val="2"/>
      <charset val="204"/>
      <scheme val="minor"/>
    </font>
    <font>
      <sz val="14"/>
      <color theme="1"/>
      <name val="Times New Roman"/>
      <family val="1"/>
      <charset val="204"/>
    </font>
    <font>
      <b/>
      <i/>
      <sz val="10"/>
      <color theme="1"/>
      <name val="Times New Roman"/>
      <family val="1"/>
      <charset val="204"/>
    </font>
    <font>
      <b/>
      <sz val="11"/>
      <color theme="1"/>
      <name val="Times New Roman"/>
      <family val="1"/>
      <charset val="204"/>
    </font>
    <font>
      <sz val="11"/>
      <color theme="0" tint="-0.34998626667073579"/>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6">
    <border>
      <left/>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top style="medium">
        <color indexed="64"/>
      </top>
      <bottom style="medium">
        <color indexed="64"/>
      </bottom>
      <diagonal/>
    </border>
  </borders>
  <cellStyleXfs count="1">
    <xf numFmtId="0" fontId="0" fillId="0" borderId="0"/>
  </cellStyleXfs>
  <cellXfs count="158">
    <xf numFmtId="0" fontId="0" fillId="0" borderId="0" xfId="0"/>
    <xf numFmtId="0" fontId="7" fillId="2" borderId="7" xfId="0" applyFont="1" applyFill="1" applyBorder="1" applyAlignment="1">
      <alignment horizontal="justify" vertical="center" wrapText="1"/>
    </xf>
    <xf numFmtId="165" fontId="7" fillId="2" borderId="7"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3" fontId="7" fillId="2" borderId="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4" fontId="7" fillId="2" borderId="7" xfId="0" applyNumberFormat="1" applyFont="1" applyFill="1" applyBorder="1" applyAlignment="1">
      <alignment horizontal="center" vertical="center" wrapText="1"/>
    </xf>
    <xf numFmtId="0" fontId="7" fillId="2" borderId="11" xfId="0" applyFont="1" applyFill="1" applyBorder="1" applyAlignment="1">
      <alignment vertical="center" wrapText="1"/>
    </xf>
    <xf numFmtId="0" fontId="0" fillId="2" borderId="0" xfId="0" applyFill="1"/>
    <xf numFmtId="164" fontId="7" fillId="2" borderId="7" xfId="0" applyNumberFormat="1" applyFont="1" applyFill="1" applyBorder="1" applyAlignment="1">
      <alignment horizontal="center" vertical="center" wrapText="1"/>
    </xf>
    <xf numFmtId="0" fontId="3" fillId="2" borderId="0" xfId="0" applyFont="1" applyFill="1" applyAlignment="1">
      <alignment horizontal="center" vertical="top" wrapText="1"/>
    </xf>
    <xf numFmtId="0" fontId="0" fillId="2" borderId="0" xfId="0" applyFill="1" applyAlignment="1">
      <alignment horizontal="center" vertical="top" wrapText="1"/>
    </xf>
    <xf numFmtId="0" fontId="6" fillId="2" borderId="11" xfId="0" applyFont="1" applyFill="1" applyBorder="1" applyAlignment="1">
      <alignment horizontal="center" vertical="center" wrapText="1"/>
    </xf>
    <xf numFmtId="0" fontId="7" fillId="2" borderId="12" xfId="0" applyFont="1" applyFill="1" applyBorder="1" applyAlignment="1">
      <alignment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6" fillId="2" borderId="18" xfId="0" applyFont="1" applyFill="1" applyBorder="1" applyAlignment="1">
      <alignment vertical="center" wrapText="1"/>
    </xf>
    <xf numFmtId="0" fontId="7" fillId="2" borderId="18" xfId="0" applyFont="1" applyFill="1" applyBorder="1" applyAlignment="1">
      <alignment vertical="center" wrapText="1"/>
    </xf>
    <xf numFmtId="164" fontId="6" fillId="2" borderId="18" xfId="0" applyNumberFormat="1" applyFont="1" applyFill="1" applyBorder="1" applyAlignment="1">
      <alignment horizontal="right" vertical="center" wrapText="1"/>
    </xf>
    <xf numFmtId="0" fontId="12" fillId="2" borderId="18" xfId="0" applyFont="1" applyFill="1" applyBorder="1" applyAlignment="1">
      <alignment horizontal="right" vertical="center"/>
    </xf>
    <xf numFmtId="0" fontId="12" fillId="2" borderId="19" xfId="0" applyFont="1" applyFill="1" applyBorder="1" applyAlignment="1">
      <alignment horizontal="right" vertical="center"/>
    </xf>
    <xf numFmtId="164" fontId="6" fillId="2" borderId="7" xfId="0" applyNumberFormat="1" applyFont="1" applyFill="1" applyBorder="1" applyAlignment="1">
      <alignment horizontal="right" vertical="center" wrapText="1"/>
    </xf>
    <xf numFmtId="0" fontId="12" fillId="2" borderId="7" xfId="0" applyFont="1" applyFill="1" applyBorder="1" applyAlignment="1">
      <alignment horizontal="right" vertical="center"/>
    </xf>
    <xf numFmtId="165" fontId="6" fillId="2" borderId="7" xfId="0" applyNumberFormat="1" applyFont="1" applyFill="1" applyBorder="1" applyAlignment="1">
      <alignment horizontal="right" vertical="center"/>
    </xf>
    <xf numFmtId="0" fontId="6" fillId="2" borderId="8" xfId="0" applyFont="1" applyFill="1" applyBorder="1" applyAlignment="1">
      <alignment horizontal="right" vertical="center"/>
    </xf>
    <xf numFmtId="0" fontId="6" fillId="2" borderId="7" xfId="0" applyFont="1" applyFill="1" applyBorder="1" applyAlignment="1">
      <alignment horizontal="right" vertical="center" wrapText="1"/>
    </xf>
    <xf numFmtId="0" fontId="7" fillId="2" borderId="7" xfId="0" applyFont="1" applyFill="1" applyBorder="1" applyAlignment="1">
      <alignment horizontal="right" vertical="center" wrapText="1"/>
    </xf>
    <xf numFmtId="0" fontId="12" fillId="2" borderId="8" xfId="0" applyFont="1" applyFill="1" applyBorder="1" applyAlignment="1">
      <alignment horizontal="right" vertical="center"/>
    </xf>
    <xf numFmtId="0" fontId="7" fillId="2" borderId="22" xfId="0" applyFont="1" applyFill="1" applyBorder="1" applyAlignment="1">
      <alignment horizontal="left" vertical="top" wrapText="1"/>
    </xf>
    <xf numFmtId="0" fontId="6" fillId="2" borderId="22" xfId="0" applyFont="1" applyFill="1" applyBorder="1" applyAlignment="1">
      <alignment horizontal="right" vertical="center" wrapText="1"/>
    </xf>
    <xf numFmtId="0" fontId="7" fillId="2" borderId="22" xfId="0" applyFont="1" applyFill="1" applyBorder="1" applyAlignment="1">
      <alignment horizontal="right" vertical="center" wrapText="1"/>
    </xf>
    <xf numFmtId="0" fontId="12" fillId="2" borderId="22" xfId="0" applyFont="1" applyFill="1" applyBorder="1" applyAlignment="1">
      <alignment horizontal="right" vertical="center"/>
    </xf>
    <xf numFmtId="0" fontId="12" fillId="2" borderId="23" xfId="0" applyFont="1" applyFill="1" applyBorder="1" applyAlignment="1">
      <alignment horizontal="right" vertical="center"/>
    </xf>
    <xf numFmtId="0" fontId="7" fillId="2" borderId="24" xfId="0" applyFont="1" applyFill="1" applyBorder="1" applyAlignment="1">
      <alignment horizontal="distributed" vertical="center" wrapText="1"/>
    </xf>
    <xf numFmtId="0" fontId="0" fillId="2" borderId="18" xfId="0" applyFill="1" applyBorder="1" applyAlignment="1">
      <alignment horizontal="center"/>
    </xf>
    <xf numFmtId="166" fontId="6" fillId="2" borderId="18" xfId="0" applyNumberFormat="1" applyFont="1" applyFill="1" applyBorder="1" applyAlignment="1">
      <alignment horizontal="right" vertical="center"/>
    </xf>
    <xf numFmtId="166" fontId="12" fillId="2" borderId="18" xfId="0" applyNumberFormat="1" applyFont="1" applyFill="1" applyBorder="1" applyAlignment="1">
      <alignment horizontal="right" vertical="center"/>
    </xf>
    <xf numFmtId="166" fontId="12" fillId="2" borderId="19" xfId="0" applyNumberFormat="1" applyFont="1" applyFill="1" applyBorder="1" applyAlignment="1">
      <alignment horizontal="right" vertical="center"/>
    </xf>
    <xf numFmtId="166" fontId="7" fillId="2" borderId="7" xfId="0" applyNumberFormat="1" applyFont="1" applyFill="1" applyBorder="1" applyAlignment="1">
      <alignment horizontal="right" vertical="center" wrapText="1"/>
    </xf>
    <xf numFmtId="166" fontId="12" fillId="2" borderId="7" xfId="0" applyNumberFormat="1" applyFont="1" applyFill="1" applyBorder="1" applyAlignment="1">
      <alignment horizontal="right" vertical="center"/>
    </xf>
    <xf numFmtId="166" fontId="7" fillId="2" borderId="7" xfId="0" applyNumberFormat="1" applyFont="1" applyFill="1" applyBorder="1" applyAlignment="1">
      <alignment horizontal="right" vertical="center"/>
    </xf>
    <xf numFmtId="166" fontId="12" fillId="2" borderId="8" xfId="0" applyNumberFormat="1" applyFont="1" applyFill="1" applyBorder="1" applyAlignment="1">
      <alignment horizontal="right" vertical="center"/>
    </xf>
    <xf numFmtId="0" fontId="7" fillId="2" borderId="7" xfId="0" applyFont="1" applyFill="1" applyBorder="1" applyAlignment="1">
      <alignment horizontal="left" vertical="top" wrapText="1"/>
    </xf>
    <xf numFmtId="0" fontId="6" fillId="2" borderId="7" xfId="0" applyFont="1" applyFill="1" applyBorder="1" applyAlignment="1">
      <alignment vertical="center" wrapText="1"/>
    </xf>
    <xf numFmtId="166" fontId="6" fillId="2" borderId="7" xfId="0" applyNumberFormat="1" applyFont="1" applyFill="1" applyBorder="1" applyAlignment="1">
      <alignment horizontal="right" vertical="center" wrapText="1"/>
    </xf>
    <xf numFmtId="166" fontId="6" fillId="2" borderId="8" xfId="0" applyNumberFormat="1" applyFont="1" applyFill="1" applyBorder="1" applyAlignment="1">
      <alignment horizontal="right" vertical="center" wrapText="1"/>
    </xf>
    <xf numFmtId="166" fontId="6" fillId="2" borderId="7" xfId="0" applyNumberFormat="1" applyFont="1" applyFill="1" applyBorder="1" applyAlignment="1">
      <alignment horizontal="right" vertical="center"/>
    </xf>
    <xf numFmtId="0" fontId="7" fillId="2" borderId="7" xfId="0" applyFont="1" applyFill="1" applyBorder="1" applyAlignment="1">
      <alignment vertical="center" wrapText="1"/>
    </xf>
    <xf numFmtId="0" fontId="14" fillId="2" borderId="7" xfId="0" applyFont="1" applyFill="1" applyBorder="1" applyAlignment="1">
      <alignment horizontal="right" vertical="center"/>
    </xf>
    <xf numFmtId="0" fontId="14" fillId="2" borderId="8" xfId="0" applyFont="1" applyFill="1" applyBorder="1" applyAlignment="1">
      <alignment horizontal="right" vertical="center"/>
    </xf>
    <xf numFmtId="0" fontId="2" fillId="2" borderId="0" xfId="0" applyFont="1" applyFill="1"/>
    <xf numFmtId="0" fontId="13" fillId="2" borderId="7" xfId="0" applyFont="1" applyFill="1" applyBorder="1" applyAlignment="1">
      <alignment horizontal="justify" vertical="center" wrapText="1"/>
    </xf>
    <xf numFmtId="0" fontId="7" fillId="2" borderId="24" xfId="0" applyFont="1" applyFill="1" applyBorder="1" applyAlignment="1">
      <alignment horizontal="left" vertical="center" wrapText="1"/>
    </xf>
    <xf numFmtId="0" fontId="2" fillId="2" borderId="18" xfId="0" applyFont="1" applyFill="1" applyBorder="1" applyAlignment="1">
      <alignment horizontal="center"/>
    </xf>
    <xf numFmtId="164" fontId="6" fillId="2" borderId="18" xfId="0" applyNumberFormat="1" applyFont="1" applyFill="1" applyBorder="1" applyAlignment="1">
      <alignment horizontal="right" vertical="center"/>
    </xf>
    <xf numFmtId="164" fontId="14" fillId="2" borderId="18" xfId="0" applyNumberFormat="1" applyFont="1" applyFill="1" applyBorder="1" applyAlignment="1">
      <alignment horizontal="right" vertical="center"/>
    </xf>
    <xf numFmtId="164" fontId="14" fillId="2" borderId="19" xfId="0" applyNumberFormat="1" applyFont="1" applyFill="1" applyBorder="1" applyAlignment="1">
      <alignment horizontal="right" vertical="center"/>
    </xf>
    <xf numFmtId="164" fontId="6" fillId="2" borderId="7" xfId="0" applyNumberFormat="1" applyFont="1" applyFill="1" applyBorder="1" applyAlignment="1">
      <alignment horizontal="right" vertical="center"/>
    </xf>
    <xf numFmtId="164" fontId="12" fillId="2" borderId="7" xfId="0" applyNumberFormat="1" applyFont="1" applyFill="1" applyBorder="1" applyAlignment="1">
      <alignment horizontal="right" vertical="center"/>
    </xf>
    <xf numFmtId="164" fontId="12" fillId="2" borderId="8" xfId="0" applyNumberFormat="1" applyFont="1" applyFill="1" applyBorder="1" applyAlignment="1">
      <alignment horizontal="right" vertical="center"/>
    </xf>
    <xf numFmtId="0" fontId="2" fillId="2" borderId="7" xfId="0" applyFont="1" applyFill="1" applyBorder="1" applyAlignment="1">
      <alignment horizontal="center"/>
    </xf>
    <xf numFmtId="164" fontId="14" fillId="2" borderId="7" xfId="0" applyNumberFormat="1" applyFont="1" applyFill="1" applyBorder="1" applyAlignment="1">
      <alignment horizontal="right" vertical="center"/>
    </xf>
    <xf numFmtId="164" fontId="14" fillId="2" borderId="8" xfId="0" applyNumberFormat="1" applyFont="1" applyFill="1" applyBorder="1" applyAlignment="1">
      <alignment horizontal="right" vertical="center"/>
    </xf>
    <xf numFmtId="0" fontId="6" fillId="2" borderId="7" xfId="0" applyFont="1" applyFill="1" applyBorder="1" applyAlignment="1">
      <alignment horizontal="right" vertical="center"/>
    </xf>
    <xf numFmtId="0" fontId="5" fillId="2" borderId="7" xfId="0" applyFont="1" applyFill="1" applyBorder="1" applyAlignment="1">
      <alignment vertical="center" wrapText="1"/>
    </xf>
    <xf numFmtId="0" fontId="13" fillId="2" borderId="7" xfId="0" applyFont="1" applyFill="1" applyBorder="1" applyAlignment="1">
      <alignment vertical="center" wrapText="1"/>
    </xf>
    <xf numFmtId="0" fontId="7" fillId="2" borderId="11" xfId="0" applyFont="1" applyFill="1" applyBorder="1" applyAlignment="1">
      <alignment horizontal="left" vertical="top" wrapText="1"/>
    </xf>
    <xf numFmtId="0" fontId="6" fillId="2" borderId="11" xfId="0" applyFont="1" applyFill="1" applyBorder="1" applyAlignment="1">
      <alignment horizontal="right" vertical="center" wrapText="1"/>
    </xf>
    <xf numFmtId="0" fontId="7" fillId="2" borderId="11" xfId="0" applyFont="1" applyFill="1" applyBorder="1" applyAlignment="1">
      <alignment horizontal="right" vertical="center" wrapText="1"/>
    </xf>
    <xf numFmtId="0" fontId="12" fillId="2" borderId="11" xfId="0" applyFont="1" applyFill="1" applyBorder="1" applyAlignment="1">
      <alignment horizontal="right" vertical="center"/>
    </xf>
    <xf numFmtId="0" fontId="12" fillId="2" borderId="12" xfId="0" applyFont="1" applyFill="1" applyBorder="1" applyAlignment="1">
      <alignment horizontal="right" vertical="center"/>
    </xf>
    <xf numFmtId="0" fontId="7" fillId="2" borderId="7" xfId="0" applyFont="1" applyFill="1" applyBorder="1" applyAlignment="1">
      <alignment horizontal="center" vertical="center" wrapText="1"/>
    </xf>
    <xf numFmtId="0" fontId="1" fillId="2" borderId="0" xfId="0" applyFont="1" applyFill="1" applyAlignment="1">
      <alignment horizontal="right"/>
    </xf>
    <xf numFmtId="165" fontId="0" fillId="2" borderId="0" xfId="0" applyNumberFormat="1" applyFill="1"/>
    <xf numFmtId="2" fontId="0" fillId="2" borderId="0" xfId="0" applyNumberFormat="1" applyFill="1"/>
    <xf numFmtId="4" fontId="0" fillId="2" borderId="0" xfId="0" applyNumberFormat="1" applyFill="1"/>
    <xf numFmtId="2" fontId="1" fillId="2" borderId="0" xfId="0" applyNumberFormat="1" applyFont="1" applyFill="1"/>
    <xf numFmtId="0" fontId="7" fillId="2" borderId="0" xfId="0" applyFont="1" applyFill="1" applyBorder="1" applyAlignment="1">
      <alignment vertical="center" wrapText="1"/>
    </xf>
    <xf numFmtId="0" fontId="0" fillId="2" borderId="0" xfId="0" applyFill="1" applyBorder="1"/>
    <xf numFmtId="16" fontId="0" fillId="2" borderId="0" xfId="0" applyNumberFormat="1" applyFill="1"/>
    <xf numFmtId="0" fontId="7" fillId="2" borderId="7" xfId="0" applyFont="1" applyFill="1" applyBorder="1" applyAlignment="1">
      <alignment vertical="center" wrapText="1"/>
    </xf>
    <xf numFmtId="0" fontId="7" fillId="2" borderId="7" xfId="0" applyFont="1" applyFill="1" applyBorder="1" applyAlignment="1">
      <alignment horizontal="justify" vertical="center" wrapText="1"/>
    </xf>
    <xf numFmtId="0" fontId="6" fillId="2" borderId="7" xfId="0" applyFont="1" applyFill="1" applyBorder="1" applyAlignment="1">
      <alignment horizontal="center" vertical="center" wrapText="1"/>
    </xf>
    <xf numFmtId="0" fontId="16" fillId="2" borderId="7" xfId="0" applyFont="1" applyFill="1" applyBorder="1" applyAlignment="1">
      <alignment horizontal="center" vertical="center" wrapText="1"/>
    </xf>
    <xf numFmtId="1" fontId="7" fillId="2" borderId="7" xfId="0" applyNumberFormat="1" applyFont="1" applyFill="1" applyBorder="1" applyAlignment="1">
      <alignment horizontal="center" vertical="center" wrapText="1"/>
    </xf>
    <xf numFmtId="0" fontId="7" fillId="2" borderId="7" xfId="0" applyFont="1" applyFill="1" applyBorder="1" applyAlignment="1">
      <alignment horizontal="center" vertical="center"/>
    </xf>
    <xf numFmtId="0" fontId="13" fillId="2" borderId="7" xfId="0" applyFont="1" applyFill="1" applyBorder="1" applyAlignment="1">
      <alignment vertical="top" wrapText="1"/>
    </xf>
    <xf numFmtId="0" fontId="13" fillId="2" borderId="7" xfId="0" applyFont="1" applyFill="1" applyBorder="1" applyAlignment="1">
      <alignment horizontal="justify" vertical="center"/>
    </xf>
    <xf numFmtId="0" fontId="3" fillId="2" borderId="0" xfId="0" applyFont="1" applyFill="1" applyAlignment="1">
      <alignment horizontal="left" vertical="top" wrapText="1"/>
    </xf>
    <xf numFmtId="0" fontId="0" fillId="2" borderId="0" xfId="0" applyFill="1" applyAlignment="1">
      <alignment horizontal="left" vertical="top"/>
    </xf>
    <xf numFmtId="0" fontId="4" fillId="2" borderId="0"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9" fillId="2" borderId="5" xfId="0" applyFont="1" applyFill="1" applyBorder="1" applyAlignment="1">
      <alignment vertical="center" wrapText="1"/>
    </xf>
    <xf numFmtId="0" fontId="9" fillId="2" borderId="9" xfId="0" applyFont="1" applyFill="1" applyBorder="1" applyAlignment="1">
      <alignment vertical="center" wrapText="1"/>
    </xf>
    <xf numFmtId="0" fontId="6" fillId="2" borderId="2" xfId="0" applyFont="1" applyFill="1" applyBorder="1" applyAlignment="1">
      <alignment horizontal="center" vertical="center" wrapText="1"/>
    </xf>
    <xf numFmtId="0" fontId="0" fillId="2" borderId="6" xfId="0" applyFill="1" applyBorder="1" applyAlignment="1">
      <alignment vertical="center" wrapText="1"/>
    </xf>
    <xf numFmtId="0" fontId="0" fillId="2" borderId="10" xfId="0" applyFill="1" applyBorder="1" applyAlignment="1">
      <alignment vertical="center" wrapText="1"/>
    </xf>
    <xf numFmtId="0" fontId="8" fillId="2" borderId="2"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10" xfId="0" applyFill="1" applyBorder="1" applyAlignment="1">
      <alignment horizontal="center" vertical="center" wrapText="1"/>
    </xf>
    <xf numFmtId="0" fontId="6" fillId="2" borderId="3" xfId="0" applyFont="1" applyFill="1" applyBorder="1" applyAlignment="1">
      <alignment horizontal="center" vertical="center" wrapText="1"/>
    </xf>
    <xf numFmtId="0" fontId="0" fillId="2" borderId="3" xfId="0" applyFill="1" applyBorder="1" applyAlignment="1"/>
    <xf numFmtId="0" fontId="0" fillId="2" borderId="4" xfId="0" applyFill="1" applyBorder="1" applyAlignment="1"/>
    <xf numFmtId="0" fontId="6" fillId="2" borderId="7" xfId="0" applyFont="1" applyFill="1" applyBorder="1" applyAlignment="1">
      <alignment horizontal="center" vertical="center" wrapText="1"/>
    </xf>
    <xf numFmtId="0" fontId="0" fillId="2" borderId="7" xfId="0" applyFill="1" applyBorder="1" applyAlignment="1"/>
    <xf numFmtId="0" fontId="6" fillId="2" borderId="7" xfId="0" applyFont="1" applyFill="1" applyBorder="1" applyAlignment="1">
      <alignment horizontal="center" vertical="center"/>
    </xf>
    <xf numFmtId="0" fontId="0" fillId="2" borderId="7" xfId="0" applyFill="1" applyBorder="1" applyAlignment="1">
      <alignment horizontal="center" vertical="center"/>
    </xf>
    <xf numFmtId="0" fontId="7" fillId="2" borderId="21"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7" xfId="0" applyFont="1" applyFill="1" applyBorder="1" applyAlignment="1">
      <alignment vertical="center" wrapText="1"/>
    </xf>
    <xf numFmtId="0" fontId="7" fillId="2" borderId="7" xfId="0" quotePrefix="1" applyFont="1" applyFill="1" applyBorder="1" applyAlignment="1">
      <alignment horizontal="justify" vertical="center" wrapText="1"/>
    </xf>
    <xf numFmtId="0" fontId="7" fillId="2" borderId="7" xfId="0" applyFont="1" applyFill="1" applyBorder="1" applyAlignment="1">
      <alignment horizontal="justify" vertical="center" wrapText="1"/>
    </xf>
    <xf numFmtId="0" fontId="13" fillId="2" borderId="7" xfId="0" applyFont="1" applyFill="1" applyBorder="1" applyAlignment="1">
      <alignment horizontal="justify" vertical="center" wrapText="1"/>
    </xf>
    <xf numFmtId="0" fontId="0" fillId="2" borderId="8" xfId="0" applyFill="1" applyBorder="1" applyAlignment="1">
      <alignment horizontal="center" vertical="center"/>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22" xfId="0" applyFont="1" applyFill="1" applyBorder="1" applyAlignment="1">
      <alignment vertical="center" wrapText="1"/>
    </xf>
    <xf numFmtId="0" fontId="7" fillId="2" borderId="22" xfId="0" applyFont="1" applyFill="1" applyBorder="1" applyAlignment="1">
      <alignment horizontal="justify" vertical="center" wrapText="1"/>
    </xf>
    <xf numFmtId="0" fontId="13" fillId="2" borderId="22" xfId="0" applyFont="1" applyFill="1" applyBorder="1" applyAlignment="1">
      <alignment horizontal="justify" vertical="center" wrapText="1"/>
    </xf>
    <xf numFmtId="0" fontId="6" fillId="2" borderId="25" xfId="0" applyFont="1" applyFill="1" applyBorder="1" applyAlignment="1">
      <alignment horizontal="left" vertical="center" wrapText="1"/>
    </xf>
    <xf numFmtId="0" fontId="0" fillId="2" borderId="15" xfId="0" applyFill="1" applyBorder="1" applyAlignment="1">
      <alignment horizontal="left"/>
    </xf>
    <xf numFmtId="0" fontId="0" fillId="2" borderId="16" xfId="0" applyFill="1" applyBorder="1" applyAlignment="1">
      <alignment horizontal="left"/>
    </xf>
    <xf numFmtId="0" fontId="6" fillId="2" borderId="6" xfId="0" applyFont="1" applyFill="1" applyBorder="1" applyAlignment="1">
      <alignment horizontal="left" vertical="top" wrapText="1"/>
    </xf>
    <xf numFmtId="0" fontId="6" fillId="2" borderId="18"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6" xfId="0" applyFont="1" applyFill="1" applyBorder="1" applyAlignment="1">
      <alignment vertical="center" wrapText="1"/>
    </xf>
    <xf numFmtId="0" fontId="7" fillId="2" borderId="18" xfId="0" applyFont="1" applyFill="1" applyBorder="1" applyAlignment="1">
      <alignment vertical="center" wrapText="1"/>
    </xf>
    <xf numFmtId="0" fontId="15" fillId="2" borderId="0" xfId="0" applyFont="1" applyFill="1" applyAlignment="1">
      <alignment horizontal="left" vertical="top" wrapText="1"/>
    </xf>
    <xf numFmtId="0" fontId="0" fillId="2" borderId="0" xfId="0" applyFill="1" applyAlignment="1"/>
    <xf numFmtId="0" fontId="13" fillId="2" borderId="6" xfId="0" applyFont="1" applyFill="1" applyBorder="1" applyAlignment="1">
      <alignment horizontal="justify" vertical="center" wrapText="1"/>
    </xf>
    <xf numFmtId="0" fontId="13" fillId="2" borderId="18" xfId="0" applyFont="1" applyFill="1" applyBorder="1" applyAlignment="1">
      <alignment horizontal="justify" vertical="center" wrapText="1"/>
    </xf>
    <xf numFmtId="0" fontId="7" fillId="2" borderId="22" xfId="0" quotePrefix="1" applyFont="1" applyFill="1" applyBorder="1" applyAlignment="1">
      <alignment horizontal="justify" vertical="center" wrapText="1"/>
    </xf>
    <xf numFmtId="0" fontId="7" fillId="2" borderId="6" xfId="0" quotePrefix="1" applyFont="1" applyFill="1" applyBorder="1" applyAlignment="1">
      <alignment horizontal="justify" vertical="center" wrapText="1"/>
    </xf>
    <xf numFmtId="0" fontId="7" fillId="2" borderId="18" xfId="0" quotePrefix="1" applyFont="1" applyFill="1" applyBorder="1" applyAlignment="1">
      <alignment horizontal="justify"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vertical="center" wrapText="1"/>
    </xf>
    <xf numFmtId="0" fontId="7" fillId="2" borderId="11" xfId="0" applyFont="1" applyFill="1" applyBorder="1" applyAlignment="1">
      <alignment horizontal="justify" vertical="center" wrapText="1"/>
    </xf>
    <xf numFmtId="0" fontId="13" fillId="2" borderId="11" xfId="0" applyFont="1" applyFill="1" applyBorder="1" applyAlignment="1">
      <alignment horizontal="justify" vertical="center" wrapText="1"/>
    </xf>
    <xf numFmtId="0" fontId="7" fillId="2" borderId="2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0" fillId="2" borderId="0" xfId="0" applyFill="1" applyAlignment="1">
      <alignment horizontal="left" vertical="top" wrapText="1"/>
    </xf>
    <xf numFmtId="0" fontId="0" fillId="2" borderId="7" xfId="0" applyFill="1" applyBorder="1" applyAlignment="1">
      <alignment horizontal="center" vertical="center" wrapText="1"/>
    </xf>
    <xf numFmtId="0" fontId="6" fillId="2" borderId="7" xfId="0" applyFont="1" applyFill="1" applyBorder="1" applyAlignment="1">
      <alignment horizontal="left" vertical="center" wrapText="1"/>
    </xf>
    <xf numFmtId="0" fontId="7" fillId="2" borderId="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7" fillId="2" borderId="7" xfId="0" applyFont="1" applyFill="1" applyBorder="1" applyAlignment="1">
      <alignment horizontal="left" vertical="center" wrapText="1"/>
    </xf>
    <xf numFmtId="0" fontId="7" fillId="2" borderId="7" xfId="0" applyFont="1" applyFill="1" applyBorder="1" applyAlignment="1">
      <alignment horizontal="left" vertical="top" wrapText="1"/>
    </xf>
    <xf numFmtId="0" fontId="1" fillId="2" borderId="7" xfId="0" applyFont="1" applyFill="1" applyBorder="1" applyAlignment="1">
      <alignment horizontal="center" vertical="center" wrapText="1"/>
    </xf>
    <xf numFmtId="0" fontId="7" fillId="2" borderId="7" xfId="0" applyFont="1" applyFill="1" applyBorder="1" applyAlignment="1">
      <alignment vertical="top" wrapText="1"/>
    </xf>
    <xf numFmtId="0" fontId="0" fillId="2" borderId="7" xfId="0" applyFill="1" applyBorder="1" applyAlignment="1">
      <alignment vertical="top" wrapText="1"/>
    </xf>
    <xf numFmtId="2" fontId="18" fillId="3" borderId="0" xfId="0" applyNumberFormat="1" applyFont="1" applyFill="1"/>
    <xf numFmtId="165" fontId="18" fillId="3" borderId="0" xfId="0" applyNumberFormat="1" applyFont="1" applyFill="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tabSelected="1" view="pageBreakPreview" topLeftCell="A20" zoomScale="82" zoomScaleNormal="66" zoomScaleSheetLayoutView="82" workbookViewId="0">
      <selection activeCell="A80" sqref="A80:N80"/>
    </sheetView>
  </sheetViews>
  <sheetFormatPr defaultColWidth="9" defaultRowHeight="14.25" x14ac:dyDescent="0.45"/>
  <cols>
    <col min="1" max="1" width="21.3984375" style="8" customWidth="1"/>
    <col min="2" max="2" width="46.265625" style="8" customWidth="1"/>
    <col min="3" max="3" width="11.3984375" style="8" customWidth="1"/>
    <col min="4" max="4" width="39.59765625" style="8" customWidth="1"/>
    <col min="5" max="5" width="17.265625" style="8" customWidth="1"/>
    <col min="6" max="6" width="8.59765625" style="8" customWidth="1"/>
    <col min="7" max="7" width="10.265625" style="8" customWidth="1"/>
    <col min="8" max="8" width="7.265625" style="8" customWidth="1"/>
    <col min="9" max="9" width="8.3984375" style="8" customWidth="1"/>
    <col min="10" max="10" width="8.59765625" style="8" customWidth="1"/>
    <col min="11" max="11" width="7.265625" style="8" customWidth="1"/>
    <col min="12" max="12" width="9" style="8"/>
    <col min="13" max="13" width="9" style="8" customWidth="1"/>
    <col min="14" max="14" width="6.59765625" style="8" customWidth="1"/>
    <col min="15" max="16384" width="9" style="8"/>
  </cols>
  <sheetData>
    <row r="1" spans="1:14" ht="94.5" customHeight="1" x14ac:dyDescent="0.45">
      <c r="D1" s="10" t="s">
        <v>0</v>
      </c>
      <c r="E1" s="11"/>
      <c r="F1" s="11"/>
      <c r="G1" s="10"/>
      <c r="H1" s="11"/>
      <c r="I1" s="11" t="s">
        <v>1</v>
      </c>
      <c r="J1" s="89" t="s">
        <v>2</v>
      </c>
      <c r="K1" s="90"/>
      <c r="L1" s="90"/>
      <c r="M1" s="90"/>
      <c r="N1" s="90"/>
    </row>
    <row r="2" spans="1:14" ht="66.75" customHeight="1" thickBot="1" x14ac:dyDescent="0.5">
      <c r="A2" s="91" t="s">
        <v>3</v>
      </c>
      <c r="B2" s="91"/>
      <c r="C2" s="91"/>
      <c r="D2" s="91"/>
      <c r="E2" s="91"/>
      <c r="F2" s="91"/>
      <c r="G2" s="91"/>
      <c r="H2" s="91"/>
      <c r="I2" s="91"/>
      <c r="J2" s="91"/>
      <c r="K2" s="91"/>
      <c r="L2" s="91"/>
      <c r="M2" s="91"/>
      <c r="N2" s="91"/>
    </row>
    <row r="3" spans="1:14" ht="33.75" customHeight="1" x14ac:dyDescent="0.45">
      <c r="A3" s="92" t="s">
        <v>4</v>
      </c>
      <c r="B3" s="95" t="s">
        <v>5</v>
      </c>
      <c r="C3" s="98" t="s">
        <v>6</v>
      </c>
      <c r="D3" s="95" t="s">
        <v>7</v>
      </c>
      <c r="E3" s="95" t="s">
        <v>8</v>
      </c>
      <c r="F3" s="101" t="s">
        <v>9</v>
      </c>
      <c r="G3" s="101"/>
      <c r="H3" s="102"/>
      <c r="I3" s="102"/>
      <c r="J3" s="102"/>
      <c r="K3" s="102"/>
      <c r="L3" s="102"/>
      <c r="M3" s="102"/>
      <c r="N3" s="103"/>
    </row>
    <row r="4" spans="1:14" ht="18.75" customHeight="1" x14ac:dyDescent="0.45">
      <c r="A4" s="93"/>
      <c r="B4" s="96"/>
      <c r="C4" s="96"/>
      <c r="D4" s="99"/>
      <c r="E4" s="96"/>
      <c r="F4" s="104" t="s">
        <v>10</v>
      </c>
      <c r="G4" s="104"/>
      <c r="H4" s="105"/>
      <c r="I4" s="106" t="s">
        <v>11</v>
      </c>
      <c r="J4" s="107"/>
      <c r="K4" s="107"/>
      <c r="L4" s="106" t="s">
        <v>12</v>
      </c>
      <c r="M4" s="107"/>
      <c r="N4" s="114"/>
    </row>
    <row r="5" spans="1:14" ht="35.25" customHeight="1" thickBot="1" x14ac:dyDescent="0.5">
      <c r="A5" s="94"/>
      <c r="B5" s="97"/>
      <c r="C5" s="97"/>
      <c r="D5" s="100"/>
      <c r="E5" s="97"/>
      <c r="F5" s="12" t="s">
        <v>13</v>
      </c>
      <c r="G5" s="5" t="s">
        <v>14</v>
      </c>
      <c r="H5" s="7" t="s">
        <v>15</v>
      </c>
      <c r="I5" s="12" t="s">
        <v>13</v>
      </c>
      <c r="J5" s="5" t="s">
        <v>14</v>
      </c>
      <c r="K5" s="7" t="s">
        <v>15</v>
      </c>
      <c r="L5" s="12" t="s">
        <v>13</v>
      </c>
      <c r="M5" s="5" t="s">
        <v>14</v>
      </c>
      <c r="N5" s="13" t="s">
        <v>15</v>
      </c>
    </row>
    <row r="6" spans="1:14" ht="14.65" thickBot="1" x14ac:dyDescent="0.5">
      <c r="A6" s="14">
        <v>1</v>
      </c>
      <c r="B6" s="15">
        <v>2</v>
      </c>
      <c r="C6" s="15">
        <v>3</v>
      </c>
      <c r="D6" s="15">
        <v>4</v>
      </c>
      <c r="E6" s="15">
        <v>5</v>
      </c>
      <c r="F6" s="15">
        <v>6</v>
      </c>
      <c r="G6" s="15">
        <v>7</v>
      </c>
      <c r="H6" s="15">
        <v>8</v>
      </c>
      <c r="I6" s="15">
        <v>9</v>
      </c>
      <c r="J6" s="15">
        <v>10</v>
      </c>
      <c r="K6" s="15">
        <v>11</v>
      </c>
      <c r="L6" s="15">
        <v>12</v>
      </c>
      <c r="M6" s="15">
        <v>13</v>
      </c>
      <c r="N6" s="16">
        <v>14</v>
      </c>
    </row>
    <row r="7" spans="1:14" ht="48" customHeight="1" thickBot="1" x14ac:dyDescent="0.5">
      <c r="A7" s="115" t="s">
        <v>16</v>
      </c>
      <c r="B7" s="116"/>
      <c r="C7" s="116"/>
      <c r="D7" s="116"/>
      <c r="E7" s="116"/>
      <c r="F7" s="116"/>
      <c r="G7" s="116"/>
      <c r="H7" s="116"/>
      <c r="I7" s="116"/>
      <c r="J7" s="116"/>
      <c r="K7" s="116"/>
      <c r="L7" s="116"/>
      <c r="M7" s="116"/>
      <c r="N7" s="117"/>
    </row>
    <row r="8" spans="1:14" ht="19.5" customHeight="1" x14ac:dyDescent="0.45">
      <c r="A8" s="118" t="s">
        <v>17</v>
      </c>
      <c r="B8" s="17" t="s">
        <v>18</v>
      </c>
      <c r="C8" s="18"/>
      <c r="D8" s="18"/>
      <c r="E8" s="18"/>
      <c r="F8" s="19">
        <f>F9</f>
        <v>2910</v>
      </c>
      <c r="G8" s="19">
        <f>G9</f>
        <v>2910</v>
      </c>
      <c r="H8" s="20" t="s">
        <v>19</v>
      </c>
      <c r="I8" s="19">
        <f>I9</f>
        <v>3215</v>
      </c>
      <c r="J8" s="19">
        <f>J9</f>
        <v>3215</v>
      </c>
      <c r="K8" s="20" t="s">
        <v>19</v>
      </c>
      <c r="L8" s="19">
        <f>L9</f>
        <v>3400</v>
      </c>
      <c r="M8" s="19">
        <f>M9</f>
        <v>3400</v>
      </c>
      <c r="N8" s="21" t="s">
        <v>19</v>
      </c>
    </row>
    <row r="9" spans="1:14" ht="20.25" customHeight="1" x14ac:dyDescent="0.45">
      <c r="A9" s="119"/>
      <c r="B9" s="110"/>
      <c r="C9" s="111" t="s">
        <v>20</v>
      </c>
      <c r="D9" s="113" t="s">
        <v>21</v>
      </c>
      <c r="E9" s="1" t="s">
        <v>22</v>
      </c>
      <c r="F9" s="22">
        <f>G9</f>
        <v>2910</v>
      </c>
      <c r="G9" s="22">
        <f>G14+G31</f>
        <v>2910</v>
      </c>
      <c r="H9" s="23" t="s">
        <v>19</v>
      </c>
      <c r="I9" s="24">
        <f>J9</f>
        <v>3215</v>
      </c>
      <c r="J9" s="24">
        <f>J14+J31</f>
        <v>3215</v>
      </c>
      <c r="K9" s="24" t="s">
        <v>19</v>
      </c>
      <c r="L9" s="24">
        <f>M9</f>
        <v>3400</v>
      </c>
      <c r="M9" s="24">
        <f>M14+M31</f>
        <v>3400</v>
      </c>
      <c r="N9" s="25" t="s">
        <v>19</v>
      </c>
    </row>
    <row r="10" spans="1:14" ht="37.5" customHeight="1" x14ac:dyDescent="0.45">
      <c r="A10" s="119"/>
      <c r="B10" s="110"/>
      <c r="C10" s="112"/>
      <c r="D10" s="113"/>
      <c r="E10" s="1" t="s">
        <v>23</v>
      </c>
      <c r="F10" s="26" t="s">
        <v>19</v>
      </c>
      <c r="G10" s="27" t="s">
        <v>19</v>
      </c>
      <c r="H10" s="23" t="s">
        <v>19</v>
      </c>
      <c r="I10" s="23" t="s">
        <v>19</v>
      </c>
      <c r="J10" s="23" t="s">
        <v>19</v>
      </c>
      <c r="K10" s="23" t="s">
        <v>19</v>
      </c>
      <c r="L10" s="23" t="s">
        <v>19</v>
      </c>
      <c r="M10" s="23" t="s">
        <v>19</v>
      </c>
      <c r="N10" s="28" t="s">
        <v>19</v>
      </c>
    </row>
    <row r="11" spans="1:14" ht="35.25" customHeight="1" thickBot="1" x14ac:dyDescent="0.5">
      <c r="A11" s="108"/>
      <c r="B11" s="120"/>
      <c r="C11" s="121"/>
      <c r="D11" s="122"/>
      <c r="E11" s="29" t="s">
        <v>24</v>
      </c>
      <c r="F11" s="30" t="s">
        <v>19</v>
      </c>
      <c r="G11" s="31" t="s">
        <v>19</v>
      </c>
      <c r="H11" s="32" t="s">
        <v>19</v>
      </c>
      <c r="I11" s="32" t="s">
        <v>19</v>
      </c>
      <c r="J11" s="32" t="s">
        <v>19</v>
      </c>
      <c r="K11" s="32" t="s">
        <v>19</v>
      </c>
      <c r="L11" s="32" t="s">
        <v>19</v>
      </c>
      <c r="M11" s="32" t="s">
        <v>19</v>
      </c>
      <c r="N11" s="33" t="s">
        <v>19</v>
      </c>
    </row>
    <row r="12" spans="1:14" ht="38.25" customHeight="1" thickBot="1" x14ac:dyDescent="0.5">
      <c r="A12" s="34"/>
      <c r="B12" s="123" t="s">
        <v>25</v>
      </c>
      <c r="C12" s="124"/>
      <c r="D12" s="124"/>
      <c r="E12" s="124"/>
      <c r="F12" s="124"/>
      <c r="G12" s="124"/>
      <c r="H12" s="124"/>
      <c r="I12" s="124"/>
      <c r="J12" s="124"/>
      <c r="K12" s="124"/>
      <c r="L12" s="124"/>
      <c r="M12" s="124"/>
      <c r="N12" s="125"/>
    </row>
    <row r="13" spans="1:14" ht="17.25" customHeight="1" x14ac:dyDescent="0.45">
      <c r="A13" s="109" t="s">
        <v>26</v>
      </c>
      <c r="B13" s="126" t="s">
        <v>27</v>
      </c>
      <c r="C13" s="35"/>
      <c r="D13" s="35"/>
      <c r="E13" s="35"/>
      <c r="F13" s="36">
        <f>G13</f>
        <v>452</v>
      </c>
      <c r="G13" s="36">
        <f>G14</f>
        <v>452</v>
      </c>
      <c r="H13" s="37" t="s">
        <v>19</v>
      </c>
      <c r="I13" s="36">
        <f>J13</f>
        <v>479</v>
      </c>
      <c r="J13" s="36">
        <f>J14</f>
        <v>479</v>
      </c>
      <c r="K13" s="37" t="s">
        <v>19</v>
      </c>
      <c r="L13" s="36">
        <f>M13</f>
        <v>505</v>
      </c>
      <c r="M13" s="36">
        <f>M14</f>
        <v>505</v>
      </c>
      <c r="N13" s="38" t="s">
        <v>19</v>
      </c>
    </row>
    <row r="14" spans="1:14" ht="22.5" customHeight="1" x14ac:dyDescent="0.45">
      <c r="A14" s="109"/>
      <c r="B14" s="126"/>
      <c r="C14" s="111" t="s">
        <v>20</v>
      </c>
      <c r="D14" s="113" t="s">
        <v>21</v>
      </c>
      <c r="E14" s="1" t="s">
        <v>22</v>
      </c>
      <c r="F14" s="39">
        <f>G13</f>
        <v>452</v>
      </c>
      <c r="G14" s="39">
        <f>G17+G21+G25</f>
        <v>452</v>
      </c>
      <c r="H14" s="40" t="s">
        <v>19</v>
      </c>
      <c r="I14" s="39">
        <f>J13</f>
        <v>479</v>
      </c>
      <c r="J14" s="39">
        <f>J17+J21+J25</f>
        <v>479</v>
      </c>
      <c r="K14" s="40" t="s">
        <v>19</v>
      </c>
      <c r="L14" s="41">
        <f>M13</f>
        <v>505</v>
      </c>
      <c r="M14" s="41">
        <f>M17+M21+M25</f>
        <v>505</v>
      </c>
      <c r="N14" s="42" t="s">
        <v>19</v>
      </c>
    </row>
    <row r="15" spans="1:14" ht="24.75" customHeight="1" x14ac:dyDescent="0.45">
      <c r="A15" s="109"/>
      <c r="B15" s="126"/>
      <c r="C15" s="112"/>
      <c r="D15" s="113"/>
      <c r="E15" s="1" t="s">
        <v>23</v>
      </c>
      <c r="F15" s="26" t="s">
        <v>19</v>
      </c>
      <c r="G15" s="27" t="s">
        <v>19</v>
      </c>
      <c r="H15" s="23" t="s">
        <v>19</v>
      </c>
      <c r="I15" s="23" t="s">
        <v>19</v>
      </c>
      <c r="J15" s="23" t="s">
        <v>19</v>
      </c>
      <c r="K15" s="23" t="s">
        <v>19</v>
      </c>
      <c r="L15" s="23" t="s">
        <v>19</v>
      </c>
      <c r="M15" s="23" t="s">
        <v>19</v>
      </c>
      <c r="N15" s="28" t="s">
        <v>19</v>
      </c>
    </row>
    <row r="16" spans="1:14" ht="26.25" customHeight="1" x14ac:dyDescent="0.45">
      <c r="A16" s="118"/>
      <c r="B16" s="127"/>
      <c r="C16" s="112"/>
      <c r="D16" s="113"/>
      <c r="E16" s="43" t="s">
        <v>24</v>
      </c>
      <c r="F16" s="30" t="s">
        <v>19</v>
      </c>
      <c r="G16" s="31" t="s">
        <v>19</v>
      </c>
      <c r="H16" s="32" t="s">
        <v>19</v>
      </c>
      <c r="I16" s="32" t="s">
        <v>19</v>
      </c>
      <c r="J16" s="32" t="s">
        <v>19</v>
      </c>
      <c r="K16" s="32" t="s">
        <v>19</v>
      </c>
      <c r="L16" s="32" t="s">
        <v>19</v>
      </c>
      <c r="M16" s="32" t="s">
        <v>19</v>
      </c>
      <c r="N16" s="33" t="s">
        <v>19</v>
      </c>
    </row>
    <row r="17" spans="1:14" ht="21.75" customHeight="1" x14ac:dyDescent="0.45">
      <c r="A17" s="108" t="s">
        <v>28</v>
      </c>
      <c r="B17" s="44" t="s">
        <v>29</v>
      </c>
      <c r="C17" s="44"/>
      <c r="D17" s="44"/>
      <c r="E17" s="44"/>
      <c r="F17" s="45">
        <f>F18</f>
        <v>40</v>
      </c>
      <c r="G17" s="45">
        <f t="shared" ref="G17:M17" si="0">G18</f>
        <v>40</v>
      </c>
      <c r="H17" s="45" t="s">
        <v>19</v>
      </c>
      <c r="I17" s="45">
        <f t="shared" si="0"/>
        <v>45</v>
      </c>
      <c r="J17" s="45">
        <f t="shared" si="0"/>
        <v>45</v>
      </c>
      <c r="K17" s="45" t="s">
        <v>19</v>
      </c>
      <c r="L17" s="45">
        <f t="shared" si="0"/>
        <v>50</v>
      </c>
      <c r="M17" s="45">
        <f t="shared" si="0"/>
        <v>50</v>
      </c>
      <c r="N17" s="46" t="s">
        <v>19</v>
      </c>
    </row>
    <row r="18" spans="1:14" ht="26.25" customHeight="1" x14ac:dyDescent="0.45">
      <c r="A18" s="109"/>
      <c r="B18" s="110" t="s">
        <v>30</v>
      </c>
      <c r="C18" s="111" t="s">
        <v>20</v>
      </c>
      <c r="D18" s="113" t="s">
        <v>21</v>
      </c>
      <c r="E18" s="1" t="s">
        <v>22</v>
      </c>
      <c r="F18" s="45">
        <f>G18</f>
        <v>40</v>
      </c>
      <c r="G18" s="45">
        <v>40</v>
      </c>
      <c r="H18" s="40" t="s">
        <v>19</v>
      </c>
      <c r="I18" s="47">
        <f>J18</f>
        <v>45</v>
      </c>
      <c r="J18" s="47">
        <v>45</v>
      </c>
      <c r="K18" s="40" t="s">
        <v>19</v>
      </c>
      <c r="L18" s="47">
        <f>M18</f>
        <v>50</v>
      </c>
      <c r="M18" s="47">
        <v>50</v>
      </c>
      <c r="N18" s="42" t="s">
        <v>19</v>
      </c>
    </row>
    <row r="19" spans="1:14" ht="17.649999999999999" customHeight="1" x14ac:dyDescent="0.45">
      <c r="A19" s="109"/>
      <c r="B19" s="110"/>
      <c r="C19" s="112"/>
      <c r="D19" s="113"/>
      <c r="E19" s="1" t="s">
        <v>23</v>
      </c>
      <c r="F19" s="26" t="s">
        <v>19</v>
      </c>
      <c r="G19" s="27" t="s">
        <v>19</v>
      </c>
      <c r="H19" s="23" t="s">
        <v>19</v>
      </c>
      <c r="I19" s="23" t="s">
        <v>19</v>
      </c>
      <c r="J19" s="23" t="s">
        <v>19</v>
      </c>
      <c r="K19" s="23" t="s">
        <v>19</v>
      </c>
      <c r="L19" s="23" t="s">
        <v>19</v>
      </c>
      <c r="M19" s="23" t="s">
        <v>19</v>
      </c>
      <c r="N19" s="28" t="s">
        <v>19</v>
      </c>
    </row>
    <row r="20" spans="1:14" ht="25.5" customHeight="1" x14ac:dyDescent="0.45">
      <c r="A20" s="109"/>
      <c r="B20" s="110"/>
      <c r="C20" s="112"/>
      <c r="D20" s="113"/>
      <c r="E20" s="43" t="s">
        <v>24</v>
      </c>
      <c r="F20" s="30" t="s">
        <v>19</v>
      </c>
      <c r="G20" s="31" t="s">
        <v>19</v>
      </c>
      <c r="H20" s="32" t="s">
        <v>19</v>
      </c>
      <c r="I20" s="32" t="s">
        <v>19</v>
      </c>
      <c r="J20" s="32" t="s">
        <v>19</v>
      </c>
      <c r="K20" s="32" t="s">
        <v>19</v>
      </c>
      <c r="L20" s="32" t="s">
        <v>19</v>
      </c>
      <c r="M20" s="32" t="s">
        <v>19</v>
      </c>
      <c r="N20" s="33" t="s">
        <v>19</v>
      </c>
    </row>
    <row r="21" spans="1:14" ht="19.5" customHeight="1" x14ac:dyDescent="0.45">
      <c r="A21" s="128"/>
      <c r="B21" s="44" t="s">
        <v>31</v>
      </c>
      <c r="C21" s="48"/>
      <c r="D21" s="48"/>
      <c r="E21" s="48"/>
      <c r="F21" s="45">
        <f>F22</f>
        <v>319.39999999999998</v>
      </c>
      <c r="G21" s="45">
        <f>G22</f>
        <v>319.39999999999998</v>
      </c>
      <c r="H21" s="45" t="s">
        <v>19</v>
      </c>
      <c r="I21" s="45">
        <f>J21</f>
        <v>339</v>
      </c>
      <c r="J21" s="45">
        <f>J22</f>
        <v>339</v>
      </c>
      <c r="K21" s="45" t="s">
        <v>19</v>
      </c>
      <c r="L21" s="45">
        <f>M21</f>
        <v>356</v>
      </c>
      <c r="M21" s="45">
        <f>M22</f>
        <v>356</v>
      </c>
      <c r="N21" s="46" t="s">
        <v>19</v>
      </c>
    </row>
    <row r="22" spans="1:14" ht="21" customHeight="1" x14ac:dyDescent="0.45">
      <c r="A22" s="128"/>
      <c r="B22" s="110" t="s">
        <v>128</v>
      </c>
      <c r="C22" s="111" t="s">
        <v>20</v>
      </c>
      <c r="D22" s="113" t="s">
        <v>21</v>
      </c>
      <c r="E22" s="1" t="s">
        <v>22</v>
      </c>
      <c r="F22" s="45">
        <f>G22</f>
        <v>319.39999999999998</v>
      </c>
      <c r="G22" s="45">
        <v>319.39999999999998</v>
      </c>
      <c r="H22" s="40" t="s">
        <v>19</v>
      </c>
      <c r="I22" s="47">
        <f>J22</f>
        <v>339</v>
      </c>
      <c r="J22" s="47">
        <v>339</v>
      </c>
      <c r="K22" s="40" t="s">
        <v>19</v>
      </c>
      <c r="L22" s="47">
        <f>M22</f>
        <v>356</v>
      </c>
      <c r="M22" s="47">
        <v>356</v>
      </c>
      <c r="N22" s="28" t="s">
        <v>19</v>
      </c>
    </row>
    <row r="23" spans="1:14" ht="18" customHeight="1" x14ac:dyDescent="0.45">
      <c r="A23" s="128"/>
      <c r="B23" s="110"/>
      <c r="C23" s="112"/>
      <c r="D23" s="113"/>
      <c r="E23" s="1" t="s">
        <v>23</v>
      </c>
      <c r="F23" s="26" t="s">
        <v>19</v>
      </c>
      <c r="G23" s="27" t="s">
        <v>19</v>
      </c>
      <c r="H23" s="23" t="s">
        <v>19</v>
      </c>
      <c r="I23" s="23" t="s">
        <v>19</v>
      </c>
      <c r="J23" s="23" t="s">
        <v>19</v>
      </c>
      <c r="K23" s="23" t="s">
        <v>19</v>
      </c>
      <c r="L23" s="23" t="s">
        <v>19</v>
      </c>
      <c r="M23" s="23" t="s">
        <v>19</v>
      </c>
      <c r="N23" s="28" t="s">
        <v>19</v>
      </c>
    </row>
    <row r="24" spans="1:14" ht="30" customHeight="1" x14ac:dyDescent="0.45">
      <c r="A24" s="128"/>
      <c r="B24" s="110"/>
      <c r="C24" s="112"/>
      <c r="D24" s="113"/>
      <c r="E24" s="43" t="s">
        <v>24</v>
      </c>
      <c r="F24" s="26" t="s">
        <v>19</v>
      </c>
      <c r="G24" s="27" t="s">
        <v>19</v>
      </c>
      <c r="H24" s="23" t="s">
        <v>19</v>
      </c>
      <c r="I24" s="23" t="s">
        <v>19</v>
      </c>
      <c r="J24" s="23" t="s">
        <v>19</v>
      </c>
      <c r="K24" s="23" t="s">
        <v>19</v>
      </c>
      <c r="L24" s="23" t="s">
        <v>19</v>
      </c>
      <c r="M24" s="23" t="s">
        <v>19</v>
      </c>
      <c r="N24" s="28" t="s">
        <v>19</v>
      </c>
    </row>
    <row r="25" spans="1:14" s="51" customFormat="1" ht="17.25" customHeight="1" x14ac:dyDescent="0.45">
      <c r="A25" s="128"/>
      <c r="B25" s="44" t="s">
        <v>32</v>
      </c>
      <c r="C25" s="44"/>
      <c r="D25" s="44"/>
      <c r="E25" s="44"/>
      <c r="F25" s="45">
        <f>F26</f>
        <v>92.6</v>
      </c>
      <c r="G25" s="45">
        <f>G26</f>
        <v>92.6</v>
      </c>
      <c r="H25" s="49"/>
      <c r="I25" s="45">
        <f>I26</f>
        <v>95</v>
      </c>
      <c r="J25" s="45">
        <f>J26</f>
        <v>95</v>
      </c>
      <c r="K25" s="49"/>
      <c r="L25" s="45">
        <f>L26</f>
        <v>99</v>
      </c>
      <c r="M25" s="45">
        <f>M26</f>
        <v>99</v>
      </c>
      <c r="N25" s="50"/>
    </row>
    <row r="26" spans="1:14" ht="23.25" customHeight="1" x14ac:dyDescent="0.45">
      <c r="A26" s="128"/>
      <c r="B26" s="110" t="s">
        <v>33</v>
      </c>
      <c r="C26" s="111" t="s">
        <v>20</v>
      </c>
      <c r="D26" s="113" t="s">
        <v>21</v>
      </c>
      <c r="E26" s="1" t="s">
        <v>22</v>
      </c>
      <c r="F26" s="45">
        <f>G26</f>
        <v>92.6</v>
      </c>
      <c r="G26" s="45">
        <f>92.6</f>
        <v>92.6</v>
      </c>
      <c r="H26" s="32" t="s">
        <v>19</v>
      </c>
      <c r="I26" s="47">
        <f>J26</f>
        <v>95</v>
      </c>
      <c r="J26" s="47">
        <v>95</v>
      </c>
      <c r="K26" s="32" t="s">
        <v>19</v>
      </c>
      <c r="L26" s="47">
        <f>M26</f>
        <v>99</v>
      </c>
      <c r="M26" s="47">
        <v>99</v>
      </c>
      <c r="N26" s="33" t="s">
        <v>19</v>
      </c>
    </row>
    <row r="27" spans="1:14" ht="35.25" customHeight="1" x14ac:dyDescent="0.45">
      <c r="A27" s="128"/>
      <c r="B27" s="110"/>
      <c r="C27" s="112"/>
      <c r="D27" s="113"/>
      <c r="E27" s="1" t="s">
        <v>23</v>
      </c>
      <c r="F27" s="26" t="s">
        <v>19</v>
      </c>
      <c r="G27" s="27" t="s">
        <v>19</v>
      </c>
      <c r="H27" s="23" t="s">
        <v>19</v>
      </c>
      <c r="I27" s="23" t="s">
        <v>19</v>
      </c>
      <c r="J27" s="23"/>
      <c r="K27" s="23" t="s">
        <v>19</v>
      </c>
      <c r="L27" s="23" t="s">
        <v>19</v>
      </c>
      <c r="M27" s="23" t="s">
        <v>19</v>
      </c>
      <c r="N27" s="28" t="s">
        <v>19</v>
      </c>
    </row>
    <row r="28" spans="1:14" ht="25.5" customHeight="1" thickBot="1" x14ac:dyDescent="0.5">
      <c r="A28" s="128"/>
      <c r="B28" s="110"/>
      <c r="C28" s="112"/>
      <c r="D28" s="113"/>
      <c r="E28" s="43" t="s">
        <v>24</v>
      </c>
      <c r="F28" s="30" t="s">
        <v>19</v>
      </c>
      <c r="G28" s="31" t="s">
        <v>19</v>
      </c>
      <c r="H28" s="32" t="s">
        <v>19</v>
      </c>
      <c r="I28" s="32" t="s">
        <v>19</v>
      </c>
      <c r="J28" s="32"/>
      <c r="K28" s="32" t="s">
        <v>19</v>
      </c>
      <c r="L28" s="32" t="s">
        <v>19</v>
      </c>
      <c r="M28" s="32" t="s">
        <v>19</v>
      </c>
      <c r="N28" s="33" t="s">
        <v>19</v>
      </c>
    </row>
    <row r="29" spans="1:14" ht="47.25" customHeight="1" thickBot="1" x14ac:dyDescent="0.5">
      <c r="A29" s="53"/>
      <c r="B29" s="116" t="s">
        <v>35</v>
      </c>
      <c r="C29" s="124"/>
      <c r="D29" s="124"/>
      <c r="E29" s="124"/>
      <c r="F29" s="124"/>
      <c r="G29" s="124"/>
      <c r="H29" s="124"/>
      <c r="I29" s="124"/>
      <c r="J29" s="124"/>
      <c r="K29" s="124"/>
      <c r="L29" s="124"/>
      <c r="M29" s="124"/>
      <c r="N29" s="125"/>
    </row>
    <row r="30" spans="1:14" ht="19.5" customHeight="1" x14ac:dyDescent="0.45">
      <c r="A30" s="109" t="s">
        <v>36</v>
      </c>
      <c r="B30" s="126" t="s">
        <v>37</v>
      </c>
      <c r="C30" s="54"/>
      <c r="D30" s="54"/>
      <c r="E30" s="54"/>
      <c r="F30" s="55">
        <f>G30</f>
        <v>2458</v>
      </c>
      <c r="G30" s="55">
        <f>G31</f>
        <v>2458</v>
      </c>
      <c r="H30" s="56" t="s">
        <v>19</v>
      </c>
      <c r="I30" s="55">
        <f>J30</f>
        <v>2736</v>
      </c>
      <c r="J30" s="55">
        <f>J31</f>
        <v>2736</v>
      </c>
      <c r="K30" s="56" t="s">
        <v>19</v>
      </c>
      <c r="L30" s="55">
        <f>M30</f>
        <v>2895</v>
      </c>
      <c r="M30" s="55">
        <f>M31</f>
        <v>2895</v>
      </c>
      <c r="N30" s="57" t="s">
        <v>19</v>
      </c>
    </row>
    <row r="31" spans="1:14" ht="20.25" customHeight="1" x14ac:dyDescent="0.45">
      <c r="A31" s="109"/>
      <c r="B31" s="126"/>
      <c r="C31" s="111" t="s">
        <v>20</v>
      </c>
      <c r="D31" s="113" t="s">
        <v>21</v>
      </c>
      <c r="E31" s="1" t="s">
        <v>22</v>
      </c>
      <c r="F31" s="58">
        <f>G31</f>
        <v>2458</v>
      </c>
      <c r="G31" s="58">
        <f>G35+G39+G56+G60+G64+G77</f>
        <v>2458</v>
      </c>
      <c r="H31" s="59" t="s">
        <v>19</v>
      </c>
      <c r="I31" s="58">
        <f>J31</f>
        <v>2736</v>
      </c>
      <c r="J31" s="58">
        <f>J35+J39+J56+J60+J64+J77</f>
        <v>2736</v>
      </c>
      <c r="K31" s="59" t="s">
        <v>19</v>
      </c>
      <c r="L31" s="58">
        <f>M31</f>
        <v>2895</v>
      </c>
      <c r="M31" s="58">
        <f>M35+M39+M56+M60+M64+M77</f>
        <v>2895</v>
      </c>
      <c r="N31" s="60" t="s">
        <v>19</v>
      </c>
    </row>
    <row r="32" spans="1:14" ht="30.75" customHeight="1" x14ac:dyDescent="0.45">
      <c r="A32" s="109"/>
      <c r="B32" s="126"/>
      <c r="C32" s="112"/>
      <c r="D32" s="113"/>
      <c r="E32" s="1" t="s">
        <v>23</v>
      </c>
      <c r="F32" s="26" t="s">
        <v>19</v>
      </c>
      <c r="G32" s="27" t="s">
        <v>19</v>
      </c>
      <c r="H32" s="23" t="s">
        <v>19</v>
      </c>
      <c r="I32" s="23" t="s">
        <v>19</v>
      </c>
      <c r="J32" s="23" t="s">
        <v>19</v>
      </c>
      <c r="K32" s="23" t="s">
        <v>19</v>
      </c>
      <c r="L32" s="23" t="s">
        <v>19</v>
      </c>
      <c r="M32" s="23" t="s">
        <v>19</v>
      </c>
      <c r="N32" s="28" t="s">
        <v>19</v>
      </c>
    </row>
    <row r="33" spans="1:14" ht="25.5" customHeight="1" x14ac:dyDescent="0.45">
      <c r="A33" s="118"/>
      <c r="B33" s="127"/>
      <c r="C33" s="112"/>
      <c r="D33" s="113"/>
      <c r="E33" s="43" t="s">
        <v>24</v>
      </c>
      <c r="F33" s="30" t="s">
        <v>19</v>
      </c>
      <c r="G33" s="31" t="s">
        <v>19</v>
      </c>
      <c r="H33" s="32" t="s">
        <v>19</v>
      </c>
      <c r="I33" s="32" t="s">
        <v>19</v>
      </c>
      <c r="J33" s="32" t="s">
        <v>19</v>
      </c>
      <c r="K33" s="32" t="s">
        <v>19</v>
      </c>
      <c r="L33" s="32" t="s">
        <v>19</v>
      </c>
      <c r="M33" s="32" t="s">
        <v>19</v>
      </c>
      <c r="N33" s="33" t="s">
        <v>19</v>
      </c>
    </row>
    <row r="34" spans="1:14" ht="26.25" customHeight="1" x14ac:dyDescent="0.45">
      <c r="A34" s="108" t="s">
        <v>36</v>
      </c>
      <c r="B34" s="44" t="s">
        <v>38</v>
      </c>
      <c r="C34" s="44"/>
      <c r="D34" s="44"/>
      <c r="E34" s="61"/>
      <c r="F34" s="58">
        <f>G34</f>
        <v>486.6</v>
      </c>
      <c r="G34" s="58">
        <f>G35</f>
        <v>486.6</v>
      </c>
      <c r="H34" s="62" t="s">
        <v>19</v>
      </c>
      <c r="I34" s="58">
        <f>J34</f>
        <v>577</v>
      </c>
      <c r="J34" s="58">
        <f>J35</f>
        <v>577</v>
      </c>
      <c r="K34" s="62" t="s">
        <v>19</v>
      </c>
      <c r="L34" s="58">
        <f>M34</f>
        <v>612.70000000000005</v>
      </c>
      <c r="M34" s="58">
        <f>M35</f>
        <v>612.70000000000005</v>
      </c>
      <c r="N34" s="63" t="s">
        <v>19</v>
      </c>
    </row>
    <row r="35" spans="1:14" ht="21.75" customHeight="1" x14ac:dyDescent="0.45">
      <c r="A35" s="109"/>
      <c r="B35" s="110" t="s">
        <v>39</v>
      </c>
      <c r="C35" s="111" t="s">
        <v>20</v>
      </c>
      <c r="D35" s="113" t="s">
        <v>21</v>
      </c>
      <c r="E35" s="1" t="s">
        <v>22</v>
      </c>
      <c r="F35" s="26">
        <f>G35</f>
        <v>486.6</v>
      </c>
      <c r="G35" s="26">
        <v>486.6</v>
      </c>
      <c r="H35" s="23" t="s">
        <v>19</v>
      </c>
      <c r="I35" s="24">
        <f>J35</f>
        <v>577</v>
      </c>
      <c r="J35" s="24">
        <v>577</v>
      </c>
      <c r="K35" s="23" t="s">
        <v>19</v>
      </c>
      <c r="L35" s="64">
        <f>M35</f>
        <v>612.70000000000005</v>
      </c>
      <c r="M35" s="64">
        <v>612.70000000000005</v>
      </c>
      <c r="N35" s="28" t="s">
        <v>19</v>
      </c>
    </row>
    <row r="36" spans="1:14" ht="27.75" customHeight="1" x14ac:dyDescent="0.45">
      <c r="A36" s="109"/>
      <c r="B36" s="110"/>
      <c r="C36" s="112"/>
      <c r="D36" s="113"/>
      <c r="E36" s="1" t="s">
        <v>23</v>
      </c>
      <c r="F36" s="26" t="s">
        <v>19</v>
      </c>
      <c r="G36" s="27" t="s">
        <v>19</v>
      </c>
      <c r="H36" s="23" t="s">
        <v>19</v>
      </c>
      <c r="I36" s="23" t="s">
        <v>19</v>
      </c>
      <c r="J36" s="23" t="s">
        <v>19</v>
      </c>
      <c r="K36" s="23" t="s">
        <v>19</v>
      </c>
      <c r="L36" s="23" t="s">
        <v>19</v>
      </c>
      <c r="M36" s="23" t="s">
        <v>19</v>
      </c>
      <c r="N36" s="28" t="s">
        <v>19</v>
      </c>
    </row>
    <row r="37" spans="1:14" ht="26.25" x14ac:dyDescent="0.45">
      <c r="A37" s="109"/>
      <c r="B37" s="110"/>
      <c r="C37" s="112"/>
      <c r="D37" s="113"/>
      <c r="E37" s="43" t="s">
        <v>24</v>
      </c>
      <c r="F37" s="30" t="s">
        <v>19</v>
      </c>
      <c r="G37" s="31" t="s">
        <v>19</v>
      </c>
      <c r="H37" s="32" t="s">
        <v>19</v>
      </c>
      <c r="I37" s="32" t="s">
        <v>19</v>
      </c>
      <c r="J37" s="32" t="s">
        <v>19</v>
      </c>
      <c r="K37" s="32" t="s">
        <v>19</v>
      </c>
      <c r="L37" s="32" t="s">
        <v>19</v>
      </c>
      <c r="M37" s="32" t="s">
        <v>19</v>
      </c>
      <c r="N37" s="33" t="s">
        <v>19</v>
      </c>
    </row>
    <row r="38" spans="1:14" ht="19.5" customHeight="1" x14ac:dyDescent="0.45">
      <c r="A38" s="108" t="s">
        <v>36</v>
      </c>
      <c r="B38" s="44" t="s">
        <v>40</v>
      </c>
      <c r="C38" s="44"/>
      <c r="D38" s="44"/>
      <c r="E38" s="61"/>
      <c r="F38" s="58">
        <f>G38</f>
        <v>606.5</v>
      </c>
      <c r="G38" s="58">
        <f>G39</f>
        <v>606.5</v>
      </c>
      <c r="H38" s="62" t="s">
        <v>19</v>
      </c>
      <c r="I38" s="58">
        <f>J38</f>
        <v>645.1</v>
      </c>
      <c r="J38" s="58">
        <f>J39</f>
        <v>645.1</v>
      </c>
      <c r="K38" s="62" t="s">
        <v>19</v>
      </c>
      <c r="L38" s="58">
        <f>M38</f>
        <v>677.5</v>
      </c>
      <c r="M38" s="58">
        <f>M39</f>
        <v>677.5</v>
      </c>
      <c r="N38" s="63" t="s">
        <v>19</v>
      </c>
    </row>
    <row r="39" spans="1:14" ht="21" customHeight="1" x14ac:dyDescent="0.45">
      <c r="A39" s="109"/>
      <c r="B39" s="110" t="s">
        <v>41</v>
      </c>
      <c r="C39" s="111" t="s">
        <v>20</v>
      </c>
      <c r="D39" s="113" t="s">
        <v>21</v>
      </c>
      <c r="E39" s="1" t="s">
        <v>22</v>
      </c>
      <c r="F39" s="26">
        <f>G39</f>
        <v>606.5</v>
      </c>
      <c r="G39" s="26">
        <f>G44+G48+G52</f>
        <v>606.5</v>
      </c>
      <c r="H39" s="23" t="s">
        <v>19</v>
      </c>
      <c r="I39" s="24">
        <f>J39</f>
        <v>645.1</v>
      </c>
      <c r="J39" s="24">
        <f>J44+J48+J52</f>
        <v>645.1</v>
      </c>
      <c r="K39" s="23" t="s">
        <v>19</v>
      </c>
      <c r="L39" s="64">
        <f>M39</f>
        <v>677.5</v>
      </c>
      <c r="M39" s="64">
        <f>M44+M48+M52</f>
        <v>677.5</v>
      </c>
      <c r="N39" s="28" t="s">
        <v>19</v>
      </c>
    </row>
    <row r="40" spans="1:14" ht="25.5" customHeight="1" x14ac:dyDescent="0.45">
      <c r="A40" s="109"/>
      <c r="B40" s="110"/>
      <c r="C40" s="112"/>
      <c r="D40" s="113"/>
      <c r="E40" s="1" t="s">
        <v>23</v>
      </c>
      <c r="F40" s="26" t="s">
        <v>19</v>
      </c>
      <c r="G40" s="27" t="s">
        <v>19</v>
      </c>
      <c r="H40" s="23" t="s">
        <v>19</v>
      </c>
      <c r="I40" s="23" t="s">
        <v>19</v>
      </c>
      <c r="J40" s="23" t="s">
        <v>19</v>
      </c>
      <c r="K40" s="23" t="s">
        <v>19</v>
      </c>
      <c r="L40" s="23" t="s">
        <v>19</v>
      </c>
      <c r="M40" s="23" t="s">
        <v>19</v>
      </c>
      <c r="N40" s="28" t="s">
        <v>19</v>
      </c>
    </row>
    <row r="41" spans="1:14" ht="24.75" customHeight="1" x14ac:dyDescent="0.45">
      <c r="A41" s="109"/>
      <c r="B41" s="110"/>
      <c r="C41" s="112"/>
      <c r="D41" s="113"/>
      <c r="E41" s="43" t="s">
        <v>24</v>
      </c>
      <c r="F41" s="30" t="s">
        <v>19</v>
      </c>
      <c r="G41" s="31" t="s">
        <v>19</v>
      </c>
      <c r="H41" s="32" t="s">
        <v>19</v>
      </c>
      <c r="I41" s="32" t="s">
        <v>19</v>
      </c>
      <c r="J41" s="32" t="s">
        <v>19</v>
      </c>
      <c r="K41" s="32" t="s">
        <v>19</v>
      </c>
      <c r="L41" s="32" t="s">
        <v>19</v>
      </c>
      <c r="M41" s="32" t="s">
        <v>19</v>
      </c>
      <c r="N41" s="33" t="s">
        <v>19</v>
      </c>
    </row>
    <row r="42" spans="1:14" ht="21.75" customHeight="1" x14ac:dyDescent="0.45">
      <c r="A42" s="118"/>
      <c r="B42" s="48" t="s">
        <v>34</v>
      </c>
      <c r="C42" s="1"/>
      <c r="D42" s="1"/>
      <c r="E42" s="43"/>
      <c r="F42" s="26"/>
      <c r="G42" s="27"/>
      <c r="H42" s="23"/>
      <c r="I42" s="23"/>
      <c r="J42" s="23"/>
      <c r="K42" s="23"/>
      <c r="L42" s="23"/>
      <c r="M42" s="23"/>
      <c r="N42" s="28"/>
    </row>
    <row r="43" spans="1:14" ht="20.25" customHeight="1" x14ac:dyDescent="0.45">
      <c r="A43" s="128"/>
      <c r="B43" s="48" t="s">
        <v>42</v>
      </c>
      <c r="C43" s="48"/>
      <c r="D43" s="48"/>
      <c r="E43" s="61"/>
      <c r="F43" s="58">
        <f>G43</f>
        <v>160.9</v>
      </c>
      <c r="G43" s="58">
        <f>G44</f>
        <v>160.9</v>
      </c>
      <c r="H43" s="32" t="s">
        <v>19</v>
      </c>
      <c r="I43" s="58">
        <f>J43</f>
        <v>164.6</v>
      </c>
      <c r="J43" s="58">
        <f>J44</f>
        <v>164.6</v>
      </c>
      <c r="K43" s="32" t="s">
        <v>19</v>
      </c>
      <c r="L43" s="58">
        <f>M43</f>
        <v>171.8</v>
      </c>
      <c r="M43" s="58">
        <f>M44</f>
        <v>171.8</v>
      </c>
      <c r="N43" s="33" t="s">
        <v>19</v>
      </c>
    </row>
    <row r="44" spans="1:14" ht="17.25" customHeight="1" x14ac:dyDescent="0.45">
      <c r="A44" s="128"/>
      <c r="B44" s="110" t="s">
        <v>43</v>
      </c>
      <c r="C44" s="111" t="s">
        <v>20</v>
      </c>
      <c r="D44" s="113" t="s">
        <v>21</v>
      </c>
      <c r="E44" s="1" t="s">
        <v>22</v>
      </c>
      <c r="F44" s="26">
        <f>G44</f>
        <v>160.9</v>
      </c>
      <c r="G44" s="26">
        <v>160.9</v>
      </c>
      <c r="H44" s="32" t="s">
        <v>19</v>
      </c>
      <c r="I44" s="64">
        <f>J44</f>
        <v>164.6</v>
      </c>
      <c r="J44" s="64">
        <v>164.6</v>
      </c>
      <c r="K44" s="32" t="s">
        <v>19</v>
      </c>
      <c r="L44" s="64">
        <f>M44</f>
        <v>171.8</v>
      </c>
      <c r="M44" s="64">
        <v>171.8</v>
      </c>
      <c r="N44" s="33" t="s">
        <v>19</v>
      </c>
    </row>
    <row r="45" spans="1:14" ht="30" customHeight="1" x14ac:dyDescent="0.45">
      <c r="A45" s="128"/>
      <c r="B45" s="110"/>
      <c r="C45" s="112"/>
      <c r="D45" s="113"/>
      <c r="E45" s="1" t="s">
        <v>23</v>
      </c>
      <c r="F45" s="26" t="s">
        <v>19</v>
      </c>
      <c r="G45" s="27" t="s">
        <v>19</v>
      </c>
      <c r="H45" s="32" t="s">
        <v>19</v>
      </c>
      <c r="I45" s="23" t="s">
        <v>19</v>
      </c>
      <c r="J45" s="23" t="s">
        <v>19</v>
      </c>
      <c r="K45" s="32" t="s">
        <v>19</v>
      </c>
      <c r="L45" s="23" t="s">
        <v>19</v>
      </c>
      <c r="M45" s="23" t="s">
        <v>19</v>
      </c>
      <c r="N45" s="33" t="s">
        <v>19</v>
      </c>
    </row>
    <row r="46" spans="1:14" ht="26.25" x14ac:dyDescent="0.45">
      <c r="A46" s="128"/>
      <c r="B46" s="110"/>
      <c r="C46" s="112"/>
      <c r="D46" s="113"/>
      <c r="E46" s="43" t="s">
        <v>24</v>
      </c>
      <c r="F46" s="30" t="s">
        <v>19</v>
      </c>
      <c r="G46" s="31" t="s">
        <v>19</v>
      </c>
      <c r="H46" s="32" t="s">
        <v>19</v>
      </c>
      <c r="I46" s="32" t="s">
        <v>19</v>
      </c>
      <c r="J46" s="32" t="s">
        <v>19</v>
      </c>
      <c r="K46" s="32" t="s">
        <v>19</v>
      </c>
      <c r="L46" s="32" t="s">
        <v>19</v>
      </c>
      <c r="M46" s="32" t="s">
        <v>19</v>
      </c>
      <c r="N46" s="33" t="s">
        <v>19</v>
      </c>
    </row>
    <row r="47" spans="1:14" ht="25.5" customHeight="1" x14ac:dyDescent="0.45">
      <c r="A47" s="128"/>
      <c r="B47" s="48" t="s">
        <v>44</v>
      </c>
      <c r="C47" s="48"/>
      <c r="D47" s="48"/>
      <c r="E47" s="61"/>
      <c r="F47" s="58">
        <f>G47</f>
        <v>168.9</v>
      </c>
      <c r="G47" s="58">
        <f>G48</f>
        <v>168.9</v>
      </c>
      <c r="H47" s="32" t="s">
        <v>19</v>
      </c>
      <c r="I47" s="58">
        <f>J47</f>
        <v>187</v>
      </c>
      <c r="J47" s="58">
        <f>J48</f>
        <v>187</v>
      </c>
      <c r="K47" s="32" t="s">
        <v>19</v>
      </c>
      <c r="L47" s="58">
        <f>M47</f>
        <v>197</v>
      </c>
      <c r="M47" s="58">
        <f>M48</f>
        <v>197</v>
      </c>
      <c r="N47" s="33" t="s">
        <v>19</v>
      </c>
    </row>
    <row r="48" spans="1:14" ht="23.25" customHeight="1" x14ac:dyDescent="0.45">
      <c r="A48" s="128"/>
      <c r="B48" s="120" t="s">
        <v>45</v>
      </c>
      <c r="C48" s="111" t="s">
        <v>20</v>
      </c>
      <c r="D48" s="113" t="s">
        <v>21</v>
      </c>
      <c r="E48" s="1" t="s">
        <v>22</v>
      </c>
      <c r="F48" s="26">
        <f>G48</f>
        <v>168.9</v>
      </c>
      <c r="G48" s="26">
        <v>168.9</v>
      </c>
      <c r="H48" s="32" t="s">
        <v>19</v>
      </c>
      <c r="I48" s="24">
        <f>J48</f>
        <v>187</v>
      </c>
      <c r="J48" s="24">
        <v>187</v>
      </c>
      <c r="K48" s="32" t="s">
        <v>19</v>
      </c>
      <c r="L48" s="47">
        <f>M48</f>
        <v>197</v>
      </c>
      <c r="M48" s="47">
        <v>197</v>
      </c>
      <c r="N48" s="33" t="s">
        <v>19</v>
      </c>
    </row>
    <row r="49" spans="1:14" ht="27.75" customHeight="1" x14ac:dyDescent="0.45">
      <c r="A49" s="128"/>
      <c r="B49" s="130"/>
      <c r="C49" s="112"/>
      <c r="D49" s="113"/>
      <c r="E49" s="1" t="s">
        <v>23</v>
      </c>
      <c r="F49" s="26" t="s">
        <v>19</v>
      </c>
      <c r="G49" s="27" t="s">
        <v>19</v>
      </c>
      <c r="H49" s="32" t="s">
        <v>19</v>
      </c>
      <c r="I49" s="23" t="s">
        <v>19</v>
      </c>
      <c r="J49" s="23" t="s">
        <v>19</v>
      </c>
      <c r="K49" s="32" t="s">
        <v>19</v>
      </c>
      <c r="L49" s="23" t="s">
        <v>19</v>
      </c>
      <c r="M49" s="23" t="s">
        <v>19</v>
      </c>
      <c r="N49" s="33" t="s">
        <v>19</v>
      </c>
    </row>
    <row r="50" spans="1:14" ht="26.25" x14ac:dyDescent="0.45">
      <c r="A50" s="128"/>
      <c r="B50" s="131"/>
      <c r="C50" s="112"/>
      <c r="D50" s="113"/>
      <c r="E50" s="43" t="s">
        <v>24</v>
      </c>
      <c r="F50" s="30" t="s">
        <v>19</v>
      </c>
      <c r="G50" s="31" t="s">
        <v>19</v>
      </c>
      <c r="H50" s="32" t="s">
        <v>19</v>
      </c>
      <c r="I50" s="32" t="s">
        <v>19</v>
      </c>
      <c r="J50" s="32" t="s">
        <v>19</v>
      </c>
      <c r="K50" s="32" t="s">
        <v>19</v>
      </c>
      <c r="L50" s="32" t="s">
        <v>19</v>
      </c>
      <c r="M50" s="32" t="s">
        <v>19</v>
      </c>
      <c r="N50" s="33" t="s">
        <v>19</v>
      </c>
    </row>
    <row r="51" spans="1:14" ht="25.5" customHeight="1" x14ac:dyDescent="0.45">
      <c r="A51" s="128"/>
      <c r="B51" s="48" t="s">
        <v>46</v>
      </c>
      <c r="C51" s="48"/>
      <c r="D51" s="48"/>
      <c r="E51" s="61"/>
      <c r="F51" s="58">
        <f>G51</f>
        <v>276.7</v>
      </c>
      <c r="G51" s="58">
        <f>G52</f>
        <v>276.7</v>
      </c>
      <c r="H51" s="32" t="s">
        <v>19</v>
      </c>
      <c r="I51" s="58">
        <f>J51</f>
        <v>293.5</v>
      </c>
      <c r="J51" s="58">
        <f>J52</f>
        <v>293.5</v>
      </c>
      <c r="K51" s="32" t="s">
        <v>19</v>
      </c>
      <c r="L51" s="58">
        <f>M51</f>
        <v>308.7</v>
      </c>
      <c r="M51" s="58">
        <f>M52</f>
        <v>308.7</v>
      </c>
      <c r="N51" s="33" t="s">
        <v>19</v>
      </c>
    </row>
    <row r="52" spans="1:14" ht="17.25" customHeight="1" x14ac:dyDescent="0.45">
      <c r="A52" s="128"/>
      <c r="B52" s="120" t="s">
        <v>47</v>
      </c>
      <c r="C52" s="111" t="s">
        <v>20</v>
      </c>
      <c r="D52" s="113" t="s">
        <v>21</v>
      </c>
      <c r="E52" s="1" t="s">
        <v>22</v>
      </c>
      <c r="F52" s="45">
        <f>G52</f>
        <v>276.7</v>
      </c>
      <c r="G52" s="45">
        <v>276.7</v>
      </c>
      <c r="H52" s="32" t="s">
        <v>19</v>
      </c>
      <c r="I52" s="47">
        <f>J52</f>
        <v>293.5</v>
      </c>
      <c r="J52" s="47">
        <v>293.5</v>
      </c>
      <c r="K52" s="32" t="s">
        <v>19</v>
      </c>
      <c r="L52" s="47">
        <f>M52</f>
        <v>308.7</v>
      </c>
      <c r="M52" s="47">
        <v>308.7</v>
      </c>
      <c r="N52" s="33" t="s">
        <v>19</v>
      </c>
    </row>
    <row r="53" spans="1:14" ht="24.75" customHeight="1" x14ac:dyDescent="0.45">
      <c r="A53" s="128"/>
      <c r="B53" s="130"/>
      <c r="C53" s="112"/>
      <c r="D53" s="113"/>
      <c r="E53" s="1" t="s">
        <v>23</v>
      </c>
      <c r="F53" s="26" t="s">
        <v>19</v>
      </c>
      <c r="G53" s="27" t="s">
        <v>19</v>
      </c>
      <c r="H53" s="23" t="s">
        <v>19</v>
      </c>
      <c r="I53" s="23" t="s">
        <v>19</v>
      </c>
      <c r="J53" s="23" t="s">
        <v>19</v>
      </c>
      <c r="K53" s="23" t="s">
        <v>19</v>
      </c>
      <c r="L53" s="23" t="s">
        <v>19</v>
      </c>
      <c r="M53" s="23" t="s">
        <v>19</v>
      </c>
      <c r="N53" s="28" t="s">
        <v>19</v>
      </c>
    </row>
    <row r="54" spans="1:14" ht="32.25" customHeight="1" x14ac:dyDescent="0.45">
      <c r="A54" s="129"/>
      <c r="B54" s="131"/>
      <c r="C54" s="112"/>
      <c r="D54" s="113"/>
      <c r="E54" s="43" t="s">
        <v>24</v>
      </c>
      <c r="F54" s="30" t="s">
        <v>19</v>
      </c>
      <c r="G54" s="31" t="s">
        <v>19</v>
      </c>
      <c r="H54" s="32" t="s">
        <v>19</v>
      </c>
      <c r="I54" s="32" t="s">
        <v>19</v>
      </c>
      <c r="J54" s="32" t="s">
        <v>19</v>
      </c>
      <c r="K54" s="32" t="s">
        <v>19</v>
      </c>
      <c r="L54" s="32" t="s">
        <v>19</v>
      </c>
      <c r="M54" s="32" t="s">
        <v>19</v>
      </c>
      <c r="N54" s="33" t="s">
        <v>19</v>
      </c>
    </row>
    <row r="55" spans="1:14" ht="23.25" customHeight="1" x14ac:dyDescent="0.45">
      <c r="A55" s="108" t="s">
        <v>36</v>
      </c>
      <c r="B55" s="44" t="s">
        <v>48</v>
      </c>
      <c r="C55" s="44"/>
      <c r="D55" s="44"/>
      <c r="E55" s="61"/>
      <c r="F55" s="58">
        <f>G55</f>
        <v>298.60000000000002</v>
      </c>
      <c r="G55" s="58">
        <f>G56</f>
        <v>298.60000000000002</v>
      </c>
      <c r="H55" s="62" t="s">
        <v>19</v>
      </c>
      <c r="I55" s="58">
        <f>J55</f>
        <v>366</v>
      </c>
      <c r="J55" s="58">
        <f>J56</f>
        <v>366</v>
      </c>
      <c r="K55" s="62" t="s">
        <v>19</v>
      </c>
      <c r="L55" s="58">
        <f>M55</f>
        <v>402</v>
      </c>
      <c r="M55" s="58">
        <f>M56</f>
        <v>402</v>
      </c>
      <c r="N55" s="63" t="s">
        <v>19</v>
      </c>
    </row>
    <row r="56" spans="1:14" ht="20.25" customHeight="1" x14ac:dyDescent="0.45">
      <c r="A56" s="109"/>
      <c r="B56" s="110" t="s">
        <v>49</v>
      </c>
      <c r="C56" s="136" t="s">
        <v>20</v>
      </c>
      <c r="D56" s="122" t="s">
        <v>21</v>
      </c>
      <c r="E56" s="1" t="s">
        <v>22</v>
      </c>
      <c r="F56" s="45">
        <f>G56</f>
        <v>298.60000000000002</v>
      </c>
      <c r="G56" s="45">
        <v>298.60000000000002</v>
      </c>
      <c r="H56" s="23" t="s">
        <v>19</v>
      </c>
      <c r="I56" s="47">
        <f>J56</f>
        <v>366</v>
      </c>
      <c r="J56" s="47">
        <v>366</v>
      </c>
      <c r="K56" s="23" t="s">
        <v>19</v>
      </c>
      <c r="L56" s="47">
        <f>M56</f>
        <v>402</v>
      </c>
      <c r="M56" s="47">
        <v>402</v>
      </c>
      <c r="N56" s="28" t="s">
        <v>19</v>
      </c>
    </row>
    <row r="57" spans="1:14" ht="27.75" customHeight="1" x14ac:dyDescent="0.45">
      <c r="A57" s="109"/>
      <c r="B57" s="110"/>
      <c r="C57" s="137"/>
      <c r="D57" s="134"/>
      <c r="E57" s="1" t="s">
        <v>23</v>
      </c>
      <c r="F57" s="26" t="s">
        <v>19</v>
      </c>
      <c r="G57" s="27" t="s">
        <v>19</v>
      </c>
      <c r="H57" s="23" t="s">
        <v>19</v>
      </c>
      <c r="I57" s="23" t="s">
        <v>19</v>
      </c>
      <c r="J57" s="23" t="s">
        <v>19</v>
      </c>
      <c r="K57" s="23" t="s">
        <v>19</v>
      </c>
      <c r="L57" s="23" t="s">
        <v>19</v>
      </c>
      <c r="M57" s="23" t="s">
        <v>19</v>
      </c>
      <c r="N57" s="28" t="s">
        <v>19</v>
      </c>
    </row>
    <row r="58" spans="1:14" ht="26.25" x14ac:dyDescent="0.45">
      <c r="A58" s="109"/>
      <c r="B58" s="110"/>
      <c r="C58" s="138"/>
      <c r="D58" s="135"/>
      <c r="E58" s="43" t="s">
        <v>24</v>
      </c>
      <c r="F58" s="30" t="s">
        <v>19</v>
      </c>
      <c r="G58" s="31" t="s">
        <v>19</v>
      </c>
      <c r="H58" s="32" t="s">
        <v>19</v>
      </c>
      <c r="I58" s="32" t="s">
        <v>19</v>
      </c>
      <c r="J58" s="32" t="s">
        <v>19</v>
      </c>
      <c r="K58" s="32" t="s">
        <v>19</v>
      </c>
      <c r="L58" s="32" t="s">
        <v>19</v>
      </c>
      <c r="M58" s="32" t="s">
        <v>19</v>
      </c>
      <c r="N58" s="33" t="s">
        <v>19</v>
      </c>
    </row>
    <row r="59" spans="1:14" ht="30" customHeight="1" x14ac:dyDescent="0.45">
      <c r="A59" s="108" t="s">
        <v>36</v>
      </c>
      <c r="B59" s="65" t="s">
        <v>50</v>
      </c>
      <c r="C59" s="65"/>
      <c r="D59" s="65"/>
      <c r="E59" s="61"/>
      <c r="F59" s="58">
        <f>G59</f>
        <v>120</v>
      </c>
      <c r="G59" s="58">
        <f>G60</f>
        <v>120</v>
      </c>
      <c r="H59" s="62" t="s">
        <v>19</v>
      </c>
      <c r="I59" s="58">
        <f>J59</f>
        <v>133</v>
      </c>
      <c r="J59" s="58">
        <f>J60</f>
        <v>133</v>
      </c>
      <c r="K59" s="62" t="s">
        <v>19</v>
      </c>
      <c r="L59" s="58">
        <f>M59</f>
        <v>139</v>
      </c>
      <c r="M59" s="58">
        <f>M60</f>
        <v>139</v>
      </c>
      <c r="N59" s="63" t="s">
        <v>19</v>
      </c>
    </row>
    <row r="60" spans="1:14" ht="30" customHeight="1" x14ac:dyDescent="0.45">
      <c r="A60" s="109"/>
      <c r="B60" s="143" t="s">
        <v>158</v>
      </c>
      <c r="C60" s="111" t="s">
        <v>20</v>
      </c>
      <c r="D60" s="113" t="s">
        <v>21</v>
      </c>
      <c r="E60" s="1" t="s">
        <v>22</v>
      </c>
      <c r="F60" s="45">
        <f>G60</f>
        <v>120</v>
      </c>
      <c r="G60" s="45">
        <v>120</v>
      </c>
      <c r="H60" s="23" t="s">
        <v>19</v>
      </c>
      <c r="I60" s="47">
        <f>J60</f>
        <v>133</v>
      </c>
      <c r="J60" s="47">
        <v>133</v>
      </c>
      <c r="K60" s="23" t="s">
        <v>19</v>
      </c>
      <c r="L60" s="47">
        <f>M60</f>
        <v>139</v>
      </c>
      <c r="M60" s="47">
        <v>139</v>
      </c>
      <c r="N60" s="28" t="s">
        <v>19</v>
      </c>
    </row>
    <row r="61" spans="1:14" ht="30" customHeight="1" x14ac:dyDescent="0.45">
      <c r="A61" s="109"/>
      <c r="B61" s="144"/>
      <c r="C61" s="112"/>
      <c r="D61" s="113"/>
      <c r="E61" s="1" t="s">
        <v>23</v>
      </c>
      <c r="F61" s="26" t="s">
        <v>19</v>
      </c>
      <c r="G61" s="27" t="s">
        <v>19</v>
      </c>
      <c r="H61" s="23" t="s">
        <v>19</v>
      </c>
      <c r="I61" s="23" t="s">
        <v>19</v>
      </c>
      <c r="J61" s="23" t="s">
        <v>19</v>
      </c>
      <c r="K61" s="23" t="s">
        <v>19</v>
      </c>
      <c r="L61" s="23" t="s">
        <v>19</v>
      </c>
      <c r="M61" s="23" t="s">
        <v>19</v>
      </c>
      <c r="N61" s="28" t="s">
        <v>19</v>
      </c>
    </row>
    <row r="62" spans="1:14" ht="36.75" customHeight="1" x14ac:dyDescent="0.45">
      <c r="A62" s="118"/>
      <c r="B62" s="145"/>
      <c r="C62" s="112"/>
      <c r="D62" s="113"/>
      <c r="E62" s="43" t="s">
        <v>24</v>
      </c>
      <c r="F62" s="26" t="s">
        <v>19</v>
      </c>
      <c r="G62" s="27" t="s">
        <v>19</v>
      </c>
      <c r="H62" s="23" t="s">
        <v>19</v>
      </c>
      <c r="I62" s="23" t="s">
        <v>19</v>
      </c>
      <c r="J62" s="23" t="s">
        <v>19</v>
      </c>
      <c r="K62" s="23" t="s">
        <v>19</v>
      </c>
      <c r="L62" s="23" t="s">
        <v>19</v>
      </c>
      <c r="M62" s="23" t="s">
        <v>19</v>
      </c>
      <c r="N62" s="28" t="s">
        <v>19</v>
      </c>
    </row>
    <row r="63" spans="1:14" ht="29.25" customHeight="1" x14ac:dyDescent="0.45">
      <c r="A63" s="108" t="s">
        <v>36</v>
      </c>
      <c r="B63" s="44" t="s">
        <v>51</v>
      </c>
      <c r="C63" s="44"/>
      <c r="D63" s="44"/>
      <c r="E63" s="61"/>
      <c r="F63" s="58">
        <f>G63</f>
        <v>626.29999999999995</v>
      </c>
      <c r="G63" s="58">
        <f>G64</f>
        <v>626.29999999999995</v>
      </c>
      <c r="H63" s="62" t="s">
        <v>19</v>
      </c>
      <c r="I63" s="58">
        <f>J63</f>
        <v>661.9</v>
      </c>
      <c r="J63" s="58">
        <f>J64</f>
        <v>661.9</v>
      </c>
      <c r="K63" s="62" t="s">
        <v>19</v>
      </c>
      <c r="L63" s="58">
        <f>M63</f>
        <v>703.8</v>
      </c>
      <c r="M63" s="58">
        <f>M64</f>
        <v>703.8</v>
      </c>
      <c r="N63" s="63" t="s">
        <v>19</v>
      </c>
    </row>
    <row r="64" spans="1:14" ht="33" customHeight="1" x14ac:dyDescent="0.45">
      <c r="A64" s="109"/>
      <c r="B64" s="120" t="s">
        <v>159</v>
      </c>
      <c r="C64" s="111" t="s">
        <v>20</v>
      </c>
      <c r="D64" s="113" t="s">
        <v>21</v>
      </c>
      <c r="E64" s="1" t="s">
        <v>22</v>
      </c>
      <c r="F64" s="45">
        <f>G64</f>
        <v>626.29999999999995</v>
      </c>
      <c r="G64" s="45">
        <f>G69+G73</f>
        <v>626.29999999999995</v>
      </c>
      <c r="H64" s="23" t="s">
        <v>19</v>
      </c>
      <c r="I64" s="47">
        <f>J64</f>
        <v>661.9</v>
      </c>
      <c r="J64" s="47">
        <f>J69+J73</f>
        <v>661.9</v>
      </c>
      <c r="K64" s="23" t="s">
        <v>19</v>
      </c>
      <c r="L64" s="47">
        <f>M64</f>
        <v>703.8</v>
      </c>
      <c r="M64" s="47">
        <f>M69+M73</f>
        <v>703.8</v>
      </c>
      <c r="N64" s="28" t="s">
        <v>19</v>
      </c>
    </row>
    <row r="65" spans="1:14" ht="29.25" customHeight="1" x14ac:dyDescent="0.45">
      <c r="A65" s="109"/>
      <c r="B65" s="130"/>
      <c r="C65" s="112"/>
      <c r="D65" s="113"/>
      <c r="E65" s="1" t="s">
        <v>23</v>
      </c>
      <c r="F65" s="26" t="s">
        <v>19</v>
      </c>
      <c r="G65" s="27" t="s">
        <v>19</v>
      </c>
      <c r="H65" s="23" t="s">
        <v>19</v>
      </c>
      <c r="I65" s="23" t="s">
        <v>19</v>
      </c>
      <c r="J65" s="23" t="s">
        <v>19</v>
      </c>
      <c r="K65" s="23" t="s">
        <v>19</v>
      </c>
      <c r="L65" s="23" t="s">
        <v>19</v>
      </c>
      <c r="M65" s="23" t="s">
        <v>19</v>
      </c>
      <c r="N65" s="28" t="s">
        <v>19</v>
      </c>
    </row>
    <row r="66" spans="1:14" ht="52.5" customHeight="1" x14ac:dyDescent="0.45">
      <c r="A66" s="109"/>
      <c r="B66" s="131"/>
      <c r="C66" s="112"/>
      <c r="D66" s="113"/>
      <c r="E66" s="43" t="s">
        <v>24</v>
      </c>
      <c r="F66" s="30" t="s">
        <v>19</v>
      </c>
      <c r="G66" s="31" t="s">
        <v>19</v>
      </c>
      <c r="H66" s="32" t="s">
        <v>19</v>
      </c>
      <c r="I66" s="32" t="s">
        <v>19</v>
      </c>
      <c r="J66" s="32" t="s">
        <v>19</v>
      </c>
      <c r="K66" s="32" t="s">
        <v>19</v>
      </c>
      <c r="L66" s="32" t="s">
        <v>19</v>
      </c>
      <c r="M66" s="32" t="s">
        <v>19</v>
      </c>
      <c r="N66" s="33" t="s">
        <v>19</v>
      </c>
    </row>
    <row r="67" spans="1:14" ht="14.25" customHeight="1" x14ac:dyDescent="0.45">
      <c r="A67" s="109"/>
      <c r="B67" s="48" t="s">
        <v>34</v>
      </c>
      <c r="C67" s="1"/>
      <c r="D67" s="52"/>
      <c r="E67" s="43"/>
      <c r="F67" s="30"/>
      <c r="G67" s="31"/>
      <c r="H67" s="32"/>
      <c r="I67" s="32"/>
      <c r="J67" s="32"/>
      <c r="K67" s="32"/>
      <c r="L67" s="32"/>
      <c r="M67" s="32"/>
      <c r="N67" s="33"/>
    </row>
    <row r="68" spans="1:14" ht="22.5" customHeight="1" x14ac:dyDescent="0.45">
      <c r="A68" s="109"/>
      <c r="B68" s="66" t="s">
        <v>52</v>
      </c>
      <c r="C68" s="66"/>
      <c r="D68" s="66"/>
      <c r="E68" s="61"/>
      <c r="F68" s="58">
        <f>G68</f>
        <v>145.69999999999999</v>
      </c>
      <c r="G68" s="58">
        <f>G69</f>
        <v>145.69999999999999</v>
      </c>
      <c r="H68" s="32" t="s">
        <v>19</v>
      </c>
      <c r="I68" s="58">
        <f>J68</f>
        <v>151.9</v>
      </c>
      <c r="J68" s="58">
        <f>J69</f>
        <v>151.9</v>
      </c>
      <c r="K68" s="32" t="s">
        <v>19</v>
      </c>
      <c r="L68" s="58">
        <f>M68</f>
        <v>172.8</v>
      </c>
      <c r="M68" s="58">
        <f>M69</f>
        <v>172.8</v>
      </c>
      <c r="N68" s="33" t="s">
        <v>19</v>
      </c>
    </row>
    <row r="69" spans="1:14" ht="31.5" customHeight="1" x14ac:dyDescent="0.45">
      <c r="A69" s="109"/>
      <c r="B69" s="120" t="s">
        <v>53</v>
      </c>
      <c r="C69" s="111" t="s">
        <v>20</v>
      </c>
      <c r="D69" s="113" t="s">
        <v>21</v>
      </c>
      <c r="E69" s="1" t="s">
        <v>22</v>
      </c>
      <c r="F69" s="45">
        <f>G69</f>
        <v>145.69999999999999</v>
      </c>
      <c r="G69" s="45">
        <v>145.69999999999999</v>
      </c>
      <c r="H69" s="32" t="s">
        <v>19</v>
      </c>
      <c r="I69" s="47">
        <f>J69</f>
        <v>151.9</v>
      </c>
      <c r="J69" s="47">
        <v>151.9</v>
      </c>
      <c r="K69" s="32" t="s">
        <v>19</v>
      </c>
      <c r="L69" s="47">
        <f>M69</f>
        <v>172.8</v>
      </c>
      <c r="M69" s="47">
        <v>172.8</v>
      </c>
      <c r="N69" s="33" t="s">
        <v>19</v>
      </c>
    </row>
    <row r="70" spans="1:14" ht="35.25" customHeight="1" x14ac:dyDescent="0.45">
      <c r="A70" s="109"/>
      <c r="B70" s="130"/>
      <c r="C70" s="112"/>
      <c r="D70" s="113"/>
      <c r="E70" s="1" t="s">
        <v>23</v>
      </c>
      <c r="F70" s="26" t="s">
        <v>19</v>
      </c>
      <c r="G70" s="27" t="s">
        <v>19</v>
      </c>
      <c r="H70" s="23" t="s">
        <v>19</v>
      </c>
      <c r="I70" s="23" t="s">
        <v>19</v>
      </c>
      <c r="J70" s="23" t="s">
        <v>19</v>
      </c>
      <c r="K70" s="23" t="s">
        <v>19</v>
      </c>
      <c r="L70" s="23" t="s">
        <v>19</v>
      </c>
      <c r="M70" s="23" t="s">
        <v>19</v>
      </c>
      <c r="N70" s="28" t="s">
        <v>19</v>
      </c>
    </row>
    <row r="71" spans="1:14" ht="49.5" customHeight="1" x14ac:dyDescent="0.45">
      <c r="A71" s="109"/>
      <c r="B71" s="131"/>
      <c r="C71" s="112"/>
      <c r="D71" s="113"/>
      <c r="E71" s="43" t="s">
        <v>24</v>
      </c>
      <c r="F71" s="26" t="s">
        <v>19</v>
      </c>
      <c r="G71" s="27" t="s">
        <v>19</v>
      </c>
      <c r="H71" s="23" t="s">
        <v>19</v>
      </c>
      <c r="I71" s="23" t="s">
        <v>19</v>
      </c>
      <c r="J71" s="23" t="s">
        <v>19</v>
      </c>
      <c r="K71" s="23" t="s">
        <v>19</v>
      </c>
      <c r="L71" s="23" t="s">
        <v>19</v>
      </c>
      <c r="M71" s="23" t="s">
        <v>19</v>
      </c>
      <c r="N71" s="28" t="s">
        <v>19</v>
      </c>
    </row>
    <row r="72" spans="1:14" ht="18.75" customHeight="1" x14ac:dyDescent="0.45">
      <c r="A72" s="109"/>
      <c r="B72" s="48" t="s">
        <v>54</v>
      </c>
      <c r="C72" s="48"/>
      <c r="D72" s="48"/>
      <c r="E72" s="61"/>
      <c r="F72" s="58">
        <f>G72</f>
        <v>480.6</v>
      </c>
      <c r="G72" s="58">
        <f>G73</f>
        <v>480.6</v>
      </c>
      <c r="H72" s="32" t="s">
        <v>19</v>
      </c>
      <c r="I72" s="58">
        <f>J72</f>
        <v>510</v>
      </c>
      <c r="J72" s="58">
        <f>J73</f>
        <v>510</v>
      </c>
      <c r="K72" s="32" t="s">
        <v>19</v>
      </c>
      <c r="L72" s="58">
        <f>M72</f>
        <v>531</v>
      </c>
      <c r="M72" s="58">
        <f>M73</f>
        <v>531</v>
      </c>
      <c r="N72" s="33" t="s">
        <v>19</v>
      </c>
    </row>
    <row r="73" spans="1:14" ht="21" customHeight="1" x14ac:dyDescent="0.45">
      <c r="A73" s="109"/>
      <c r="B73" s="120" t="s">
        <v>55</v>
      </c>
      <c r="C73" s="111" t="s">
        <v>20</v>
      </c>
      <c r="D73" s="113" t="s">
        <v>21</v>
      </c>
      <c r="E73" s="1" t="s">
        <v>22</v>
      </c>
      <c r="F73" s="45">
        <f>G73</f>
        <v>480.6</v>
      </c>
      <c r="G73" s="45">
        <v>480.6</v>
      </c>
      <c r="H73" s="32" t="s">
        <v>19</v>
      </c>
      <c r="I73" s="47">
        <f>J73</f>
        <v>510</v>
      </c>
      <c r="J73" s="47">
        <v>510</v>
      </c>
      <c r="K73" s="32" t="s">
        <v>19</v>
      </c>
      <c r="L73" s="47">
        <f>M73</f>
        <v>531</v>
      </c>
      <c r="M73" s="47">
        <v>531</v>
      </c>
      <c r="N73" s="33" t="s">
        <v>19</v>
      </c>
    </row>
    <row r="74" spans="1:14" ht="36.75" customHeight="1" x14ac:dyDescent="0.45">
      <c r="A74" s="109"/>
      <c r="B74" s="130"/>
      <c r="C74" s="112"/>
      <c r="D74" s="113"/>
      <c r="E74" s="1" t="s">
        <v>23</v>
      </c>
      <c r="F74" s="26" t="s">
        <v>19</v>
      </c>
      <c r="G74" s="27" t="s">
        <v>19</v>
      </c>
      <c r="H74" s="23" t="s">
        <v>19</v>
      </c>
      <c r="I74" s="23" t="s">
        <v>19</v>
      </c>
      <c r="J74" s="23" t="s">
        <v>19</v>
      </c>
      <c r="K74" s="23" t="s">
        <v>19</v>
      </c>
      <c r="L74" s="23" t="s">
        <v>19</v>
      </c>
      <c r="M74" s="23" t="s">
        <v>19</v>
      </c>
      <c r="N74" s="28" t="s">
        <v>19</v>
      </c>
    </row>
    <row r="75" spans="1:14" ht="26.25" x14ac:dyDescent="0.45">
      <c r="A75" s="118"/>
      <c r="B75" s="131"/>
      <c r="C75" s="112"/>
      <c r="D75" s="113"/>
      <c r="E75" s="43" t="s">
        <v>24</v>
      </c>
      <c r="F75" s="30" t="s">
        <v>19</v>
      </c>
      <c r="G75" s="31" t="s">
        <v>19</v>
      </c>
      <c r="H75" s="32" t="s">
        <v>19</v>
      </c>
      <c r="I75" s="32" t="s">
        <v>19</v>
      </c>
      <c r="J75" s="32" t="s">
        <v>19</v>
      </c>
      <c r="K75" s="32" t="s">
        <v>19</v>
      </c>
      <c r="L75" s="32" t="s">
        <v>19</v>
      </c>
      <c r="M75" s="32" t="s">
        <v>19</v>
      </c>
      <c r="N75" s="33" t="s">
        <v>19</v>
      </c>
    </row>
    <row r="76" spans="1:14" ht="20.25" customHeight="1" x14ac:dyDescent="0.45">
      <c r="A76" s="108" t="s">
        <v>36</v>
      </c>
      <c r="B76" s="65" t="s">
        <v>56</v>
      </c>
      <c r="C76" s="65"/>
      <c r="D76" s="65"/>
      <c r="E76" s="61"/>
      <c r="F76" s="58">
        <f>G76</f>
        <v>320</v>
      </c>
      <c r="G76" s="58">
        <f>G77</f>
        <v>320</v>
      </c>
      <c r="H76" s="62" t="s">
        <v>19</v>
      </c>
      <c r="I76" s="58">
        <f>J76</f>
        <v>353</v>
      </c>
      <c r="J76" s="58">
        <f>J77</f>
        <v>353</v>
      </c>
      <c r="K76" s="62" t="s">
        <v>19</v>
      </c>
      <c r="L76" s="58">
        <f>M76</f>
        <v>360</v>
      </c>
      <c r="M76" s="58">
        <f>M77</f>
        <v>360</v>
      </c>
      <c r="N76" s="63" t="s">
        <v>19</v>
      </c>
    </row>
    <row r="77" spans="1:14" ht="36" customHeight="1" x14ac:dyDescent="0.45">
      <c r="A77" s="109"/>
      <c r="B77" s="120" t="s">
        <v>57</v>
      </c>
      <c r="C77" s="111" t="s">
        <v>20</v>
      </c>
      <c r="D77" s="113" t="s">
        <v>21</v>
      </c>
      <c r="E77" s="1" t="s">
        <v>22</v>
      </c>
      <c r="F77" s="45">
        <f>G77</f>
        <v>320</v>
      </c>
      <c r="G77" s="45">
        <v>320</v>
      </c>
      <c r="H77" s="23" t="s">
        <v>19</v>
      </c>
      <c r="I77" s="47">
        <f>J77</f>
        <v>353</v>
      </c>
      <c r="J77" s="47">
        <v>353</v>
      </c>
      <c r="K77" s="23" t="s">
        <v>19</v>
      </c>
      <c r="L77" s="47">
        <f>M77</f>
        <v>360</v>
      </c>
      <c r="M77" s="47">
        <v>360</v>
      </c>
      <c r="N77" s="28" t="s">
        <v>19</v>
      </c>
    </row>
    <row r="78" spans="1:14" ht="34.5" customHeight="1" x14ac:dyDescent="0.45">
      <c r="A78" s="109"/>
      <c r="B78" s="130"/>
      <c r="C78" s="112"/>
      <c r="D78" s="113"/>
      <c r="E78" s="1" t="s">
        <v>23</v>
      </c>
      <c r="F78" s="26" t="s">
        <v>19</v>
      </c>
      <c r="G78" s="27" t="s">
        <v>19</v>
      </c>
      <c r="H78" s="23" t="s">
        <v>19</v>
      </c>
      <c r="I78" s="23" t="s">
        <v>19</v>
      </c>
      <c r="J78" s="23" t="s">
        <v>19</v>
      </c>
      <c r="K78" s="23" t="s">
        <v>19</v>
      </c>
      <c r="L78" s="23" t="s">
        <v>19</v>
      </c>
      <c r="M78" s="23" t="s">
        <v>19</v>
      </c>
      <c r="N78" s="28" t="s">
        <v>19</v>
      </c>
    </row>
    <row r="79" spans="1:14" ht="26.65" thickBot="1" x14ac:dyDescent="0.5">
      <c r="A79" s="139"/>
      <c r="B79" s="140"/>
      <c r="C79" s="141"/>
      <c r="D79" s="142"/>
      <c r="E79" s="67" t="s">
        <v>24</v>
      </c>
      <c r="F79" s="68" t="s">
        <v>19</v>
      </c>
      <c r="G79" s="69" t="s">
        <v>19</v>
      </c>
      <c r="H79" s="70" t="s">
        <v>19</v>
      </c>
      <c r="I79" s="70" t="s">
        <v>19</v>
      </c>
      <c r="J79" s="70" t="s">
        <v>19</v>
      </c>
      <c r="K79" s="70" t="s">
        <v>19</v>
      </c>
      <c r="L79" s="70" t="s">
        <v>19</v>
      </c>
      <c r="M79" s="70" t="s">
        <v>19</v>
      </c>
      <c r="N79" s="71" t="s">
        <v>19</v>
      </c>
    </row>
    <row r="80" spans="1:14" ht="97.5" customHeight="1" x14ac:dyDescent="0.45">
      <c r="A80" s="132" t="s">
        <v>176</v>
      </c>
      <c r="B80" s="133"/>
      <c r="C80" s="133"/>
      <c r="D80" s="133"/>
      <c r="E80" s="133"/>
      <c r="F80" s="133"/>
      <c r="G80" s="133"/>
      <c r="H80" s="133"/>
      <c r="I80" s="133"/>
      <c r="J80" s="133"/>
      <c r="K80" s="133"/>
      <c r="L80" s="133"/>
      <c r="M80" s="133"/>
      <c r="N80" s="133"/>
    </row>
    <row r="81" spans="1:14" ht="17.649999999999999" x14ac:dyDescent="0.45">
      <c r="A81" s="132"/>
      <c r="B81" s="133"/>
      <c r="C81" s="133"/>
      <c r="D81" s="133"/>
      <c r="E81" s="133"/>
      <c r="F81" s="133"/>
      <c r="G81" s="133"/>
      <c r="H81" s="132"/>
      <c r="I81" s="133"/>
      <c r="J81" s="133"/>
      <c r="K81" s="133"/>
      <c r="L81" s="133"/>
      <c r="M81" s="133"/>
      <c r="N81" s="133"/>
    </row>
    <row r="82" spans="1:14" ht="17.649999999999999" x14ac:dyDescent="0.45">
      <c r="A82" s="132"/>
      <c r="B82" s="133"/>
      <c r="C82" s="133"/>
      <c r="D82" s="133"/>
      <c r="E82" s="133"/>
      <c r="F82" s="133"/>
      <c r="G82" s="133"/>
      <c r="H82" s="132"/>
      <c r="I82" s="133"/>
      <c r="J82" s="133"/>
      <c r="K82" s="133"/>
      <c r="L82" s="133"/>
      <c r="M82" s="133"/>
      <c r="N82" s="133"/>
    </row>
    <row r="83" spans="1:14" ht="17.649999999999999" x14ac:dyDescent="0.45">
      <c r="A83" s="132"/>
      <c r="B83" s="133"/>
      <c r="C83" s="133"/>
      <c r="D83" s="133"/>
      <c r="E83" s="133"/>
      <c r="F83" s="133"/>
      <c r="G83" s="133"/>
      <c r="H83" s="132"/>
      <c r="I83" s="133"/>
      <c r="J83" s="133"/>
      <c r="K83" s="133"/>
      <c r="L83" s="133"/>
      <c r="M83" s="133"/>
      <c r="N83" s="133"/>
    </row>
    <row r="84" spans="1:14" ht="17.649999999999999" x14ac:dyDescent="0.45">
      <c r="A84" s="132"/>
      <c r="B84" s="133"/>
      <c r="C84" s="133"/>
      <c r="D84" s="133"/>
      <c r="E84" s="133"/>
      <c r="F84" s="133"/>
      <c r="G84" s="133"/>
      <c r="H84" s="132"/>
      <c r="I84" s="133"/>
      <c r="J84" s="133"/>
      <c r="K84" s="133"/>
      <c r="L84" s="133"/>
      <c r="M84" s="133"/>
      <c r="N84" s="133"/>
    </row>
  </sheetData>
  <mergeCells count="86">
    <mergeCell ref="D56:D58"/>
    <mergeCell ref="C56:C58"/>
    <mergeCell ref="B56:B58"/>
    <mergeCell ref="A55:A58"/>
    <mergeCell ref="A84:G84"/>
    <mergeCell ref="A76:A79"/>
    <mergeCell ref="B77:B79"/>
    <mergeCell ref="C77:C79"/>
    <mergeCell ref="D77:D79"/>
    <mergeCell ref="A63:A75"/>
    <mergeCell ref="B64:B66"/>
    <mergeCell ref="B73:B75"/>
    <mergeCell ref="C73:C75"/>
    <mergeCell ref="D73:D75"/>
    <mergeCell ref="A59:A62"/>
    <mergeCell ref="B60:B62"/>
    <mergeCell ref="H84:N84"/>
    <mergeCell ref="A80:N80"/>
    <mergeCell ref="A81:G81"/>
    <mergeCell ref="H81:N81"/>
    <mergeCell ref="A82:G82"/>
    <mergeCell ref="H82:N82"/>
    <mergeCell ref="A83:G83"/>
    <mergeCell ref="H83:N83"/>
    <mergeCell ref="C60:C62"/>
    <mergeCell ref="D60:D62"/>
    <mergeCell ref="C64:C66"/>
    <mergeCell ref="D64:D66"/>
    <mergeCell ref="B69:B71"/>
    <mergeCell ref="C69:C71"/>
    <mergeCell ref="D69:D71"/>
    <mergeCell ref="A38:A42"/>
    <mergeCell ref="B39:B41"/>
    <mergeCell ref="C39:C41"/>
    <mergeCell ref="D39:D41"/>
    <mergeCell ref="A43:A54"/>
    <mergeCell ref="B44:B46"/>
    <mergeCell ref="C44:C46"/>
    <mergeCell ref="D44:D46"/>
    <mergeCell ref="B48:B50"/>
    <mergeCell ref="C48:C50"/>
    <mergeCell ref="D48:D50"/>
    <mergeCell ref="B52:B54"/>
    <mergeCell ref="C52:C54"/>
    <mergeCell ref="D52:D54"/>
    <mergeCell ref="A34:A37"/>
    <mergeCell ref="B35:B37"/>
    <mergeCell ref="C35:C37"/>
    <mergeCell ref="D35:D37"/>
    <mergeCell ref="B29:N29"/>
    <mergeCell ref="A30:A33"/>
    <mergeCell ref="B30:B33"/>
    <mergeCell ref="C31:C33"/>
    <mergeCell ref="D31:D33"/>
    <mergeCell ref="A21:A28"/>
    <mergeCell ref="B22:B24"/>
    <mergeCell ref="C22:C24"/>
    <mergeCell ref="D22:D24"/>
    <mergeCell ref="B26:B28"/>
    <mergeCell ref="C26:C28"/>
    <mergeCell ref="D26:D28"/>
    <mergeCell ref="A17:A20"/>
    <mergeCell ref="B18:B20"/>
    <mergeCell ref="C18:C20"/>
    <mergeCell ref="D18:D20"/>
    <mergeCell ref="L4:N4"/>
    <mergeCell ref="A7:N7"/>
    <mergeCell ref="A8:A11"/>
    <mergeCell ref="B9:B11"/>
    <mergeCell ref="C9:C11"/>
    <mergeCell ref="D9:D11"/>
    <mergeCell ref="B12:N12"/>
    <mergeCell ref="A13:A16"/>
    <mergeCell ref="B13:B16"/>
    <mergeCell ref="C14:C16"/>
    <mergeCell ref="D14:D16"/>
    <mergeCell ref="J1:N1"/>
    <mergeCell ref="A2:N2"/>
    <mergeCell ref="A3:A5"/>
    <mergeCell ref="B3:B5"/>
    <mergeCell ref="C3:C5"/>
    <mergeCell ref="D3:D5"/>
    <mergeCell ref="E3:E5"/>
    <mergeCell ref="F3:N3"/>
    <mergeCell ref="F4:H4"/>
    <mergeCell ref="I4:K4"/>
  </mergeCells>
  <pageMargins left="0.51181102362204722" right="0.31496062992125984" top="1.1417322834645669" bottom="0.35433070866141736" header="0.31496062992125984" footer="0.31496062992125984"/>
  <pageSetup paperSize="9" scale="65" firstPageNumber="7" fitToHeight="4" orientation="landscape" useFirstPageNumber="1" r:id="rId1"/>
  <headerFooter differentFirst="1">
    <oddHeader xml:space="preserve">&amp;RПродовження додатка </oddHeader>
  </headerFooter>
  <rowBreaks count="3" manualBreakCount="3">
    <brk id="24" max="13" man="1"/>
    <brk id="46" max="13" man="1"/>
    <brk id="67"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8"/>
  <sheetViews>
    <sheetView view="pageBreakPreview" zoomScale="82" zoomScaleNormal="82" zoomScaleSheetLayoutView="82" workbookViewId="0">
      <selection activeCell="D98" sqref="D98"/>
    </sheetView>
  </sheetViews>
  <sheetFormatPr defaultColWidth="9" defaultRowHeight="14.25" x14ac:dyDescent="0.45"/>
  <cols>
    <col min="1" max="1" width="36.265625" style="8" customWidth="1"/>
    <col min="2" max="2" width="18" style="8" customWidth="1"/>
    <col min="3" max="3" width="70.3984375" style="8" customWidth="1"/>
    <col min="4" max="4" width="22.86328125" style="8" customWidth="1"/>
    <col min="5" max="5" width="12.73046875" style="8" customWidth="1"/>
    <col min="6" max="6" width="12" style="8" customWidth="1"/>
    <col min="7" max="7" width="12.265625" style="8" customWidth="1"/>
    <col min="8" max="8" width="14.265625" style="8" customWidth="1"/>
    <col min="9" max="9" width="12.73046875" style="8" customWidth="1"/>
    <col min="10" max="10" width="12.3984375" style="8" customWidth="1"/>
    <col min="11" max="16384" width="9" style="8"/>
  </cols>
  <sheetData>
    <row r="1" spans="1:10" ht="81.75" customHeight="1" x14ac:dyDescent="0.45">
      <c r="D1" s="89" t="s">
        <v>58</v>
      </c>
      <c r="E1" s="146"/>
      <c r="F1" s="146"/>
      <c r="G1" s="146"/>
      <c r="H1" s="11"/>
      <c r="J1" s="11"/>
    </row>
    <row r="2" spans="1:10" ht="63" customHeight="1" x14ac:dyDescent="0.45">
      <c r="A2" s="91" t="s">
        <v>59</v>
      </c>
      <c r="B2" s="91"/>
      <c r="C2" s="91"/>
      <c r="D2" s="91"/>
      <c r="E2" s="91"/>
      <c r="F2" s="91"/>
      <c r="G2" s="91"/>
    </row>
    <row r="3" spans="1:10" ht="83.25" customHeight="1" x14ac:dyDescent="0.45">
      <c r="A3" s="104" t="s">
        <v>60</v>
      </c>
      <c r="B3" s="104" t="s">
        <v>61</v>
      </c>
      <c r="C3" s="104" t="s">
        <v>62</v>
      </c>
      <c r="D3" s="104" t="s">
        <v>63</v>
      </c>
      <c r="E3" s="104" t="s">
        <v>64</v>
      </c>
      <c r="F3" s="104"/>
      <c r="G3" s="104"/>
    </row>
    <row r="4" spans="1:10" ht="15" customHeight="1" x14ac:dyDescent="0.45">
      <c r="A4" s="104"/>
      <c r="B4" s="104"/>
      <c r="C4" s="104"/>
      <c r="D4" s="104"/>
      <c r="E4" s="147"/>
      <c r="F4" s="147"/>
      <c r="G4" s="147"/>
    </row>
    <row r="5" spans="1:10" ht="18.75" customHeight="1" x14ac:dyDescent="0.45">
      <c r="A5" s="104"/>
      <c r="B5" s="104"/>
      <c r="C5" s="104"/>
      <c r="D5" s="104"/>
      <c r="E5" s="83" t="s">
        <v>65</v>
      </c>
      <c r="F5" s="83" t="s">
        <v>66</v>
      </c>
      <c r="G5" s="83" t="s">
        <v>67</v>
      </c>
    </row>
    <row r="6" spans="1:10" ht="15.95" customHeight="1" x14ac:dyDescent="0.45">
      <c r="A6" s="84">
        <v>1</v>
      </c>
      <c r="B6" s="84">
        <v>2</v>
      </c>
      <c r="C6" s="84">
        <v>3</v>
      </c>
      <c r="D6" s="84">
        <v>4</v>
      </c>
      <c r="E6" s="84">
        <v>5</v>
      </c>
      <c r="F6" s="84">
        <v>6</v>
      </c>
      <c r="G6" s="84">
        <v>7</v>
      </c>
    </row>
    <row r="7" spans="1:10" ht="29.25" customHeight="1" x14ac:dyDescent="0.45">
      <c r="A7" s="148"/>
      <c r="B7" s="72" t="s">
        <v>68</v>
      </c>
      <c r="C7" s="82" t="s">
        <v>69</v>
      </c>
      <c r="D7" s="72" t="s">
        <v>70</v>
      </c>
      <c r="E7" s="72">
        <v>15</v>
      </c>
      <c r="F7" s="72">
        <v>16</v>
      </c>
      <c r="G7" s="72">
        <v>17</v>
      </c>
    </row>
    <row r="8" spans="1:10" ht="27.75" customHeight="1" x14ac:dyDescent="0.45">
      <c r="A8" s="148"/>
      <c r="B8" s="149" t="s">
        <v>71</v>
      </c>
      <c r="C8" s="82" t="s">
        <v>72</v>
      </c>
      <c r="D8" s="72" t="s">
        <v>73</v>
      </c>
      <c r="E8" s="2">
        <f>E7/14*100</f>
        <v>107.14285714285714</v>
      </c>
      <c r="F8" s="2">
        <f>F7*100/E7</f>
        <v>106.66666666666667</v>
      </c>
      <c r="G8" s="2">
        <f>G7*100/F7</f>
        <v>106.25</v>
      </c>
      <c r="H8" s="73"/>
    </row>
    <row r="9" spans="1:10" ht="27.75" customHeight="1" x14ac:dyDescent="0.45">
      <c r="A9" s="148"/>
      <c r="B9" s="149"/>
      <c r="C9" s="82" t="s">
        <v>74</v>
      </c>
      <c r="D9" s="72" t="s">
        <v>75</v>
      </c>
      <c r="E9" s="3" t="s">
        <v>76</v>
      </c>
      <c r="F9" s="3" t="s">
        <v>76</v>
      </c>
      <c r="G9" s="3" t="s">
        <v>76</v>
      </c>
    </row>
    <row r="10" spans="1:10" ht="27.75" customHeight="1" x14ac:dyDescent="0.45">
      <c r="A10" s="148"/>
      <c r="B10" s="149"/>
      <c r="C10" s="82" t="s">
        <v>77</v>
      </c>
      <c r="D10" s="72" t="s">
        <v>75</v>
      </c>
      <c r="E10" s="3" t="s">
        <v>78</v>
      </c>
      <c r="F10" s="3" t="s">
        <v>78</v>
      </c>
      <c r="G10" s="3" t="s">
        <v>78</v>
      </c>
    </row>
    <row r="11" spans="1:10" ht="27.75" customHeight="1" x14ac:dyDescent="0.45">
      <c r="A11" s="150" t="s">
        <v>79</v>
      </c>
      <c r="B11" s="150"/>
      <c r="C11" s="150"/>
      <c r="D11" s="150"/>
      <c r="E11" s="150"/>
      <c r="F11" s="150"/>
      <c r="G11" s="150"/>
    </row>
    <row r="12" spans="1:10" ht="28.5" customHeight="1" x14ac:dyDescent="0.45">
      <c r="A12" s="148"/>
      <c r="B12" s="72" t="s">
        <v>68</v>
      </c>
      <c r="C12" s="82" t="s">
        <v>80</v>
      </c>
      <c r="D12" s="72" t="s">
        <v>70</v>
      </c>
      <c r="E12" s="85">
        <f>E24+E25+E26+E27+E44</f>
        <v>499</v>
      </c>
      <c r="F12" s="85">
        <f t="shared" ref="F12:G12" si="0">F24+F25+F26+F27+F44</f>
        <v>452</v>
      </c>
      <c r="G12" s="85">
        <f t="shared" si="0"/>
        <v>536</v>
      </c>
    </row>
    <row r="13" spans="1:10" ht="30" customHeight="1" x14ac:dyDescent="0.45">
      <c r="A13" s="148"/>
      <c r="B13" s="72" t="s">
        <v>71</v>
      </c>
      <c r="C13" s="82" t="s">
        <v>129</v>
      </c>
      <c r="D13" s="72" t="s">
        <v>73</v>
      </c>
      <c r="E13" s="2">
        <f>400*100/260</f>
        <v>153.84615384615384</v>
      </c>
      <c r="F13" s="2">
        <f>F12*100/E12</f>
        <v>90.581162324649299</v>
      </c>
      <c r="G13" s="2">
        <f>G12*100/F12</f>
        <v>118.58407079646018</v>
      </c>
    </row>
    <row r="14" spans="1:10" ht="30" customHeight="1" x14ac:dyDescent="0.45">
      <c r="A14" s="151" t="s">
        <v>81</v>
      </c>
      <c r="B14" s="72" t="s">
        <v>82</v>
      </c>
      <c r="C14" s="82" t="s">
        <v>83</v>
      </c>
      <c r="D14" s="86" t="s">
        <v>131</v>
      </c>
      <c r="E14" s="2">
        <v>40</v>
      </c>
      <c r="F14" s="2">
        <v>45</v>
      </c>
      <c r="G14" s="2">
        <v>50</v>
      </c>
      <c r="H14" s="74"/>
      <c r="I14" s="74"/>
      <c r="J14" s="74"/>
    </row>
    <row r="15" spans="1:10" ht="30" customHeight="1" x14ac:dyDescent="0.45">
      <c r="A15" s="151"/>
      <c r="B15" s="72" t="s">
        <v>68</v>
      </c>
      <c r="C15" s="82" t="s">
        <v>84</v>
      </c>
      <c r="D15" s="72" t="s">
        <v>70</v>
      </c>
      <c r="E15" s="3" t="s">
        <v>85</v>
      </c>
      <c r="F15" s="3" t="s">
        <v>85</v>
      </c>
      <c r="G15" s="3" t="s">
        <v>85</v>
      </c>
    </row>
    <row r="16" spans="1:10" ht="64.5" customHeight="1" x14ac:dyDescent="0.45">
      <c r="A16" s="151"/>
      <c r="B16" s="72" t="s">
        <v>86</v>
      </c>
      <c r="C16" s="82" t="s">
        <v>130</v>
      </c>
      <c r="D16" s="72" t="s">
        <v>87</v>
      </c>
      <c r="E16" s="6">
        <f>E14/1*1000</f>
        <v>40000</v>
      </c>
      <c r="F16" s="6">
        <f>F14/1*1000</f>
        <v>45000</v>
      </c>
      <c r="G16" s="6">
        <f>G14/1*1000</f>
        <v>50000</v>
      </c>
    </row>
    <row r="17" spans="1:10" ht="34.9" customHeight="1" x14ac:dyDescent="0.45">
      <c r="A17" s="152" t="s">
        <v>144</v>
      </c>
      <c r="B17" s="153" t="s">
        <v>82</v>
      </c>
      <c r="C17" s="81" t="s">
        <v>132</v>
      </c>
      <c r="D17" s="86" t="s">
        <v>131</v>
      </c>
      <c r="E17" s="2">
        <v>32.5</v>
      </c>
      <c r="F17" s="2">
        <v>0</v>
      </c>
      <c r="G17" s="2">
        <v>56</v>
      </c>
      <c r="H17" s="74"/>
      <c r="I17" s="74"/>
      <c r="J17" s="74"/>
    </row>
    <row r="18" spans="1:10" ht="27.75" customHeight="1" x14ac:dyDescent="0.45">
      <c r="A18" s="152"/>
      <c r="B18" s="147"/>
      <c r="C18" s="81" t="s">
        <v>133</v>
      </c>
      <c r="D18" s="72" t="s">
        <v>131</v>
      </c>
      <c r="E18" s="2">
        <v>0</v>
      </c>
      <c r="F18" s="2">
        <v>75</v>
      </c>
      <c r="G18" s="2">
        <v>0</v>
      </c>
    </row>
    <row r="19" spans="1:10" ht="51.75" customHeight="1" x14ac:dyDescent="0.45">
      <c r="A19" s="152"/>
      <c r="B19" s="147"/>
      <c r="C19" s="81" t="s">
        <v>142</v>
      </c>
      <c r="D19" s="72" t="s">
        <v>131</v>
      </c>
      <c r="E19" s="2">
        <v>142.5</v>
      </c>
      <c r="F19" s="2">
        <v>126</v>
      </c>
      <c r="G19" s="72">
        <v>149</v>
      </c>
      <c r="H19" s="74"/>
    </row>
    <row r="20" spans="1:10" ht="51" customHeight="1" x14ac:dyDescent="0.45">
      <c r="A20" s="152"/>
      <c r="B20" s="147"/>
      <c r="C20" s="81" t="s">
        <v>145</v>
      </c>
      <c r="D20" s="72" t="s">
        <v>131</v>
      </c>
      <c r="E20" s="9">
        <f>44.7+15.3</f>
        <v>60</v>
      </c>
      <c r="F20" s="9">
        <v>60</v>
      </c>
      <c r="G20" s="9">
        <v>62</v>
      </c>
    </row>
    <row r="21" spans="1:10" ht="35.25" hidden="1" customHeight="1" x14ac:dyDescent="0.45">
      <c r="A21" s="152"/>
      <c r="B21" s="147"/>
      <c r="C21" s="81" t="s">
        <v>88</v>
      </c>
      <c r="D21" s="72" t="s">
        <v>131</v>
      </c>
      <c r="E21" s="9">
        <v>0</v>
      </c>
      <c r="F21" s="9">
        <v>0</v>
      </c>
      <c r="G21" s="9">
        <v>0</v>
      </c>
    </row>
    <row r="22" spans="1:10" ht="69.75" customHeight="1" x14ac:dyDescent="0.45">
      <c r="A22" s="152"/>
      <c r="B22" s="147"/>
      <c r="C22" s="81" t="s">
        <v>135</v>
      </c>
      <c r="D22" s="72" t="s">
        <v>131</v>
      </c>
      <c r="E22" s="9">
        <v>29.4</v>
      </c>
      <c r="F22" s="9">
        <v>30</v>
      </c>
      <c r="G22" s="9">
        <v>34</v>
      </c>
    </row>
    <row r="23" spans="1:10" ht="39" customHeight="1" x14ac:dyDescent="0.45">
      <c r="A23" s="152"/>
      <c r="B23" s="147"/>
      <c r="C23" s="81" t="s">
        <v>160</v>
      </c>
      <c r="D23" s="72" t="s">
        <v>131</v>
      </c>
      <c r="E23" s="2">
        <v>55</v>
      </c>
      <c r="F23" s="2">
        <v>48</v>
      </c>
      <c r="G23" s="2">
        <v>55</v>
      </c>
      <c r="I23" s="75"/>
    </row>
    <row r="24" spans="1:10" ht="16.5" customHeight="1" x14ac:dyDescent="0.45">
      <c r="A24" s="152"/>
      <c r="B24" s="153" t="s">
        <v>68</v>
      </c>
      <c r="C24" s="81" t="s">
        <v>89</v>
      </c>
      <c r="D24" s="72" t="s">
        <v>70</v>
      </c>
      <c r="E24" s="72">
        <v>50</v>
      </c>
      <c r="F24" s="72">
        <v>0</v>
      </c>
      <c r="G24" s="72">
        <v>80</v>
      </c>
    </row>
    <row r="25" spans="1:10" ht="16.5" customHeight="1" x14ac:dyDescent="0.45">
      <c r="A25" s="152"/>
      <c r="B25" s="147"/>
      <c r="C25" s="81" t="s">
        <v>90</v>
      </c>
      <c r="D25" s="72" t="s">
        <v>70</v>
      </c>
      <c r="E25" s="72">
        <v>0</v>
      </c>
      <c r="F25" s="72">
        <v>1</v>
      </c>
      <c r="G25" s="72">
        <v>0</v>
      </c>
    </row>
    <row r="26" spans="1:10" ht="30.95" customHeight="1" x14ac:dyDescent="0.45">
      <c r="A26" s="152"/>
      <c r="B26" s="147"/>
      <c r="C26" s="81" t="s">
        <v>143</v>
      </c>
      <c r="D26" s="72" t="s">
        <v>70</v>
      </c>
      <c r="E26" s="4">
        <v>243</v>
      </c>
      <c r="F26" s="4">
        <v>245</v>
      </c>
      <c r="G26" s="4">
        <v>250</v>
      </c>
    </row>
    <row r="27" spans="1:10" ht="45" customHeight="1" x14ac:dyDescent="0.45">
      <c r="A27" s="152"/>
      <c r="B27" s="147"/>
      <c r="C27" s="81" t="s">
        <v>148</v>
      </c>
      <c r="D27" s="72" t="s">
        <v>70</v>
      </c>
      <c r="E27" s="72">
        <f>3+3</f>
        <v>6</v>
      </c>
      <c r="F27" s="72">
        <f>3+3</f>
        <v>6</v>
      </c>
      <c r="G27" s="72">
        <f>3+3</f>
        <v>6</v>
      </c>
    </row>
    <row r="28" spans="1:10" ht="39.4" customHeight="1" x14ac:dyDescent="0.45">
      <c r="A28" s="152"/>
      <c r="B28" s="147"/>
      <c r="C28" s="81" t="s">
        <v>134</v>
      </c>
      <c r="D28" s="72" t="s">
        <v>70</v>
      </c>
      <c r="E28" s="72">
        <v>17</v>
      </c>
      <c r="F28" s="72">
        <v>17</v>
      </c>
      <c r="G28" s="72">
        <v>18</v>
      </c>
    </row>
    <row r="29" spans="1:10" ht="27.75" customHeight="1" x14ac:dyDescent="0.45">
      <c r="A29" s="152"/>
      <c r="B29" s="147"/>
      <c r="C29" s="81" t="s">
        <v>161</v>
      </c>
      <c r="D29" s="72" t="s">
        <v>70</v>
      </c>
      <c r="E29" s="72">
        <v>40</v>
      </c>
      <c r="F29" s="72">
        <v>40</v>
      </c>
      <c r="G29" s="72">
        <v>40</v>
      </c>
    </row>
    <row r="30" spans="1:10" ht="21.4" customHeight="1" x14ac:dyDescent="0.45">
      <c r="A30" s="152"/>
      <c r="B30" s="153" t="s">
        <v>86</v>
      </c>
      <c r="C30" s="81" t="s">
        <v>91</v>
      </c>
      <c r="D30" s="72" t="s">
        <v>87</v>
      </c>
      <c r="E30" s="6">
        <f>E17/E24*1000</f>
        <v>650</v>
      </c>
      <c r="F30" s="6">
        <v>0</v>
      </c>
      <c r="G30" s="6">
        <f>G17/G24*1000</f>
        <v>700</v>
      </c>
    </row>
    <row r="31" spans="1:10" ht="21.4" customHeight="1" x14ac:dyDescent="0.45">
      <c r="A31" s="152"/>
      <c r="B31" s="153"/>
      <c r="C31" s="81" t="s">
        <v>92</v>
      </c>
      <c r="D31" s="72" t="s">
        <v>87</v>
      </c>
      <c r="E31" s="6">
        <v>0</v>
      </c>
      <c r="F31" s="6">
        <f>F18/F25*1000</f>
        <v>75000</v>
      </c>
      <c r="G31" s="6">
        <v>0</v>
      </c>
    </row>
    <row r="32" spans="1:10" ht="40.5" customHeight="1" x14ac:dyDescent="0.45">
      <c r="A32" s="152"/>
      <c r="B32" s="153"/>
      <c r="C32" s="81" t="s">
        <v>146</v>
      </c>
      <c r="D32" s="72" t="s">
        <v>87</v>
      </c>
      <c r="E32" s="6">
        <f>E19/E26*1000</f>
        <v>586.41975308641986</v>
      </c>
      <c r="F32" s="6">
        <f t="shared" ref="F32:G32" si="1">F19/F26*1000</f>
        <v>514.28571428571422</v>
      </c>
      <c r="G32" s="6">
        <f t="shared" si="1"/>
        <v>596</v>
      </c>
    </row>
    <row r="33" spans="1:10" ht="50.25" customHeight="1" x14ac:dyDescent="0.45">
      <c r="A33" s="152"/>
      <c r="B33" s="153"/>
      <c r="C33" s="81" t="s">
        <v>147</v>
      </c>
      <c r="D33" s="72" t="s">
        <v>87</v>
      </c>
      <c r="E33" s="6">
        <f>E20/E27*1000</f>
        <v>10000</v>
      </c>
      <c r="F33" s="6">
        <f>F20/F27*1000</f>
        <v>10000</v>
      </c>
      <c r="G33" s="6">
        <f>G20/G27*1000</f>
        <v>10333.333333333334</v>
      </c>
    </row>
    <row r="34" spans="1:10" ht="38.25" customHeight="1" x14ac:dyDescent="0.45">
      <c r="A34" s="152"/>
      <c r="B34" s="153"/>
      <c r="C34" s="81" t="s">
        <v>136</v>
      </c>
      <c r="D34" s="72" t="s">
        <v>87</v>
      </c>
      <c r="E34" s="6">
        <f t="shared" ref="E34:G35" si="2">E22/E28*1000</f>
        <v>1729.4117647058822</v>
      </c>
      <c r="F34" s="6">
        <f t="shared" si="2"/>
        <v>1764.7058823529412</v>
      </c>
      <c r="G34" s="6">
        <f t="shared" si="2"/>
        <v>1888.8888888888889</v>
      </c>
    </row>
    <row r="35" spans="1:10" ht="28.5" customHeight="1" x14ac:dyDescent="0.45">
      <c r="A35" s="152"/>
      <c r="B35" s="153"/>
      <c r="C35" s="66" t="s">
        <v>162</v>
      </c>
      <c r="D35" s="72" t="s">
        <v>87</v>
      </c>
      <c r="E35" s="6">
        <f>E23/E29*1000</f>
        <v>1375</v>
      </c>
      <c r="F35" s="6">
        <f t="shared" si="2"/>
        <v>1200</v>
      </c>
      <c r="G35" s="6">
        <f t="shared" si="2"/>
        <v>1375</v>
      </c>
    </row>
    <row r="36" spans="1:10" ht="57.75" customHeight="1" x14ac:dyDescent="0.45">
      <c r="A36" s="152"/>
      <c r="B36" s="72" t="s">
        <v>71</v>
      </c>
      <c r="C36" s="81" t="s">
        <v>137</v>
      </c>
      <c r="D36" s="72" t="s">
        <v>73</v>
      </c>
      <c r="E36" s="2">
        <v>133.30000000000001</v>
      </c>
      <c r="F36" s="2">
        <f>(F29+F26)/(E29+E26)*100</f>
        <v>100.70671378091873</v>
      </c>
      <c r="G36" s="2">
        <f>(G26+G29)/(F26+F29)*100</f>
        <v>101.75438596491229</v>
      </c>
      <c r="H36" s="73"/>
    </row>
    <row r="37" spans="1:10" ht="29.85" customHeight="1" x14ac:dyDescent="0.45">
      <c r="A37" s="152" t="s">
        <v>93</v>
      </c>
      <c r="B37" s="149" t="s">
        <v>82</v>
      </c>
      <c r="C37" s="81" t="s">
        <v>149</v>
      </c>
      <c r="D37" s="72" t="s">
        <v>131</v>
      </c>
      <c r="E37" s="6">
        <v>44.6</v>
      </c>
      <c r="F37" s="6">
        <v>46</v>
      </c>
      <c r="G37" s="6">
        <v>49</v>
      </c>
      <c r="H37" s="76"/>
      <c r="I37" s="75"/>
      <c r="J37" s="75"/>
    </row>
    <row r="38" spans="1:10" ht="18.399999999999999" customHeight="1" x14ac:dyDescent="0.45">
      <c r="A38" s="152"/>
      <c r="B38" s="149"/>
      <c r="C38" s="81" t="s">
        <v>151</v>
      </c>
      <c r="D38" s="72" t="s">
        <v>138</v>
      </c>
      <c r="E38" s="6">
        <v>18</v>
      </c>
      <c r="F38" s="6">
        <v>19</v>
      </c>
      <c r="G38" s="6">
        <v>20</v>
      </c>
      <c r="H38" s="76"/>
      <c r="I38" s="75"/>
      <c r="J38" s="75"/>
    </row>
    <row r="39" spans="1:10" ht="29.85" customHeight="1" x14ac:dyDescent="0.45">
      <c r="A39" s="152"/>
      <c r="B39" s="149"/>
      <c r="C39" s="81" t="s">
        <v>152</v>
      </c>
      <c r="D39" s="72" t="s">
        <v>138</v>
      </c>
      <c r="E39" s="6">
        <v>20</v>
      </c>
      <c r="F39" s="6">
        <v>20</v>
      </c>
      <c r="G39" s="6">
        <v>20</v>
      </c>
      <c r="H39" s="76"/>
      <c r="I39" s="75"/>
      <c r="J39" s="75"/>
    </row>
    <row r="40" spans="1:10" ht="21" customHeight="1" x14ac:dyDescent="0.45">
      <c r="A40" s="152"/>
      <c r="B40" s="149"/>
      <c r="C40" s="81" t="s">
        <v>153</v>
      </c>
      <c r="D40" s="72" t="s">
        <v>138</v>
      </c>
      <c r="E40" s="6">
        <v>10</v>
      </c>
      <c r="F40" s="6">
        <v>10</v>
      </c>
      <c r="G40" s="6">
        <v>10</v>
      </c>
      <c r="H40" s="76"/>
      <c r="I40" s="76"/>
      <c r="J40" s="76"/>
    </row>
    <row r="41" spans="1:10" ht="54" customHeight="1" x14ac:dyDescent="0.45">
      <c r="A41" s="152"/>
      <c r="B41" s="149" t="s">
        <v>68</v>
      </c>
      <c r="C41" s="81" t="s">
        <v>163</v>
      </c>
      <c r="D41" s="72" t="s">
        <v>70</v>
      </c>
      <c r="E41" s="72">
        <v>5</v>
      </c>
      <c r="F41" s="72">
        <v>5</v>
      </c>
      <c r="G41" s="72">
        <v>5</v>
      </c>
    </row>
    <row r="42" spans="1:10" ht="19.5" customHeight="1" x14ac:dyDescent="0.45">
      <c r="A42" s="152"/>
      <c r="B42" s="149"/>
      <c r="C42" s="81" t="s">
        <v>150</v>
      </c>
      <c r="D42" s="72" t="s">
        <v>141</v>
      </c>
      <c r="E42" s="72">
        <v>40</v>
      </c>
      <c r="F42" s="72">
        <v>40</v>
      </c>
      <c r="G42" s="72">
        <v>40</v>
      </c>
    </row>
    <row r="43" spans="1:10" ht="19.5" customHeight="1" x14ac:dyDescent="0.45">
      <c r="A43" s="152"/>
      <c r="B43" s="149"/>
      <c r="C43" s="81" t="s">
        <v>164</v>
      </c>
      <c r="D43" s="72" t="s">
        <v>140</v>
      </c>
      <c r="E43" s="72">
        <v>100</v>
      </c>
      <c r="F43" s="72">
        <v>100</v>
      </c>
      <c r="G43" s="72">
        <v>100</v>
      </c>
    </row>
    <row r="44" spans="1:10" ht="19.5" customHeight="1" x14ac:dyDescent="0.45">
      <c r="A44" s="152"/>
      <c r="B44" s="149"/>
      <c r="C44" s="81" t="s">
        <v>154</v>
      </c>
      <c r="D44" s="72" t="s">
        <v>70</v>
      </c>
      <c r="E44" s="72">
        <v>200</v>
      </c>
      <c r="F44" s="72">
        <v>200</v>
      </c>
      <c r="G44" s="72">
        <v>200</v>
      </c>
    </row>
    <row r="45" spans="1:10" ht="36.4" customHeight="1" x14ac:dyDescent="0.45">
      <c r="A45" s="152"/>
      <c r="B45" s="149" t="s">
        <v>86</v>
      </c>
      <c r="C45" s="81" t="s">
        <v>165</v>
      </c>
      <c r="D45" s="72" t="s">
        <v>87</v>
      </c>
      <c r="E45" s="6">
        <f>E37/E41*1000</f>
        <v>8920</v>
      </c>
      <c r="F45" s="6">
        <f t="shared" ref="F45:G45" si="3">F38/F42*1000</f>
        <v>475</v>
      </c>
      <c r="G45" s="6">
        <f t="shared" si="3"/>
        <v>500</v>
      </c>
    </row>
    <row r="46" spans="1:10" ht="21" customHeight="1" x14ac:dyDescent="0.45">
      <c r="A46" s="152"/>
      <c r="B46" s="149"/>
      <c r="C46" s="81" t="s">
        <v>155</v>
      </c>
      <c r="D46" s="72" t="s">
        <v>87</v>
      </c>
      <c r="E46" s="6">
        <f>E38/E42*1000</f>
        <v>450</v>
      </c>
      <c r="F46" s="6">
        <f t="shared" ref="F46:G46" si="4">F38/F42*1000</f>
        <v>475</v>
      </c>
      <c r="G46" s="6">
        <f t="shared" si="4"/>
        <v>500</v>
      </c>
    </row>
    <row r="47" spans="1:10" ht="29.25" customHeight="1" x14ac:dyDescent="0.45">
      <c r="A47" s="152"/>
      <c r="B47" s="149"/>
      <c r="C47" s="81" t="s">
        <v>166</v>
      </c>
      <c r="D47" s="72" t="s">
        <v>87</v>
      </c>
      <c r="E47" s="6">
        <f>E39/E43*1000</f>
        <v>200</v>
      </c>
      <c r="F47" s="6">
        <f t="shared" ref="F47:G47" si="5">F39/F43*1000</f>
        <v>200</v>
      </c>
      <c r="G47" s="6">
        <f t="shared" si="5"/>
        <v>200</v>
      </c>
    </row>
    <row r="48" spans="1:10" ht="21" customHeight="1" x14ac:dyDescent="0.45">
      <c r="A48" s="152"/>
      <c r="B48" s="149"/>
      <c r="C48" s="81" t="s">
        <v>139</v>
      </c>
      <c r="D48" s="72" t="s">
        <v>87</v>
      </c>
      <c r="E48" s="6">
        <f>E40/E44*1000</f>
        <v>50</v>
      </c>
      <c r="F48" s="6">
        <f t="shared" ref="F48:G48" si="6">F40/F44*1000</f>
        <v>50</v>
      </c>
      <c r="G48" s="6">
        <f t="shared" si="6"/>
        <v>50</v>
      </c>
    </row>
    <row r="49" spans="1:10" ht="66" customHeight="1" x14ac:dyDescent="0.45">
      <c r="A49" s="152"/>
      <c r="B49" s="72" t="s">
        <v>71</v>
      </c>
      <c r="C49" s="81" t="s">
        <v>167</v>
      </c>
      <c r="D49" s="72" t="s">
        <v>73</v>
      </c>
      <c r="E49" s="2">
        <f>E41/3*100</f>
        <v>166.66666666666669</v>
      </c>
      <c r="F49" s="2">
        <v>100</v>
      </c>
      <c r="G49" s="2">
        <v>100</v>
      </c>
      <c r="H49" s="77"/>
      <c r="I49" s="75"/>
      <c r="J49" s="75"/>
    </row>
    <row r="50" spans="1:10" ht="35.25" customHeight="1" x14ac:dyDescent="0.45">
      <c r="A50" s="150" t="s">
        <v>94</v>
      </c>
      <c r="B50" s="150"/>
      <c r="C50" s="150"/>
      <c r="D50" s="150"/>
      <c r="E50" s="150"/>
      <c r="F50" s="150"/>
      <c r="G50" s="150"/>
      <c r="H50" s="75"/>
      <c r="I50" s="75"/>
      <c r="J50" s="75"/>
    </row>
    <row r="51" spans="1:10" ht="81.75" customHeight="1" x14ac:dyDescent="0.45">
      <c r="A51" s="148"/>
      <c r="B51" s="72" t="s">
        <v>68</v>
      </c>
      <c r="C51" s="82" t="s">
        <v>156</v>
      </c>
      <c r="D51" s="72" t="s">
        <v>70</v>
      </c>
      <c r="E51" s="72">
        <f>E54+E60+E61+E62+E69+E73</f>
        <v>30</v>
      </c>
      <c r="F51" s="72">
        <f>F54+F60+F61+F62+F69+F73</f>
        <v>32</v>
      </c>
      <c r="G51" s="72">
        <f>G54+G60+G61+G62+G69+G73</f>
        <v>32</v>
      </c>
      <c r="H51" s="78"/>
      <c r="I51" s="79"/>
    </row>
    <row r="52" spans="1:10" ht="28.5" customHeight="1" x14ac:dyDescent="0.45">
      <c r="A52" s="148"/>
      <c r="B52" s="72" t="s">
        <v>71</v>
      </c>
      <c r="C52" s="82" t="s">
        <v>95</v>
      </c>
      <c r="D52" s="72" t="s">
        <v>73</v>
      </c>
      <c r="E52" s="2">
        <f>30/29*100</f>
        <v>103.44827586206897</v>
      </c>
      <c r="F52" s="2">
        <f>F51*100/E51</f>
        <v>106.66666666666667</v>
      </c>
      <c r="G52" s="2">
        <f>G51*100/F51</f>
        <v>100</v>
      </c>
      <c r="H52" s="78"/>
      <c r="I52" s="79"/>
    </row>
    <row r="53" spans="1:10" ht="27" customHeight="1" x14ac:dyDescent="0.45">
      <c r="A53" s="152" t="s">
        <v>96</v>
      </c>
      <c r="B53" s="72" t="s">
        <v>82</v>
      </c>
      <c r="C53" s="87" t="s">
        <v>97</v>
      </c>
      <c r="D53" s="72" t="s">
        <v>131</v>
      </c>
      <c r="E53" s="72">
        <f>'Додаток 1'!G35</f>
        <v>486.6</v>
      </c>
      <c r="F53" s="2">
        <f>'Додаток 1'!J35</f>
        <v>577</v>
      </c>
      <c r="G53" s="72">
        <f>'Додаток 1'!M35</f>
        <v>612.70000000000005</v>
      </c>
    </row>
    <row r="54" spans="1:10" ht="50.25" customHeight="1" x14ac:dyDescent="0.45">
      <c r="A54" s="152"/>
      <c r="B54" s="72" t="s">
        <v>68</v>
      </c>
      <c r="C54" s="88" t="s">
        <v>98</v>
      </c>
      <c r="D54" s="72" t="s">
        <v>70</v>
      </c>
      <c r="E54" s="72">
        <v>5</v>
      </c>
      <c r="F54" s="72">
        <v>5</v>
      </c>
      <c r="G54" s="72">
        <v>5</v>
      </c>
    </row>
    <row r="55" spans="1:10" ht="43.5" customHeight="1" x14ac:dyDescent="0.45">
      <c r="A55" s="152"/>
      <c r="B55" s="72" t="s">
        <v>86</v>
      </c>
      <c r="C55" s="81" t="s">
        <v>157</v>
      </c>
      <c r="D55" s="72" t="s">
        <v>87</v>
      </c>
      <c r="E55" s="6">
        <f>E53/E54*1000</f>
        <v>97320.000000000015</v>
      </c>
      <c r="F55" s="6">
        <f>F53/F54*1000</f>
        <v>115400</v>
      </c>
      <c r="G55" s="6">
        <f>G53/G54*1000</f>
        <v>122540</v>
      </c>
    </row>
    <row r="56" spans="1:10" ht="43.5" customHeight="1" x14ac:dyDescent="0.45">
      <c r="A56" s="152"/>
      <c r="B56" s="72" t="s">
        <v>71</v>
      </c>
      <c r="C56" s="81" t="s">
        <v>99</v>
      </c>
      <c r="D56" s="72" t="s">
        <v>73</v>
      </c>
      <c r="E56" s="2">
        <f>5/3*100</f>
        <v>166.66666666666669</v>
      </c>
      <c r="F56" s="2">
        <f>F54*100/E54</f>
        <v>100</v>
      </c>
      <c r="G56" s="2">
        <f>G54*100/F54</f>
        <v>100</v>
      </c>
      <c r="I56" s="80"/>
    </row>
    <row r="57" spans="1:10" ht="38.25" customHeight="1" x14ac:dyDescent="0.45">
      <c r="A57" s="154" t="s">
        <v>100</v>
      </c>
      <c r="B57" s="149" t="s">
        <v>82</v>
      </c>
      <c r="C57" s="81" t="s">
        <v>101</v>
      </c>
      <c r="D57" s="72" t="s">
        <v>131</v>
      </c>
      <c r="E57" s="72">
        <f>'Додаток 1'!G44</f>
        <v>160.9</v>
      </c>
      <c r="F57" s="72">
        <f>'Додаток 1'!J44</f>
        <v>164.6</v>
      </c>
      <c r="G57" s="72">
        <f>'Додаток 1'!M44</f>
        <v>171.8</v>
      </c>
    </row>
    <row r="58" spans="1:10" ht="46.5" customHeight="1" x14ac:dyDescent="0.45">
      <c r="A58" s="154"/>
      <c r="B58" s="147"/>
      <c r="C58" s="81" t="s">
        <v>102</v>
      </c>
      <c r="D58" s="72" t="s">
        <v>131</v>
      </c>
      <c r="E58" s="72">
        <f>'Додаток 1'!G48</f>
        <v>168.9</v>
      </c>
      <c r="F58" s="2">
        <f>'Додаток 1'!J48</f>
        <v>187</v>
      </c>
      <c r="G58" s="2">
        <f>'Додаток 1'!M48</f>
        <v>197</v>
      </c>
    </row>
    <row r="59" spans="1:10" ht="57" customHeight="1" x14ac:dyDescent="0.45">
      <c r="A59" s="154"/>
      <c r="B59" s="147"/>
      <c r="C59" s="81" t="s">
        <v>103</v>
      </c>
      <c r="D59" s="72" t="s">
        <v>131</v>
      </c>
      <c r="E59" s="72">
        <f>'Додаток 1'!G52</f>
        <v>276.7</v>
      </c>
      <c r="F59" s="72">
        <f>'Додаток 1'!J52</f>
        <v>293.5</v>
      </c>
      <c r="G59" s="72">
        <f>'Додаток 1'!M52</f>
        <v>308.7</v>
      </c>
    </row>
    <row r="60" spans="1:10" ht="33.75" customHeight="1" x14ac:dyDescent="0.45">
      <c r="A60" s="154"/>
      <c r="B60" s="149" t="s">
        <v>68</v>
      </c>
      <c r="C60" s="81" t="s">
        <v>104</v>
      </c>
      <c r="D60" s="72" t="s">
        <v>70</v>
      </c>
      <c r="E60" s="72">
        <v>2</v>
      </c>
      <c r="F60" s="72">
        <v>2</v>
      </c>
      <c r="G60" s="72">
        <v>2</v>
      </c>
    </row>
    <row r="61" spans="1:10" ht="39" customHeight="1" x14ac:dyDescent="0.45">
      <c r="A61" s="154"/>
      <c r="B61" s="147"/>
      <c r="C61" s="81" t="s">
        <v>105</v>
      </c>
      <c r="D61" s="72" t="s">
        <v>70</v>
      </c>
      <c r="E61" s="72">
        <v>3</v>
      </c>
      <c r="F61" s="72">
        <v>3</v>
      </c>
      <c r="G61" s="72">
        <v>3</v>
      </c>
    </row>
    <row r="62" spans="1:10" ht="38.25" customHeight="1" x14ac:dyDescent="0.45">
      <c r="A62" s="155"/>
      <c r="B62" s="147"/>
      <c r="C62" s="81" t="s">
        <v>106</v>
      </c>
      <c r="D62" s="72" t="s">
        <v>70</v>
      </c>
      <c r="E62" s="72">
        <v>4</v>
      </c>
      <c r="F62" s="72">
        <v>4</v>
      </c>
      <c r="G62" s="72">
        <v>4</v>
      </c>
    </row>
    <row r="63" spans="1:10" ht="49.5" customHeight="1" x14ac:dyDescent="0.45">
      <c r="A63" s="155"/>
      <c r="B63" s="149" t="s">
        <v>86</v>
      </c>
      <c r="C63" s="81" t="s">
        <v>107</v>
      </c>
      <c r="D63" s="72" t="s">
        <v>87</v>
      </c>
      <c r="E63" s="6">
        <f t="shared" ref="E63:G65" si="7">E57/E60*1000</f>
        <v>80450</v>
      </c>
      <c r="F63" s="6">
        <f t="shared" si="7"/>
        <v>82300</v>
      </c>
      <c r="G63" s="6">
        <f t="shared" si="7"/>
        <v>85900</v>
      </c>
    </row>
    <row r="64" spans="1:10" ht="49.5" customHeight="1" x14ac:dyDescent="0.45">
      <c r="A64" s="155"/>
      <c r="B64" s="147"/>
      <c r="C64" s="81" t="s">
        <v>108</v>
      </c>
      <c r="D64" s="72" t="s">
        <v>87</v>
      </c>
      <c r="E64" s="6">
        <f t="shared" si="7"/>
        <v>56300.000000000007</v>
      </c>
      <c r="F64" s="6">
        <f t="shared" si="7"/>
        <v>62333.333333333336</v>
      </c>
      <c r="G64" s="6">
        <f t="shared" si="7"/>
        <v>65666.666666666672</v>
      </c>
    </row>
    <row r="65" spans="1:10" ht="49.5" customHeight="1" x14ac:dyDescent="0.45">
      <c r="A65" s="155"/>
      <c r="B65" s="147"/>
      <c r="C65" s="81" t="s">
        <v>109</v>
      </c>
      <c r="D65" s="72" t="s">
        <v>87</v>
      </c>
      <c r="E65" s="6">
        <f t="shared" si="7"/>
        <v>69175</v>
      </c>
      <c r="F65" s="6">
        <f t="shared" si="7"/>
        <v>73375</v>
      </c>
      <c r="G65" s="6">
        <f t="shared" si="7"/>
        <v>77175</v>
      </c>
    </row>
    <row r="66" spans="1:10" ht="40.5" customHeight="1" x14ac:dyDescent="0.45">
      <c r="A66" s="155"/>
      <c r="B66" s="149" t="s">
        <v>71</v>
      </c>
      <c r="C66" s="82" t="s">
        <v>110</v>
      </c>
      <c r="D66" s="72" t="s">
        <v>73</v>
      </c>
      <c r="E66" s="9">
        <v>100</v>
      </c>
      <c r="F66" s="9">
        <v>100</v>
      </c>
      <c r="G66" s="9">
        <v>100</v>
      </c>
    </row>
    <row r="67" spans="1:10" ht="44.25" customHeight="1" x14ac:dyDescent="0.45">
      <c r="A67" s="155"/>
      <c r="B67" s="149"/>
      <c r="C67" s="81" t="s">
        <v>111</v>
      </c>
      <c r="D67" s="72" t="s">
        <v>73</v>
      </c>
      <c r="E67" s="2">
        <f>(E60+E62)/4*100</f>
        <v>150</v>
      </c>
      <c r="F67" s="2">
        <f>(F60+F62)*100/(E60+E62)</f>
        <v>100</v>
      </c>
      <c r="G67" s="2">
        <f>(G60+G62)*100/(F60+F62)</f>
        <v>100</v>
      </c>
    </row>
    <row r="68" spans="1:10" ht="43.5" customHeight="1" x14ac:dyDescent="0.45">
      <c r="A68" s="154" t="s">
        <v>112</v>
      </c>
      <c r="B68" s="72" t="s">
        <v>82</v>
      </c>
      <c r="C68" s="81" t="s">
        <v>113</v>
      </c>
      <c r="D68" s="72" t="s">
        <v>131</v>
      </c>
      <c r="E68" s="72">
        <f>'Додаток 1'!G56</f>
        <v>298.60000000000002</v>
      </c>
      <c r="F68" s="2">
        <f>'Додаток 1'!J56</f>
        <v>366</v>
      </c>
      <c r="G68" s="2">
        <f>'Додаток 1'!M56</f>
        <v>402</v>
      </c>
    </row>
    <row r="69" spans="1:10" ht="43.5" customHeight="1" x14ac:dyDescent="0.45">
      <c r="A69" s="155"/>
      <c r="B69" s="72" t="s">
        <v>68</v>
      </c>
      <c r="C69" s="81" t="s">
        <v>114</v>
      </c>
      <c r="D69" s="72" t="s">
        <v>70</v>
      </c>
      <c r="E69" s="72">
        <v>6</v>
      </c>
      <c r="F69" s="72">
        <v>7</v>
      </c>
      <c r="G69" s="72">
        <v>7</v>
      </c>
    </row>
    <row r="70" spans="1:10" ht="39" customHeight="1" x14ac:dyDescent="0.45">
      <c r="A70" s="155"/>
      <c r="B70" s="72" t="s">
        <v>86</v>
      </c>
      <c r="C70" s="81" t="s">
        <v>115</v>
      </c>
      <c r="D70" s="72" t="s">
        <v>87</v>
      </c>
      <c r="E70" s="6">
        <f>E68/E69*1000</f>
        <v>49766.666666666672</v>
      </c>
      <c r="F70" s="6">
        <f>F68/F69*1000</f>
        <v>52285.714285714283</v>
      </c>
      <c r="G70" s="6">
        <f>G68/G69*1000</f>
        <v>57428.571428571428</v>
      </c>
    </row>
    <row r="71" spans="1:10" ht="48.75" customHeight="1" x14ac:dyDescent="0.45">
      <c r="A71" s="155"/>
      <c r="B71" s="72" t="s">
        <v>71</v>
      </c>
      <c r="C71" s="81" t="s">
        <v>116</v>
      </c>
      <c r="D71" s="72" t="s">
        <v>73</v>
      </c>
      <c r="E71" s="9">
        <v>100</v>
      </c>
      <c r="F71" s="9">
        <f>F69/E69*100</f>
        <v>116.66666666666667</v>
      </c>
      <c r="G71" s="9">
        <f>G69/F69*100</f>
        <v>100</v>
      </c>
    </row>
    <row r="72" spans="1:10" ht="93" customHeight="1" x14ac:dyDescent="0.45">
      <c r="A72" s="154" t="s">
        <v>173</v>
      </c>
      <c r="B72" s="72" t="s">
        <v>82</v>
      </c>
      <c r="C72" s="81" t="s">
        <v>117</v>
      </c>
      <c r="D72" s="72" t="s">
        <v>131</v>
      </c>
      <c r="E72" s="2">
        <f>'Додаток 1'!G60</f>
        <v>120</v>
      </c>
      <c r="F72" s="2">
        <f>'Додаток 1'!J60</f>
        <v>133</v>
      </c>
      <c r="G72" s="2">
        <f>'Додаток 1'!M60</f>
        <v>139</v>
      </c>
    </row>
    <row r="73" spans="1:10" ht="93" customHeight="1" x14ac:dyDescent="0.45">
      <c r="A73" s="155"/>
      <c r="B73" s="72" t="s">
        <v>68</v>
      </c>
      <c r="C73" s="81" t="s">
        <v>118</v>
      </c>
      <c r="D73" s="72" t="s">
        <v>70</v>
      </c>
      <c r="E73" s="72">
        <v>10</v>
      </c>
      <c r="F73" s="72">
        <v>11</v>
      </c>
      <c r="G73" s="72">
        <v>11</v>
      </c>
    </row>
    <row r="74" spans="1:10" ht="93" customHeight="1" x14ac:dyDescent="0.45">
      <c r="A74" s="155"/>
      <c r="B74" s="72" t="s">
        <v>86</v>
      </c>
      <c r="C74" s="81" t="s">
        <v>119</v>
      </c>
      <c r="D74" s="72" t="s">
        <v>87</v>
      </c>
      <c r="E74" s="6">
        <f>E72/E73*1000</f>
        <v>12000</v>
      </c>
      <c r="F74" s="6">
        <f>F72/F73*1000</f>
        <v>12090.909090909092</v>
      </c>
      <c r="G74" s="6">
        <f>G72/G73*1000</f>
        <v>12636.363636363636</v>
      </c>
    </row>
    <row r="75" spans="1:10" ht="93" customHeight="1" x14ac:dyDescent="0.45">
      <c r="A75" s="155"/>
      <c r="B75" s="72" t="s">
        <v>71</v>
      </c>
      <c r="C75" s="81" t="s">
        <v>120</v>
      </c>
      <c r="D75" s="72" t="s">
        <v>73</v>
      </c>
      <c r="E75" s="2">
        <v>100</v>
      </c>
      <c r="F75" s="2">
        <f>F73*100/E73</f>
        <v>110</v>
      </c>
      <c r="G75" s="2">
        <f>G73*100/F73</f>
        <v>100</v>
      </c>
    </row>
    <row r="76" spans="1:10" ht="77.25" customHeight="1" x14ac:dyDescent="0.45">
      <c r="A76" s="152" t="s">
        <v>174</v>
      </c>
      <c r="B76" s="149" t="s">
        <v>82</v>
      </c>
      <c r="C76" s="66" t="s">
        <v>170</v>
      </c>
      <c r="D76" s="72" t="s">
        <v>131</v>
      </c>
      <c r="E76" s="2">
        <f>'Додаток 1'!G69</f>
        <v>145.69999999999999</v>
      </c>
      <c r="F76" s="2">
        <f>'Додаток 1'!J69</f>
        <v>151.9</v>
      </c>
      <c r="G76" s="2">
        <f>'Додаток 1'!M69</f>
        <v>172.8</v>
      </c>
      <c r="H76" s="74"/>
      <c r="I76" s="74"/>
      <c r="J76" s="74"/>
    </row>
    <row r="77" spans="1:10" ht="66" customHeight="1" x14ac:dyDescent="0.45">
      <c r="A77" s="152"/>
      <c r="B77" s="147"/>
      <c r="C77" s="81" t="s">
        <v>169</v>
      </c>
      <c r="D77" s="72" t="s">
        <v>131</v>
      </c>
      <c r="E77" s="2">
        <f>'Додаток 1'!G73</f>
        <v>480.6</v>
      </c>
      <c r="F77" s="2">
        <f>'Додаток 1'!J73</f>
        <v>510</v>
      </c>
      <c r="G77" s="2">
        <f>'Додаток 1'!M73</f>
        <v>531</v>
      </c>
    </row>
    <row r="78" spans="1:10" ht="52.5" customHeight="1" x14ac:dyDescent="0.45">
      <c r="A78" s="152"/>
      <c r="B78" s="149" t="s">
        <v>68</v>
      </c>
      <c r="C78" s="66" t="s">
        <v>168</v>
      </c>
      <c r="D78" s="72" t="s">
        <v>70</v>
      </c>
      <c r="E78" s="72">
        <v>7</v>
      </c>
      <c r="F78" s="72">
        <v>7</v>
      </c>
      <c r="G78" s="72">
        <v>7</v>
      </c>
    </row>
    <row r="79" spans="1:10" ht="30.75" customHeight="1" x14ac:dyDescent="0.45">
      <c r="A79" s="152"/>
      <c r="B79" s="147"/>
      <c r="C79" s="81" t="s">
        <v>171</v>
      </c>
      <c r="D79" s="72" t="s">
        <v>70</v>
      </c>
      <c r="E79" s="72">
        <v>8</v>
      </c>
      <c r="F79" s="72">
        <v>8</v>
      </c>
      <c r="G79" s="72">
        <v>8</v>
      </c>
    </row>
    <row r="80" spans="1:10" ht="65.650000000000006" x14ac:dyDescent="0.45">
      <c r="A80" s="152"/>
      <c r="B80" s="149" t="s">
        <v>86</v>
      </c>
      <c r="C80" s="81" t="s">
        <v>121</v>
      </c>
      <c r="D80" s="72" t="s">
        <v>87</v>
      </c>
      <c r="E80" s="6">
        <f t="shared" ref="E80:G81" si="8">E76/E78*1000</f>
        <v>20814.285714285714</v>
      </c>
      <c r="F80" s="6">
        <f t="shared" si="8"/>
        <v>21700</v>
      </c>
      <c r="G80" s="6">
        <f t="shared" si="8"/>
        <v>24685.714285714286</v>
      </c>
    </row>
    <row r="81" spans="1:14" ht="33" customHeight="1" x14ac:dyDescent="0.45">
      <c r="A81" s="152"/>
      <c r="B81" s="149"/>
      <c r="C81" s="81" t="s">
        <v>172</v>
      </c>
      <c r="D81" s="72" t="s">
        <v>87</v>
      </c>
      <c r="E81" s="6">
        <f t="shared" si="8"/>
        <v>60075</v>
      </c>
      <c r="F81" s="6">
        <f t="shared" si="8"/>
        <v>63750</v>
      </c>
      <c r="G81" s="6">
        <f t="shared" si="8"/>
        <v>66375</v>
      </c>
    </row>
    <row r="82" spans="1:14" ht="25.5" customHeight="1" x14ac:dyDescent="0.45">
      <c r="A82" s="152"/>
      <c r="B82" s="72" t="s">
        <v>71</v>
      </c>
      <c r="C82" s="81" t="s">
        <v>122</v>
      </c>
      <c r="D82" s="72" t="s">
        <v>73</v>
      </c>
      <c r="E82" s="2">
        <v>100</v>
      </c>
      <c r="F82" s="2">
        <f>(F79+F78)*100/(E79+E78)</f>
        <v>100</v>
      </c>
      <c r="G82" s="2">
        <f>(G79+G78)*100/(F79+F78)</f>
        <v>100</v>
      </c>
      <c r="H82" s="73"/>
    </row>
    <row r="83" spans="1:14" ht="57.75" customHeight="1" x14ac:dyDescent="0.45">
      <c r="A83" s="152" t="s">
        <v>123</v>
      </c>
      <c r="B83" s="72" t="s">
        <v>82</v>
      </c>
      <c r="C83" s="81" t="s">
        <v>124</v>
      </c>
      <c r="D83" s="72" t="s">
        <v>131</v>
      </c>
      <c r="E83" s="2">
        <f>'Додаток 1'!G77</f>
        <v>320</v>
      </c>
      <c r="F83" s="2">
        <f>'Додаток 1'!J77</f>
        <v>353</v>
      </c>
      <c r="G83" s="2">
        <f>'Додаток 1'!M77</f>
        <v>360</v>
      </c>
      <c r="H83" s="74"/>
    </row>
    <row r="84" spans="1:14" ht="37.5" customHeight="1" x14ac:dyDescent="0.45">
      <c r="A84" s="152"/>
      <c r="B84" s="72" t="s">
        <v>68</v>
      </c>
      <c r="C84" s="81" t="s">
        <v>125</v>
      </c>
      <c r="D84" s="72" t="s">
        <v>70</v>
      </c>
      <c r="E84" s="72">
        <v>400</v>
      </c>
      <c r="F84" s="72">
        <v>410</v>
      </c>
      <c r="G84" s="72">
        <v>415</v>
      </c>
    </row>
    <row r="85" spans="1:14" ht="36" customHeight="1" x14ac:dyDescent="0.45">
      <c r="A85" s="152"/>
      <c r="B85" s="72" t="s">
        <v>86</v>
      </c>
      <c r="C85" s="81" t="s">
        <v>126</v>
      </c>
      <c r="D85" s="72" t="s">
        <v>87</v>
      </c>
      <c r="E85" s="6">
        <f>E83/E84*1000</f>
        <v>800</v>
      </c>
      <c r="F85" s="6">
        <f>F83/F84*1000</f>
        <v>860.97560975609758</v>
      </c>
      <c r="G85" s="6">
        <f>G83/G84*1000</f>
        <v>867.46987951807228</v>
      </c>
    </row>
    <row r="86" spans="1:14" ht="36" customHeight="1" x14ac:dyDescent="0.45">
      <c r="A86" s="152"/>
      <c r="B86" s="72" t="s">
        <v>71</v>
      </c>
      <c r="C86" s="81" t="s">
        <v>127</v>
      </c>
      <c r="D86" s="72" t="s">
        <v>73</v>
      </c>
      <c r="E86" s="9">
        <f>E84/240*100</f>
        <v>166.66666666666669</v>
      </c>
      <c r="F86" s="9">
        <f>F84*100/E84</f>
        <v>102.5</v>
      </c>
      <c r="G86" s="9">
        <f>G84*100/F84</f>
        <v>101.21951219512195</v>
      </c>
      <c r="H86" s="73"/>
    </row>
    <row r="87" spans="1:14" ht="89.25" customHeight="1" x14ac:dyDescent="0.45">
      <c r="A87" s="132" t="s">
        <v>175</v>
      </c>
      <c r="B87" s="133"/>
      <c r="C87" s="133"/>
      <c r="D87" s="133"/>
      <c r="E87" s="133"/>
      <c r="F87" s="133"/>
      <c r="G87" s="133"/>
      <c r="H87" s="133"/>
      <c r="I87" s="133"/>
      <c r="J87" s="133"/>
      <c r="K87" s="133"/>
      <c r="L87" s="133"/>
      <c r="M87" s="133"/>
      <c r="N87" s="133"/>
    </row>
    <row r="88" spans="1:14" x14ac:dyDescent="0.45">
      <c r="E88" s="75"/>
      <c r="F88" s="75"/>
      <c r="G88" s="75"/>
      <c r="H88" s="74"/>
    </row>
    <row r="89" spans="1:14" x14ac:dyDescent="0.45">
      <c r="E89" s="156">
        <f t="shared" ref="E89:G89" si="9">E14+E17+E18+E19+E20+E22+E23+E37+E38+E40+E39</f>
        <v>452</v>
      </c>
      <c r="F89" s="156">
        <f t="shared" si="9"/>
        <v>479</v>
      </c>
      <c r="G89" s="156">
        <f t="shared" si="9"/>
        <v>505</v>
      </c>
    </row>
    <row r="90" spans="1:14" x14ac:dyDescent="0.45">
      <c r="E90" s="157">
        <f>E53+E57+E58+E59+E68+E72+E76+E77+E83</f>
        <v>2458</v>
      </c>
      <c r="F90" s="157">
        <f t="shared" ref="F90:G90" si="10">F53+F57+F58+F59+F68+F72+F76+F77+F83</f>
        <v>2736</v>
      </c>
      <c r="G90" s="157">
        <f t="shared" si="10"/>
        <v>2895</v>
      </c>
    </row>
    <row r="91" spans="1:14" x14ac:dyDescent="0.45">
      <c r="E91" s="156">
        <f>E89+E90</f>
        <v>2910</v>
      </c>
      <c r="F91" s="156">
        <f t="shared" ref="F91:G91" si="11">F89+F90</f>
        <v>3215</v>
      </c>
      <c r="G91" s="156">
        <f t="shared" si="11"/>
        <v>3400</v>
      </c>
    </row>
    <row r="92" spans="1:14" x14ac:dyDescent="0.45">
      <c r="H92" s="74"/>
    </row>
    <row r="93" spans="1:14" x14ac:dyDescent="0.45">
      <c r="H93" s="75"/>
    </row>
    <row r="174" ht="25.5" customHeight="1" x14ac:dyDescent="0.45"/>
    <row r="176" ht="23.25" customHeight="1" x14ac:dyDescent="0.45"/>
    <row r="177" ht="66.75" customHeight="1" x14ac:dyDescent="0.45"/>
    <row r="178" ht="62.25" customHeight="1" x14ac:dyDescent="0.45"/>
  </sheetData>
  <mergeCells count="36">
    <mergeCell ref="A87:N87"/>
    <mergeCell ref="A83:A86"/>
    <mergeCell ref="A68:A71"/>
    <mergeCell ref="A72:A75"/>
    <mergeCell ref="A76:A82"/>
    <mergeCell ref="B76:B77"/>
    <mergeCell ref="B78:B79"/>
    <mergeCell ref="B80:B81"/>
    <mergeCell ref="A53:A56"/>
    <mergeCell ref="A57:A67"/>
    <mergeCell ref="B57:B59"/>
    <mergeCell ref="B60:B62"/>
    <mergeCell ref="B63:B65"/>
    <mergeCell ref="B66:B67"/>
    <mergeCell ref="A51:A52"/>
    <mergeCell ref="A7:A10"/>
    <mergeCell ref="B8:B10"/>
    <mergeCell ref="A11:G11"/>
    <mergeCell ref="A12:A13"/>
    <mergeCell ref="A14:A16"/>
    <mergeCell ref="A17:A36"/>
    <mergeCell ref="B17:B23"/>
    <mergeCell ref="B24:B29"/>
    <mergeCell ref="B30:B35"/>
    <mergeCell ref="A37:A49"/>
    <mergeCell ref="B37:B40"/>
    <mergeCell ref="B41:B44"/>
    <mergeCell ref="A50:G50"/>
    <mergeCell ref="B45:B48"/>
    <mergeCell ref="D1:G1"/>
    <mergeCell ref="A2:G2"/>
    <mergeCell ref="A3:A5"/>
    <mergeCell ref="B3:B5"/>
    <mergeCell ref="C3:C5"/>
    <mergeCell ref="D3:D5"/>
    <mergeCell ref="E3:G4"/>
  </mergeCells>
  <pageMargins left="0.39370078740157483" right="0.39370078740157483" top="1.1417322834645669" bottom="0.55118110236220474" header="0.31496062992125984" footer="0.31496062992125984"/>
  <pageSetup paperSize="9" scale="75" fitToHeight="8" orientation="landscape" r:id="rId1"/>
  <headerFooter differentFirst="1">
    <oddHeader>&amp;RПродовження додатка</oddHeader>
  </headerFooter>
  <rowBreaks count="4" manualBreakCount="4">
    <brk id="16" max="6" man="1"/>
    <brk id="29" max="6" man="1"/>
    <brk id="44" max="6" man="1"/>
    <brk id="8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Додаток 1</vt:lpstr>
      <vt:lpstr>Додаток 2</vt:lpstr>
      <vt:lpstr>'Додаток 1'!Заголовки_для_печати</vt:lpstr>
      <vt:lpstr>'Додаток 2'!Заголовки_для_печати</vt:lpstr>
      <vt:lpstr>'Додаток 1'!Область_печати</vt:lpstr>
      <vt:lpstr>'Додаток 2'!Область_печати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Пашкова Оксана Вікторівна</dc:creator>
  <cp:lastModifiedBy>Рябоконь Наталія Вікторівна</cp:lastModifiedBy>
  <cp:lastPrinted>2024-12-19T07:18:30Z</cp:lastPrinted>
  <dcterms:created xsi:type="dcterms:W3CDTF">2024-12-02T14:36:02Z</dcterms:created>
  <dcterms:modified xsi:type="dcterms:W3CDTF">2024-12-26T07:26:42Z</dcterms:modified>
</cp:coreProperties>
</file>