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грама\Програма на 2025-2027\Зміни до Програми\Травень\"/>
    </mc:Choice>
  </mc:AlternateContent>
  <bookViews>
    <workbookView xWindow="0" yWindow="0" windowWidth="28800" windowHeight="11700"/>
  </bookViews>
  <sheets>
    <sheet name="Додаток 2" sheetId="1" r:id="rId1"/>
  </sheets>
  <definedNames>
    <definedName name="_xlnm.Print_Titles" localSheetId="0">'Додаток 2'!$12:$13</definedName>
    <definedName name="_xlnm.Print_Area" localSheetId="0">'Додаток 2'!$A$1:$N$275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F97" i="1"/>
  <c r="H97" i="1"/>
  <c r="G97" i="1"/>
  <c r="F98" i="1"/>
  <c r="H27" i="1" l="1"/>
  <c r="F94" i="1" l="1"/>
  <c r="H93" i="1"/>
  <c r="G93" i="1"/>
  <c r="F93" i="1"/>
  <c r="H121" i="1" l="1"/>
  <c r="F133" i="1" l="1"/>
  <c r="H133" i="1"/>
  <c r="G133" i="1"/>
  <c r="F134" i="1"/>
  <c r="H21" i="1" l="1"/>
  <c r="H23" i="1"/>
  <c r="H17" i="1" l="1"/>
  <c r="G31" i="1"/>
  <c r="J31" i="1"/>
  <c r="M31" i="1"/>
  <c r="H102" i="1"/>
  <c r="H107" i="1"/>
  <c r="F107" i="1"/>
  <c r="H106" i="1"/>
  <c r="G106" i="1"/>
  <c r="F106" i="1" s="1"/>
  <c r="G101" i="1"/>
  <c r="F269" i="1" l="1"/>
  <c r="G268" i="1"/>
  <c r="F268" i="1" s="1"/>
  <c r="G264" i="1"/>
  <c r="F264" i="1" s="1"/>
  <c r="L262" i="1"/>
  <c r="I262" i="1"/>
  <c r="F262" i="1"/>
  <c r="M261" i="1"/>
  <c r="L261" i="1" s="1"/>
  <c r="J261" i="1"/>
  <c r="I261" i="1" s="1"/>
  <c r="G261" i="1"/>
  <c r="F261" i="1" s="1"/>
  <c r="M257" i="1"/>
  <c r="L257" i="1" s="1"/>
  <c r="J257" i="1"/>
  <c r="I257" i="1" s="1"/>
  <c r="G257" i="1"/>
  <c r="F257" i="1" s="1"/>
  <c r="J256" i="1"/>
  <c r="I256" i="1" s="1"/>
  <c r="L255" i="1"/>
  <c r="I255" i="1"/>
  <c r="F255" i="1"/>
  <c r="M254" i="1"/>
  <c r="L254" i="1" s="1"/>
  <c r="J254" i="1"/>
  <c r="I254" i="1" s="1"/>
  <c r="G254" i="1"/>
  <c r="F254" i="1" s="1"/>
  <c r="M250" i="1"/>
  <c r="L250" i="1" s="1"/>
  <c r="J250" i="1"/>
  <c r="I250" i="1" s="1"/>
  <c r="G250" i="1"/>
  <c r="F250" i="1" s="1"/>
  <c r="J249" i="1"/>
  <c r="I249" i="1" s="1"/>
  <c r="M247" i="1"/>
  <c r="L247" i="1" s="1"/>
  <c r="J247" i="1"/>
  <c r="I247" i="1" s="1"/>
  <c r="G247" i="1"/>
  <c r="F247" i="1" s="1"/>
  <c r="M242" i="1"/>
  <c r="L242" i="1" s="1"/>
  <c r="J242" i="1"/>
  <c r="I242" i="1" s="1"/>
  <c r="G242" i="1"/>
  <c r="F242" i="1" s="1"/>
  <c r="L241" i="1"/>
  <c r="I241" i="1"/>
  <c r="F241" i="1"/>
  <c r="M240" i="1"/>
  <c r="L240" i="1" s="1"/>
  <c r="J240" i="1"/>
  <c r="I240" i="1" s="1"/>
  <c r="G240" i="1"/>
  <c r="F240" i="1" s="1"/>
  <c r="M236" i="1"/>
  <c r="L236" i="1" s="1"/>
  <c r="J236" i="1"/>
  <c r="I236" i="1" s="1"/>
  <c r="G236" i="1"/>
  <c r="F236" i="1" s="1"/>
  <c r="L234" i="1"/>
  <c r="I234" i="1"/>
  <c r="F234" i="1"/>
  <c r="M233" i="1"/>
  <c r="L233" i="1" s="1"/>
  <c r="J233" i="1"/>
  <c r="I233" i="1" s="1"/>
  <c r="G233" i="1"/>
  <c r="F233" i="1" s="1"/>
  <c r="M231" i="1"/>
  <c r="L231" i="1"/>
  <c r="J231" i="1"/>
  <c r="I231" i="1"/>
  <c r="G231" i="1"/>
  <c r="F231" i="1"/>
  <c r="M229" i="1"/>
  <c r="L229" i="1"/>
  <c r="J229" i="1"/>
  <c r="I229" i="1"/>
  <c r="G229" i="1"/>
  <c r="F229" i="1"/>
  <c r="M225" i="1"/>
  <c r="L225" i="1" s="1"/>
  <c r="J225" i="1"/>
  <c r="I225" i="1" s="1"/>
  <c r="G225" i="1"/>
  <c r="F225" i="1" s="1"/>
  <c r="L223" i="1"/>
  <c r="I223" i="1"/>
  <c r="I222" i="1" s="1"/>
  <c r="F223" i="1"/>
  <c r="F222" i="1" s="1"/>
  <c r="M222" i="1"/>
  <c r="L222" i="1"/>
  <c r="J222" i="1"/>
  <c r="G222" i="1"/>
  <c r="M218" i="1"/>
  <c r="L218" i="1" s="1"/>
  <c r="J218" i="1"/>
  <c r="I218" i="1" s="1"/>
  <c r="G218" i="1"/>
  <c r="F218" i="1" s="1"/>
  <c r="G217" i="1"/>
  <c r="F217" i="1" s="1"/>
  <c r="M215" i="1"/>
  <c r="L215" i="1"/>
  <c r="J213" i="1"/>
  <c r="I213" i="1"/>
  <c r="G213" i="1"/>
  <c r="F213" i="1"/>
  <c r="M209" i="1"/>
  <c r="L209" i="1" s="1"/>
  <c r="J209" i="1"/>
  <c r="I209" i="1"/>
  <c r="G209" i="1"/>
  <c r="F209" i="1" s="1"/>
  <c r="M208" i="1"/>
  <c r="L208" i="1" s="1"/>
  <c r="J208" i="1"/>
  <c r="I208" i="1" s="1"/>
  <c r="I206" i="1"/>
  <c r="K205" i="1"/>
  <c r="J205" i="1"/>
  <c r="L202" i="1"/>
  <c r="I202" i="1"/>
  <c r="N201" i="1"/>
  <c r="M201" i="1"/>
  <c r="K201" i="1"/>
  <c r="J201" i="1"/>
  <c r="F198" i="1"/>
  <c r="H197" i="1"/>
  <c r="G197" i="1"/>
  <c r="F194" i="1"/>
  <c r="H193" i="1"/>
  <c r="G193" i="1"/>
  <c r="L190" i="1"/>
  <c r="N189" i="1"/>
  <c r="M189" i="1"/>
  <c r="F186" i="1"/>
  <c r="H185" i="1"/>
  <c r="G185" i="1"/>
  <c r="F182" i="1"/>
  <c r="H181" i="1"/>
  <c r="G181" i="1"/>
  <c r="I178" i="1"/>
  <c r="K177" i="1"/>
  <c r="J177" i="1"/>
  <c r="N173" i="1"/>
  <c r="M173" i="1"/>
  <c r="K173" i="1"/>
  <c r="K172" i="1" s="1"/>
  <c r="J173" i="1"/>
  <c r="H173" i="1"/>
  <c r="H172" i="1" s="1"/>
  <c r="G173" i="1"/>
  <c r="N172" i="1"/>
  <c r="L168" i="1"/>
  <c r="I168" i="1"/>
  <c r="F168" i="1"/>
  <c r="M167" i="1"/>
  <c r="L167" i="1" s="1"/>
  <c r="J167" i="1"/>
  <c r="I167" i="1" s="1"/>
  <c r="G167" i="1"/>
  <c r="F167" i="1" s="1"/>
  <c r="F164" i="1"/>
  <c r="G163" i="1"/>
  <c r="F163" i="1" s="1"/>
  <c r="M159" i="1"/>
  <c r="L159" i="1" s="1"/>
  <c r="J159" i="1"/>
  <c r="I159" i="1" s="1"/>
  <c r="G159" i="1"/>
  <c r="F159" i="1" s="1"/>
  <c r="J158" i="1"/>
  <c r="I158" i="1" s="1"/>
  <c r="F157" i="1"/>
  <c r="F155" i="1"/>
  <c r="H154" i="1"/>
  <c r="G154" i="1"/>
  <c r="F153" i="1"/>
  <c r="F151" i="1"/>
  <c r="H150" i="1"/>
  <c r="G150" i="1"/>
  <c r="F150" i="1" s="1"/>
  <c r="F147" i="1"/>
  <c r="H146" i="1"/>
  <c r="F143" i="1"/>
  <c r="H142" i="1"/>
  <c r="G142" i="1"/>
  <c r="F142" i="1" s="1"/>
  <c r="N140" i="1"/>
  <c r="L140" i="1" s="1"/>
  <c r="K140" i="1"/>
  <c r="I140" i="1" s="1"/>
  <c r="H140" i="1"/>
  <c r="F140" i="1" s="1"/>
  <c r="N138" i="1"/>
  <c r="L138" i="1" s="1"/>
  <c r="K138" i="1"/>
  <c r="I138" i="1" s="1"/>
  <c r="H138" i="1"/>
  <c r="F138" i="1" s="1"/>
  <c r="N137" i="1"/>
  <c r="M137" i="1"/>
  <c r="K137" i="1"/>
  <c r="J137" i="1"/>
  <c r="H137" i="1"/>
  <c r="G137" i="1"/>
  <c r="F130" i="1"/>
  <c r="H129" i="1"/>
  <c r="G129" i="1"/>
  <c r="L126" i="1"/>
  <c r="K126" i="1"/>
  <c r="I126" i="1" s="1"/>
  <c r="N125" i="1"/>
  <c r="M125" i="1"/>
  <c r="J125" i="1"/>
  <c r="N123" i="1"/>
  <c r="L123" i="1" s="1"/>
  <c r="K123" i="1"/>
  <c r="I123" i="1" s="1"/>
  <c r="N121" i="1"/>
  <c r="N120" i="1" s="1"/>
  <c r="M121" i="1"/>
  <c r="J121" i="1"/>
  <c r="G121" i="1"/>
  <c r="L116" i="1"/>
  <c r="L111" i="1" s="1"/>
  <c r="I116" i="1"/>
  <c r="F116" i="1"/>
  <c r="N115" i="1"/>
  <c r="N111" i="1" s="1"/>
  <c r="M115" i="1"/>
  <c r="M111" i="1" s="1"/>
  <c r="M110" i="1" s="1"/>
  <c r="K115" i="1"/>
  <c r="K111" i="1" s="1"/>
  <c r="J115" i="1"/>
  <c r="H115" i="1"/>
  <c r="H111" i="1" s="1"/>
  <c r="H16" i="1" s="1"/>
  <c r="G115" i="1"/>
  <c r="J111" i="1"/>
  <c r="J110" i="1" s="1"/>
  <c r="G111" i="1"/>
  <c r="G110" i="1" s="1"/>
  <c r="F90" i="1"/>
  <c r="H89" i="1"/>
  <c r="G89" i="1"/>
  <c r="F86" i="1"/>
  <c r="H85" i="1"/>
  <c r="G85" i="1"/>
  <c r="I84" i="1"/>
  <c r="K83" i="1"/>
  <c r="J83" i="1"/>
  <c r="I80" i="1"/>
  <c r="K79" i="1"/>
  <c r="J79" i="1"/>
  <c r="L76" i="1"/>
  <c r="N75" i="1"/>
  <c r="M75" i="1"/>
  <c r="I72" i="1"/>
  <c r="K71" i="1"/>
  <c r="J71" i="1"/>
  <c r="L68" i="1"/>
  <c r="N67" i="1"/>
  <c r="M67" i="1"/>
  <c r="I64" i="1"/>
  <c r="K63" i="1"/>
  <c r="J63" i="1"/>
  <c r="F60" i="1"/>
  <c r="H59" i="1"/>
  <c r="G59" i="1"/>
  <c r="F56" i="1"/>
  <c r="H55" i="1"/>
  <c r="G55" i="1"/>
  <c r="L52" i="1"/>
  <c r="N51" i="1"/>
  <c r="M51" i="1"/>
  <c r="I48" i="1"/>
  <c r="K47" i="1"/>
  <c r="J47" i="1"/>
  <c r="N44" i="1"/>
  <c r="K44" i="1"/>
  <c r="K31" i="1" s="1"/>
  <c r="N43" i="1"/>
  <c r="M43" i="1"/>
  <c r="J43" i="1"/>
  <c r="I40" i="1"/>
  <c r="K39" i="1"/>
  <c r="J39" i="1"/>
  <c r="F36" i="1"/>
  <c r="H35" i="1"/>
  <c r="G35" i="1"/>
  <c r="M30" i="1"/>
  <c r="F27" i="1"/>
  <c r="F26" i="1"/>
  <c r="H25" i="1"/>
  <c r="G25" i="1"/>
  <c r="H18" i="1"/>
  <c r="G23" i="1"/>
  <c r="H20" i="1"/>
  <c r="G21" i="1"/>
  <c r="G20" i="1"/>
  <c r="M18" i="1"/>
  <c r="J18" i="1"/>
  <c r="N17" i="1"/>
  <c r="M17" i="1"/>
  <c r="K17" i="1"/>
  <c r="J17" i="1"/>
  <c r="G17" i="1"/>
  <c r="L44" i="1" l="1"/>
  <c r="N31" i="1"/>
  <c r="N30" i="1" s="1"/>
  <c r="L30" i="1" s="1"/>
  <c r="G146" i="1"/>
  <c r="F146" i="1" s="1"/>
  <c r="L18" i="1"/>
  <c r="M16" i="1"/>
  <c r="M15" i="1" s="1"/>
  <c r="K18" i="1"/>
  <c r="I18" i="1" s="1"/>
  <c r="N18" i="1"/>
  <c r="F21" i="1"/>
  <c r="L43" i="1"/>
  <c r="K125" i="1"/>
  <c r="I125" i="1" s="1"/>
  <c r="I137" i="1"/>
  <c r="L137" i="1"/>
  <c r="I177" i="1"/>
  <c r="F185" i="1"/>
  <c r="F193" i="1"/>
  <c r="I201" i="1"/>
  <c r="I205" i="1"/>
  <c r="M217" i="1"/>
  <c r="L217" i="1" s="1"/>
  <c r="G224" i="1"/>
  <c r="F224" i="1" s="1"/>
  <c r="G235" i="1"/>
  <c r="F235" i="1" s="1"/>
  <c r="G256" i="1"/>
  <c r="F256" i="1" s="1"/>
  <c r="M256" i="1"/>
  <c r="L256" i="1" s="1"/>
  <c r="K110" i="1"/>
  <c r="I110" i="1" s="1"/>
  <c r="H110" i="1"/>
  <c r="F110" i="1" s="1"/>
  <c r="N110" i="1"/>
  <c r="L110" i="1" s="1"/>
  <c r="H120" i="1"/>
  <c r="L17" i="1"/>
  <c r="F89" i="1"/>
  <c r="I111" i="1"/>
  <c r="L115" i="1"/>
  <c r="F181" i="1"/>
  <c r="L189" i="1"/>
  <c r="F197" i="1"/>
  <c r="M235" i="1"/>
  <c r="L235" i="1" s="1"/>
  <c r="G16" i="1"/>
  <c r="F17" i="1"/>
  <c r="I17" i="1"/>
  <c r="F25" i="1"/>
  <c r="G30" i="1"/>
  <c r="H30" i="1"/>
  <c r="I39" i="1"/>
  <c r="L51" i="1"/>
  <c r="F59" i="1"/>
  <c r="L67" i="1"/>
  <c r="L75" i="1"/>
  <c r="I83" i="1"/>
  <c r="F85" i="1"/>
  <c r="F115" i="1"/>
  <c r="I115" i="1"/>
  <c r="F129" i="1"/>
  <c r="G158" i="1"/>
  <c r="F158" i="1" s="1"/>
  <c r="M158" i="1"/>
  <c r="L158" i="1" s="1"/>
  <c r="I173" i="1"/>
  <c r="G208" i="1"/>
  <c r="F208" i="1" s="1"/>
  <c r="J217" i="1"/>
  <c r="I217" i="1" s="1"/>
  <c r="J235" i="1"/>
  <c r="I235" i="1" s="1"/>
  <c r="H15" i="1"/>
  <c r="F20" i="1"/>
  <c r="J16" i="1"/>
  <c r="F35" i="1"/>
  <c r="I47" i="1"/>
  <c r="F55" i="1"/>
  <c r="I63" i="1"/>
  <c r="I71" i="1"/>
  <c r="I79" i="1"/>
  <c r="J120" i="1"/>
  <c r="K121" i="1"/>
  <c r="L125" i="1"/>
  <c r="F137" i="1"/>
  <c r="F154" i="1"/>
  <c r="J172" i="1"/>
  <c r="I172" i="1" s="1"/>
  <c r="L201" i="1"/>
  <c r="M224" i="1"/>
  <c r="L224" i="1" s="1"/>
  <c r="G263" i="1"/>
  <c r="F263" i="1" s="1"/>
  <c r="F23" i="1"/>
  <c r="G18" i="1"/>
  <c r="F18" i="1" s="1"/>
  <c r="J30" i="1"/>
  <c r="I44" i="1"/>
  <c r="K43" i="1"/>
  <c r="I43" i="1" s="1"/>
  <c r="L121" i="1"/>
  <c r="M120" i="1"/>
  <c r="L120" i="1" s="1"/>
  <c r="L173" i="1"/>
  <c r="M172" i="1"/>
  <c r="L172" i="1" s="1"/>
  <c r="F111" i="1"/>
  <c r="F121" i="1"/>
  <c r="G120" i="1"/>
  <c r="F120" i="1" s="1"/>
  <c r="F173" i="1"/>
  <c r="G172" i="1"/>
  <c r="F172" i="1" s="1"/>
  <c r="J224" i="1"/>
  <c r="I224" i="1" s="1"/>
  <c r="G249" i="1"/>
  <c r="F249" i="1" s="1"/>
  <c r="M249" i="1"/>
  <c r="L249" i="1" s="1"/>
  <c r="N16" i="1" l="1"/>
  <c r="N15" i="1" s="1"/>
  <c r="L31" i="1"/>
  <c r="F30" i="1"/>
  <c r="K120" i="1"/>
  <c r="I120" i="1" s="1"/>
  <c r="F102" i="1"/>
  <c r="H101" i="1"/>
  <c r="F101" i="1" s="1"/>
  <c r="L15" i="1"/>
  <c r="L16" i="1"/>
  <c r="F31" i="1"/>
  <c r="I121" i="1"/>
  <c r="F16" i="1"/>
  <c r="K30" i="1"/>
  <c r="K16" i="1"/>
  <c r="K15" i="1" s="1"/>
  <c r="I30" i="1"/>
  <c r="I16" i="1"/>
  <c r="J15" i="1"/>
  <c r="G15" i="1"/>
  <c r="F15" i="1" s="1"/>
  <c r="I31" i="1"/>
  <c r="I15" i="1" l="1"/>
</calcChain>
</file>

<file path=xl/sharedStrings.xml><?xml version="1.0" encoding="utf-8"?>
<sst xmlns="http://schemas.openxmlformats.org/spreadsheetml/2006/main" count="486" uniqueCount="169">
  <si>
    <t xml:space="preserve">Перелік завдань і заходів цільової програми </t>
  </si>
  <si>
    <t>Програма підвищення енергоефективності в бюджетній сфері Сумської міської територіальної громади на 2025-2027 роки</t>
  </si>
  <si>
    <t xml:space="preserve">назва програми </t>
  </si>
  <si>
    <t xml:space="preserve"> </t>
  </si>
  <si>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</si>
  <si>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</si>
  <si>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</si>
  <si>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Виконавець ГРБК</t>
  </si>
  <si>
    <t>Джерела фінансування</t>
  </si>
  <si>
    <t>2025 рік (план)</t>
  </si>
  <si>
    <t>2026 рік (план)</t>
  </si>
  <si>
    <t>2027 рік (план)</t>
  </si>
  <si>
    <t>Усього</t>
  </si>
  <si>
    <t>заг. фонд</t>
  </si>
  <si>
    <t>спец. фонд</t>
  </si>
  <si>
    <t>Мета програми: підвищення енергоефективності та поліпшення комфортних умов перебування в будівлях бюджетної сфери, зниження викидів СО2 при виробництві енергії для потреб бюджетних установ Сумської міської територіальної громади та підвищенні рівня обізнаності населення в напрямку енергоефективності</t>
  </si>
  <si>
    <t>В.4 Комфортна громада</t>
  </si>
  <si>
    <t xml:space="preserve">Всього на виконання програми, у т.ч. </t>
  </si>
  <si>
    <t>Бюджет ТГ</t>
  </si>
  <si>
    <t xml:space="preserve">Державний бюджет </t>
  </si>
  <si>
    <t>Інші джерела (зазначити)</t>
  </si>
  <si>
    <t>Заклади галузі "Освіта"</t>
  </si>
  <si>
    <t>В.4.4 Енергоефективна громада</t>
  </si>
  <si>
    <t xml:space="preserve">Завдання 1, усього </t>
  </si>
  <si>
    <t xml:space="preserve">Реалізація інвестиційних проєктів </t>
  </si>
  <si>
    <t>Державний бюджет</t>
  </si>
  <si>
    <t>Залучені кошти</t>
  </si>
  <si>
    <t xml:space="preserve">у т.ч. по заходах </t>
  </si>
  <si>
    <t>В.4.4.1 Здійснення заходів з підвищення енергоефективності у бюджетних закладах громади</t>
  </si>
  <si>
    <t xml:space="preserve">Захід 1.1., усього </t>
  </si>
  <si>
    <t>Реалізація проєкту "Підвищення енергоефективності в дошкільних навчальних закладах міста Суми"</t>
  </si>
  <si>
    <t>Управління капітального будівництва та дорожнього господарства СМР</t>
  </si>
  <si>
    <t>Залучені кошти (кредит Європейського інвестиційного банку)</t>
  </si>
  <si>
    <t xml:space="preserve">Завдання 2, усього </t>
  </si>
  <si>
    <t>Термомодернізація будівель</t>
  </si>
  <si>
    <t xml:space="preserve">Захід 2.1., усього </t>
  </si>
  <si>
    <t>Реконструкція-термомодернізація будівлі КУ ССШ № 7 ім. М. Савченка Сумської міської ради по вул. Лесі Українки, 23  в м.Суми</t>
  </si>
  <si>
    <t xml:space="preserve">Захід 2.2, усього </t>
  </si>
  <si>
    <t>0617640</t>
  </si>
  <si>
    <t>Управління освіти і науки СМР</t>
  </si>
  <si>
    <t xml:space="preserve">Захід 2.3, усього </t>
  </si>
  <si>
    <t>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</t>
  </si>
  <si>
    <t xml:space="preserve">Захід 2.4, усього </t>
  </si>
  <si>
    <t xml:space="preserve">Капітальний ремонт покрівлі з утепленням Комунальної установи Сумська загальноосвітня школа І-ІІІ ступенів № 23, м. Суми, Сумської області </t>
  </si>
  <si>
    <t xml:space="preserve">Захід 2.5, усього </t>
  </si>
  <si>
    <t>Капітальний ремонт покрівлі з утепленням Комунального закладу Сумський ліцей № 33 Сумської міської ради, за адресою вул. Засумська, буд. 3, м. Суми, Сумської області</t>
  </si>
  <si>
    <t xml:space="preserve">Захід 2.6, усього </t>
  </si>
  <si>
    <t>Капітальний ремонт покрівлі з утепленням Сумського дошкільного навчального закладу (центр розвитку дитини) № 13 "Купава" Сумської міської ради</t>
  </si>
  <si>
    <t xml:space="preserve">Захід 2.7, усього </t>
  </si>
  <si>
    <t xml:space="preserve">Захід 2.8, усього </t>
  </si>
  <si>
    <t xml:space="preserve">Захід 2.9, усього </t>
  </si>
  <si>
    <t>Капітальний ремонт покрівлі з утепленням Сумського дошкільного навчального закладу (ясла-садок) № 29 "Росинка" м.Суми, Сумської області</t>
  </si>
  <si>
    <t xml:space="preserve">Захід 2.10, усього </t>
  </si>
  <si>
    <t xml:space="preserve">Капітальний ремонт будівлі (утеплення фасаду) Сумського закладу загальної середньої освіти І-ІІІ ступенів №2 Сумської міської ради </t>
  </si>
  <si>
    <t xml:space="preserve">Захід 2.11, усього </t>
  </si>
  <si>
    <t>Капітальний ремонт будівлі (утеплення фасаду) Сумського закладу загальної середньої освіти І-ІІІ ступенів №10 Сумської міської ради</t>
  </si>
  <si>
    <t xml:space="preserve">Захід 2.12, усього </t>
  </si>
  <si>
    <t>Капітальний ремонт будівлі (утеплення фасаду)  Закладу дошкільної освіти (ясла-садок) № 21 "Волошка" Сумської міської ради</t>
  </si>
  <si>
    <t xml:space="preserve">Захід 2.13, усього </t>
  </si>
  <si>
    <t>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</t>
  </si>
  <si>
    <t>1517640</t>
  </si>
  <si>
    <t>Розробка проєктно-кошторисної документації на встановлення сонячних електростанцій у 5 закладах освіти</t>
  </si>
  <si>
    <t xml:space="preserve">Захід 2.15, усього </t>
  </si>
  <si>
    <t>Капітальний ремонт покрівлі з утепленням Сумська початкова школа № 30 "Унікум" Сумської міської ради</t>
  </si>
  <si>
    <t>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</t>
  </si>
  <si>
    <t xml:space="preserve">Завдання 3, усього </t>
  </si>
  <si>
    <t xml:space="preserve">Захід 3.1, усього </t>
  </si>
  <si>
    <t xml:space="preserve">Обслуговування Сумської міської системи моніторингу теплоспоживання та споживання електричної енергії будівель закладів освіти </t>
  </si>
  <si>
    <t>Заклади галузі "Охорона здоров'я"</t>
  </si>
  <si>
    <t xml:space="preserve">Завдання 4, усього </t>
  </si>
  <si>
    <t xml:space="preserve">Захід 4.1, усього </t>
  </si>
  <si>
    <t>Капітальний ремонт (термомодернізація) будівлі КНП "ЦМКЛ" СМР  за адресою: м. Суми, вул 20 років Перемоги, 13</t>
  </si>
  <si>
    <t>0717640</t>
  </si>
  <si>
    <t>Управління охорони здоров'я СМР</t>
  </si>
  <si>
    <t>Встановлення індивідуального теплового пункту в акушерському корпусі КНП "Клінічний перинатальний центр Пресвятої Дівм Марії" СМР за адресою: м. Суми, вул. Троїцька, 20</t>
  </si>
  <si>
    <t xml:space="preserve">Завдання 5, усього </t>
  </si>
  <si>
    <t>Улаштування відновлювальних джерел енергії</t>
  </si>
  <si>
    <t>Улаштування сонячної електростанції на будівлі КНП "Клінічна лікарня № 5" СМР за адресою: м. Суми, вул. М.Вовчок, 2</t>
  </si>
  <si>
    <t>Улаштування гібридної сонячної електростанції в хірургічному корпусі КНП «Дитяча клінічна лікарня Святої Зінаїди» Сумської міської ради за адресою: м. Суми, вул. Троїцька, 28</t>
  </si>
  <si>
    <t>Улаштування сонячної електростанції на будівлі КНП "Клінічний перинатальний центр Пресвятої Дівм Марії" СМР за адресою: м. Суми, вул. Троїцька, 20</t>
  </si>
  <si>
    <t xml:space="preserve">Завдання 6, усього </t>
  </si>
  <si>
    <t>Захід 6.1, усього</t>
  </si>
  <si>
    <t>Захід 6.2, усього</t>
  </si>
  <si>
    <t>Культурно-освітні заклади та установи</t>
  </si>
  <si>
    <t xml:space="preserve">Завдання 7, усього </t>
  </si>
  <si>
    <t>Захід 7.1, усього</t>
  </si>
  <si>
    <t>Капітальний ремонт будівлі (заміна віконних блоків) в центральній міській бібліотеці ім.Т.Г. Шевченка, м.Суми, вул. Кооперативна, 6</t>
  </si>
  <si>
    <t>Відділ культури Сумської міської ради</t>
  </si>
  <si>
    <t>Захід 7.2, усього</t>
  </si>
  <si>
    <t>Капітальний ремонт будівлі (заміна віконних блоків) в бібліотеці-філії №1, м.Суми, вул. Глінки, 1</t>
  </si>
  <si>
    <t>Капітальний ремонт будівлі (заміна віконних блоків) в бібліотеці-філії №7, м. Суми, вул. Г.Кондратьєва, 140</t>
  </si>
  <si>
    <t>Капітальний ремонт будівлі (заміна віконних блоків) в бібліотеці-філії №9, м.Суми, вул. Івана Сірка, 3</t>
  </si>
  <si>
    <t>Капітальний ремонт будівлі (заміна віконних блоків) в бібліотеці-філії №10, м.Суми, вул. Лесі Українки, 4</t>
  </si>
  <si>
    <t>Капітальний ремонт будівлі (заміна віконних блоків) в бібліотеці-філії №11, м.Суми, вул. Британська, 23/1</t>
  </si>
  <si>
    <t>Капітальний ремонт будівлі   бібліотеки-філії №4 Сумської міської публічної бібліотеки з впровадженням комплексної термомодернізації, м.Суми, пров. Веретенівський, 8</t>
  </si>
  <si>
    <t xml:space="preserve">Реконструкція-термомодернізація будівлі Піщанського будинку культури за адресою: м. Суми, с. Піщане, вул. Шкільна, 47-а </t>
  </si>
  <si>
    <t>Інші заходи</t>
  </si>
  <si>
    <t xml:space="preserve">Завдання 8, усього </t>
  </si>
  <si>
    <t>Перевірка системи енергетичного менеджменту в бюджетній сфері</t>
  </si>
  <si>
    <t>Департамент фінансів, економіки та інвестицій СМР</t>
  </si>
  <si>
    <t xml:space="preserve">Завдання 9, усього </t>
  </si>
  <si>
    <t>Участь у Добровільному об’єднанні органів місцевого самоврядування – Асоціації «Енергоефективні міста України»</t>
  </si>
  <si>
    <t xml:space="preserve">Захід 9.1, усього </t>
  </si>
  <si>
    <t>Сплата членських внесків органами місцевого самоврядування Асоціації «Енергоефективні міста України»</t>
  </si>
  <si>
    <t>0217680</t>
  </si>
  <si>
    <t>Виконавчий комітет СМР</t>
  </si>
  <si>
    <t xml:space="preserve">Завдання 10, усього </t>
  </si>
  <si>
    <t>Реалізація Проєкту "Впровадження Європейської Енергетичної відзнаки в Україні"</t>
  </si>
  <si>
    <t xml:space="preserve">Захід 10.1, усього </t>
  </si>
  <si>
    <t>Сплата щорічного внеску за членство в "Європейській Енергетичній Відзнаці"</t>
  </si>
  <si>
    <t>Оплата усних та письмових послуг перекладача з англійської мови</t>
  </si>
  <si>
    <t xml:space="preserve">Оплата консультативних послуг  з впровадження Європейської енергетичної відзнаки </t>
  </si>
  <si>
    <t xml:space="preserve">Завдання 11, усього </t>
  </si>
  <si>
    <t xml:space="preserve">Популяризація ідеї сталого енергетичного розвитку </t>
  </si>
  <si>
    <t xml:space="preserve">Захід 11.1, усього </t>
  </si>
  <si>
    <t>Проведення заходу "Дні Сталої енергії"</t>
  </si>
  <si>
    <t xml:space="preserve">Завдання 12, усього </t>
  </si>
  <si>
    <t>Проведення навчань для енергоменеджерів бюджетних закладів та установ</t>
  </si>
  <si>
    <t xml:space="preserve">Захід 12.1, усього </t>
  </si>
  <si>
    <t xml:space="preserve">Проведення навчання енергоменеджерів бюджетної сфери </t>
  </si>
  <si>
    <t xml:space="preserve">Завдання 13, усього </t>
  </si>
  <si>
    <t xml:space="preserve">Захід 13.1, усього </t>
  </si>
  <si>
    <t xml:space="preserve">Завдання 14, усього </t>
  </si>
  <si>
    <t>Участь у тренінгах та семінарах з питань енергозбереження</t>
  </si>
  <si>
    <t xml:space="preserve">Захід 14.1, усього </t>
  </si>
  <si>
    <t>Участь представників Сумської міської ради у тренінгах, семінарах з питань енергозбереження (міжнародні та на території України)</t>
  </si>
  <si>
    <t xml:space="preserve">Завдання 15, усього </t>
  </si>
  <si>
    <t>Розробка муніципального енергетичного плану Сумської міської територіальної громади до 2030 року</t>
  </si>
  <si>
    <t xml:space="preserve">Захід 15.1, усього </t>
  </si>
  <si>
    <t xml:space="preserve">Захід 5.1, усього </t>
  </si>
  <si>
    <t xml:space="preserve">Захід 5.2, усього </t>
  </si>
  <si>
    <t xml:space="preserve">Захід 6.3, усього </t>
  </si>
  <si>
    <t xml:space="preserve">Захід 6.4, усього </t>
  </si>
  <si>
    <t>Захід 8.1, усього</t>
  </si>
  <si>
    <t>Захід 8.2, усього</t>
  </si>
  <si>
    <t>Захід 8.3, усього</t>
  </si>
  <si>
    <t>Захід 8.4, усього</t>
  </si>
  <si>
    <t>Захід 8.5, усього</t>
  </si>
  <si>
    <t>Захід 8.6, усього</t>
  </si>
  <si>
    <t>Захід 8.7, усього</t>
  </si>
  <si>
    <t>Захід 8.8, усього</t>
  </si>
  <si>
    <t xml:space="preserve">Захід 9.2, усього </t>
  </si>
  <si>
    <t xml:space="preserve">Захід 11.2, усього </t>
  </si>
  <si>
    <t xml:space="preserve">Захід 11.3, усього </t>
  </si>
  <si>
    <t xml:space="preserve">Завдання 16, усього </t>
  </si>
  <si>
    <t xml:space="preserve">Захід 16.1, усього </t>
  </si>
  <si>
    <t xml:space="preserve">Захід 2.14, усього </t>
  </si>
  <si>
    <t>Капітальний ремонт будівлі Сумського саноторного дошкільного навчального закладу (ясла-садок) 
№ 24 "Оленка" м.Суми, Сумської області з впровадженням комплексної термомодернізації за адресою: вул. Берестовська, 49а, м.Суми</t>
  </si>
  <si>
    <t>Капітальний ремонт покрівлі Сумського дошкільного навчального закладу (ясла-садок) № 16 "Сонечко" 
м. Суми, Сумської області</t>
  </si>
  <si>
    <t>Капітальний ремонт покрівлі Сумського дошкільного навчального закладу (ясла-садок) № 17 "Радість" 
м. Суми, Сумської області</t>
  </si>
  <si>
    <t>Впровадження Сумської міської системи моніторингу теплоспоживання будівель об'єктів галузі охорони здоров'я</t>
  </si>
  <si>
    <t>Обслуговування Сумської міської системи моніторингу теплоспоживання будівель об'єктів галузі охорони здоров'я</t>
  </si>
  <si>
    <t xml:space="preserve"> Додаток 1</t>
  </si>
  <si>
    <t xml:space="preserve">Проведення наглядового аудиту системи енергетичного менеджменту в бюджетній сфері </t>
  </si>
  <si>
    <t>Проведення ресертифікаційного аудиту системи енергетичного менеджменту</t>
  </si>
  <si>
    <t>Обслуговування електронної системи енергомоніторингу</t>
  </si>
  <si>
    <t>Обслуговування електронної системи енергомоніторингу в бюджетній сфері</t>
  </si>
  <si>
    <t>Обслуговування автоматизованої системи дистанційного моніторингу енергоспоживання в бюджетній сфері</t>
  </si>
  <si>
    <t>Впровадження та обслуговування автоматизованої системи дистанційного моніторингу енергоспоживання в бюджетній сфері</t>
  </si>
  <si>
    <t xml:space="preserve">Захід 5.3, усього </t>
  </si>
  <si>
    <t>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Троїцька,20</t>
  </si>
  <si>
    <t>Директор Департаменту фінансів, економіки та інвестицій Сумської міської ради</t>
  </si>
  <si>
    <t>Світлана ЛИПОВА</t>
  </si>
  <si>
    <t xml:space="preserve">Захід 2.16, усього </t>
  </si>
  <si>
    <t>Капітальний ремонт покрівлі (з утепленням) Сумського дошкільного навчального закладу (центр розвитку дитини) № 18 "Зірниця" Сумської міської ради</t>
  </si>
  <si>
    <t xml:space="preserve">Захід 2.17, усього </t>
  </si>
  <si>
    <t>Капітальний ремонт системи електромереж КНП "Клінічна лікарня № 4" СМР на виконання заходів з енергозбереження шляхом  встановлення сонячної електростанції за адресою: Сумська обл., м. Суми, вул. Хворостянка,3</t>
  </si>
  <si>
    <t>Капітальний ремонт покрівлі з утепленням (спортивний корпус) Комунальної установи Сумська спеціалізована школа І-ІІІ ступенів № 7 
імені Максима Савченка Сумської міської ради</t>
  </si>
  <si>
    <t xml:space="preserve">до наказу Сумської міської військової
адміністрації
від 26.05.2025 № 122 – СМВА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</si>
</sst>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₴&quot;"/>
    <numFmt numFmtId="165" formatCode="_-* #,##0.00\ _₴_-;\-* #,##0.00\ _₴_-;_-* &quot;-&quot;??\ _₴_-;_-@_-"/>
    <numFmt numFmtId="166" formatCode="_-* #,##0\ _₴_-;\-* #,##0\ _₴_-;_-* &quot;-&quot;\ _₴_-;_-@_-"/>
    <numFmt numFmtId="167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 wrapText="1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164" fontId="0" fillId="0" borderId="0" xfId="0" applyNumberFormat="1" applyFill="1"/>
    <xf numFmtId="0" fontId="9" fillId="0" borderId="1" xfId="0" applyFont="1" applyFill="1" applyBorder="1" applyAlignment="1">
      <alignment horizontal="justify" vertical="center" wrapText="1"/>
    </xf>
    <xf numFmtId="4" fontId="0" fillId="0" borderId="0" xfId="0" applyNumberFormat="1" applyFill="1"/>
    <xf numFmtId="0" fontId="7" fillId="0" borderId="1" xfId="0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2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justify" vertical="center" wrapText="1"/>
    </xf>
    <xf numFmtId="4" fontId="0" fillId="0" borderId="0" xfId="0" applyNumberFormat="1"/>
    <xf numFmtId="0" fontId="9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 wrapText="1"/>
    </xf>
    <xf numFmtId="0" fontId="0" fillId="0" borderId="0" xfId="0" applyFont="1" applyFill="1"/>
    <xf numFmtId="4" fontId="0" fillId="0" borderId="0" xfId="0" applyNumberFormat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center"/>
    </xf>
    <xf numFmtId="4" fontId="15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 applyProtection="1">
      <alignment horizontal="center" vertical="center"/>
      <protection locked="0"/>
    </xf>
    <xf numFmtId="4" fontId="15" fillId="0" borderId="1" xfId="0" applyNumberFormat="1" applyFont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4" fontId="14" fillId="2" borderId="1" xfId="0" applyNumberFormat="1" applyFont="1" applyFill="1" applyBorder="1" applyAlignment="1" applyProtection="1">
      <alignment horizontal="center" vertical="center"/>
      <protection locked="0"/>
    </xf>
    <xf numFmtId="4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6" fontId="13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16" fontId="13" fillId="0" borderId="1" xfId="0" applyNumberFormat="1" applyFont="1" applyFill="1" applyBorder="1" applyAlignment="1">
      <alignment horizontal="left" vertical="top"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/>
    </xf>
    <xf numFmtId="167" fontId="0" fillId="0" borderId="0" xfId="0" applyNumberFormat="1" applyFill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4" fontId="18" fillId="0" borderId="0" xfId="0" applyNumberFormat="1" applyFont="1" applyAlignment="1">
      <alignment horizontal="center"/>
    </xf>
    <xf numFmtId="0" fontId="18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2"/>
  <sheetViews>
    <sheetView tabSelected="1" showWhiteSpace="0" zoomScale="70" zoomScaleNormal="70" zoomScaleSheetLayoutView="80" workbookViewId="0">
      <selection activeCell="L4" sqref="L4"/>
    </sheetView>
  </sheetViews>
  <sheetFormatPr defaultRowHeight="14.4" x14ac:dyDescent="0.3"/>
  <cols>
    <col min="1" max="1" width="20.5546875" style="1" customWidth="1"/>
    <col min="2" max="2" width="33.109375" customWidth="1"/>
    <col min="3" max="3" width="14.109375" style="2" customWidth="1"/>
    <col min="4" max="4" width="14.44140625" customWidth="1"/>
    <col min="5" max="5" width="18.6640625" customWidth="1"/>
    <col min="6" max="6" width="14.44140625" style="3" customWidth="1"/>
    <col min="7" max="7" width="12.5546875" style="3" customWidth="1"/>
    <col min="8" max="8" width="14.6640625" customWidth="1"/>
    <col min="9" max="9" width="15.44140625" style="3" customWidth="1"/>
    <col min="10" max="10" width="12.5546875" style="3" customWidth="1"/>
    <col min="11" max="11" width="17.88671875" customWidth="1"/>
    <col min="12" max="12" width="14.5546875" style="3" customWidth="1"/>
    <col min="13" max="13" width="13.88671875" style="3" customWidth="1"/>
    <col min="14" max="14" width="14.6640625" customWidth="1"/>
    <col min="15" max="15" width="20.44140625" customWidth="1"/>
  </cols>
  <sheetData>
    <row r="1" spans="1:16" ht="13.95" customHeight="1" x14ac:dyDescent="0.3"/>
    <row r="2" spans="1:16" ht="18" x14ac:dyDescent="0.3">
      <c r="B2" s="4"/>
      <c r="C2" s="4"/>
      <c r="D2" s="4"/>
      <c r="E2" s="4"/>
      <c r="F2" s="4"/>
      <c r="G2" s="4"/>
      <c r="H2" s="4"/>
      <c r="I2" s="4"/>
      <c r="J2" s="112"/>
      <c r="K2" s="112"/>
      <c r="L2" s="185" t="s">
        <v>152</v>
      </c>
      <c r="M2" s="185"/>
      <c r="N2" s="185"/>
    </row>
    <row r="3" spans="1:16" ht="56.25" customHeight="1" x14ac:dyDescent="0.35">
      <c r="A3" s="5"/>
      <c r="B3" s="5"/>
      <c r="C3" s="6"/>
      <c r="D3" s="5"/>
      <c r="E3" s="5"/>
      <c r="F3" s="5"/>
      <c r="G3" s="5"/>
      <c r="H3" s="5"/>
      <c r="I3" s="5"/>
      <c r="J3" s="111"/>
      <c r="K3" s="111"/>
      <c r="L3" s="186" t="s">
        <v>168</v>
      </c>
      <c r="M3" s="186"/>
      <c r="N3" s="186"/>
      <c r="P3" s="7"/>
    </row>
    <row r="4" spans="1:16" ht="17.25" customHeight="1" x14ac:dyDescent="0.35">
      <c r="A4" s="5"/>
      <c r="B4" s="5"/>
      <c r="C4" s="6"/>
      <c r="D4" s="5"/>
      <c r="E4" s="5"/>
      <c r="F4" s="5"/>
      <c r="G4" s="5"/>
      <c r="H4" s="5"/>
      <c r="I4" s="5"/>
      <c r="J4" s="5"/>
      <c r="K4" s="8"/>
      <c r="L4" s="8"/>
      <c r="M4" s="8"/>
      <c r="N4" s="8"/>
      <c r="P4" s="7"/>
    </row>
    <row r="5" spans="1:16" ht="25.5" customHeight="1" x14ac:dyDescent="0.3">
      <c r="A5" s="151" t="s">
        <v>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6" s="9" customFormat="1" ht="17.399999999999999" x14ac:dyDescent="0.3">
      <c r="A6" s="152" t="s">
        <v>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6" s="9" customFormat="1" x14ac:dyDescent="0.3">
      <c r="A7" s="153" t="s">
        <v>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6" s="9" customFormat="1" x14ac:dyDescent="0.3">
      <c r="A8" s="10"/>
      <c r="C8" s="11"/>
      <c r="F8" s="12"/>
      <c r="G8" s="12"/>
      <c r="I8" s="12"/>
      <c r="J8" s="12"/>
      <c r="L8" s="12"/>
      <c r="M8" s="12"/>
    </row>
    <row r="9" spans="1:16" s="9" customFormat="1" x14ac:dyDescent="0.3">
      <c r="A9" s="13"/>
      <c r="B9" s="13"/>
      <c r="C9" s="14"/>
      <c r="D9" s="13"/>
      <c r="E9" s="13"/>
      <c r="F9" s="154" t="s">
        <v>3</v>
      </c>
      <c r="G9" s="154"/>
      <c r="H9" s="154"/>
      <c r="I9" s="154"/>
      <c r="J9" s="154"/>
      <c r="K9" s="154"/>
      <c r="L9" s="154"/>
      <c r="M9" s="154"/>
      <c r="N9" s="154"/>
    </row>
    <row r="10" spans="1:16" s="9" customFormat="1" ht="26.4" x14ac:dyDescent="0.3">
      <c r="A10" s="13" t="s">
        <v>4</v>
      </c>
      <c r="B10" s="13" t="s">
        <v>5</v>
      </c>
      <c r="C10" s="14" t="s">
        <v>6</v>
      </c>
      <c r="D10" s="13" t="s">
        <v>7</v>
      </c>
      <c r="E10" s="13" t="s">
        <v>8</v>
      </c>
      <c r="F10" s="154"/>
      <c r="G10" s="154"/>
      <c r="H10" s="154"/>
      <c r="I10" s="154"/>
      <c r="J10" s="154"/>
      <c r="K10" s="154"/>
      <c r="L10" s="154"/>
      <c r="M10" s="154"/>
      <c r="N10" s="154"/>
    </row>
    <row r="11" spans="1:16" s="9" customFormat="1" ht="20.25" customHeight="1" x14ac:dyDescent="0.3">
      <c r="A11" s="15"/>
      <c r="B11" s="15"/>
      <c r="C11" s="16"/>
      <c r="D11" s="13"/>
      <c r="E11" s="15"/>
      <c r="F11" s="154" t="s">
        <v>9</v>
      </c>
      <c r="G11" s="154"/>
      <c r="H11" s="154"/>
      <c r="I11" s="154" t="s">
        <v>10</v>
      </c>
      <c r="J11" s="154"/>
      <c r="K11" s="154"/>
      <c r="L11" s="154" t="s">
        <v>11</v>
      </c>
      <c r="M11" s="154"/>
      <c r="N11" s="154"/>
    </row>
    <row r="12" spans="1:16" s="9" customFormat="1" x14ac:dyDescent="0.3">
      <c r="A12" s="15"/>
      <c r="B12" s="15"/>
      <c r="C12" s="16"/>
      <c r="D12" s="13"/>
      <c r="E12" s="15"/>
      <c r="F12" s="17" t="s">
        <v>12</v>
      </c>
      <c r="G12" s="18" t="s">
        <v>13</v>
      </c>
      <c r="H12" s="19" t="s">
        <v>14</v>
      </c>
      <c r="I12" s="20" t="s">
        <v>12</v>
      </c>
      <c r="J12" s="18" t="s">
        <v>13</v>
      </c>
      <c r="K12" s="19" t="s">
        <v>14</v>
      </c>
      <c r="L12" s="17" t="s">
        <v>12</v>
      </c>
      <c r="M12" s="18" t="s">
        <v>13</v>
      </c>
      <c r="N12" s="19" t="s">
        <v>14</v>
      </c>
    </row>
    <row r="13" spans="1:16" s="9" customFormat="1" x14ac:dyDescent="0.3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2">
        <v>6</v>
      </c>
      <c r="G13" s="22">
        <v>7</v>
      </c>
      <c r="H13" s="22">
        <v>8</v>
      </c>
      <c r="I13" s="21">
        <v>9</v>
      </c>
      <c r="J13" s="22">
        <v>10</v>
      </c>
      <c r="K13" s="22">
        <v>11</v>
      </c>
      <c r="L13" s="22">
        <v>12</v>
      </c>
      <c r="M13" s="22">
        <v>13</v>
      </c>
      <c r="N13" s="22">
        <v>14</v>
      </c>
    </row>
    <row r="14" spans="1:16" s="9" customFormat="1" ht="27" customHeight="1" x14ac:dyDescent="0.3">
      <c r="A14" s="158" t="s">
        <v>15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6" s="9" customFormat="1" ht="28.5" customHeight="1" x14ac:dyDescent="0.3">
      <c r="A15" s="142" t="s">
        <v>16</v>
      </c>
      <c r="B15" s="23" t="s">
        <v>17</v>
      </c>
      <c r="C15" s="24"/>
      <c r="D15" s="23"/>
      <c r="E15" s="25"/>
      <c r="F15" s="17">
        <f>G15+H15</f>
        <v>360574234.38999999</v>
      </c>
      <c r="G15" s="17">
        <f>G16+G17+G18</f>
        <v>2488234</v>
      </c>
      <c r="H15" s="17">
        <f>H16+H17+H18</f>
        <v>358086000.38999999</v>
      </c>
      <c r="I15" s="17">
        <f>J15+K15</f>
        <v>241426667</v>
      </c>
      <c r="J15" s="17">
        <f>J16+J17+J18</f>
        <v>1611500</v>
      </c>
      <c r="K15" s="17">
        <f>K16+K17+K18</f>
        <v>239815167</v>
      </c>
      <c r="L15" s="17">
        <f>M15+N15</f>
        <v>111834422</v>
      </c>
      <c r="M15" s="17">
        <f>M16+M17+M18</f>
        <v>1644500</v>
      </c>
      <c r="N15" s="17">
        <f>N16+N17+N18</f>
        <v>110189922</v>
      </c>
      <c r="O15" s="26"/>
    </row>
    <row r="16" spans="1:16" s="9" customFormat="1" x14ac:dyDescent="0.3">
      <c r="A16" s="142"/>
      <c r="B16" s="158"/>
      <c r="C16" s="142"/>
      <c r="D16" s="159"/>
      <c r="E16" s="27" t="s">
        <v>18</v>
      </c>
      <c r="F16" s="17">
        <f>G16+H16</f>
        <v>102911237</v>
      </c>
      <c r="G16" s="18">
        <f>G21+G31+G111+G121+G138+G159+G173+G209+G218+G225+G236+G243+G250+G257+G264</f>
        <v>2488234</v>
      </c>
      <c r="H16" s="18">
        <f>H21+H31+H111+H121+H138+H159+H173+H209+H218+H225+H236+H243+H250+H257+H264+H102</f>
        <v>100423003</v>
      </c>
      <c r="I16" s="17">
        <f>J16+K16</f>
        <v>241426667</v>
      </c>
      <c r="J16" s="18">
        <f>J21+J31+J111+J121+J138+J159+J173+J209+J218+J225+J236+J243+J250+J257+J264</f>
        <v>1611500</v>
      </c>
      <c r="K16" s="18">
        <f>K21+K31+K111+K121+K138+K159+K173+K209+K218+K225+K236+K243+K250+K257+K264</f>
        <v>239815167</v>
      </c>
      <c r="L16" s="17">
        <f>M16+N16</f>
        <v>111834422</v>
      </c>
      <c r="M16" s="18">
        <f>M21+M31+M111+M121+M138+M159+M173+M209+M218+M225+M236+M243+M250+M257+M264</f>
        <v>1644500</v>
      </c>
      <c r="N16" s="18">
        <f>N21+N31+N111+N121+N138+N159+N173+N209+N218+N225+N236+N243+N250+N257+N264</f>
        <v>110189922</v>
      </c>
      <c r="O16" s="95"/>
    </row>
    <row r="17" spans="1:15" s="9" customFormat="1" x14ac:dyDescent="0.3">
      <c r="A17" s="142"/>
      <c r="B17" s="158"/>
      <c r="C17" s="142"/>
      <c r="D17" s="159"/>
      <c r="E17" s="27" t="s">
        <v>19</v>
      </c>
      <c r="F17" s="17">
        <f t="shared" ref="F17:F18" si="0">G17+H17</f>
        <v>0</v>
      </c>
      <c r="G17" s="18">
        <f>G22+G32+G112+G122+G160+G174++G210+G219+G226+G237+G244+G251+G258</f>
        <v>0</v>
      </c>
      <c r="H17" s="18">
        <f>H22+H32+H112+H122+H160+H174+H210+H219+H226+H237+H244+H251+H258+H108</f>
        <v>0</v>
      </c>
      <c r="I17" s="17">
        <f t="shared" ref="I17:I18" si="1">J17+K17</f>
        <v>0</v>
      </c>
      <c r="J17" s="18">
        <f>J22+J32+J112+J122+J160+J174++J210+J219+J226+J237+J244+J251+J258</f>
        <v>0</v>
      </c>
      <c r="K17" s="18">
        <f>K22+K32+K112+K122+K160+K174+K210+K219+K226+K237+K244+K251+K258</f>
        <v>0</v>
      </c>
      <c r="L17" s="17">
        <f t="shared" ref="L17:L18" si="2">M17+N17</f>
        <v>0</v>
      </c>
      <c r="M17" s="18">
        <f>M22+M32+M112+M122+M160+M174++M210+M219+M226+M237+M244+M251+M258</f>
        <v>0</v>
      </c>
      <c r="N17" s="18">
        <f>N22+N32+N112+N122+N160+N174+N210+N219+N226+N237+N244+N251+N258</f>
        <v>0</v>
      </c>
      <c r="O17" s="28"/>
    </row>
    <row r="18" spans="1:15" s="9" customFormat="1" ht="29.25" customHeight="1" x14ac:dyDescent="0.3">
      <c r="A18" s="142"/>
      <c r="B18" s="158"/>
      <c r="C18" s="142"/>
      <c r="D18" s="159"/>
      <c r="E18" s="27" t="s">
        <v>20</v>
      </c>
      <c r="F18" s="17">
        <f t="shared" si="0"/>
        <v>257662997.38999999</v>
      </c>
      <c r="G18" s="18">
        <f>G23+G33+G113+G123+G161+G175++G211+G220+G227+G238+G245+G252+G259</f>
        <v>0</v>
      </c>
      <c r="H18" s="18">
        <f>H23+H33+H113+H123+H140</f>
        <v>257662997.38999999</v>
      </c>
      <c r="I18" s="17">
        <f t="shared" si="1"/>
        <v>0</v>
      </c>
      <c r="J18" s="18">
        <f>J23+J33+J113+J123+J161+J175++J211+J220+J227+J238+J245+J252+J259</f>
        <v>0</v>
      </c>
      <c r="K18" s="18">
        <f>K23+K33+K113+K123+K140</f>
        <v>0</v>
      </c>
      <c r="L18" s="17">
        <f t="shared" si="2"/>
        <v>0</v>
      </c>
      <c r="M18" s="18">
        <f>M23+M33+M113+M123+M161+M175++M211+M220+M227+M238+M245+M252+M259</f>
        <v>0</v>
      </c>
      <c r="N18" s="18">
        <f>N23+N33+N113+N123+N140</f>
        <v>0</v>
      </c>
      <c r="O18" s="28"/>
    </row>
    <row r="19" spans="1:15" s="9" customFormat="1" x14ac:dyDescent="0.3">
      <c r="A19" s="23"/>
      <c r="B19" s="154" t="s">
        <v>21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  <row r="20" spans="1:15" s="9" customFormat="1" ht="15" customHeight="1" x14ac:dyDescent="0.3">
      <c r="A20" s="142" t="s">
        <v>22</v>
      </c>
      <c r="B20" s="29" t="s">
        <v>23</v>
      </c>
      <c r="C20" s="24"/>
      <c r="D20" s="23"/>
      <c r="E20" s="27"/>
      <c r="F20" s="17">
        <f>G20+H20</f>
        <v>294428731.38999999</v>
      </c>
      <c r="G20" s="18">
        <f>G21+G22+G23</f>
        <v>515734</v>
      </c>
      <c r="H20" s="18">
        <f>H21+H23+H22</f>
        <v>293912997.38999999</v>
      </c>
      <c r="I20" s="20"/>
      <c r="J20" s="18"/>
      <c r="K20" s="18"/>
      <c r="L20" s="17"/>
      <c r="M20" s="18"/>
      <c r="N20" s="18"/>
    </row>
    <row r="21" spans="1:15" s="9" customFormat="1" x14ac:dyDescent="0.3">
      <c r="A21" s="142"/>
      <c r="B21" s="155" t="s">
        <v>24</v>
      </c>
      <c r="C21" s="142"/>
      <c r="D21" s="158"/>
      <c r="E21" s="27" t="s">
        <v>18</v>
      </c>
      <c r="F21" s="17">
        <f>G21+H21</f>
        <v>42365734</v>
      </c>
      <c r="G21" s="18">
        <f>G26</f>
        <v>515734</v>
      </c>
      <c r="H21" s="18">
        <f>H26</f>
        <v>41850000</v>
      </c>
      <c r="I21" s="20"/>
      <c r="J21" s="18"/>
      <c r="K21" s="18"/>
      <c r="L21" s="17"/>
      <c r="M21" s="18"/>
      <c r="N21" s="18"/>
    </row>
    <row r="22" spans="1:15" s="9" customFormat="1" ht="14.25" customHeight="1" x14ac:dyDescent="0.3">
      <c r="A22" s="142"/>
      <c r="B22" s="156"/>
      <c r="C22" s="142"/>
      <c r="D22" s="158"/>
      <c r="E22" s="23" t="s">
        <v>25</v>
      </c>
      <c r="F22" s="17"/>
      <c r="G22" s="18"/>
      <c r="H22" s="18"/>
      <c r="I22" s="20"/>
      <c r="J22" s="18"/>
      <c r="K22" s="18"/>
      <c r="L22" s="17"/>
      <c r="M22" s="18"/>
      <c r="N22" s="18"/>
    </row>
    <row r="23" spans="1:15" s="9" customFormat="1" ht="31.5" customHeight="1" x14ac:dyDescent="0.3">
      <c r="A23" s="142"/>
      <c r="B23" s="157"/>
      <c r="C23" s="142"/>
      <c r="D23" s="158"/>
      <c r="E23" s="27" t="s">
        <v>26</v>
      </c>
      <c r="F23" s="17">
        <f>G23+H23</f>
        <v>252062997.38999999</v>
      </c>
      <c r="G23" s="18">
        <f>G27</f>
        <v>0</v>
      </c>
      <c r="H23" s="18">
        <f>H27</f>
        <v>252062997.38999999</v>
      </c>
      <c r="I23" s="20"/>
      <c r="J23" s="18"/>
      <c r="K23" s="18"/>
      <c r="L23" s="17"/>
      <c r="M23" s="18"/>
      <c r="N23" s="18"/>
    </row>
    <row r="24" spans="1:15" s="9" customFormat="1" x14ac:dyDescent="0.3">
      <c r="A24" s="142"/>
      <c r="B24" s="23" t="s">
        <v>27</v>
      </c>
      <c r="C24" s="24"/>
      <c r="D24" s="23"/>
      <c r="E24" s="27"/>
      <c r="F24" s="17"/>
      <c r="G24" s="18"/>
      <c r="H24" s="19"/>
      <c r="I24" s="20"/>
      <c r="J24" s="18"/>
      <c r="K24" s="19"/>
      <c r="L24" s="17"/>
      <c r="M24" s="18"/>
      <c r="N24" s="19"/>
    </row>
    <row r="25" spans="1:15" s="9" customFormat="1" x14ac:dyDescent="0.3">
      <c r="A25" s="142" t="s">
        <v>28</v>
      </c>
      <c r="B25" s="23" t="s">
        <v>29</v>
      </c>
      <c r="C25" s="24"/>
      <c r="D25" s="23"/>
      <c r="E25" s="27"/>
      <c r="F25" s="17">
        <f>G25+H25</f>
        <v>294428731.38999999</v>
      </c>
      <c r="G25" s="18">
        <f>G26</f>
        <v>515734</v>
      </c>
      <c r="H25" s="18">
        <f t="shared" ref="H25" si="3">H26+H27</f>
        <v>293912997.38999999</v>
      </c>
      <c r="I25" s="20"/>
      <c r="J25" s="18"/>
      <c r="K25" s="18"/>
      <c r="L25" s="17"/>
      <c r="M25" s="18"/>
      <c r="N25" s="18"/>
      <c r="O25" s="28"/>
    </row>
    <row r="26" spans="1:15" s="9" customFormat="1" ht="15" customHeight="1" x14ac:dyDescent="0.3">
      <c r="A26" s="142"/>
      <c r="B26" s="143" t="s">
        <v>30</v>
      </c>
      <c r="C26" s="115">
        <v>1517640</v>
      </c>
      <c r="D26" s="115" t="s">
        <v>31</v>
      </c>
      <c r="E26" s="27" t="s">
        <v>18</v>
      </c>
      <c r="F26" s="30">
        <f>G26+H26</f>
        <v>42365734</v>
      </c>
      <c r="G26" s="18">
        <v>515734</v>
      </c>
      <c r="H26" s="18">
        <v>41850000</v>
      </c>
      <c r="I26" s="30"/>
      <c r="J26" s="31"/>
      <c r="K26" s="31"/>
      <c r="L26" s="32"/>
      <c r="M26" s="33"/>
      <c r="N26" s="33"/>
    </row>
    <row r="27" spans="1:15" s="9" customFormat="1" ht="15" customHeight="1" x14ac:dyDescent="0.3">
      <c r="A27" s="142"/>
      <c r="B27" s="144"/>
      <c r="C27" s="116"/>
      <c r="D27" s="116"/>
      <c r="E27" s="146" t="s">
        <v>32</v>
      </c>
      <c r="F27" s="127">
        <f>G27+H27</f>
        <v>252062997.38999999</v>
      </c>
      <c r="G27" s="130"/>
      <c r="H27" s="130">
        <f>209249640+42813357.39</f>
        <v>252062997.38999999</v>
      </c>
      <c r="I27" s="127"/>
      <c r="J27" s="130"/>
      <c r="K27" s="130"/>
      <c r="L27" s="127"/>
      <c r="M27" s="130"/>
      <c r="N27" s="130"/>
    </row>
    <row r="28" spans="1:15" s="9" customFormat="1" ht="15" customHeight="1" x14ac:dyDescent="0.3">
      <c r="A28" s="142"/>
      <c r="B28" s="144"/>
      <c r="C28" s="116"/>
      <c r="D28" s="116"/>
      <c r="E28" s="147"/>
      <c r="F28" s="128"/>
      <c r="G28" s="131"/>
      <c r="H28" s="131"/>
      <c r="I28" s="128"/>
      <c r="J28" s="131"/>
      <c r="K28" s="131"/>
      <c r="L28" s="128"/>
      <c r="M28" s="131"/>
      <c r="N28" s="131"/>
    </row>
    <row r="29" spans="1:15" s="9" customFormat="1" ht="45" customHeight="1" x14ac:dyDescent="0.3">
      <c r="A29" s="142"/>
      <c r="B29" s="145"/>
      <c r="C29" s="117"/>
      <c r="D29" s="117"/>
      <c r="E29" s="148"/>
      <c r="F29" s="129"/>
      <c r="G29" s="132"/>
      <c r="H29" s="132"/>
      <c r="I29" s="129"/>
      <c r="J29" s="132"/>
      <c r="K29" s="132"/>
      <c r="L29" s="129"/>
      <c r="M29" s="132"/>
      <c r="N29" s="132"/>
    </row>
    <row r="30" spans="1:15" s="9" customFormat="1" x14ac:dyDescent="0.3">
      <c r="A30" s="133" t="s">
        <v>22</v>
      </c>
      <c r="B30" s="29" t="s">
        <v>33</v>
      </c>
      <c r="C30" s="24"/>
      <c r="D30" s="23"/>
      <c r="E30" s="27"/>
      <c r="F30" s="17">
        <f>G30+H30</f>
        <v>52055913</v>
      </c>
      <c r="G30" s="18">
        <f>G31+G32+G33</f>
        <v>0</v>
      </c>
      <c r="H30" s="18">
        <f>H31+H32+H33</f>
        <v>52055913</v>
      </c>
      <c r="I30" s="17">
        <f>J30+K30</f>
        <v>150536013</v>
      </c>
      <c r="J30" s="18">
        <f>J31+J32+J33</f>
        <v>0</v>
      </c>
      <c r="K30" s="18">
        <f>K31+K32+K33</f>
        <v>150536013</v>
      </c>
      <c r="L30" s="17">
        <f>M30+N30</f>
        <v>73540000</v>
      </c>
      <c r="M30" s="18">
        <f>M31+M32+M33</f>
        <v>0</v>
      </c>
      <c r="N30" s="18">
        <f>N31+N32+N33</f>
        <v>73540000</v>
      </c>
    </row>
    <row r="31" spans="1:15" ht="14.25" customHeight="1" x14ac:dyDescent="0.3">
      <c r="A31" s="134"/>
      <c r="B31" s="136" t="s">
        <v>34</v>
      </c>
      <c r="C31" s="133"/>
      <c r="D31" s="139"/>
      <c r="E31" s="34" t="s">
        <v>18</v>
      </c>
      <c r="F31" s="17">
        <f>G31+H31</f>
        <v>52055913</v>
      </c>
      <c r="G31" s="18">
        <f>G36+G40+G44+G48+G52+G56+G60+G64+G68+G72+G76+G80+G84</f>
        <v>0</v>
      </c>
      <c r="H31" s="18">
        <f>H36+H40+H44+H48+H52+H56+H60+H64+H68+H72+H76+H80+H84+H86+H90+H94+H98</f>
        <v>52055913</v>
      </c>
      <c r="I31" s="17">
        <f>J31+K31</f>
        <v>150536013</v>
      </c>
      <c r="J31" s="18">
        <f>J36+J40+J44+J48+J52+J56+J60+J64+J68+J72+J76+J80+J84</f>
        <v>0</v>
      </c>
      <c r="K31" s="18">
        <f>K36+K40+K44+K48+K52+K56+K60+K64+K68+K72+K76+K80+K84+K86+K90</f>
        <v>150536013</v>
      </c>
      <c r="L31" s="17">
        <f>M31+N31</f>
        <v>73540000</v>
      </c>
      <c r="M31" s="18">
        <f>M36+M40+M44+M48+M52+M56+M60+M64+M68+M72+M76+M80+M84</f>
        <v>0</v>
      </c>
      <c r="N31" s="18">
        <f>N36+N40+N44+N48+N52+N56+N60+N64+N68+N72+N76+N80+N84+N86+N90</f>
        <v>73540000</v>
      </c>
      <c r="O31" s="35"/>
    </row>
    <row r="32" spans="1:15" ht="31.5" customHeight="1" x14ac:dyDescent="0.3">
      <c r="A32" s="134"/>
      <c r="B32" s="137"/>
      <c r="C32" s="134"/>
      <c r="D32" s="140"/>
      <c r="E32" s="36" t="s">
        <v>25</v>
      </c>
      <c r="F32" s="17"/>
      <c r="G32" s="18"/>
      <c r="H32" s="18"/>
      <c r="I32" s="17"/>
      <c r="J32" s="18"/>
      <c r="K32" s="18"/>
      <c r="L32" s="17"/>
      <c r="M32" s="18"/>
      <c r="N32" s="18"/>
    </row>
    <row r="33" spans="1:15" s="9" customFormat="1" ht="26.4" x14ac:dyDescent="0.3">
      <c r="A33" s="134"/>
      <c r="B33" s="138"/>
      <c r="C33" s="135"/>
      <c r="D33" s="141"/>
      <c r="E33" s="27" t="s">
        <v>20</v>
      </c>
      <c r="F33" s="17"/>
      <c r="G33" s="18"/>
      <c r="H33" s="18"/>
      <c r="I33" s="17"/>
      <c r="J33" s="18"/>
      <c r="K33" s="18"/>
      <c r="L33" s="17"/>
      <c r="M33" s="18"/>
      <c r="N33" s="18"/>
    </row>
    <row r="34" spans="1:15" s="9" customFormat="1" x14ac:dyDescent="0.3">
      <c r="A34" s="135"/>
      <c r="B34" s="23" t="s">
        <v>27</v>
      </c>
      <c r="C34" s="24"/>
      <c r="D34" s="23"/>
      <c r="E34" s="27"/>
      <c r="F34" s="17"/>
      <c r="G34" s="18"/>
      <c r="H34" s="19"/>
      <c r="I34" s="20"/>
      <c r="J34" s="18"/>
      <c r="K34" s="19"/>
      <c r="L34" s="17"/>
      <c r="M34" s="18"/>
      <c r="N34" s="19"/>
    </row>
    <row r="35" spans="1:15" s="9" customFormat="1" x14ac:dyDescent="0.3">
      <c r="A35" s="133" t="s">
        <v>28</v>
      </c>
      <c r="B35" s="23" t="s">
        <v>35</v>
      </c>
      <c r="C35" s="24"/>
      <c r="D35" s="37"/>
      <c r="E35" s="27"/>
      <c r="F35" s="38">
        <f>G35+H35</f>
        <v>10000000</v>
      </c>
      <c r="G35" s="39">
        <f>G36+G37+G38</f>
        <v>0</v>
      </c>
      <c r="H35" s="39">
        <f>H36+H37+H38</f>
        <v>10000000</v>
      </c>
      <c r="I35" s="20"/>
      <c r="J35" s="18"/>
      <c r="K35" s="19"/>
      <c r="L35" s="17"/>
      <c r="M35" s="18"/>
      <c r="N35" s="19"/>
    </row>
    <row r="36" spans="1:15" s="9" customFormat="1" x14ac:dyDescent="0.3">
      <c r="A36" s="134"/>
      <c r="B36" s="160" t="s">
        <v>36</v>
      </c>
      <c r="C36" s="115">
        <v>1517640</v>
      </c>
      <c r="D36" s="115" t="s">
        <v>31</v>
      </c>
      <c r="E36" s="27" t="s">
        <v>18</v>
      </c>
      <c r="F36" s="38">
        <f>G36+H36</f>
        <v>10000000</v>
      </c>
      <c r="G36" s="39">
        <v>0</v>
      </c>
      <c r="H36" s="39">
        <v>10000000</v>
      </c>
      <c r="I36" s="20"/>
      <c r="J36" s="18"/>
      <c r="K36" s="19"/>
      <c r="L36" s="17"/>
      <c r="M36" s="18"/>
      <c r="N36" s="19"/>
    </row>
    <row r="37" spans="1:15" s="9" customFormat="1" x14ac:dyDescent="0.3">
      <c r="A37" s="134"/>
      <c r="B37" s="161"/>
      <c r="C37" s="116"/>
      <c r="D37" s="116"/>
      <c r="E37" s="23" t="s">
        <v>25</v>
      </c>
      <c r="F37" s="17"/>
      <c r="G37" s="18"/>
      <c r="H37" s="19"/>
      <c r="I37" s="20"/>
      <c r="J37" s="18"/>
      <c r="K37" s="19"/>
      <c r="L37" s="17"/>
      <c r="M37" s="18"/>
      <c r="N37" s="19"/>
    </row>
    <row r="38" spans="1:15" s="9" customFormat="1" ht="49.8" customHeight="1" x14ac:dyDescent="0.3">
      <c r="A38" s="135"/>
      <c r="B38" s="162"/>
      <c r="C38" s="117"/>
      <c r="D38" s="117"/>
      <c r="E38" s="40" t="s">
        <v>20</v>
      </c>
      <c r="F38" s="17"/>
      <c r="G38" s="18"/>
      <c r="H38" s="19"/>
      <c r="I38" s="20"/>
      <c r="J38" s="18"/>
      <c r="K38" s="19"/>
      <c r="L38" s="17"/>
      <c r="M38" s="18"/>
      <c r="N38" s="19"/>
    </row>
    <row r="39" spans="1:15" s="41" customFormat="1" ht="15" customHeight="1" x14ac:dyDescent="0.3">
      <c r="A39" s="133" t="s">
        <v>28</v>
      </c>
      <c r="B39" s="23" t="s">
        <v>37</v>
      </c>
      <c r="C39" s="24"/>
      <c r="D39" s="23"/>
      <c r="E39" s="27"/>
      <c r="F39" s="38"/>
      <c r="G39" s="39"/>
      <c r="H39" s="39"/>
      <c r="I39" s="38">
        <f>J39+K39</f>
        <v>20270000</v>
      </c>
      <c r="J39" s="39">
        <f>J40+J41+J42</f>
        <v>0</v>
      </c>
      <c r="K39" s="39">
        <f>K40+K41+K42</f>
        <v>20270000</v>
      </c>
      <c r="L39" s="30"/>
      <c r="M39" s="31"/>
      <c r="N39" s="18"/>
    </row>
    <row r="40" spans="1:15" s="41" customFormat="1" ht="15" customHeight="1" x14ac:dyDescent="0.3">
      <c r="A40" s="134"/>
      <c r="B40" s="143" t="s">
        <v>147</v>
      </c>
      <c r="C40" s="118" t="s">
        <v>38</v>
      </c>
      <c r="D40" s="115" t="s">
        <v>39</v>
      </c>
      <c r="E40" s="27" t="s">
        <v>18</v>
      </c>
      <c r="F40" s="38"/>
      <c r="G40" s="39"/>
      <c r="H40" s="39"/>
      <c r="I40" s="38">
        <f>J40+K40</f>
        <v>20270000</v>
      </c>
      <c r="J40" s="39"/>
      <c r="K40" s="39">
        <v>20270000</v>
      </c>
      <c r="L40" s="30"/>
      <c r="M40" s="31"/>
      <c r="N40" s="33"/>
    </row>
    <row r="41" spans="1:15" s="41" customFormat="1" ht="15" customHeight="1" x14ac:dyDescent="0.3">
      <c r="A41" s="134"/>
      <c r="B41" s="149"/>
      <c r="C41" s="119"/>
      <c r="D41" s="116"/>
      <c r="E41" s="23" t="s">
        <v>25</v>
      </c>
      <c r="F41" s="17"/>
      <c r="G41" s="18"/>
      <c r="H41" s="18"/>
      <c r="I41" s="17"/>
      <c r="J41" s="18"/>
      <c r="K41" s="18"/>
      <c r="L41" s="17"/>
      <c r="M41" s="18"/>
      <c r="N41" s="18"/>
      <c r="O41" s="42"/>
    </row>
    <row r="42" spans="1:15" s="41" customFormat="1" ht="69" customHeight="1" x14ac:dyDescent="0.3">
      <c r="A42" s="135"/>
      <c r="B42" s="150"/>
      <c r="C42" s="120"/>
      <c r="D42" s="117"/>
      <c r="E42" s="40" t="s">
        <v>20</v>
      </c>
      <c r="F42" s="17"/>
      <c r="G42" s="18"/>
      <c r="H42" s="18"/>
      <c r="I42" s="17"/>
      <c r="J42" s="18"/>
      <c r="K42" s="18"/>
      <c r="L42" s="17"/>
      <c r="M42" s="18"/>
      <c r="N42" s="18"/>
    </row>
    <row r="43" spans="1:15" s="41" customFormat="1" x14ac:dyDescent="0.3">
      <c r="A43" s="133" t="s">
        <v>28</v>
      </c>
      <c r="B43" s="23" t="s">
        <v>40</v>
      </c>
      <c r="C43" s="24"/>
      <c r="D43" s="23"/>
      <c r="E43" s="27"/>
      <c r="F43" s="30"/>
      <c r="G43" s="39"/>
      <c r="H43" s="43"/>
      <c r="I43" s="30">
        <f>J43+K43</f>
        <v>15570000</v>
      </c>
      <c r="J43" s="39">
        <f>J44+J45+J46</f>
        <v>0</v>
      </c>
      <c r="K43" s="43">
        <f>K44+K45+K46</f>
        <v>15570000</v>
      </c>
      <c r="L43" s="30">
        <f>M43+N43</f>
        <v>15570000</v>
      </c>
      <c r="M43" s="39">
        <f>M44+M45+M46</f>
        <v>0</v>
      </c>
      <c r="N43" s="43">
        <f>N44+N45+N46</f>
        <v>15570000</v>
      </c>
    </row>
    <row r="44" spans="1:15" s="41" customFormat="1" ht="24" customHeight="1" x14ac:dyDescent="0.3">
      <c r="A44" s="134"/>
      <c r="B44" s="143" t="s">
        <v>41</v>
      </c>
      <c r="C44" s="118" t="s">
        <v>38</v>
      </c>
      <c r="D44" s="115" t="s">
        <v>39</v>
      </c>
      <c r="E44" s="27" t="s">
        <v>18</v>
      </c>
      <c r="F44" s="30"/>
      <c r="G44" s="39"/>
      <c r="H44" s="43"/>
      <c r="I44" s="30">
        <f>J44+K44</f>
        <v>15570000</v>
      </c>
      <c r="J44" s="39"/>
      <c r="K44" s="43">
        <f>31140000/2</f>
        <v>15570000</v>
      </c>
      <c r="L44" s="30">
        <f>M44+N44</f>
        <v>15570000</v>
      </c>
      <c r="M44" s="39"/>
      <c r="N44" s="43">
        <f>31140000/2</f>
        <v>15570000</v>
      </c>
    </row>
    <row r="45" spans="1:15" s="41" customFormat="1" ht="19.5" customHeight="1" x14ac:dyDescent="0.3">
      <c r="A45" s="134"/>
      <c r="B45" s="149"/>
      <c r="C45" s="119"/>
      <c r="D45" s="116"/>
      <c r="E45" s="23" t="s">
        <v>25</v>
      </c>
      <c r="F45" s="17"/>
      <c r="G45" s="18"/>
      <c r="H45" s="18"/>
      <c r="I45" s="17"/>
      <c r="J45" s="18"/>
      <c r="K45" s="18"/>
      <c r="L45" s="17"/>
      <c r="M45" s="18"/>
      <c r="N45" s="18"/>
    </row>
    <row r="46" spans="1:15" s="41" customFormat="1" ht="38.25" customHeight="1" x14ac:dyDescent="0.3">
      <c r="A46" s="135"/>
      <c r="B46" s="150"/>
      <c r="C46" s="120"/>
      <c r="D46" s="117"/>
      <c r="E46" s="40" t="s">
        <v>20</v>
      </c>
      <c r="F46" s="17"/>
      <c r="G46" s="18"/>
      <c r="H46" s="18"/>
      <c r="I46" s="17"/>
      <c r="J46" s="18"/>
      <c r="K46" s="18"/>
      <c r="L46" s="17"/>
      <c r="M46" s="18"/>
      <c r="N46" s="18"/>
    </row>
    <row r="47" spans="1:15" s="41" customFormat="1" x14ac:dyDescent="0.3">
      <c r="A47" s="133" t="s">
        <v>28</v>
      </c>
      <c r="B47" s="23" t="s">
        <v>42</v>
      </c>
      <c r="C47" s="24"/>
      <c r="D47" s="23"/>
      <c r="E47" s="27"/>
      <c r="F47" s="17"/>
      <c r="G47" s="18"/>
      <c r="H47" s="18"/>
      <c r="I47" s="20">
        <f>J47+K47</f>
        <v>33600000</v>
      </c>
      <c r="J47" s="39">
        <f>J48+J49+J50</f>
        <v>0</v>
      </c>
      <c r="K47" s="44">
        <f>K48+K49+K50</f>
        <v>33600000</v>
      </c>
      <c r="L47" s="17"/>
      <c r="M47" s="18"/>
      <c r="N47" s="18"/>
      <c r="O47" s="42"/>
    </row>
    <row r="48" spans="1:15" s="41" customFormat="1" ht="15" customHeight="1" x14ac:dyDescent="0.3">
      <c r="A48" s="134"/>
      <c r="B48" s="143" t="s">
        <v>43</v>
      </c>
      <c r="C48" s="118" t="s">
        <v>38</v>
      </c>
      <c r="D48" s="115" t="s">
        <v>39</v>
      </c>
      <c r="E48" s="27" t="s">
        <v>18</v>
      </c>
      <c r="F48" s="30"/>
      <c r="G48" s="43"/>
      <c r="H48" s="43"/>
      <c r="I48" s="20">
        <f>J48+K48</f>
        <v>33600000</v>
      </c>
      <c r="J48" s="39"/>
      <c r="K48" s="44">
        <v>33600000</v>
      </c>
      <c r="L48" s="32"/>
      <c r="M48" s="33"/>
      <c r="N48" s="33"/>
    </row>
    <row r="49" spans="1:14" s="41" customFormat="1" ht="19.5" customHeight="1" x14ac:dyDescent="0.3">
      <c r="A49" s="134"/>
      <c r="B49" s="149"/>
      <c r="C49" s="119"/>
      <c r="D49" s="116"/>
      <c r="E49" s="23" t="s">
        <v>25</v>
      </c>
      <c r="F49" s="17"/>
      <c r="G49" s="18"/>
      <c r="H49" s="18"/>
      <c r="I49" s="17"/>
      <c r="J49" s="18"/>
      <c r="K49" s="18"/>
      <c r="L49" s="17"/>
      <c r="M49" s="18"/>
      <c r="N49" s="18"/>
    </row>
    <row r="50" spans="1:14" s="41" customFormat="1" ht="34.5" customHeight="1" x14ac:dyDescent="0.3">
      <c r="A50" s="135"/>
      <c r="B50" s="150"/>
      <c r="C50" s="120"/>
      <c r="D50" s="117"/>
      <c r="E50" s="40" t="s">
        <v>20</v>
      </c>
      <c r="F50" s="17"/>
      <c r="G50" s="18"/>
      <c r="H50" s="18"/>
      <c r="I50" s="17"/>
      <c r="J50" s="18"/>
      <c r="K50" s="18"/>
      <c r="L50" s="17"/>
      <c r="M50" s="18"/>
      <c r="N50" s="18"/>
    </row>
    <row r="51" spans="1:14" s="41" customFormat="1" x14ac:dyDescent="0.3">
      <c r="A51" s="133" t="s">
        <v>28</v>
      </c>
      <c r="B51" s="23" t="s">
        <v>44</v>
      </c>
      <c r="C51" s="24"/>
      <c r="D51" s="23"/>
      <c r="E51" s="27"/>
      <c r="F51" s="17"/>
      <c r="G51" s="18"/>
      <c r="H51" s="18"/>
      <c r="I51" s="20"/>
      <c r="J51" s="18"/>
      <c r="K51" s="18"/>
      <c r="L51" s="20">
        <f>M51+N51</f>
        <v>25800000</v>
      </c>
      <c r="M51" s="39">
        <f>M52+M53+M54</f>
        <v>0</v>
      </c>
      <c r="N51" s="44">
        <f>N52+N53+N54</f>
        <v>25800000</v>
      </c>
    </row>
    <row r="52" spans="1:14" s="41" customFormat="1" x14ac:dyDescent="0.3">
      <c r="A52" s="134"/>
      <c r="B52" s="143" t="s">
        <v>45</v>
      </c>
      <c r="C52" s="118" t="s">
        <v>38</v>
      </c>
      <c r="D52" s="115" t="s">
        <v>39</v>
      </c>
      <c r="E52" s="27" t="s">
        <v>18</v>
      </c>
      <c r="F52" s="30"/>
      <c r="G52" s="43"/>
      <c r="H52" s="43"/>
      <c r="I52" s="30"/>
      <c r="J52" s="31"/>
      <c r="K52" s="31"/>
      <c r="L52" s="20">
        <f>M52+N52</f>
        <v>25800000</v>
      </c>
      <c r="M52" s="39"/>
      <c r="N52" s="44">
        <v>25800000</v>
      </c>
    </row>
    <row r="53" spans="1:14" s="41" customFormat="1" ht="21.75" customHeight="1" x14ac:dyDescent="0.3">
      <c r="A53" s="134"/>
      <c r="B53" s="149"/>
      <c r="C53" s="119"/>
      <c r="D53" s="116"/>
      <c r="E53" s="23" t="s">
        <v>25</v>
      </c>
      <c r="F53" s="17"/>
      <c r="G53" s="18"/>
      <c r="H53" s="18"/>
      <c r="I53" s="17"/>
      <c r="J53" s="18"/>
      <c r="K53" s="18"/>
      <c r="L53" s="17"/>
      <c r="M53" s="18"/>
      <c r="N53" s="18"/>
    </row>
    <row r="54" spans="1:14" s="41" customFormat="1" ht="31.2" customHeight="1" x14ac:dyDescent="0.3">
      <c r="A54" s="135"/>
      <c r="B54" s="150"/>
      <c r="C54" s="120"/>
      <c r="D54" s="117"/>
      <c r="E54" s="40" t="s">
        <v>20</v>
      </c>
      <c r="F54" s="17"/>
      <c r="G54" s="18"/>
      <c r="H54" s="18"/>
      <c r="I54" s="17"/>
      <c r="J54" s="18"/>
      <c r="K54" s="18"/>
      <c r="L54" s="17"/>
      <c r="M54" s="18"/>
      <c r="N54" s="18"/>
    </row>
    <row r="55" spans="1:14" s="41" customFormat="1" x14ac:dyDescent="0.3">
      <c r="A55" s="133" t="s">
        <v>28</v>
      </c>
      <c r="B55" s="23" t="s">
        <v>46</v>
      </c>
      <c r="C55" s="24"/>
      <c r="D55" s="23"/>
      <c r="E55" s="27"/>
      <c r="F55" s="20">
        <f>G55+H55</f>
        <v>14700000</v>
      </c>
      <c r="G55" s="39">
        <f>G56+G57+G58</f>
        <v>0</v>
      </c>
      <c r="H55" s="44">
        <f>H56+H57+H58</f>
        <v>14700000</v>
      </c>
      <c r="I55" s="30"/>
      <c r="J55" s="31"/>
      <c r="K55" s="18"/>
      <c r="L55" s="17"/>
      <c r="M55" s="18"/>
      <c r="N55" s="18"/>
    </row>
    <row r="56" spans="1:14" s="41" customFormat="1" x14ac:dyDescent="0.3">
      <c r="A56" s="134"/>
      <c r="B56" s="143" t="s">
        <v>47</v>
      </c>
      <c r="C56" s="118" t="s">
        <v>38</v>
      </c>
      <c r="D56" s="115" t="s">
        <v>39</v>
      </c>
      <c r="E56" s="27" t="s">
        <v>18</v>
      </c>
      <c r="F56" s="20">
        <f>G56+H56</f>
        <v>14700000</v>
      </c>
      <c r="G56" s="39"/>
      <c r="H56" s="44">
        <v>14700000</v>
      </c>
      <c r="I56" s="30"/>
      <c r="J56" s="31"/>
      <c r="K56" s="31"/>
      <c r="L56" s="32"/>
      <c r="M56" s="33"/>
      <c r="N56" s="33"/>
    </row>
    <row r="57" spans="1:14" s="41" customFormat="1" x14ac:dyDescent="0.3">
      <c r="A57" s="134"/>
      <c r="B57" s="149"/>
      <c r="C57" s="119"/>
      <c r="D57" s="116"/>
      <c r="E57" s="23" t="s">
        <v>25</v>
      </c>
      <c r="F57" s="17"/>
      <c r="G57" s="18"/>
      <c r="H57" s="18"/>
      <c r="I57" s="17"/>
      <c r="J57" s="18"/>
      <c r="K57" s="18"/>
      <c r="L57" s="17"/>
      <c r="M57" s="18"/>
      <c r="N57" s="18"/>
    </row>
    <row r="58" spans="1:14" s="41" customFormat="1" ht="37.5" customHeight="1" x14ac:dyDescent="0.3">
      <c r="A58" s="135"/>
      <c r="B58" s="150"/>
      <c r="C58" s="120"/>
      <c r="D58" s="117"/>
      <c r="E58" s="40" t="s">
        <v>20</v>
      </c>
      <c r="F58" s="17"/>
      <c r="G58" s="18"/>
      <c r="H58" s="18"/>
      <c r="I58" s="17"/>
      <c r="J58" s="18"/>
      <c r="K58" s="18"/>
      <c r="L58" s="17"/>
      <c r="M58" s="18"/>
      <c r="N58" s="18"/>
    </row>
    <row r="59" spans="1:14" s="41" customFormat="1" x14ac:dyDescent="0.3">
      <c r="A59" s="133" t="s">
        <v>28</v>
      </c>
      <c r="B59" s="23" t="s">
        <v>48</v>
      </c>
      <c r="C59" s="24"/>
      <c r="D59" s="23"/>
      <c r="E59" s="27"/>
      <c r="F59" s="20">
        <f>G59+H59</f>
        <v>10300000</v>
      </c>
      <c r="G59" s="39">
        <f>G60+G61+G62</f>
        <v>0</v>
      </c>
      <c r="H59" s="44">
        <f>H60+H61+H62</f>
        <v>10300000</v>
      </c>
      <c r="I59" s="20"/>
      <c r="J59" s="18"/>
      <c r="K59" s="18"/>
      <c r="L59" s="17"/>
      <c r="M59" s="18"/>
      <c r="N59" s="18"/>
    </row>
    <row r="60" spans="1:14" s="41" customFormat="1" x14ac:dyDescent="0.3">
      <c r="A60" s="134"/>
      <c r="B60" s="143" t="s">
        <v>148</v>
      </c>
      <c r="C60" s="118" t="s">
        <v>38</v>
      </c>
      <c r="D60" s="115" t="s">
        <v>39</v>
      </c>
      <c r="E60" s="27" t="s">
        <v>18</v>
      </c>
      <c r="F60" s="20">
        <f>G60+H60</f>
        <v>10300000</v>
      </c>
      <c r="G60" s="39"/>
      <c r="H60" s="44">
        <v>10300000</v>
      </c>
      <c r="I60" s="30"/>
      <c r="J60" s="31"/>
      <c r="K60" s="31"/>
      <c r="L60" s="32"/>
      <c r="M60" s="33"/>
      <c r="N60" s="33"/>
    </row>
    <row r="61" spans="1:14" s="41" customFormat="1" x14ac:dyDescent="0.3">
      <c r="A61" s="134"/>
      <c r="B61" s="149"/>
      <c r="C61" s="119"/>
      <c r="D61" s="116"/>
      <c r="E61" s="23" t="s">
        <v>25</v>
      </c>
      <c r="F61" s="17"/>
      <c r="G61" s="17"/>
      <c r="H61" s="18"/>
      <c r="I61" s="17"/>
      <c r="J61" s="18"/>
      <c r="K61" s="18"/>
      <c r="L61" s="17"/>
      <c r="M61" s="18"/>
      <c r="N61" s="18"/>
    </row>
    <row r="62" spans="1:14" s="41" customFormat="1" ht="26.4" x14ac:dyDescent="0.3">
      <c r="A62" s="135"/>
      <c r="B62" s="150"/>
      <c r="C62" s="120"/>
      <c r="D62" s="117"/>
      <c r="E62" s="40" t="s">
        <v>20</v>
      </c>
      <c r="F62" s="17"/>
      <c r="G62" s="18"/>
      <c r="H62" s="18"/>
      <c r="I62" s="17"/>
      <c r="J62" s="18"/>
      <c r="K62" s="18"/>
      <c r="L62" s="17"/>
      <c r="M62" s="18"/>
      <c r="N62" s="18"/>
    </row>
    <row r="63" spans="1:14" s="41" customFormat="1" x14ac:dyDescent="0.3">
      <c r="A63" s="133" t="s">
        <v>28</v>
      </c>
      <c r="B63" s="23" t="s">
        <v>49</v>
      </c>
      <c r="C63" s="24"/>
      <c r="D63" s="23"/>
      <c r="E63" s="27"/>
      <c r="F63" s="30"/>
      <c r="G63" s="43"/>
      <c r="H63" s="18"/>
      <c r="I63" s="20">
        <f>J63+K63</f>
        <v>15750000</v>
      </c>
      <c r="J63" s="39">
        <f>J64+J65+J66</f>
        <v>0</v>
      </c>
      <c r="K63" s="44">
        <f>K64+K65+K66</f>
        <v>15750000</v>
      </c>
      <c r="L63" s="17"/>
      <c r="M63" s="18"/>
      <c r="N63" s="18"/>
    </row>
    <row r="64" spans="1:14" s="41" customFormat="1" x14ac:dyDescent="0.3">
      <c r="A64" s="134"/>
      <c r="B64" s="143" t="s">
        <v>149</v>
      </c>
      <c r="C64" s="118" t="s">
        <v>38</v>
      </c>
      <c r="D64" s="115" t="s">
        <v>39</v>
      </c>
      <c r="E64" s="27" t="s">
        <v>18</v>
      </c>
      <c r="F64" s="30"/>
      <c r="G64" s="43"/>
      <c r="H64" s="43"/>
      <c r="I64" s="20">
        <f>J64+K64</f>
        <v>15750000</v>
      </c>
      <c r="J64" s="39"/>
      <c r="K64" s="44">
        <v>15750000</v>
      </c>
      <c r="L64" s="32"/>
      <c r="M64" s="33"/>
      <c r="N64" s="33"/>
    </row>
    <row r="65" spans="1:14" s="41" customFormat="1" x14ac:dyDescent="0.3">
      <c r="A65" s="134"/>
      <c r="B65" s="149"/>
      <c r="C65" s="119"/>
      <c r="D65" s="116"/>
      <c r="E65" s="23" t="s">
        <v>25</v>
      </c>
      <c r="F65" s="17"/>
      <c r="G65" s="18"/>
      <c r="H65" s="18"/>
      <c r="I65" s="17"/>
      <c r="J65" s="18"/>
      <c r="K65" s="18"/>
      <c r="L65" s="17"/>
      <c r="M65" s="18"/>
      <c r="N65" s="18"/>
    </row>
    <row r="66" spans="1:14" s="41" customFormat="1" ht="26.4" x14ac:dyDescent="0.3">
      <c r="A66" s="135"/>
      <c r="B66" s="150"/>
      <c r="C66" s="120"/>
      <c r="D66" s="117"/>
      <c r="E66" s="27" t="s">
        <v>20</v>
      </c>
      <c r="F66" s="17"/>
      <c r="G66" s="18"/>
      <c r="H66" s="18"/>
      <c r="I66" s="17"/>
      <c r="J66" s="18"/>
      <c r="K66" s="18"/>
      <c r="L66" s="17"/>
      <c r="M66" s="18"/>
      <c r="N66" s="18"/>
    </row>
    <row r="67" spans="1:14" s="41" customFormat="1" x14ac:dyDescent="0.3">
      <c r="A67" s="133" t="s">
        <v>28</v>
      </c>
      <c r="B67" s="23" t="s">
        <v>50</v>
      </c>
      <c r="C67" s="24"/>
      <c r="D67" s="23"/>
      <c r="E67" s="27"/>
      <c r="F67" s="17"/>
      <c r="G67" s="18"/>
      <c r="H67" s="18"/>
      <c r="I67" s="30"/>
      <c r="J67" s="31"/>
      <c r="K67" s="18"/>
      <c r="L67" s="20">
        <f>M67+N67</f>
        <v>8170000</v>
      </c>
      <c r="M67" s="39">
        <f>M68+M69+M70</f>
        <v>0</v>
      </c>
      <c r="N67" s="44">
        <f>N68+N69+N70</f>
        <v>8170000</v>
      </c>
    </row>
    <row r="68" spans="1:14" s="41" customFormat="1" x14ac:dyDescent="0.3">
      <c r="A68" s="134"/>
      <c r="B68" s="163" t="s">
        <v>51</v>
      </c>
      <c r="C68" s="118" t="s">
        <v>38</v>
      </c>
      <c r="D68" s="115" t="s">
        <v>39</v>
      </c>
      <c r="E68" s="27" t="s">
        <v>18</v>
      </c>
      <c r="F68" s="30"/>
      <c r="G68" s="43"/>
      <c r="H68" s="43"/>
      <c r="I68" s="30"/>
      <c r="J68" s="31"/>
      <c r="K68" s="31"/>
      <c r="L68" s="20">
        <f>M68+N68</f>
        <v>8170000</v>
      </c>
      <c r="M68" s="39"/>
      <c r="N68" s="44">
        <v>8170000</v>
      </c>
    </row>
    <row r="69" spans="1:14" s="41" customFormat="1" x14ac:dyDescent="0.3">
      <c r="A69" s="134"/>
      <c r="B69" s="163"/>
      <c r="C69" s="119"/>
      <c r="D69" s="116"/>
      <c r="E69" s="23" t="s">
        <v>25</v>
      </c>
      <c r="F69" s="17"/>
      <c r="G69" s="18"/>
      <c r="H69" s="18"/>
      <c r="I69" s="17"/>
      <c r="J69" s="18"/>
      <c r="K69" s="18"/>
      <c r="L69" s="17"/>
      <c r="M69" s="18"/>
      <c r="N69" s="18"/>
    </row>
    <row r="70" spans="1:14" s="41" customFormat="1" ht="27" customHeight="1" x14ac:dyDescent="0.3">
      <c r="A70" s="135"/>
      <c r="B70" s="163"/>
      <c r="C70" s="120"/>
      <c r="D70" s="117"/>
      <c r="E70" s="40" t="s">
        <v>20</v>
      </c>
      <c r="F70" s="17"/>
      <c r="G70" s="18"/>
      <c r="H70" s="18"/>
      <c r="I70" s="17"/>
      <c r="J70" s="18"/>
      <c r="K70" s="18"/>
      <c r="L70" s="17"/>
      <c r="M70" s="18"/>
      <c r="N70" s="18"/>
    </row>
    <row r="71" spans="1:14" s="41" customFormat="1" x14ac:dyDescent="0.3">
      <c r="A71" s="133" t="s">
        <v>28</v>
      </c>
      <c r="B71" s="23" t="s">
        <v>52</v>
      </c>
      <c r="C71" s="24"/>
      <c r="D71" s="23"/>
      <c r="E71" s="27"/>
      <c r="F71" s="17"/>
      <c r="G71" s="18"/>
      <c r="H71" s="18"/>
      <c r="I71" s="20">
        <f>J71+K71</f>
        <v>30720000</v>
      </c>
      <c r="J71" s="39">
        <f>J72+J73+J74</f>
        <v>0</v>
      </c>
      <c r="K71" s="44">
        <f>K72+K73+K74</f>
        <v>30720000</v>
      </c>
      <c r="L71" s="17"/>
      <c r="M71" s="18"/>
      <c r="N71" s="18"/>
    </row>
    <row r="72" spans="1:14" s="41" customFormat="1" x14ac:dyDescent="0.3">
      <c r="A72" s="134"/>
      <c r="B72" s="143" t="s">
        <v>53</v>
      </c>
      <c r="C72" s="118" t="s">
        <v>38</v>
      </c>
      <c r="D72" s="115" t="s">
        <v>39</v>
      </c>
      <c r="E72" s="27" t="s">
        <v>18</v>
      </c>
      <c r="F72" s="30"/>
      <c r="G72" s="43"/>
      <c r="H72" s="43"/>
      <c r="I72" s="20">
        <f>J72+K72</f>
        <v>30720000</v>
      </c>
      <c r="J72" s="39"/>
      <c r="K72" s="44">
        <v>30720000</v>
      </c>
      <c r="L72" s="32"/>
      <c r="M72" s="33"/>
      <c r="N72" s="33"/>
    </row>
    <row r="73" spans="1:14" s="41" customFormat="1" x14ac:dyDescent="0.3">
      <c r="A73" s="134"/>
      <c r="B73" s="149"/>
      <c r="C73" s="119"/>
      <c r="D73" s="116"/>
      <c r="E73" s="23" t="s">
        <v>25</v>
      </c>
      <c r="F73" s="17"/>
      <c r="G73" s="18"/>
      <c r="H73" s="18"/>
      <c r="I73" s="17"/>
      <c r="J73" s="18"/>
      <c r="K73" s="18"/>
      <c r="L73" s="17"/>
      <c r="M73" s="18"/>
      <c r="N73" s="18"/>
    </row>
    <row r="74" spans="1:14" s="41" customFormat="1" ht="36" customHeight="1" x14ac:dyDescent="0.3">
      <c r="A74" s="135"/>
      <c r="B74" s="150"/>
      <c r="C74" s="120"/>
      <c r="D74" s="117"/>
      <c r="E74" s="27" t="s">
        <v>20</v>
      </c>
      <c r="F74" s="17"/>
      <c r="G74" s="18"/>
      <c r="H74" s="18"/>
      <c r="I74" s="17"/>
      <c r="J74" s="18"/>
      <c r="K74" s="18"/>
      <c r="L74" s="17"/>
      <c r="M74" s="18"/>
      <c r="N74" s="18"/>
    </row>
    <row r="75" spans="1:14" s="41" customFormat="1" x14ac:dyDescent="0.3">
      <c r="A75" s="133" t="s">
        <v>28</v>
      </c>
      <c r="B75" s="23" t="s">
        <v>54</v>
      </c>
      <c r="C75" s="24"/>
      <c r="D75" s="23"/>
      <c r="E75" s="27"/>
      <c r="F75" s="17"/>
      <c r="G75" s="18"/>
      <c r="H75" s="18"/>
      <c r="I75" s="17"/>
      <c r="J75" s="18"/>
      <c r="K75" s="18"/>
      <c r="L75" s="20">
        <f>M75+N75</f>
        <v>24000000</v>
      </c>
      <c r="M75" s="39">
        <f>M76+M77+M78</f>
        <v>0</v>
      </c>
      <c r="N75" s="44">
        <f>N76+N77+N78</f>
        <v>24000000</v>
      </c>
    </row>
    <row r="76" spans="1:14" s="41" customFormat="1" x14ac:dyDescent="0.3">
      <c r="A76" s="134"/>
      <c r="B76" s="143" t="s">
        <v>55</v>
      </c>
      <c r="C76" s="118" t="s">
        <v>38</v>
      </c>
      <c r="D76" s="115" t="s">
        <v>39</v>
      </c>
      <c r="E76" s="27" t="s">
        <v>18</v>
      </c>
      <c r="F76" s="17"/>
      <c r="G76" s="18"/>
      <c r="H76" s="18"/>
      <c r="I76" s="17"/>
      <c r="J76" s="18"/>
      <c r="K76" s="18"/>
      <c r="L76" s="20">
        <f>M76+N76</f>
        <v>24000000</v>
      </c>
      <c r="M76" s="39"/>
      <c r="N76" s="44">
        <v>24000000</v>
      </c>
    </row>
    <row r="77" spans="1:14" s="41" customFormat="1" x14ac:dyDescent="0.3">
      <c r="A77" s="134"/>
      <c r="B77" s="149"/>
      <c r="C77" s="119"/>
      <c r="D77" s="116"/>
      <c r="E77" s="23" t="s">
        <v>25</v>
      </c>
      <c r="F77" s="17"/>
      <c r="G77" s="18"/>
      <c r="H77" s="18"/>
      <c r="I77" s="17"/>
      <c r="J77" s="18"/>
      <c r="K77" s="18"/>
      <c r="L77" s="17"/>
      <c r="M77" s="18"/>
      <c r="N77" s="18"/>
    </row>
    <row r="78" spans="1:14" s="41" customFormat="1" ht="36" customHeight="1" x14ac:dyDescent="0.3">
      <c r="A78" s="135"/>
      <c r="B78" s="150"/>
      <c r="C78" s="120"/>
      <c r="D78" s="117"/>
      <c r="E78" s="40" t="s">
        <v>20</v>
      </c>
      <c r="F78" s="17"/>
      <c r="G78" s="18"/>
      <c r="H78" s="18"/>
      <c r="I78" s="17"/>
      <c r="J78" s="18"/>
      <c r="K78" s="18"/>
      <c r="L78" s="17"/>
      <c r="M78" s="18"/>
      <c r="N78" s="18"/>
    </row>
    <row r="79" spans="1:14" s="41" customFormat="1" x14ac:dyDescent="0.3">
      <c r="A79" s="133" t="s">
        <v>28</v>
      </c>
      <c r="B79" s="23" t="s">
        <v>56</v>
      </c>
      <c r="C79" s="24"/>
      <c r="D79" s="23"/>
      <c r="E79" s="27"/>
      <c r="F79" s="17"/>
      <c r="G79" s="39"/>
      <c r="H79" s="18"/>
      <c r="I79" s="17">
        <f>J79+K79</f>
        <v>12200000</v>
      </c>
      <c r="J79" s="39">
        <f>J80+J81+J82</f>
        <v>0</v>
      </c>
      <c r="K79" s="18">
        <f>K80+K81+K82</f>
        <v>12200000</v>
      </c>
      <c r="L79" s="17"/>
      <c r="M79" s="18"/>
      <c r="N79" s="18"/>
    </row>
    <row r="80" spans="1:14" s="41" customFormat="1" x14ac:dyDescent="0.3">
      <c r="A80" s="134"/>
      <c r="B80" s="143" t="s">
        <v>57</v>
      </c>
      <c r="C80" s="118" t="s">
        <v>38</v>
      </c>
      <c r="D80" s="115" t="s">
        <v>39</v>
      </c>
      <c r="E80" s="27" t="s">
        <v>18</v>
      </c>
      <c r="F80" s="17"/>
      <c r="G80" s="39"/>
      <c r="H80" s="18"/>
      <c r="I80" s="17">
        <f>J80+K80</f>
        <v>12200000</v>
      </c>
      <c r="J80" s="39"/>
      <c r="K80" s="18">
        <v>12200000</v>
      </c>
      <c r="L80" s="32"/>
      <c r="M80" s="33"/>
      <c r="N80" s="33"/>
    </row>
    <row r="81" spans="1:14" s="41" customFormat="1" x14ac:dyDescent="0.3">
      <c r="A81" s="134"/>
      <c r="B81" s="149"/>
      <c r="C81" s="119"/>
      <c r="D81" s="116"/>
      <c r="E81" s="23" t="s">
        <v>25</v>
      </c>
      <c r="F81" s="17"/>
      <c r="G81" s="18"/>
      <c r="H81" s="18"/>
      <c r="I81" s="17"/>
      <c r="J81" s="18"/>
      <c r="K81" s="18"/>
      <c r="L81" s="17"/>
      <c r="M81" s="18"/>
      <c r="N81" s="18"/>
    </row>
    <row r="82" spans="1:14" s="41" customFormat="1" ht="25.5" customHeight="1" x14ac:dyDescent="0.3">
      <c r="A82" s="135"/>
      <c r="B82" s="150"/>
      <c r="C82" s="120"/>
      <c r="D82" s="117"/>
      <c r="E82" s="27" t="s">
        <v>20</v>
      </c>
      <c r="F82" s="17"/>
      <c r="G82" s="18"/>
      <c r="H82" s="18"/>
      <c r="I82" s="17"/>
      <c r="J82" s="18"/>
      <c r="K82" s="18"/>
      <c r="L82" s="17"/>
      <c r="M82" s="18"/>
      <c r="N82" s="18"/>
    </row>
    <row r="83" spans="1:14" s="9" customFormat="1" ht="16.5" customHeight="1" x14ac:dyDescent="0.3">
      <c r="A83" s="115" t="s">
        <v>28</v>
      </c>
      <c r="B83" s="23" t="s">
        <v>58</v>
      </c>
      <c r="C83" s="24"/>
      <c r="D83" s="23"/>
      <c r="E83" s="27"/>
      <c r="F83" s="17"/>
      <c r="G83" s="18"/>
      <c r="H83" s="18"/>
      <c r="I83" s="17">
        <f>J83+K83</f>
        <v>22426013</v>
      </c>
      <c r="J83" s="18">
        <f>J84</f>
        <v>0</v>
      </c>
      <c r="K83" s="18">
        <f>K84</f>
        <v>22426013</v>
      </c>
      <c r="L83" s="17"/>
      <c r="M83" s="18"/>
      <c r="N83" s="18"/>
    </row>
    <row r="84" spans="1:14" s="9" customFormat="1" ht="85.5" customHeight="1" x14ac:dyDescent="0.3">
      <c r="A84" s="116"/>
      <c r="B84" s="45" t="s">
        <v>59</v>
      </c>
      <c r="C84" s="46" t="s">
        <v>60</v>
      </c>
      <c r="D84" s="47" t="s">
        <v>31</v>
      </c>
      <c r="E84" s="23" t="s">
        <v>18</v>
      </c>
      <c r="F84" s="48"/>
      <c r="G84" s="18"/>
      <c r="H84" s="18"/>
      <c r="I84" s="48">
        <f>J84+K84</f>
        <v>22426013</v>
      </c>
      <c r="J84" s="18"/>
      <c r="K84" s="18">
        <v>22426013</v>
      </c>
      <c r="L84" s="49"/>
      <c r="M84" s="18"/>
      <c r="N84" s="18"/>
    </row>
    <row r="85" spans="1:14" s="9" customFormat="1" ht="14.25" customHeight="1" x14ac:dyDescent="0.3">
      <c r="A85" s="142" t="s">
        <v>28</v>
      </c>
      <c r="B85" s="23" t="s">
        <v>146</v>
      </c>
      <c r="C85" s="46"/>
      <c r="D85" s="47"/>
      <c r="E85" s="23"/>
      <c r="F85" s="17">
        <f>G85+H85</f>
        <v>830864</v>
      </c>
      <c r="G85" s="18">
        <f>G86</f>
        <v>0</v>
      </c>
      <c r="H85" s="18">
        <f>H86</f>
        <v>830864</v>
      </c>
      <c r="I85" s="48"/>
      <c r="J85" s="18"/>
      <c r="K85" s="18"/>
      <c r="L85" s="49"/>
      <c r="M85" s="18"/>
      <c r="N85" s="18"/>
    </row>
    <row r="86" spans="1:14" s="9" customFormat="1" ht="14.25" customHeight="1" x14ac:dyDescent="0.3">
      <c r="A86" s="142"/>
      <c r="B86" s="143" t="s">
        <v>63</v>
      </c>
      <c r="C86" s="118" t="s">
        <v>38</v>
      </c>
      <c r="D86" s="121" t="s">
        <v>39</v>
      </c>
      <c r="E86" s="27" t="s">
        <v>18</v>
      </c>
      <c r="F86" s="48">
        <f>G86+H86</f>
        <v>830864</v>
      </c>
      <c r="G86" s="18"/>
      <c r="H86" s="18">
        <v>830864</v>
      </c>
      <c r="I86" s="48"/>
      <c r="J86" s="18"/>
      <c r="K86" s="18"/>
      <c r="L86" s="49"/>
      <c r="M86" s="18"/>
      <c r="N86" s="18"/>
    </row>
    <row r="87" spans="1:14" s="9" customFormat="1" ht="14.25" customHeight="1" x14ac:dyDescent="0.3">
      <c r="A87" s="142"/>
      <c r="B87" s="149"/>
      <c r="C87" s="119"/>
      <c r="D87" s="122"/>
      <c r="E87" s="23" t="s">
        <v>25</v>
      </c>
      <c r="F87" s="48"/>
      <c r="G87" s="18"/>
      <c r="H87" s="18"/>
      <c r="I87" s="48"/>
      <c r="J87" s="18"/>
      <c r="K87" s="18"/>
      <c r="L87" s="49"/>
      <c r="M87" s="18"/>
      <c r="N87" s="18"/>
    </row>
    <row r="88" spans="1:14" s="9" customFormat="1" ht="33.75" customHeight="1" x14ac:dyDescent="0.3">
      <c r="A88" s="142"/>
      <c r="B88" s="150"/>
      <c r="C88" s="120"/>
      <c r="D88" s="123"/>
      <c r="E88" s="27" t="s">
        <v>20</v>
      </c>
      <c r="F88" s="48"/>
      <c r="G88" s="18"/>
      <c r="H88" s="18"/>
      <c r="I88" s="48"/>
      <c r="J88" s="18"/>
      <c r="K88" s="18"/>
      <c r="L88" s="49"/>
      <c r="M88" s="18"/>
      <c r="N88" s="18"/>
    </row>
    <row r="89" spans="1:14" s="9" customFormat="1" ht="14.25" customHeight="1" x14ac:dyDescent="0.3">
      <c r="A89" s="142" t="s">
        <v>28</v>
      </c>
      <c r="B89" s="23" t="s">
        <v>62</v>
      </c>
      <c r="C89" s="46"/>
      <c r="D89" s="47"/>
      <c r="E89" s="23"/>
      <c r="F89" s="17">
        <f>G89+H89</f>
        <v>11920000</v>
      </c>
      <c r="G89" s="18">
        <f>G90</f>
        <v>0</v>
      </c>
      <c r="H89" s="18">
        <f>H90</f>
        <v>11920000</v>
      </c>
      <c r="I89" s="48"/>
      <c r="J89" s="18"/>
      <c r="K89" s="18"/>
      <c r="L89" s="49"/>
      <c r="M89" s="18"/>
      <c r="N89" s="18"/>
    </row>
    <row r="90" spans="1:14" s="9" customFormat="1" ht="14.25" customHeight="1" x14ac:dyDescent="0.3">
      <c r="A90" s="142"/>
      <c r="B90" s="143" t="s">
        <v>64</v>
      </c>
      <c r="C90" s="118" t="s">
        <v>38</v>
      </c>
      <c r="D90" s="121" t="s">
        <v>39</v>
      </c>
      <c r="E90" s="27" t="s">
        <v>18</v>
      </c>
      <c r="F90" s="48">
        <f>G90+H90</f>
        <v>11920000</v>
      </c>
      <c r="G90" s="18"/>
      <c r="H90" s="18">
        <v>11920000</v>
      </c>
      <c r="I90" s="48"/>
      <c r="J90" s="18"/>
      <c r="K90" s="18"/>
      <c r="L90" s="49"/>
      <c r="M90" s="18"/>
      <c r="N90" s="18"/>
    </row>
    <row r="91" spans="1:14" s="9" customFormat="1" ht="14.25" customHeight="1" x14ac:dyDescent="0.3">
      <c r="A91" s="142"/>
      <c r="B91" s="149"/>
      <c r="C91" s="119"/>
      <c r="D91" s="122"/>
      <c r="E91" s="23" t="s">
        <v>25</v>
      </c>
      <c r="F91" s="48"/>
      <c r="G91" s="18"/>
      <c r="H91" s="18"/>
      <c r="I91" s="48"/>
      <c r="J91" s="18"/>
      <c r="K91" s="18"/>
      <c r="L91" s="49"/>
      <c r="M91" s="18"/>
      <c r="N91" s="18"/>
    </row>
    <row r="92" spans="1:14" s="9" customFormat="1" ht="66.75" customHeight="1" x14ac:dyDescent="0.3">
      <c r="A92" s="142"/>
      <c r="B92" s="150"/>
      <c r="C92" s="120"/>
      <c r="D92" s="123"/>
      <c r="E92" s="27" t="s">
        <v>20</v>
      </c>
      <c r="F92" s="48"/>
      <c r="G92" s="18"/>
      <c r="H92" s="18"/>
      <c r="I92" s="48"/>
      <c r="J92" s="18"/>
      <c r="K92" s="18"/>
      <c r="L92" s="49"/>
      <c r="M92" s="18"/>
      <c r="N92" s="18"/>
    </row>
    <row r="93" spans="1:14" s="9" customFormat="1" ht="17.25" customHeight="1" x14ac:dyDescent="0.3">
      <c r="A93" s="142" t="s">
        <v>28</v>
      </c>
      <c r="B93" s="103" t="s">
        <v>163</v>
      </c>
      <c r="C93" s="104"/>
      <c r="D93" s="105"/>
      <c r="E93" s="106"/>
      <c r="F93" s="17">
        <f>G93+H93</f>
        <v>573027</v>
      </c>
      <c r="G93" s="18">
        <f>G94</f>
        <v>0</v>
      </c>
      <c r="H93" s="18">
        <f>H94</f>
        <v>573027</v>
      </c>
      <c r="I93" s="48"/>
      <c r="J93" s="18"/>
      <c r="K93" s="18"/>
      <c r="L93" s="49"/>
      <c r="M93" s="18"/>
      <c r="N93" s="18"/>
    </row>
    <row r="94" spans="1:14" s="9" customFormat="1" ht="14.25" customHeight="1" x14ac:dyDescent="0.3">
      <c r="A94" s="142"/>
      <c r="B94" s="143" t="s">
        <v>164</v>
      </c>
      <c r="C94" s="118" t="s">
        <v>38</v>
      </c>
      <c r="D94" s="121" t="s">
        <v>39</v>
      </c>
      <c r="E94" s="106" t="s">
        <v>18</v>
      </c>
      <c r="F94" s="48">
        <f>G94+H94</f>
        <v>573027</v>
      </c>
      <c r="G94" s="18"/>
      <c r="H94" s="18">
        <v>573027</v>
      </c>
      <c r="I94" s="48"/>
      <c r="J94" s="18"/>
      <c r="K94" s="18"/>
      <c r="L94" s="49"/>
      <c r="M94" s="18"/>
      <c r="N94" s="18"/>
    </row>
    <row r="95" spans="1:14" s="9" customFormat="1" ht="23.25" customHeight="1" x14ac:dyDescent="0.3">
      <c r="A95" s="142"/>
      <c r="B95" s="149"/>
      <c r="C95" s="119"/>
      <c r="D95" s="122"/>
      <c r="E95" s="103" t="s">
        <v>25</v>
      </c>
      <c r="F95" s="48"/>
      <c r="G95" s="18"/>
      <c r="H95" s="18"/>
      <c r="I95" s="48"/>
      <c r="J95" s="18"/>
      <c r="K95" s="18"/>
      <c r="L95" s="49"/>
      <c r="M95" s="18"/>
      <c r="N95" s="18"/>
    </row>
    <row r="96" spans="1:14" s="9" customFormat="1" ht="29.25" customHeight="1" x14ac:dyDescent="0.3">
      <c r="A96" s="142"/>
      <c r="B96" s="150"/>
      <c r="C96" s="120"/>
      <c r="D96" s="123"/>
      <c r="E96" s="106" t="s">
        <v>20</v>
      </c>
      <c r="F96" s="48"/>
      <c r="G96" s="18"/>
      <c r="H96" s="18"/>
      <c r="I96" s="48"/>
      <c r="J96" s="18"/>
      <c r="K96" s="18"/>
      <c r="L96" s="49"/>
      <c r="M96" s="18"/>
      <c r="N96" s="18"/>
    </row>
    <row r="97" spans="1:15" s="9" customFormat="1" ht="21" customHeight="1" x14ac:dyDescent="0.3">
      <c r="A97" s="142" t="s">
        <v>28</v>
      </c>
      <c r="B97" s="109" t="s">
        <v>165</v>
      </c>
      <c r="C97" s="107"/>
      <c r="D97" s="108"/>
      <c r="E97" s="110"/>
      <c r="F97" s="48">
        <f>G97+H97</f>
        <v>3732022</v>
      </c>
      <c r="G97" s="18">
        <f>G98+G99+G100</f>
        <v>0</v>
      </c>
      <c r="H97" s="18">
        <f>H98+H99+H100</f>
        <v>3732022</v>
      </c>
      <c r="I97" s="48"/>
      <c r="J97" s="18"/>
      <c r="K97" s="18"/>
      <c r="L97" s="49"/>
      <c r="M97" s="18"/>
      <c r="N97" s="18"/>
    </row>
    <row r="98" spans="1:15" s="9" customFormat="1" ht="21" customHeight="1" x14ac:dyDescent="0.3">
      <c r="A98" s="142"/>
      <c r="B98" s="143" t="s">
        <v>167</v>
      </c>
      <c r="C98" s="118" t="s">
        <v>38</v>
      </c>
      <c r="D98" s="121" t="s">
        <v>39</v>
      </c>
      <c r="E98" s="110" t="s">
        <v>18</v>
      </c>
      <c r="F98" s="48">
        <f>G98+H98</f>
        <v>3732022</v>
      </c>
      <c r="G98" s="18">
        <v>0</v>
      </c>
      <c r="H98" s="18">
        <v>3732022</v>
      </c>
      <c r="I98" s="48"/>
      <c r="J98" s="18"/>
      <c r="K98" s="18"/>
      <c r="L98" s="49"/>
      <c r="M98" s="18"/>
      <c r="N98" s="18"/>
    </row>
    <row r="99" spans="1:15" s="9" customFormat="1" ht="28.8" customHeight="1" x14ac:dyDescent="0.3">
      <c r="A99" s="142"/>
      <c r="B99" s="149"/>
      <c r="C99" s="119"/>
      <c r="D99" s="122"/>
      <c r="E99" s="109" t="s">
        <v>25</v>
      </c>
      <c r="F99" s="48"/>
      <c r="G99" s="18"/>
      <c r="H99" s="18"/>
      <c r="I99" s="48"/>
      <c r="J99" s="18"/>
      <c r="K99" s="18"/>
      <c r="L99" s="49"/>
      <c r="M99" s="18"/>
      <c r="N99" s="18"/>
    </row>
    <row r="100" spans="1:15" s="9" customFormat="1" ht="30" customHeight="1" x14ac:dyDescent="0.3">
      <c r="A100" s="142"/>
      <c r="B100" s="150"/>
      <c r="C100" s="120"/>
      <c r="D100" s="123"/>
      <c r="E100" s="110" t="s">
        <v>20</v>
      </c>
      <c r="F100" s="48"/>
      <c r="G100" s="18"/>
      <c r="H100" s="18"/>
      <c r="I100" s="48"/>
      <c r="J100" s="18"/>
      <c r="K100" s="18"/>
      <c r="L100" s="49"/>
      <c r="M100" s="18"/>
      <c r="N100" s="18"/>
    </row>
    <row r="101" spans="1:15" s="9" customFormat="1" ht="15" customHeight="1" x14ac:dyDescent="0.3">
      <c r="A101" s="142" t="s">
        <v>22</v>
      </c>
      <c r="B101" s="29" t="s">
        <v>65</v>
      </c>
      <c r="C101" s="97"/>
      <c r="D101" s="96"/>
      <c r="E101" s="98"/>
      <c r="F101" s="17">
        <f>G101+H101</f>
        <v>1000000</v>
      </c>
      <c r="G101" s="18">
        <f>G102+G103+G104</f>
        <v>0</v>
      </c>
      <c r="H101" s="18">
        <f>H102+H103+H104</f>
        <v>1000000</v>
      </c>
      <c r="I101" s="17"/>
      <c r="J101" s="18"/>
      <c r="K101" s="18"/>
      <c r="L101" s="17"/>
      <c r="M101" s="18"/>
      <c r="N101" s="18"/>
    </row>
    <row r="102" spans="1:15" s="9" customFormat="1" x14ac:dyDescent="0.3">
      <c r="A102" s="142"/>
      <c r="B102" s="155" t="s">
        <v>76</v>
      </c>
      <c r="C102" s="142"/>
      <c r="D102" s="158"/>
      <c r="E102" s="98" t="s">
        <v>18</v>
      </c>
      <c r="F102" s="17">
        <f>G102+H102</f>
        <v>1000000</v>
      </c>
      <c r="G102" s="18"/>
      <c r="H102" s="18">
        <f>H107</f>
        <v>1000000</v>
      </c>
      <c r="I102" s="17"/>
      <c r="J102" s="18"/>
      <c r="K102" s="18"/>
      <c r="L102" s="17"/>
      <c r="M102" s="18"/>
      <c r="N102" s="18"/>
      <c r="O102" s="28"/>
    </row>
    <row r="103" spans="1:15" s="9" customFormat="1" ht="14.25" customHeight="1" x14ac:dyDescent="0.3">
      <c r="A103" s="142"/>
      <c r="B103" s="156"/>
      <c r="C103" s="142"/>
      <c r="D103" s="158"/>
      <c r="E103" s="96" t="s">
        <v>25</v>
      </c>
      <c r="F103" s="17"/>
      <c r="G103" s="18"/>
      <c r="H103" s="18"/>
      <c r="I103" s="17"/>
      <c r="J103" s="18"/>
      <c r="K103" s="18"/>
      <c r="L103" s="17"/>
      <c r="M103" s="18"/>
      <c r="N103" s="18"/>
      <c r="O103" s="28"/>
    </row>
    <row r="104" spans="1:15" s="9" customFormat="1" ht="31.5" customHeight="1" x14ac:dyDescent="0.3">
      <c r="A104" s="142"/>
      <c r="B104" s="157"/>
      <c r="C104" s="142"/>
      <c r="D104" s="158"/>
      <c r="E104" s="98" t="s">
        <v>20</v>
      </c>
      <c r="F104" s="17"/>
      <c r="G104" s="18"/>
      <c r="H104" s="18"/>
      <c r="I104" s="17"/>
      <c r="J104" s="18"/>
      <c r="K104" s="18"/>
      <c r="L104" s="17"/>
      <c r="M104" s="18"/>
      <c r="N104" s="18"/>
    </row>
    <row r="105" spans="1:15" s="9" customFormat="1" x14ac:dyDescent="0.3">
      <c r="A105" s="142"/>
      <c r="B105" s="96" t="s">
        <v>27</v>
      </c>
      <c r="C105" s="97"/>
      <c r="D105" s="96"/>
      <c r="E105" s="98"/>
      <c r="F105" s="17"/>
      <c r="G105" s="18"/>
      <c r="H105" s="19"/>
      <c r="I105" s="20"/>
      <c r="J105" s="18"/>
      <c r="K105" s="19"/>
      <c r="L105" s="17"/>
      <c r="M105" s="17"/>
      <c r="N105" s="54"/>
    </row>
    <row r="106" spans="1:15" s="9" customFormat="1" ht="14.25" customHeight="1" x14ac:dyDescent="0.3">
      <c r="A106" s="142" t="s">
        <v>28</v>
      </c>
      <c r="B106" s="96" t="s">
        <v>66</v>
      </c>
      <c r="C106" s="46"/>
      <c r="D106" s="99"/>
      <c r="E106" s="96"/>
      <c r="F106" s="17">
        <f>G106+H106</f>
        <v>1000000</v>
      </c>
      <c r="G106" s="18">
        <f>G107</f>
        <v>0</v>
      </c>
      <c r="H106" s="18">
        <f>H107</f>
        <v>1000000</v>
      </c>
      <c r="I106" s="48"/>
      <c r="J106" s="18"/>
      <c r="K106" s="18"/>
      <c r="L106" s="49"/>
      <c r="M106" s="18"/>
      <c r="N106" s="18"/>
    </row>
    <row r="107" spans="1:15" s="9" customFormat="1" ht="14.25" customHeight="1" x14ac:dyDescent="0.3">
      <c r="A107" s="142"/>
      <c r="B107" s="143" t="s">
        <v>61</v>
      </c>
      <c r="C107" s="118" t="s">
        <v>38</v>
      </c>
      <c r="D107" s="121" t="s">
        <v>39</v>
      </c>
      <c r="E107" s="98" t="s">
        <v>18</v>
      </c>
      <c r="F107" s="48">
        <f>G107+H107</f>
        <v>1000000</v>
      </c>
      <c r="G107" s="18"/>
      <c r="H107" s="18">
        <f>200000*5</f>
        <v>1000000</v>
      </c>
      <c r="I107" s="48"/>
      <c r="J107" s="18"/>
      <c r="K107" s="18"/>
      <c r="L107" s="49"/>
      <c r="M107" s="18"/>
      <c r="N107" s="18"/>
    </row>
    <row r="108" spans="1:15" s="9" customFormat="1" ht="14.25" customHeight="1" x14ac:dyDescent="0.3">
      <c r="A108" s="142"/>
      <c r="B108" s="149"/>
      <c r="C108" s="119"/>
      <c r="D108" s="122"/>
      <c r="E108" s="96" t="s">
        <v>25</v>
      </c>
      <c r="F108" s="48"/>
      <c r="G108" s="18"/>
      <c r="H108" s="18"/>
      <c r="I108" s="48"/>
      <c r="J108" s="18"/>
      <c r="K108" s="18"/>
      <c r="L108" s="49"/>
      <c r="M108" s="18"/>
      <c r="N108" s="18"/>
    </row>
    <row r="109" spans="1:15" s="9" customFormat="1" ht="34.5" customHeight="1" x14ac:dyDescent="0.3">
      <c r="A109" s="142"/>
      <c r="B109" s="150"/>
      <c r="C109" s="120"/>
      <c r="D109" s="123"/>
      <c r="E109" s="98" t="s">
        <v>20</v>
      </c>
      <c r="F109" s="48"/>
      <c r="G109" s="18"/>
      <c r="H109" s="18"/>
      <c r="I109" s="48"/>
      <c r="J109" s="18"/>
      <c r="K109" s="18"/>
      <c r="L109" s="49"/>
      <c r="M109" s="18"/>
      <c r="N109" s="18"/>
    </row>
    <row r="110" spans="1:15" s="9" customFormat="1" x14ac:dyDescent="0.3">
      <c r="A110" s="142" t="s">
        <v>22</v>
      </c>
      <c r="B110" s="29" t="s">
        <v>69</v>
      </c>
      <c r="C110" s="24"/>
      <c r="D110" s="23"/>
      <c r="E110" s="27"/>
      <c r="F110" s="17">
        <f>G110+H110</f>
        <v>585000</v>
      </c>
      <c r="G110" s="39">
        <f>G111+G112+G113</f>
        <v>585000</v>
      </c>
      <c r="H110" s="18">
        <f>H111+H112+H113</f>
        <v>0</v>
      </c>
      <c r="I110" s="20">
        <f>J110+K110</f>
        <v>617000</v>
      </c>
      <c r="J110" s="18">
        <f>J111+J112+J113</f>
        <v>617000</v>
      </c>
      <c r="K110" s="44">
        <f>K111+K112+K113</f>
        <v>0</v>
      </c>
      <c r="L110" s="17">
        <f>M110+N110</f>
        <v>650000</v>
      </c>
      <c r="M110" s="18">
        <f>M111+M112+M113</f>
        <v>650000</v>
      </c>
      <c r="N110" s="18">
        <f>N111+N112+N113</f>
        <v>0</v>
      </c>
    </row>
    <row r="111" spans="1:15" s="9" customFormat="1" x14ac:dyDescent="0.3">
      <c r="A111" s="142"/>
      <c r="B111" s="155" t="s">
        <v>157</v>
      </c>
      <c r="C111" s="142"/>
      <c r="D111" s="158"/>
      <c r="E111" s="27" t="s">
        <v>18</v>
      </c>
      <c r="F111" s="17">
        <f>G111+H111</f>
        <v>585000</v>
      </c>
      <c r="G111" s="39">
        <f>G116</f>
        <v>585000</v>
      </c>
      <c r="H111" s="18">
        <f>H115</f>
        <v>0</v>
      </c>
      <c r="I111" s="20">
        <f>J111+K111</f>
        <v>617000</v>
      </c>
      <c r="J111" s="18">
        <f>J116</f>
        <v>617000</v>
      </c>
      <c r="K111" s="18">
        <f>K115</f>
        <v>0</v>
      </c>
      <c r="L111" s="17">
        <f>L116</f>
        <v>650000</v>
      </c>
      <c r="M111" s="18">
        <f>M115</f>
        <v>650000</v>
      </c>
      <c r="N111" s="18">
        <f>N115</f>
        <v>0</v>
      </c>
    </row>
    <row r="112" spans="1:15" s="9" customFormat="1" x14ac:dyDescent="0.3">
      <c r="A112" s="142"/>
      <c r="B112" s="156"/>
      <c r="C112" s="142"/>
      <c r="D112" s="158"/>
      <c r="E112" s="23" t="s">
        <v>25</v>
      </c>
      <c r="F112" s="17"/>
      <c r="G112" s="18"/>
      <c r="H112" s="18"/>
      <c r="I112" s="20"/>
      <c r="J112" s="18"/>
      <c r="K112" s="18"/>
      <c r="L112" s="17"/>
      <c r="M112" s="18"/>
      <c r="N112" s="18"/>
    </row>
    <row r="113" spans="1:15" s="9" customFormat="1" ht="26.4" x14ac:dyDescent="0.3">
      <c r="A113" s="142"/>
      <c r="B113" s="157"/>
      <c r="C113" s="142"/>
      <c r="D113" s="158"/>
      <c r="E113" s="27" t="s">
        <v>20</v>
      </c>
      <c r="F113" s="17"/>
      <c r="G113" s="18"/>
      <c r="H113" s="18"/>
      <c r="I113" s="20"/>
      <c r="J113" s="18"/>
      <c r="K113" s="18"/>
      <c r="L113" s="38"/>
      <c r="M113" s="18"/>
      <c r="N113" s="18"/>
    </row>
    <row r="114" spans="1:15" s="9" customFormat="1" x14ac:dyDescent="0.3">
      <c r="A114" s="142"/>
      <c r="B114" s="23" t="s">
        <v>27</v>
      </c>
      <c r="C114" s="24"/>
      <c r="D114" s="23"/>
      <c r="E114" s="27"/>
      <c r="F114" s="17"/>
      <c r="G114" s="18"/>
      <c r="H114" s="19"/>
      <c r="I114" s="20"/>
      <c r="J114" s="18"/>
      <c r="K114" s="19"/>
      <c r="L114" s="17"/>
      <c r="M114" s="18"/>
      <c r="N114" s="19"/>
    </row>
    <row r="115" spans="1:15" s="9" customFormat="1" x14ac:dyDescent="0.3">
      <c r="A115" s="115" t="s">
        <v>28</v>
      </c>
      <c r="B115" s="23" t="s">
        <v>70</v>
      </c>
      <c r="C115" s="24"/>
      <c r="D115" s="23"/>
      <c r="E115" s="27"/>
      <c r="F115" s="38">
        <f>G115+H115</f>
        <v>585000</v>
      </c>
      <c r="G115" s="39">
        <f>G116+G117+G118</f>
        <v>585000</v>
      </c>
      <c r="H115" s="39">
        <f>H116+H117+H118</f>
        <v>0</v>
      </c>
      <c r="I115" s="48">
        <f>J115+K115</f>
        <v>617000</v>
      </c>
      <c r="J115" s="50">
        <f>J116+J117+J118</f>
        <v>617000</v>
      </c>
      <c r="K115" s="50">
        <f>K116+K117+K118</f>
        <v>0</v>
      </c>
      <c r="L115" s="48">
        <f>M115+N115</f>
        <v>650000</v>
      </c>
      <c r="M115" s="51">
        <f>M116+M117+M118</f>
        <v>650000</v>
      </c>
      <c r="N115" s="18">
        <f>N116+N117+N118</f>
        <v>0</v>
      </c>
    </row>
    <row r="116" spans="1:15" s="9" customFormat="1" x14ac:dyDescent="0.3">
      <c r="A116" s="116"/>
      <c r="B116" s="164" t="s">
        <v>67</v>
      </c>
      <c r="C116" s="118" t="s">
        <v>38</v>
      </c>
      <c r="D116" s="121" t="s">
        <v>39</v>
      </c>
      <c r="E116" s="27" t="s">
        <v>18</v>
      </c>
      <c r="F116" s="38">
        <f>G116+H116</f>
        <v>585000</v>
      </c>
      <c r="G116" s="39">
        <v>585000</v>
      </c>
      <c r="H116" s="39">
        <v>0</v>
      </c>
      <c r="I116" s="48">
        <f>J116+K116</f>
        <v>617000</v>
      </c>
      <c r="J116" s="50">
        <v>617000</v>
      </c>
      <c r="K116" s="50">
        <v>0</v>
      </c>
      <c r="L116" s="48">
        <f>M116+N116</f>
        <v>650000</v>
      </c>
      <c r="M116" s="51">
        <v>650000</v>
      </c>
      <c r="N116" s="52">
        <v>0</v>
      </c>
    </row>
    <row r="117" spans="1:15" s="9" customFormat="1" x14ac:dyDescent="0.3">
      <c r="A117" s="116"/>
      <c r="B117" s="165"/>
      <c r="C117" s="119"/>
      <c r="D117" s="122"/>
      <c r="E117" s="23" t="s">
        <v>25</v>
      </c>
      <c r="F117" s="17"/>
      <c r="G117" s="18"/>
      <c r="H117" s="18"/>
      <c r="I117" s="17"/>
      <c r="J117" s="18"/>
      <c r="K117" s="18"/>
      <c r="L117" s="17"/>
      <c r="M117" s="18"/>
      <c r="N117" s="18"/>
    </row>
    <row r="118" spans="1:15" s="9" customFormat="1" ht="36.75" customHeight="1" x14ac:dyDescent="0.3">
      <c r="A118" s="117"/>
      <c r="B118" s="166"/>
      <c r="C118" s="120"/>
      <c r="D118" s="123"/>
      <c r="E118" s="27" t="s">
        <v>20</v>
      </c>
      <c r="F118" s="17"/>
      <c r="G118" s="18"/>
      <c r="H118" s="18"/>
      <c r="I118" s="17"/>
      <c r="J118" s="18"/>
      <c r="K118" s="18"/>
      <c r="L118" s="17"/>
      <c r="M118" s="18"/>
      <c r="N118" s="18"/>
    </row>
    <row r="119" spans="1:15" x14ac:dyDescent="0.3">
      <c r="A119" s="53"/>
      <c r="B119" s="167" t="s">
        <v>68</v>
      </c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9"/>
    </row>
    <row r="120" spans="1:15" s="9" customFormat="1" ht="15" customHeight="1" x14ac:dyDescent="0.3">
      <c r="A120" s="142" t="s">
        <v>22</v>
      </c>
      <c r="B120" s="29" t="s">
        <v>75</v>
      </c>
      <c r="C120" s="24"/>
      <c r="D120" s="23"/>
      <c r="E120" s="27"/>
      <c r="F120" s="17">
        <f>G120+H120</f>
        <v>3099090</v>
      </c>
      <c r="G120" s="18">
        <f>G121+G122+G123</f>
        <v>0</v>
      </c>
      <c r="H120" s="18">
        <f>H121+H122+H123</f>
        <v>3099090</v>
      </c>
      <c r="I120" s="17">
        <f>J120+K120</f>
        <v>50000000</v>
      </c>
      <c r="J120" s="18">
        <f>J121+J122+J123</f>
        <v>0</v>
      </c>
      <c r="K120" s="18">
        <f>K121+K122+K123</f>
        <v>50000000</v>
      </c>
      <c r="L120" s="17">
        <f>M120+N120</f>
        <v>28724922</v>
      </c>
      <c r="M120" s="18">
        <f>M121+M122+M123</f>
        <v>0</v>
      </c>
      <c r="N120" s="18">
        <f>N121+N122+N123</f>
        <v>28724922</v>
      </c>
    </row>
    <row r="121" spans="1:15" s="9" customFormat="1" x14ac:dyDescent="0.3">
      <c r="A121" s="142"/>
      <c r="B121" s="155" t="s">
        <v>34</v>
      </c>
      <c r="C121" s="142"/>
      <c r="D121" s="158"/>
      <c r="E121" s="27" t="s">
        <v>18</v>
      </c>
      <c r="F121" s="17">
        <f>G121+H121</f>
        <v>3099090</v>
      </c>
      <c r="G121" s="18">
        <f>G126+G130</f>
        <v>0</v>
      </c>
      <c r="H121" s="18">
        <f>H126+H130+H134</f>
        <v>3099090</v>
      </c>
      <c r="I121" s="17">
        <f>J121+K121</f>
        <v>50000000</v>
      </c>
      <c r="J121" s="18">
        <f>J126+J130</f>
        <v>0</v>
      </c>
      <c r="K121" s="18">
        <f>K126+K130</f>
        <v>50000000</v>
      </c>
      <c r="L121" s="17">
        <f>M121+N121</f>
        <v>28724922</v>
      </c>
      <c r="M121" s="18">
        <f>M126+M130</f>
        <v>0</v>
      </c>
      <c r="N121" s="18">
        <f>N126+N130</f>
        <v>28724922</v>
      </c>
      <c r="O121" s="28"/>
    </row>
    <row r="122" spans="1:15" s="9" customFormat="1" ht="14.25" customHeight="1" x14ac:dyDescent="0.3">
      <c r="A122" s="142"/>
      <c r="B122" s="156"/>
      <c r="C122" s="142"/>
      <c r="D122" s="158"/>
      <c r="E122" s="23" t="s">
        <v>25</v>
      </c>
      <c r="F122" s="17"/>
      <c r="G122" s="18"/>
      <c r="H122" s="18"/>
      <c r="I122" s="17"/>
      <c r="J122" s="18"/>
      <c r="K122" s="18"/>
      <c r="L122" s="17"/>
      <c r="M122" s="18"/>
      <c r="N122" s="18"/>
      <c r="O122" s="28"/>
    </row>
    <row r="123" spans="1:15" s="9" customFormat="1" ht="31.5" customHeight="1" x14ac:dyDescent="0.3">
      <c r="A123" s="142"/>
      <c r="B123" s="157"/>
      <c r="C123" s="142"/>
      <c r="D123" s="158"/>
      <c r="E123" s="27" t="s">
        <v>20</v>
      </c>
      <c r="F123" s="17"/>
      <c r="G123" s="18"/>
      <c r="H123" s="18"/>
      <c r="I123" s="17">
        <f>J123+K123</f>
        <v>0</v>
      </c>
      <c r="J123" s="18"/>
      <c r="K123" s="18">
        <f>K153</f>
        <v>0</v>
      </c>
      <c r="L123" s="17">
        <f>M123+N123</f>
        <v>0</v>
      </c>
      <c r="M123" s="18"/>
      <c r="N123" s="18">
        <f>N153</f>
        <v>0</v>
      </c>
    </row>
    <row r="124" spans="1:15" s="9" customFormat="1" ht="12.75" customHeight="1" x14ac:dyDescent="0.3">
      <c r="A124" s="142"/>
      <c r="B124" s="23" t="s">
        <v>27</v>
      </c>
      <c r="C124" s="24"/>
      <c r="D124" s="23"/>
      <c r="E124" s="27"/>
      <c r="F124" s="17"/>
      <c r="G124" s="18"/>
      <c r="H124" s="19"/>
      <c r="I124" s="20"/>
      <c r="J124" s="18"/>
      <c r="K124" s="19"/>
      <c r="L124" s="17"/>
      <c r="M124" s="17"/>
      <c r="N124" s="54"/>
    </row>
    <row r="125" spans="1:15" s="9" customFormat="1" ht="17.25" customHeight="1" x14ac:dyDescent="0.3">
      <c r="A125" s="115" t="s">
        <v>28</v>
      </c>
      <c r="B125" s="55" t="s">
        <v>129</v>
      </c>
      <c r="C125" s="24"/>
      <c r="D125" s="55"/>
      <c r="E125" s="55"/>
      <c r="F125" s="17"/>
      <c r="G125" s="18"/>
      <c r="H125" s="18"/>
      <c r="I125" s="17">
        <f>J125+K125</f>
        <v>50000000</v>
      </c>
      <c r="J125" s="18">
        <f>J126+J127+J128</f>
        <v>0</v>
      </c>
      <c r="K125" s="18">
        <f>K126+K127+K128</f>
        <v>50000000</v>
      </c>
      <c r="L125" s="17">
        <f>M125+N125</f>
        <v>28724922</v>
      </c>
      <c r="M125" s="17">
        <f>M126+M127+M128</f>
        <v>0</v>
      </c>
      <c r="N125" s="17">
        <f>N126+N127+N128</f>
        <v>28724922</v>
      </c>
    </row>
    <row r="126" spans="1:15" s="9" customFormat="1" ht="17.25" customHeight="1" x14ac:dyDescent="0.3">
      <c r="A126" s="116"/>
      <c r="B126" s="124" t="s">
        <v>71</v>
      </c>
      <c r="C126" s="118" t="s">
        <v>72</v>
      </c>
      <c r="D126" s="121" t="s">
        <v>73</v>
      </c>
      <c r="E126" s="55" t="s">
        <v>18</v>
      </c>
      <c r="F126" s="17"/>
      <c r="G126" s="18"/>
      <c r="H126" s="18"/>
      <c r="I126" s="17">
        <f>J126+K126</f>
        <v>50000000</v>
      </c>
      <c r="J126" s="18"/>
      <c r="K126" s="18">
        <f>25000000*2</f>
        <v>50000000</v>
      </c>
      <c r="L126" s="17">
        <f>M126+N126</f>
        <v>28724922</v>
      </c>
      <c r="M126" s="17"/>
      <c r="N126" s="17">
        <v>28724922</v>
      </c>
      <c r="O126" s="28"/>
    </row>
    <row r="127" spans="1:15" s="9" customFormat="1" ht="17.25" customHeight="1" x14ac:dyDescent="0.3">
      <c r="A127" s="116"/>
      <c r="B127" s="125"/>
      <c r="C127" s="119"/>
      <c r="D127" s="122"/>
      <c r="E127" s="55" t="s">
        <v>25</v>
      </c>
      <c r="F127" s="56"/>
      <c r="G127" s="57"/>
      <c r="H127" s="57"/>
      <c r="I127" s="56"/>
      <c r="J127" s="57"/>
      <c r="K127" s="57"/>
      <c r="L127" s="56"/>
      <c r="M127" s="56"/>
      <c r="N127" s="56"/>
    </row>
    <row r="128" spans="1:15" s="9" customFormat="1" ht="26.25" customHeight="1" x14ac:dyDescent="0.3">
      <c r="A128" s="117"/>
      <c r="B128" s="126"/>
      <c r="C128" s="120"/>
      <c r="D128" s="123"/>
      <c r="E128" s="58" t="s">
        <v>20</v>
      </c>
      <c r="F128" s="17"/>
      <c r="G128" s="18"/>
      <c r="H128" s="18"/>
      <c r="I128" s="17"/>
      <c r="J128" s="18"/>
      <c r="K128" s="18"/>
      <c r="L128" s="17"/>
      <c r="M128" s="18"/>
      <c r="N128" s="18"/>
    </row>
    <row r="129" spans="1:15" s="9" customFormat="1" ht="17.25" customHeight="1" x14ac:dyDescent="0.3">
      <c r="A129" s="115" t="s">
        <v>28</v>
      </c>
      <c r="B129" s="55" t="s">
        <v>130</v>
      </c>
      <c r="C129" s="24"/>
      <c r="D129" s="55"/>
      <c r="E129" s="55"/>
      <c r="F129" s="17">
        <f>G129+H129</f>
        <v>1500000</v>
      </c>
      <c r="G129" s="18">
        <f>G130+G131+G132</f>
        <v>0</v>
      </c>
      <c r="H129" s="18">
        <f>H130+H131+H132</f>
        <v>1500000</v>
      </c>
      <c r="I129" s="20"/>
      <c r="J129" s="18"/>
      <c r="K129" s="18"/>
      <c r="L129" s="17"/>
      <c r="M129" s="18"/>
      <c r="N129" s="18"/>
    </row>
    <row r="130" spans="1:15" s="9" customFormat="1" ht="17.25" customHeight="1" x14ac:dyDescent="0.3">
      <c r="A130" s="116"/>
      <c r="B130" s="124" t="s">
        <v>74</v>
      </c>
      <c r="C130" s="118" t="s">
        <v>72</v>
      </c>
      <c r="D130" s="121" t="s">
        <v>73</v>
      </c>
      <c r="E130" s="55" t="s">
        <v>18</v>
      </c>
      <c r="F130" s="48">
        <f>G130+H130</f>
        <v>1500000</v>
      </c>
      <c r="G130" s="50"/>
      <c r="H130" s="50">
        <v>1500000</v>
      </c>
      <c r="I130" s="48"/>
      <c r="J130" s="51"/>
      <c r="K130" s="51"/>
      <c r="L130" s="59"/>
      <c r="M130" s="51"/>
      <c r="N130" s="51"/>
    </row>
    <row r="131" spans="1:15" s="9" customFormat="1" ht="17.25" customHeight="1" x14ac:dyDescent="0.3">
      <c r="A131" s="116"/>
      <c r="B131" s="125"/>
      <c r="C131" s="119"/>
      <c r="D131" s="122"/>
      <c r="E131" s="55" t="s">
        <v>25</v>
      </c>
      <c r="F131" s="56"/>
      <c r="G131" s="57"/>
      <c r="H131" s="57"/>
      <c r="I131" s="56"/>
      <c r="J131" s="51"/>
      <c r="K131" s="51"/>
      <c r="L131" s="59"/>
      <c r="M131" s="51"/>
      <c r="N131" s="51"/>
    </row>
    <row r="132" spans="1:15" s="9" customFormat="1" ht="50.25" customHeight="1" x14ac:dyDescent="0.3">
      <c r="A132" s="117"/>
      <c r="B132" s="126"/>
      <c r="C132" s="120"/>
      <c r="D132" s="123"/>
      <c r="E132" s="55" t="s">
        <v>20</v>
      </c>
      <c r="F132" s="17"/>
      <c r="G132" s="18"/>
      <c r="H132" s="18"/>
      <c r="I132" s="17"/>
      <c r="J132" s="51"/>
      <c r="K132" s="51"/>
      <c r="L132" s="59"/>
      <c r="M132" s="51"/>
      <c r="N132" s="51"/>
    </row>
    <row r="133" spans="1:15" s="9" customFormat="1" ht="15.75" customHeight="1" x14ac:dyDescent="0.3">
      <c r="A133" s="115" t="s">
        <v>28</v>
      </c>
      <c r="B133" s="102" t="s">
        <v>159</v>
      </c>
      <c r="C133" s="100"/>
      <c r="D133" s="101"/>
      <c r="E133" s="102"/>
      <c r="F133" s="17">
        <f>G133+H133</f>
        <v>1599090</v>
      </c>
      <c r="G133" s="18">
        <f>G134+G135+G136</f>
        <v>0</v>
      </c>
      <c r="H133" s="18">
        <f>H134+H135+H136</f>
        <v>1599090</v>
      </c>
      <c r="I133" s="17"/>
      <c r="J133" s="51"/>
      <c r="K133" s="51"/>
      <c r="L133" s="59"/>
      <c r="M133" s="51"/>
      <c r="N133" s="51"/>
    </row>
    <row r="134" spans="1:15" s="9" customFormat="1" ht="19.5" customHeight="1" x14ac:dyDescent="0.3">
      <c r="A134" s="116"/>
      <c r="B134" s="124" t="s">
        <v>160</v>
      </c>
      <c r="C134" s="118" t="s">
        <v>72</v>
      </c>
      <c r="D134" s="121" t="s">
        <v>73</v>
      </c>
      <c r="E134" s="102" t="s">
        <v>18</v>
      </c>
      <c r="F134" s="17">
        <f>G134+H134</f>
        <v>1599090</v>
      </c>
      <c r="G134" s="18"/>
      <c r="H134" s="18">
        <v>1599090</v>
      </c>
      <c r="I134" s="17"/>
      <c r="J134" s="51"/>
      <c r="K134" s="51"/>
      <c r="L134" s="59"/>
      <c r="M134" s="51"/>
      <c r="N134" s="51"/>
    </row>
    <row r="135" spans="1:15" s="9" customFormat="1" ht="30.75" customHeight="1" x14ac:dyDescent="0.3">
      <c r="A135" s="116"/>
      <c r="B135" s="125"/>
      <c r="C135" s="119"/>
      <c r="D135" s="122"/>
      <c r="E135" s="102" t="s">
        <v>25</v>
      </c>
      <c r="F135" s="17"/>
      <c r="G135" s="18"/>
      <c r="H135" s="18"/>
      <c r="I135" s="17"/>
      <c r="J135" s="51"/>
      <c r="K135" s="51"/>
      <c r="L135" s="59"/>
      <c r="M135" s="51"/>
      <c r="N135" s="51"/>
    </row>
    <row r="136" spans="1:15" s="9" customFormat="1" ht="54.75" customHeight="1" x14ac:dyDescent="0.3">
      <c r="A136" s="117"/>
      <c r="B136" s="126"/>
      <c r="C136" s="120"/>
      <c r="D136" s="123"/>
      <c r="E136" s="102" t="s">
        <v>20</v>
      </c>
      <c r="F136" s="17"/>
      <c r="G136" s="18"/>
      <c r="H136" s="18"/>
      <c r="I136" s="17"/>
      <c r="J136" s="51"/>
      <c r="K136" s="51"/>
      <c r="L136" s="59"/>
      <c r="M136" s="51"/>
      <c r="N136" s="51"/>
    </row>
    <row r="137" spans="1:15" s="9" customFormat="1" ht="15.75" customHeight="1" x14ac:dyDescent="0.3">
      <c r="A137" s="142" t="s">
        <v>22</v>
      </c>
      <c r="B137" s="29" t="s">
        <v>80</v>
      </c>
      <c r="C137" s="24"/>
      <c r="D137" s="23"/>
      <c r="E137" s="27"/>
      <c r="F137" s="17">
        <f>G137+H137</f>
        <v>7900000</v>
      </c>
      <c r="G137" s="18">
        <f>G138+G139+G140</f>
        <v>0</v>
      </c>
      <c r="H137" s="18">
        <f>H138+H139+H140</f>
        <v>7900000</v>
      </c>
      <c r="I137" s="17">
        <f>J137+K137</f>
        <v>0</v>
      </c>
      <c r="J137" s="18">
        <f>J138+J139+J140</f>
        <v>0</v>
      </c>
      <c r="K137" s="18">
        <f>K138+K139+K140</f>
        <v>0</v>
      </c>
      <c r="L137" s="17">
        <f>M137+N137</f>
        <v>0</v>
      </c>
      <c r="M137" s="18">
        <f>M138+M139+M140</f>
        <v>0</v>
      </c>
      <c r="N137" s="18">
        <f>N138+N139+N140</f>
        <v>0</v>
      </c>
    </row>
    <row r="138" spans="1:15" s="9" customFormat="1" x14ac:dyDescent="0.3">
      <c r="A138" s="142"/>
      <c r="B138" s="155" t="s">
        <v>76</v>
      </c>
      <c r="C138" s="142"/>
      <c r="D138" s="158"/>
      <c r="E138" s="27" t="s">
        <v>18</v>
      </c>
      <c r="F138" s="17">
        <f>G138+H138</f>
        <v>2300000</v>
      </c>
      <c r="G138" s="18"/>
      <c r="H138" s="18">
        <f>H143+H147+H151+H155</f>
        <v>2300000</v>
      </c>
      <c r="I138" s="17">
        <f>J138+K138</f>
        <v>0</v>
      </c>
      <c r="J138" s="18"/>
      <c r="K138" s="18">
        <f>K143+K147+K151+K155</f>
        <v>0</v>
      </c>
      <c r="L138" s="17">
        <f>M138+N138</f>
        <v>0</v>
      </c>
      <c r="M138" s="18"/>
      <c r="N138" s="18">
        <f>N143+N147+N151+N155</f>
        <v>0</v>
      </c>
      <c r="O138" s="28"/>
    </row>
    <row r="139" spans="1:15" s="9" customFormat="1" ht="14.25" customHeight="1" x14ac:dyDescent="0.3">
      <c r="A139" s="142"/>
      <c r="B139" s="156"/>
      <c r="C139" s="142"/>
      <c r="D139" s="158"/>
      <c r="E139" s="23" t="s">
        <v>25</v>
      </c>
      <c r="F139" s="17"/>
      <c r="G139" s="18"/>
      <c r="H139" s="18"/>
      <c r="I139" s="17"/>
      <c r="J139" s="18"/>
      <c r="K139" s="18"/>
      <c r="L139" s="17"/>
      <c r="M139" s="18"/>
      <c r="N139" s="18"/>
      <c r="O139" s="28"/>
    </row>
    <row r="140" spans="1:15" s="9" customFormat="1" ht="31.5" customHeight="1" x14ac:dyDescent="0.3">
      <c r="A140" s="142"/>
      <c r="B140" s="157"/>
      <c r="C140" s="142"/>
      <c r="D140" s="158"/>
      <c r="E140" s="27" t="s">
        <v>20</v>
      </c>
      <c r="F140" s="17">
        <f>G140+H140</f>
        <v>5600000</v>
      </c>
      <c r="G140" s="18"/>
      <c r="H140" s="18">
        <f>H145+H149+H153+H157</f>
        <v>5600000</v>
      </c>
      <c r="I140" s="17">
        <f>J140+K140</f>
        <v>0</v>
      </c>
      <c r="J140" s="18"/>
      <c r="K140" s="18">
        <f>K145+K149+K153+K157</f>
        <v>0</v>
      </c>
      <c r="L140" s="17">
        <f>M140+N140</f>
        <v>0</v>
      </c>
      <c r="M140" s="18"/>
      <c r="N140" s="18">
        <f>N145+N149+N153+N157</f>
        <v>0</v>
      </c>
    </row>
    <row r="141" spans="1:15" s="9" customFormat="1" x14ac:dyDescent="0.3">
      <c r="A141" s="142"/>
      <c r="B141" s="23" t="s">
        <v>27</v>
      </c>
      <c r="C141" s="24"/>
      <c r="D141" s="23"/>
      <c r="E141" s="27"/>
      <c r="F141" s="17"/>
      <c r="G141" s="18"/>
      <c r="H141" s="19"/>
      <c r="I141" s="20"/>
      <c r="J141" s="18"/>
      <c r="K141" s="19"/>
      <c r="L141" s="17"/>
      <c r="M141" s="17"/>
      <c r="N141" s="54"/>
    </row>
    <row r="142" spans="1:15" s="9" customFormat="1" ht="17.25" customHeight="1" x14ac:dyDescent="0.3">
      <c r="A142" s="115" t="s">
        <v>28</v>
      </c>
      <c r="B142" s="60" t="s">
        <v>81</v>
      </c>
      <c r="C142" s="19"/>
      <c r="D142" s="60"/>
      <c r="E142" s="55"/>
      <c r="F142" s="17">
        <f>G142+H142</f>
        <v>200000</v>
      </c>
      <c r="G142" s="18">
        <f>G143+G144+G145</f>
        <v>0</v>
      </c>
      <c r="H142" s="18">
        <f>H143+H144+H145</f>
        <v>200000</v>
      </c>
      <c r="I142" s="17"/>
      <c r="J142" s="18"/>
      <c r="K142" s="43"/>
      <c r="L142" s="17"/>
      <c r="M142" s="18"/>
      <c r="N142" s="18"/>
    </row>
    <row r="143" spans="1:15" s="9" customFormat="1" ht="17.25" customHeight="1" x14ac:dyDescent="0.3">
      <c r="A143" s="116"/>
      <c r="B143" s="170" t="s">
        <v>77</v>
      </c>
      <c r="C143" s="118" t="s">
        <v>72</v>
      </c>
      <c r="D143" s="121" t="s">
        <v>73</v>
      </c>
      <c r="E143" s="55" t="s">
        <v>18</v>
      </c>
      <c r="F143" s="48">
        <f>G143+H143</f>
        <v>200000</v>
      </c>
      <c r="G143" s="50"/>
      <c r="H143" s="50">
        <v>200000</v>
      </c>
      <c r="I143" s="17"/>
      <c r="J143" s="18"/>
      <c r="K143" s="43"/>
      <c r="L143" s="17"/>
      <c r="M143" s="18"/>
      <c r="N143" s="43"/>
    </row>
    <row r="144" spans="1:15" s="9" customFormat="1" ht="17.25" customHeight="1" x14ac:dyDescent="0.3">
      <c r="A144" s="116"/>
      <c r="B144" s="170"/>
      <c r="C144" s="119"/>
      <c r="D144" s="122"/>
      <c r="E144" s="55" t="s">
        <v>25</v>
      </c>
      <c r="F144" s="17"/>
      <c r="G144" s="18"/>
      <c r="H144" s="19"/>
      <c r="I144" s="17"/>
      <c r="J144" s="18"/>
      <c r="K144" s="43"/>
      <c r="L144" s="17"/>
      <c r="M144" s="18"/>
      <c r="N144" s="43"/>
    </row>
    <row r="145" spans="1:14" s="9" customFormat="1" ht="30" customHeight="1" x14ac:dyDescent="0.3">
      <c r="A145" s="117"/>
      <c r="B145" s="170"/>
      <c r="C145" s="120"/>
      <c r="D145" s="123"/>
      <c r="E145" s="55" t="s">
        <v>20</v>
      </c>
      <c r="F145" s="17"/>
      <c r="G145" s="18"/>
      <c r="H145" s="19"/>
      <c r="I145" s="17"/>
      <c r="J145" s="18"/>
      <c r="K145" s="43"/>
      <c r="L145" s="17"/>
      <c r="M145" s="18"/>
      <c r="N145" s="19"/>
    </row>
    <row r="146" spans="1:14" s="9" customFormat="1" ht="18" customHeight="1" x14ac:dyDescent="0.3">
      <c r="A146" s="115" t="s">
        <v>28</v>
      </c>
      <c r="B146" s="60" t="s">
        <v>82</v>
      </c>
      <c r="C146" s="19"/>
      <c r="D146" s="60"/>
      <c r="E146" s="55"/>
      <c r="F146" s="17">
        <f>G146+H146</f>
        <v>200000</v>
      </c>
      <c r="G146" s="18">
        <f>G147+G149+G150</f>
        <v>0</v>
      </c>
      <c r="H146" s="18">
        <f>H147</f>
        <v>200000</v>
      </c>
      <c r="I146" s="17"/>
      <c r="J146" s="18"/>
      <c r="K146" s="43"/>
      <c r="L146" s="17"/>
      <c r="M146" s="18"/>
      <c r="N146" s="18"/>
    </row>
    <row r="147" spans="1:14" s="9" customFormat="1" ht="44.4" customHeight="1" x14ac:dyDescent="0.3">
      <c r="A147" s="116"/>
      <c r="B147" s="170" t="s">
        <v>166</v>
      </c>
      <c r="C147" s="118" t="s">
        <v>72</v>
      </c>
      <c r="D147" s="121" t="s">
        <v>73</v>
      </c>
      <c r="E147" s="55" t="s">
        <v>18</v>
      </c>
      <c r="F147" s="48">
        <f>G147+H147</f>
        <v>200000</v>
      </c>
      <c r="G147" s="50"/>
      <c r="H147" s="50">
        <v>200000</v>
      </c>
      <c r="I147" s="17"/>
      <c r="J147" s="18"/>
      <c r="K147" s="43"/>
      <c r="L147" s="17"/>
      <c r="M147" s="18"/>
      <c r="N147" s="43"/>
    </row>
    <row r="148" spans="1:14" s="9" customFormat="1" ht="26.4" customHeight="1" x14ac:dyDescent="0.3">
      <c r="A148" s="116"/>
      <c r="B148" s="170"/>
      <c r="C148" s="119"/>
      <c r="D148" s="122"/>
      <c r="E148" s="55" t="s">
        <v>25</v>
      </c>
      <c r="F148" s="17"/>
      <c r="G148" s="18"/>
      <c r="H148" s="19"/>
      <c r="I148" s="17"/>
      <c r="J148" s="18"/>
      <c r="K148" s="43"/>
      <c r="L148" s="17"/>
      <c r="M148" s="18"/>
      <c r="N148" s="43"/>
    </row>
    <row r="149" spans="1:14" s="9" customFormat="1" ht="30" customHeight="1" x14ac:dyDescent="0.3">
      <c r="A149" s="117"/>
      <c r="B149" s="170"/>
      <c r="C149" s="120"/>
      <c r="D149" s="123"/>
      <c r="E149" s="55" t="s">
        <v>20</v>
      </c>
      <c r="F149" s="17"/>
      <c r="G149" s="18"/>
      <c r="H149" s="19"/>
      <c r="I149" s="17"/>
      <c r="J149" s="18"/>
      <c r="K149" s="43"/>
      <c r="L149" s="17"/>
      <c r="M149" s="18"/>
      <c r="N149" s="19"/>
    </row>
    <row r="150" spans="1:14" s="9" customFormat="1" ht="17.25" customHeight="1" x14ac:dyDescent="0.3">
      <c r="A150" s="115" t="s">
        <v>28</v>
      </c>
      <c r="B150" s="55" t="s">
        <v>131</v>
      </c>
      <c r="C150" s="24"/>
      <c r="D150" s="55"/>
      <c r="E150" s="55"/>
      <c r="F150" s="17">
        <f>G150+H150</f>
        <v>4500000</v>
      </c>
      <c r="G150" s="18">
        <f>G151+G152+G153</f>
        <v>0</v>
      </c>
      <c r="H150" s="18">
        <f>H151+H153</f>
        <v>4500000</v>
      </c>
      <c r="I150" s="20"/>
      <c r="J150" s="18"/>
      <c r="K150" s="18"/>
      <c r="L150" s="17"/>
      <c r="M150" s="18"/>
      <c r="N150" s="18"/>
    </row>
    <row r="151" spans="1:14" s="9" customFormat="1" ht="17.25" customHeight="1" x14ac:dyDescent="0.3">
      <c r="A151" s="116"/>
      <c r="B151" s="124" t="s">
        <v>78</v>
      </c>
      <c r="C151" s="118" t="s">
        <v>72</v>
      </c>
      <c r="D151" s="121" t="s">
        <v>73</v>
      </c>
      <c r="E151" s="55" t="s">
        <v>18</v>
      </c>
      <c r="F151" s="48">
        <f>G151+H151</f>
        <v>1100000</v>
      </c>
      <c r="G151" s="50"/>
      <c r="H151" s="50">
        <v>1100000</v>
      </c>
      <c r="I151" s="48"/>
      <c r="J151" s="51"/>
      <c r="K151" s="51"/>
      <c r="L151" s="61"/>
      <c r="M151" s="52"/>
      <c r="N151" s="52"/>
    </row>
    <row r="152" spans="1:14" s="9" customFormat="1" ht="17.25" customHeight="1" x14ac:dyDescent="0.3">
      <c r="A152" s="116"/>
      <c r="B152" s="125"/>
      <c r="C152" s="119"/>
      <c r="D152" s="122"/>
      <c r="E152" s="55" t="s">
        <v>25</v>
      </c>
      <c r="F152" s="56"/>
      <c r="G152" s="57"/>
      <c r="H152" s="57"/>
      <c r="I152" s="56"/>
      <c r="J152" s="57"/>
      <c r="K152" s="57"/>
      <c r="L152" s="56"/>
      <c r="M152" s="57"/>
      <c r="N152" s="57"/>
    </row>
    <row r="153" spans="1:14" s="9" customFormat="1" ht="45.75" customHeight="1" x14ac:dyDescent="0.3">
      <c r="A153" s="117"/>
      <c r="B153" s="126"/>
      <c r="C153" s="120"/>
      <c r="D153" s="123"/>
      <c r="E153" s="58" t="s">
        <v>20</v>
      </c>
      <c r="F153" s="17">
        <f>G153+H153</f>
        <v>3400000</v>
      </c>
      <c r="G153" s="18"/>
      <c r="H153" s="18">
        <v>3400000</v>
      </c>
      <c r="I153" s="17"/>
      <c r="J153" s="18"/>
      <c r="K153" s="18"/>
      <c r="L153" s="17"/>
      <c r="M153" s="18"/>
      <c r="N153" s="18"/>
    </row>
    <row r="154" spans="1:14" ht="17.25" customHeight="1" x14ac:dyDescent="0.3">
      <c r="A154" s="115" t="s">
        <v>28</v>
      </c>
      <c r="B154" s="55" t="s">
        <v>132</v>
      </c>
      <c r="C154" s="62"/>
      <c r="D154" s="63"/>
      <c r="E154" s="63"/>
      <c r="F154" s="64">
        <f>G154+H154</f>
        <v>3000000</v>
      </c>
      <c r="G154" s="65">
        <f>G155+G156+G157</f>
        <v>0</v>
      </c>
      <c r="H154" s="65">
        <f>H155+H156+H157</f>
        <v>3000000</v>
      </c>
      <c r="I154" s="66"/>
      <c r="J154" s="65"/>
      <c r="K154" s="65"/>
      <c r="L154" s="64"/>
      <c r="M154" s="65"/>
      <c r="N154" s="65"/>
    </row>
    <row r="155" spans="1:14" ht="17.25" customHeight="1" x14ac:dyDescent="0.3">
      <c r="A155" s="116"/>
      <c r="B155" s="172" t="s">
        <v>79</v>
      </c>
      <c r="C155" s="118" t="s">
        <v>72</v>
      </c>
      <c r="D155" s="121" t="s">
        <v>73</v>
      </c>
      <c r="E155" s="63" t="s">
        <v>18</v>
      </c>
      <c r="F155" s="48">
        <f>G155+H155</f>
        <v>800000</v>
      </c>
      <c r="G155" s="50"/>
      <c r="H155" s="50">
        <v>800000</v>
      </c>
      <c r="I155" s="48"/>
      <c r="J155" s="67"/>
      <c r="K155" s="67"/>
      <c r="L155" s="68"/>
      <c r="M155" s="67"/>
      <c r="N155" s="67"/>
    </row>
    <row r="156" spans="1:14" ht="17.25" customHeight="1" x14ac:dyDescent="0.3">
      <c r="A156" s="116"/>
      <c r="B156" s="173"/>
      <c r="C156" s="119"/>
      <c r="D156" s="122"/>
      <c r="E156" s="63" t="s">
        <v>25</v>
      </c>
      <c r="F156" s="69"/>
      <c r="G156" s="70"/>
      <c r="H156" s="70"/>
      <c r="I156" s="69"/>
      <c r="J156" s="67"/>
      <c r="K156" s="67"/>
      <c r="L156" s="68"/>
      <c r="M156" s="67"/>
      <c r="N156" s="67"/>
    </row>
    <row r="157" spans="1:14" ht="34.5" customHeight="1" x14ac:dyDescent="0.3">
      <c r="A157" s="117"/>
      <c r="B157" s="174"/>
      <c r="C157" s="120"/>
      <c r="D157" s="123"/>
      <c r="E157" s="63" t="s">
        <v>20</v>
      </c>
      <c r="F157" s="64">
        <f>G157+H157</f>
        <v>2200000</v>
      </c>
      <c r="G157" s="65"/>
      <c r="H157" s="65">
        <v>2200000</v>
      </c>
      <c r="I157" s="64"/>
      <c r="J157" s="67"/>
      <c r="K157" s="67"/>
      <c r="L157" s="68"/>
      <c r="M157" s="67"/>
      <c r="N157" s="67"/>
    </row>
    <row r="158" spans="1:14" s="9" customFormat="1" x14ac:dyDescent="0.3">
      <c r="A158" s="142" t="s">
        <v>22</v>
      </c>
      <c r="B158" s="29" t="s">
        <v>84</v>
      </c>
      <c r="C158" s="24"/>
      <c r="D158" s="23"/>
      <c r="E158" s="27"/>
      <c r="F158" s="17">
        <f>G158+H158</f>
        <v>465000</v>
      </c>
      <c r="G158" s="39">
        <f>G159+G160+G161</f>
        <v>465000</v>
      </c>
      <c r="H158" s="18"/>
      <c r="I158" s="17">
        <f>J158+K158</f>
        <v>72000</v>
      </c>
      <c r="J158" s="39">
        <f>J159+J160+J161</f>
        <v>72000</v>
      </c>
      <c r="K158" s="18"/>
      <c r="L158" s="17">
        <f>M158+N158</f>
        <v>72000</v>
      </c>
      <c r="M158" s="39">
        <f>M159+M160+M161</f>
        <v>72000</v>
      </c>
      <c r="N158" s="18"/>
    </row>
    <row r="159" spans="1:14" s="9" customFormat="1" x14ac:dyDescent="0.3">
      <c r="A159" s="142"/>
      <c r="B159" s="155" t="s">
        <v>158</v>
      </c>
      <c r="C159" s="142"/>
      <c r="D159" s="158"/>
      <c r="E159" s="27" t="s">
        <v>18</v>
      </c>
      <c r="F159" s="17">
        <f>G159+H159</f>
        <v>465000</v>
      </c>
      <c r="G159" s="39">
        <f>G164+G168</f>
        <v>465000</v>
      </c>
      <c r="H159" s="18"/>
      <c r="I159" s="17">
        <f>J159+K159</f>
        <v>72000</v>
      </c>
      <c r="J159" s="39">
        <f>J164+J168</f>
        <v>72000</v>
      </c>
      <c r="K159" s="18"/>
      <c r="L159" s="17">
        <f>M159+N159</f>
        <v>72000</v>
      </c>
      <c r="M159" s="39">
        <f>M164+M168</f>
        <v>72000</v>
      </c>
      <c r="N159" s="18"/>
    </row>
    <row r="160" spans="1:14" s="9" customFormat="1" x14ac:dyDescent="0.3">
      <c r="A160" s="142"/>
      <c r="B160" s="156"/>
      <c r="C160" s="142"/>
      <c r="D160" s="158"/>
      <c r="E160" s="23" t="s">
        <v>25</v>
      </c>
      <c r="F160" s="17"/>
      <c r="G160" s="18"/>
      <c r="H160" s="18"/>
      <c r="I160" s="17"/>
      <c r="J160" s="18"/>
      <c r="K160" s="18"/>
      <c r="L160" s="17"/>
      <c r="M160" s="18"/>
      <c r="N160" s="18"/>
    </row>
    <row r="161" spans="1:15" s="9" customFormat="1" ht="26.4" x14ac:dyDescent="0.3">
      <c r="A161" s="142"/>
      <c r="B161" s="157"/>
      <c r="C161" s="142"/>
      <c r="D161" s="158"/>
      <c r="E161" s="27" t="s">
        <v>20</v>
      </c>
      <c r="F161" s="17"/>
      <c r="G161" s="18"/>
      <c r="H161" s="18"/>
      <c r="I161" s="17"/>
      <c r="J161" s="18"/>
      <c r="K161" s="18"/>
      <c r="L161" s="38"/>
      <c r="M161" s="18"/>
      <c r="N161" s="18"/>
    </row>
    <row r="162" spans="1:15" s="9" customFormat="1" x14ac:dyDescent="0.3">
      <c r="A162" s="142"/>
      <c r="B162" s="23" t="s">
        <v>27</v>
      </c>
      <c r="C162" s="24"/>
      <c r="D162" s="23"/>
      <c r="E162" s="27"/>
      <c r="F162" s="17"/>
      <c r="G162" s="18"/>
      <c r="H162" s="19"/>
      <c r="I162" s="20"/>
      <c r="J162" s="18"/>
      <c r="K162" s="19"/>
      <c r="L162" s="17"/>
      <c r="M162" s="18"/>
      <c r="N162" s="19"/>
    </row>
    <row r="163" spans="1:15" s="9" customFormat="1" x14ac:dyDescent="0.3">
      <c r="A163" s="115" t="s">
        <v>28</v>
      </c>
      <c r="B163" s="60" t="s">
        <v>85</v>
      </c>
      <c r="C163" s="19"/>
      <c r="D163" s="60"/>
      <c r="E163" s="60"/>
      <c r="F163" s="17">
        <f>G163+H163</f>
        <v>405000</v>
      </c>
      <c r="G163" s="18">
        <f>G164+G165+G166</f>
        <v>405000</v>
      </c>
      <c r="H163" s="17"/>
      <c r="I163" s="18"/>
      <c r="J163" s="18"/>
      <c r="K163" s="60"/>
      <c r="L163" s="71"/>
      <c r="M163" s="71"/>
      <c r="N163" s="60"/>
    </row>
    <row r="164" spans="1:15" s="9" customFormat="1" ht="17.25" customHeight="1" x14ac:dyDescent="0.3">
      <c r="A164" s="116"/>
      <c r="B164" s="171" t="s">
        <v>150</v>
      </c>
      <c r="C164" s="118" t="s">
        <v>72</v>
      </c>
      <c r="D164" s="121" t="s">
        <v>73</v>
      </c>
      <c r="E164" s="55" t="s">
        <v>18</v>
      </c>
      <c r="F164" s="17">
        <f>G164+H164</f>
        <v>405000</v>
      </c>
      <c r="G164" s="18">
        <v>405000</v>
      </c>
      <c r="H164" s="72"/>
      <c r="I164" s="18"/>
      <c r="J164" s="18"/>
      <c r="K164" s="60"/>
      <c r="L164" s="71"/>
      <c r="M164" s="71"/>
      <c r="N164" s="60"/>
    </row>
    <row r="165" spans="1:15" s="9" customFormat="1" ht="16.5" customHeight="1" x14ac:dyDescent="0.3">
      <c r="A165" s="116"/>
      <c r="B165" s="171"/>
      <c r="C165" s="119"/>
      <c r="D165" s="122"/>
      <c r="E165" s="55" t="s">
        <v>25</v>
      </c>
      <c r="F165" s="17"/>
      <c r="G165" s="18"/>
      <c r="H165" s="72"/>
      <c r="I165" s="18"/>
      <c r="J165" s="18"/>
      <c r="K165" s="60"/>
      <c r="L165" s="71"/>
      <c r="M165" s="71"/>
      <c r="N165" s="60"/>
    </row>
    <row r="166" spans="1:15" s="9" customFormat="1" ht="29.25" customHeight="1" x14ac:dyDescent="0.3">
      <c r="A166" s="117"/>
      <c r="B166" s="171"/>
      <c r="C166" s="120"/>
      <c r="D166" s="123"/>
      <c r="E166" s="27" t="s">
        <v>20</v>
      </c>
      <c r="F166" s="17"/>
      <c r="G166" s="18"/>
      <c r="H166" s="72"/>
      <c r="I166" s="18"/>
      <c r="J166" s="18"/>
      <c r="K166" s="60"/>
      <c r="L166" s="71"/>
      <c r="M166" s="71"/>
      <c r="N166" s="60"/>
    </row>
    <row r="167" spans="1:15" s="9" customFormat="1" x14ac:dyDescent="0.3">
      <c r="A167" s="115" t="s">
        <v>28</v>
      </c>
      <c r="B167" s="60" t="s">
        <v>88</v>
      </c>
      <c r="C167" s="19"/>
      <c r="D167" s="60"/>
      <c r="E167" s="60"/>
      <c r="F167" s="17">
        <f>G167+H167</f>
        <v>60000</v>
      </c>
      <c r="G167" s="18">
        <f>G168+G169+G170</f>
        <v>60000</v>
      </c>
      <c r="H167" s="17"/>
      <c r="I167" s="17">
        <f>J167+K167</f>
        <v>72000</v>
      </c>
      <c r="J167" s="18">
        <f>J168+J169+J170</f>
        <v>72000</v>
      </c>
      <c r="K167" s="17"/>
      <c r="L167" s="17">
        <f>M167+N167</f>
        <v>72000</v>
      </c>
      <c r="M167" s="18">
        <f>M168+M169+M170</f>
        <v>72000</v>
      </c>
      <c r="N167" s="60"/>
    </row>
    <row r="168" spans="1:15" s="9" customFormat="1" ht="15" customHeight="1" x14ac:dyDescent="0.3">
      <c r="A168" s="116"/>
      <c r="B168" s="171" t="s">
        <v>151</v>
      </c>
      <c r="C168" s="118" t="s">
        <v>72</v>
      </c>
      <c r="D168" s="121" t="s">
        <v>73</v>
      </c>
      <c r="E168" s="55" t="s">
        <v>18</v>
      </c>
      <c r="F168" s="17">
        <f>G168+H168</f>
        <v>60000</v>
      </c>
      <c r="G168" s="18">
        <v>60000</v>
      </c>
      <c r="H168" s="72"/>
      <c r="I168" s="18">
        <f>J168+K168</f>
        <v>72000</v>
      </c>
      <c r="J168" s="18">
        <v>72000</v>
      </c>
      <c r="K168" s="60"/>
      <c r="L168" s="18">
        <f>M168+N168</f>
        <v>72000</v>
      </c>
      <c r="M168" s="18">
        <v>72000</v>
      </c>
      <c r="N168" s="60"/>
    </row>
    <row r="169" spans="1:15" s="9" customFormat="1" x14ac:dyDescent="0.3">
      <c r="A169" s="116"/>
      <c r="B169" s="171"/>
      <c r="C169" s="119"/>
      <c r="D169" s="122"/>
      <c r="E169" s="55" t="s">
        <v>25</v>
      </c>
      <c r="F169" s="17"/>
      <c r="G169" s="18"/>
      <c r="H169" s="72"/>
      <c r="I169" s="18"/>
      <c r="J169" s="18"/>
      <c r="K169" s="60"/>
      <c r="L169" s="71"/>
      <c r="M169" s="71"/>
      <c r="N169" s="60"/>
    </row>
    <row r="170" spans="1:15" s="9" customFormat="1" ht="29.25" customHeight="1" x14ac:dyDescent="0.3">
      <c r="A170" s="117"/>
      <c r="B170" s="171"/>
      <c r="C170" s="120"/>
      <c r="D170" s="123"/>
      <c r="E170" s="27" t="s">
        <v>20</v>
      </c>
      <c r="F170" s="17"/>
      <c r="G170" s="18"/>
      <c r="H170" s="72"/>
      <c r="I170" s="18"/>
      <c r="J170" s="18"/>
      <c r="K170" s="60"/>
      <c r="L170" s="71"/>
      <c r="M170" s="71"/>
      <c r="N170" s="60"/>
    </row>
    <row r="171" spans="1:15" ht="16.5" customHeight="1" x14ac:dyDescent="0.3">
      <c r="A171" s="73"/>
      <c r="B171" s="167" t="s">
        <v>83</v>
      </c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9"/>
    </row>
    <row r="172" spans="1:15" ht="21.75" customHeight="1" x14ac:dyDescent="0.3">
      <c r="A172" s="142" t="s">
        <v>22</v>
      </c>
      <c r="B172" s="74" t="s">
        <v>97</v>
      </c>
      <c r="C172" s="62"/>
      <c r="D172" s="36"/>
      <c r="E172" s="34"/>
      <c r="F172" s="64">
        <f>G172+H172</f>
        <v>118000</v>
      </c>
      <c r="G172" s="65">
        <f>G173+G174+G175</f>
        <v>0</v>
      </c>
      <c r="H172" s="65">
        <f>H173+H174+H175</f>
        <v>118000</v>
      </c>
      <c r="I172" s="64">
        <f>J172+K172</f>
        <v>39279154</v>
      </c>
      <c r="J172" s="65">
        <f>J173+J174+J175</f>
        <v>0</v>
      </c>
      <c r="K172" s="65">
        <f>K173+K174+K175</f>
        <v>39279154</v>
      </c>
      <c r="L172" s="64">
        <f>M172+N172</f>
        <v>7925000</v>
      </c>
      <c r="M172" s="65">
        <f>M173+M174+M175</f>
        <v>0</v>
      </c>
      <c r="N172" s="65">
        <f>N173+N174+N175</f>
        <v>7925000</v>
      </c>
    </row>
    <row r="173" spans="1:15" ht="20.25" customHeight="1" x14ac:dyDescent="0.3">
      <c r="A173" s="142"/>
      <c r="B173" s="136" t="s">
        <v>34</v>
      </c>
      <c r="C173" s="175"/>
      <c r="D173" s="175"/>
      <c r="E173" s="34" t="s">
        <v>18</v>
      </c>
      <c r="F173" s="64">
        <f>G173+H173</f>
        <v>118000</v>
      </c>
      <c r="G173" s="65">
        <f>G178+G182+G186+G190+G194+G198+G202+G206</f>
        <v>0</v>
      </c>
      <c r="H173" s="65">
        <f>H178+H182+H186+H190+H194+H198+H202+H206</f>
        <v>118000</v>
      </c>
      <c r="I173" s="64">
        <f>J173+K173</f>
        <v>39279154</v>
      </c>
      <c r="J173" s="65">
        <f>J178+J182+J186+J190+J194+J198+J202+J206</f>
        <v>0</v>
      </c>
      <c r="K173" s="65">
        <f>K178+K182+K186+K190+K194+K198+K202+K206</f>
        <v>39279154</v>
      </c>
      <c r="L173" s="64">
        <f>M173+N173</f>
        <v>7925000</v>
      </c>
      <c r="M173" s="65">
        <f>M178+M182+M186+M190+M194+M198+M202+M206</f>
        <v>0</v>
      </c>
      <c r="N173" s="65">
        <f>N178+N182+N186+N190+N194+N198+N202+N206</f>
        <v>7925000</v>
      </c>
    </row>
    <row r="174" spans="1:15" ht="16.5" customHeight="1" x14ac:dyDescent="0.3">
      <c r="A174" s="142"/>
      <c r="B174" s="137"/>
      <c r="C174" s="175"/>
      <c r="D174" s="175"/>
      <c r="E174" s="36" t="s">
        <v>25</v>
      </c>
      <c r="F174" s="64"/>
      <c r="G174" s="65"/>
      <c r="H174" s="65"/>
      <c r="I174" s="66"/>
      <c r="J174" s="65"/>
      <c r="K174" s="65"/>
      <c r="L174" s="64"/>
      <c r="M174" s="65"/>
      <c r="N174" s="65"/>
    </row>
    <row r="175" spans="1:15" ht="25.5" customHeight="1" x14ac:dyDescent="0.3">
      <c r="A175" s="142"/>
      <c r="B175" s="138"/>
      <c r="C175" s="175"/>
      <c r="D175" s="175"/>
      <c r="E175" s="34" t="s">
        <v>20</v>
      </c>
      <c r="F175" s="64"/>
      <c r="G175" s="65"/>
      <c r="H175" s="65"/>
      <c r="I175" s="66"/>
      <c r="J175" s="65"/>
      <c r="K175" s="65"/>
      <c r="L175" s="64"/>
      <c r="M175" s="65"/>
      <c r="N175" s="65"/>
      <c r="O175" s="35"/>
    </row>
    <row r="176" spans="1:15" ht="16.5" customHeight="1" x14ac:dyDescent="0.3">
      <c r="A176" s="142"/>
      <c r="B176" s="36" t="s">
        <v>27</v>
      </c>
      <c r="C176" s="62"/>
      <c r="D176" s="62"/>
      <c r="E176" s="34"/>
      <c r="F176" s="64"/>
      <c r="G176" s="65"/>
      <c r="H176" s="75"/>
      <c r="I176" s="66"/>
      <c r="J176" s="65"/>
      <c r="K176" s="75"/>
      <c r="L176" s="64"/>
      <c r="M176" s="65"/>
      <c r="N176" s="75"/>
    </row>
    <row r="177" spans="1:15" x14ac:dyDescent="0.3">
      <c r="A177" s="115" t="s">
        <v>28</v>
      </c>
      <c r="B177" s="76" t="s">
        <v>133</v>
      </c>
      <c r="C177" s="75"/>
      <c r="D177" s="76"/>
      <c r="E177" s="76"/>
      <c r="F177" s="64"/>
      <c r="G177" s="64"/>
      <c r="H177" s="64"/>
      <c r="I177" s="64">
        <f>J177+K177</f>
        <v>653000</v>
      </c>
      <c r="J177" s="65">
        <f>J178+J179+J180</f>
        <v>0</v>
      </c>
      <c r="K177" s="65">
        <f>K178+K179+K180</f>
        <v>653000</v>
      </c>
      <c r="L177" s="77"/>
      <c r="M177" s="77"/>
      <c r="N177" s="76"/>
    </row>
    <row r="178" spans="1:15" x14ac:dyDescent="0.3">
      <c r="A178" s="116"/>
      <c r="B178" s="176" t="s">
        <v>86</v>
      </c>
      <c r="C178" s="175">
        <v>1014030</v>
      </c>
      <c r="D178" s="175" t="s">
        <v>87</v>
      </c>
      <c r="E178" s="34" t="s">
        <v>18</v>
      </c>
      <c r="F178" s="48"/>
      <c r="G178" s="50"/>
      <c r="H178" s="50"/>
      <c r="I178" s="48">
        <f>J178+K178</f>
        <v>653000</v>
      </c>
      <c r="J178" s="78"/>
      <c r="K178" s="79">
        <v>653000</v>
      </c>
      <c r="L178" s="61"/>
      <c r="M178" s="52"/>
      <c r="N178" s="52"/>
    </row>
    <row r="179" spans="1:15" x14ac:dyDescent="0.3">
      <c r="A179" s="116"/>
      <c r="B179" s="177"/>
      <c r="C179" s="175"/>
      <c r="D179" s="175"/>
      <c r="E179" s="36" t="s">
        <v>25</v>
      </c>
      <c r="F179" s="69"/>
      <c r="G179" s="70"/>
      <c r="H179" s="70"/>
      <c r="I179" s="69"/>
      <c r="J179" s="70"/>
      <c r="K179" s="70"/>
      <c r="L179" s="69"/>
      <c r="M179" s="70"/>
      <c r="N179" s="70"/>
    </row>
    <row r="180" spans="1:15" ht="26.4" x14ac:dyDescent="0.3">
      <c r="A180" s="117"/>
      <c r="B180" s="178"/>
      <c r="C180" s="175"/>
      <c r="D180" s="175"/>
      <c r="E180" s="80" t="s">
        <v>20</v>
      </c>
      <c r="F180" s="64"/>
      <c r="G180" s="65"/>
      <c r="H180" s="65"/>
      <c r="I180" s="64"/>
      <c r="J180" s="65"/>
      <c r="K180" s="65"/>
      <c r="L180" s="64"/>
      <c r="M180" s="65"/>
      <c r="N180" s="65"/>
    </row>
    <row r="181" spans="1:15" x14ac:dyDescent="0.3">
      <c r="A181" s="115" t="s">
        <v>28</v>
      </c>
      <c r="B181" s="76" t="s">
        <v>134</v>
      </c>
      <c r="C181" s="75"/>
      <c r="D181" s="76"/>
      <c r="E181" s="76"/>
      <c r="F181" s="64">
        <f>G181+H181</f>
        <v>42000</v>
      </c>
      <c r="G181" s="65">
        <f>G182+G183+G184</f>
        <v>0</v>
      </c>
      <c r="H181" s="65">
        <f>H182+H183+H184</f>
        <v>42000</v>
      </c>
      <c r="I181" s="64"/>
      <c r="J181" s="64"/>
      <c r="K181" s="64"/>
      <c r="L181" s="77"/>
      <c r="M181" s="77"/>
      <c r="N181" s="76"/>
    </row>
    <row r="182" spans="1:15" x14ac:dyDescent="0.3">
      <c r="A182" s="116"/>
      <c r="B182" s="176" t="s">
        <v>89</v>
      </c>
      <c r="C182" s="175">
        <v>1014030</v>
      </c>
      <c r="D182" s="175" t="s">
        <v>87</v>
      </c>
      <c r="E182" s="34" t="s">
        <v>18</v>
      </c>
      <c r="F182" s="48">
        <f>G182+H182</f>
        <v>42000</v>
      </c>
      <c r="G182" s="50"/>
      <c r="H182" s="50">
        <v>42000</v>
      </c>
      <c r="I182" s="48"/>
      <c r="J182" s="78"/>
      <c r="K182" s="79"/>
      <c r="L182" s="61"/>
      <c r="M182" s="52"/>
      <c r="N182" s="52"/>
      <c r="O182" s="35"/>
    </row>
    <row r="183" spans="1:15" x14ac:dyDescent="0.3">
      <c r="A183" s="116"/>
      <c r="B183" s="177"/>
      <c r="C183" s="175"/>
      <c r="D183" s="175"/>
      <c r="E183" s="36" t="s">
        <v>25</v>
      </c>
      <c r="F183" s="69"/>
      <c r="G183" s="70"/>
      <c r="H183" s="70"/>
      <c r="I183" s="69"/>
      <c r="J183" s="70"/>
      <c r="K183" s="70"/>
      <c r="L183" s="69"/>
      <c r="M183" s="70"/>
      <c r="N183" s="70"/>
    </row>
    <row r="184" spans="1:15" ht="26.4" x14ac:dyDescent="0.3">
      <c r="A184" s="117"/>
      <c r="B184" s="178"/>
      <c r="C184" s="175"/>
      <c r="D184" s="175"/>
      <c r="E184" s="80" t="s">
        <v>20</v>
      </c>
      <c r="F184" s="64"/>
      <c r="G184" s="65"/>
      <c r="H184" s="65"/>
      <c r="I184" s="64"/>
      <c r="J184" s="65"/>
      <c r="K184" s="65"/>
      <c r="L184" s="64"/>
      <c r="M184" s="65"/>
      <c r="N184" s="65"/>
    </row>
    <row r="185" spans="1:15" x14ac:dyDescent="0.3">
      <c r="A185" s="115" t="s">
        <v>28</v>
      </c>
      <c r="B185" s="76" t="s">
        <v>135</v>
      </c>
      <c r="C185" s="75"/>
      <c r="D185" s="76"/>
      <c r="E185" s="76"/>
      <c r="F185" s="64">
        <f>G185+H185</f>
        <v>49000</v>
      </c>
      <c r="G185" s="65">
        <f>G186+G187+G188</f>
        <v>0</v>
      </c>
      <c r="H185" s="65">
        <f>H186+H187+H188</f>
        <v>49000</v>
      </c>
      <c r="I185" s="64"/>
      <c r="J185" s="64"/>
      <c r="K185" s="64"/>
      <c r="L185" s="77"/>
      <c r="M185" s="77"/>
      <c r="N185" s="76"/>
    </row>
    <row r="186" spans="1:15" x14ac:dyDescent="0.3">
      <c r="A186" s="116"/>
      <c r="B186" s="176" t="s">
        <v>90</v>
      </c>
      <c r="C186" s="175">
        <v>1014030</v>
      </c>
      <c r="D186" s="175" t="s">
        <v>87</v>
      </c>
      <c r="E186" s="34" t="s">
        <v>18</v>
      </c>
      <c r="F186" s="48">
        <f>G186+H186</f>
        <v>49000</v>
      </c>
      <c r="G186" s="50"/>
      <c r="H186" s="50">
        <v>49000</v>
      </c>
      <c r="I186" s="48"/>
      <c r="J186" s="78"/>
      <c r="K186" s="79"/>
      <c r="L186" s="61"/>
      <c r="M186" s="52"/>
      <c r="N186" s="52"/>
    </row>
    <row r="187" spans="1:15" x14ac:dyDescent="0.3">
      <c r="A187" s="116"/>
      <c r="B187" s="177"/>
      <c r="C187" s="175"/>
      <c r="D187" s="175"/>
      <c r="E187" s="36" t="s">
        <v>25</v>
      </c>
      <c r="F187" s="69"/>
      <c r="G187" s="70"/>
      <c r="H187" s="70"/>
      <c r="I187" s="69"/>
      <c r="J187" s="70"/>
      <c r="K187" s="70"/>
      <c r="L187" s="69"/>
      <c r="M187" s="70"/>
      <c r="N187" s="70"/>
    </row>
    <row r="188" spans="1:15" ht="26.4" x14ac:dyDescent="0.3">
      <c r="A188" s="117"/>
      <c r="B188" s="178"/>
      <c r="C188" s="175"/>
      <c r="D188" s="175"/>
      <c r="E188" s="80" t="s">
        <v>20</v>
      </c>
      <c r="F188" s="64"/>
      <c r="G188" s="65"/>
      <c r="H188" s="65"/>
      <c r="I188" s="64"/>
      <c r="J188" s="65"/>
      <c r="K188" s="65"/>
      <c r="L188" s="64"/>
      <c r="M188" s="65"/>
      <c r="N188" s="65"/>
    </row>
    <row r="189" spans="1:15" x14ac:dyDescent="0.3">
      <c r="A189" s="115" t="s">
        <v>28</v>
      </c>
      <c r="B189" s="76" t="s">
        <v>136</v>
      </c>
      <c r="C189" s="75"/>
      <c r="D189" s="76"/>
      <c r="E189" s="76"/>
      <c r="F189" s="64"/>
      <c r="G189" s="64"/>
      <c r="H189" s="64"/>
      <c r="I189" s="64"/>
      <c r="J189" s="64"/>
      <c r="K189" s="64"/>
      <c r="L189" s="64">
        <f>M189+N189</f>
        <v>125000</v>
      </c>
      <c r="M189" s="65">
        <f>M190+M191+M192</f>
        <v>0</v>
      </c>
      <c r="N189" s="65">
        <f>N190+N191+N192</f>
        <v>125000</v>
      </c>
    </row>
    <row r="190" spans="1:15" x14ac:dyDescent="0.3">
      <c r="A190" s="116"/>
      <c r="B190" s="176" t="s">
        <v>91</v>
      </c>
      <c r="C190" s="175">
        <v>1014030</v>
      </c>
      <c r="D190" s="175" t="s">
        <v>87</v>
      </c>
      <c r="E190" s="34" t="s">
        <v>18</v>
      </c>
      <c r="F190" s="48"/>
      <c r="G190" s="50"/>
      <c r="H190" s="50"/>
      <c r="I190" s="48"/>
      <c r="J190" s="78"/>
      <c r="K190" s="79"/>
      <c r="L190" s="61">
        <f>M190+N190</f>
        <v>125000</v>
      </c>
      <c r="M190" s="52"/>
      <c r="N190" s="52">
        <v>125000</v>
      </c>
    </row>
    <row r="191" spans="1:15" x14ac:dyDescent="0.3">
      <c r="A191" s="116"/>
      <c r="B191" s="177"/>
      <c r="C191" s="175"/>
      <c r="D191" s="175"/>
      <c r="E191" s="36" t="s">
        <v>25</v>
      </c>
      <c r="F191" s="69"/>
      <c r="G191" s="70"/>
      <c r="H191" s="70"/>
      <c r="I191" s="69"/>
      <c r="J191" s="70"/>
      <c r="K191" s="70"/>
      <c r="L191" s="69"/>
      <c r="M191" s="70"/>
      <c r="N191" s="70"/>
    </row>
    <row r="192" spans="1:15" ht="26.4" x14ac:dyDescent="0.3">
      <c r="A192" s="117"/>
      <c r="B192" s="178"/>
      <c r="C192" s="175"/>
      <c r="D192" s="175"/>
      <c r="E192" s="80" t="s">
        <v>20</v>
      </c>
      <c r="F192" s="64"/>
      <c r="G192" s="65"/>
      <c r="H192" s="65"/>
      <c r="I192" s="64"/>
      <c r="J192" s="65"/>
      <c r="K192" s="65"/>
      <c r="L192" s="64"/>
      <c r="M192" s="65"/>
      <c r="N192" s="65"/>
    </row>
    <row r="193" spans="1:14" x14ac:dyDescent="0.3">
      <c r="A193" s="115" t="s">
        <v>28</v>
      </c>
      <c r="B193" s="76" t="s">
        <v>137</v>
      </c>
      <c r="C193" s="75"/>
      <c r="D193" s="76"/>
      <c r="E193" s="76"/>
      <c r="F193" s="64">
        <f>G193+H193</f>
        <v>17000</v>
      </c>
      <c r="G193" s="65">
        <f>G194+G195+G196</f>
        <v>0</v>
      </c>
      <c r="H193" s="65">
        <f>H194+H195+H196</f>
        <v>17000</v>
      </c>
      <c r="I193" s="64"/>
      <c r="J193" s="64"/>
      <c r="K193" s="64"/>
      <c r="L193" s="77"/>
      <c r="M193" s="77"/>
      <c r="N193" s="76"/>
    </row>
    <row r="194" spans="1:14" x14ac:dyDescent="0.3">
      <c r="A194" s="116"/>
      <c r="B194" s="176" t="s">
        <v>92</v>
      </c>
      <c r="C194" s="175">
        <v>1014030</v>
      </c>
      <c r="D194" s="175" t="s">
        <v>87</v>
      </c>
      <c r="E194" s="34" t="s">
        <v>18</v>
      </c>
      <c r="F194" s="48">
        <f>G194+H194</f>
        <v>17000</v>
      </c>
      <c r="G194" s="50"/>
      <c r="H194" s="50">
        <v>17000</v>
      </c>
      <c r="I194" s="48"/>
      <c r="J194" s="78"/>
      <c r="K194" s="79"/>
      <c r="L194" s="61"/>
      <c r="M194" s="52"/>
      <c r="N194" s="52"/>
    </row>
    <row r="195" spans="1:14" x14ac:dyDescent="0.3">
      <c r="A195" s="116"/>
      <c r="B195" s="177"/>
      <c r="C195" s="175"/>
      <c r="D195" s="175"/>
      <c r="E195" s="36" t="s">
        <v>25</v>
      </c>
      <c r="F195" s="69"/>
      <c r="G195" s="70"/>
      <c r="H195" s="70"/>
      <c r="I195" s="69"/>
      <c r="J195" s="70"/>
      <c r="K195" s="70"/>
      <c r="L195" s="69"/>
      <c r="M195" s="70"/>
      <c r="N195" s="70"/>
    </row>
    <row r="196" spans="1:14" ht="26.4" x14ac:dyDescent="0.3">
      <c r="A196" s="117"/>
      <c r="B196" s="178"/>
      <c r="C196" s="175"/>
      <c r="D196" s="175"/>
      <c r="E196" s="80" t="s">
        <v>20</v>
      </c>
      <c r="F196" s="64"/>
      <c r="G196" s="65"/>
      <c r="H196" s="65"/>
      <c r="I196" s="64"/>
      <c r="J196" s="65"/>
      <c r="K196" s="65"/>
      <c r="L196" s="64"/>
      <c r="M196" s="65"/>
      <c r="N196" s="65"/>
    </row>
    <row r="197" spans="1:14" x14ac:dyDescent="0.3">
      <c r="A197" s="115" t="s">
        <v>28</v>
      </c>
      <c r="B197" s="76" t="s">
        <v>138</v>
      </c>
      <c r="C197" s="75"/>
      <c r="D197" s="76"/>
      <c r="E197" s="76"/>
      <c r="F197" s="64">
        <f>G197+H197</f>
        <v>10000</v>
      </c>
      <c r="G197" s="65">
        <f>G198+G199+G200</f>
        <v>0</v>
      </c>
      <c r="H197" s="65">
        <f>H198+H199+H200</f>
        <v>10000</v>
      </c>
      <c r="I197" s="64"/>
      <c r="J197" s="64"/>
      <c r="K197" s="64"/>
      <c r="L197" s="77"/>
      <c r="M197" s="77"/>
      <c r="N197" s="76"/>
    </row>
    <row r="198" spans="1:14" x14ac:dyDescent="0.3">
      <c r="A198" s="116"/>
      <c r="B198" s="176" t="s">
        <v>93</v>
      </c>
      <c r="C198" s="175">
        <v>1014030</v>
      </c>
      <c r="D198" s="175" t="s">
        <v>87</v>
      </c>
      <c r="E198" s="34" t="s">
        <v>18</v>
      </c>
      <c r="F198" s="48">
        <f>G198+H198</f>
        <v>10000</v>
      </c>
      <c r="G198" s="50"/>
      <c r="H198" s="50">
        <v>10000</v>
      </c>
      <c r="I198" s="48"/>
      <c r="J198" s="78"/>
      <c r="K198" s="79"/>
      <c r="L198" s="61"/>
      <c r="M198" s="52"/>
      <c r="N198" s="52"/>
    </row>
    <row r="199" spans="1:14" x14ac:dyDescent="0.3">
      <c r="A199" s="116"/>
      <c r="B199" s="177"/>
      <c r="C199" s="175"/>
      <c r="D199" s="175"/>
      <c r="E199" s="36" t="s">
        <v>25</v>
      </c>
      <c r="F199" s="69"/>
      <c r="G199" s="70"/>
      <c r="H199" s="70"/>
      <c r="I199" s="69"/>
      <c r="J199" s="70"/>
      <c r="K199" s="70"/>
      <c r="L199" s="69"/>
      <c r="M199" s="70"/>
      <c r="N199" s="70"/>
    </row>
    <row r="200" spans="1:14" ht="26.4" x14ac:dyDescent="0.3">
      <c r="A200" s="117"/>
      <c r="B200" s="178"/>
      <c r="C200" s="175"/>
      <c r="D200" s="175"/>
      <c r="E200" s="80" t="s">
        <v>20</v>
      </c>
      <c r="F200" s="64"/>
      <c r="G200" s="65"/>
      <c r="H200" s="65"/>
      <c r="I200" s="64"/>
      <c r="J200" s="65"/>
      <c r="K200" s="65"/>
      <c r="L200" s="64"/>
      <c r="M200" s="65"/>
      <c r="N200" s="65"/>
    </row>
    <row r="201" spans="1:14" x14ac:dyDescent="0.3">
      <c r="A201" s="115" t="s">
        <v>28</v>
      </c>
      <c r="B201" s="76" t="s">
        <v>139</v>
      </c>
      <c r="C201" s="75"/>
      <c r="D201" s="76"/>
      <c r="E201" s="76"/>
      <c r="F201" s="64"/>
      <c r="G201" s="64"/>
      <c r="H201" s="64"/>
      <c r="I201" s="64">
        <f>J201+K201</f>
        <v>4500000</v>
      </c>
      <c r="J201" s="65">
        <f>J202+J203+J204</f>
        <v>0</v>
      </c>
      <c r="K201" s="65">
        <f>K202+K203+K204</f>
        <v>4500000</v>
      </c>
      <c r="L201" s="64">
        <f>M201+N201</f>
        <v>7800000</v>
      </c>
      <c r="M201" s="65">
        <f>M202+M203+M204</f>
        <v>0</v>
      </c>
      <c r="N201" s="65">
        <f>N202+N203+N204</f>
        <v>7800000</v>
      </c>
    </row>
    <row r="202" spans="1:14" x14ac:dyDescent="0.3">
      <c r="A202" s="116"/>
      <c r="B202" s="176" t="s">
        <v>94</v>
      </c>
      <c r="C202" s="175">
        <v>1014030</v>
      </c>
      <c r="D202" s="175" t="s">
        <v>87</v>
      </c>
      <c r="E202" s="34" t="s">
        <v>18</v>
      </c>
      <c r="F202" s="48"/>
      <c r="G202" s="50"/>
      <c r="H202" s="50"/>
      <c r="I202" s="48">
        <f>J202+K202</f>
        <v>4500000</v>
      </c>
      <c r="J202" s="78"/>
      <c r="K202" s="79">
        <v>4500000</v>
      </c>
      <c r="L202" s="61">
        <f>M202+N202</f>
        <v>7800000</v>
      </c>
      <c r="M202" s="52"/>
      <c r="N202" s="52">
        <v>7800000</v>
      </c>
    </row>
    <row r="203" spans="1:14" x14ac:dyDescent="0.3">
      <c r="A203" s="116"/>
      <c r="B203" s="177"/>
      <c r="C203" s="175"/>
      <c r="D203" s="175"/>
      <c r="E203" s="36" t="s">
        <v>25</v>
      </c>
      <c r="F203" s="69"/>
      <c r="G203" s="70"/>
      <c r="H203" s="70"/>
      <c r="I203" s="69"/>
      <c r="J203" s="70"/>
      <c r="K203" s="70"/>
      <c r="L203" s="69"/>
      <c r="M203" s="70"/>
      <c r="N203" s="70"/>
    </row>
    <row r="204" spans="1:14" ht="51.75" customHeight="1" x14ac:dyDescent="0.3">
      <c r="A204" s="117"/>
      <c r="B204" s="178"/>
      <c r="C204" s="175"/>
      <c r="D204" s="175"/>
      <c r="E204" s="80" t="s">
        <v>20</v>
      </c>
      <c r="F204" s="64"/>
      <c r="G204" s="65"/>
      <c r="H204" s="65"/>
      <c r="I204" s="64"/>
      <c r="J204" s="65"/>
      <c r="K204" s="65"/>
      <c r="L204" s="64"/>
      <c r="M204" s="65"/>
      <c r="N204" s="65"/>
    </row>
    <row r="205" spans="1:14" s="9" customFormat="1" ht="16.5" customHeight="1" x14ac:dyDescent="0.3">
      <c r="A205" s="115" t="s">
        <v>28</v>
      </c>
      <c r="B205" s="76" t="s">
        <v>140</v>
      </c>
      <c r="C205" s="24"/>
      <c r="D205" s="23"/>
      <c r="E205" s="27"/>
      <c r="F205" s="17"/>
      <c r="G205" s="18"/>
      <c r="H205" s="18"/>
      <c r="I205" s="17">
        <f>J205+K205</f>
        <v>34126154</v>
      </c>
      <c r="J205" s="18">
        <f>J206</f>
        <v>0</v>
      </c>
      <c r="K205" s="18">
        <f>K206</f>
        <v>34126154</v>
      </c>
      <c r="L205" s="17"/>
      <c r="M205" s="18"/>
      <c r="N205" s="18"/>
    </row>
    <row r="206" spans="1:14" s="9" customFormat="1" ht="79.95" customHeight="1" x14ac:dyDescent="0.3">
      <c r="A206" s="116"/>
      <c r="B206" s="81" t="s">
        <v>95</v>
      </c>
      <c r="C206" s="82" t="s">
        <v>60</v>
      </c>
      <c r="D206" s="83" t="s">
        <v>31</v>
      </c>
      <c r="E206" s="23" t="s">
        <v>18</v>
      </c>
      <c r="F206" s="48"/>
      <c r="G206" s="18"/>
      <c r="H206" s="18"/>
      <c r="I206" s="48">
        <f>J206+K206</f>
        <v>34126154</v>
      </c>
      <c r="J206" s="18"/>
      <c r="K206" s="18">
        <v>34126154</v>
      </c>
      <c r="L206" s="49"/>
      <c r="M206" s="18"/>
      <c r="N206" s="18"/>
    </row>
    <row r="207" spans="1:14" s="9" customFormat="1" ht="16.2" customHeight="1" x14ac:dyDescent="0.3">
      <c r="A207" s="84"/>
      <c r="B207" s="179" t="s">
        <v>96</v>
      </c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1"/>
    </row>
    <row r="208" spans="1:14" s="9" customFormat="1" ht="16.5" customHeight="1" x14ac:dyDescent="0.3">
      <c r="A208" s="142" t="s">
        <v>22</v>
      </c>
      <c r="B208" s="29" t="s">
        <v>100</v>
      </c>
      <c r="C208" s="24"/>
      <c r="D208" s="23"/>
      <c r="E208" s="27"/>
      <c r="F208" s="17">
        <f>G208+H208</f>
        <v>100000</v>
      </c>
      <c r="G208" s="18">
        <f>G209</f>
        <v>100000</v>
      </c>
      <c r="H208" s="19"/>
      <c r="I208" s="20">
        <f>J208+K208</f>
        <v>100000</v>
      </c>
      <c r="J208" s="18">
        <f>J209</f>
        <v>100000</v>
      </c>
      <c r="K208" s="19"/>
      <c r="L208" s="17">
        <f>M208+N208</f>
        <v>100000</v>
      </c>
      <c r="M208" s="18">
        <f>M209</f>
        <v>100000</v>
      </c>
      <c r="N208" s="19"/>
    </row>
    <row r="209" spans="1:14" s="9" customFormat="1" ht="18.75" customHeight="1" x14ac:dyDescent="0.3">
      <c r="A209" s="142"/>
      <c r="B209" s="182" t="s">
        <v>98</v>
      </c>
      <c r="C209" s="142"/>
      <c r="D209" s="158"/>
      <c r="E209" s="27" t="s">
        <v>18</v>
      </c>
      <c r="F209" s="17">
        <f>G209+H209</f>
        <v>100000</v>
      </c>
      <c r="G209" s="18">
        <f>G214+G216</f>
        <v>100000</v>
      </c>
      <c r="H209" s="18"/>
      <c r="I209" s="20">
        <f>I214</f>
        <v>100000</v>
      </c>
      <c r="J209" s="18">
        <f>J214+J216</f>
        <v>100000</v>
      </c>
      <c r="K209" s="18"/>
      <c r="L209" s="17">
        <f>M209+N209</f>
        <v>100000</v>
      </c>
      <c r="M209" s="18">
        <f>M216</f>
        <v>100000</v>
      </c>
      <c r="N209" s="18"/>
    </row>
    <row r="210" spans="1:14" s="9" customFormat="1" ht="21" customHeight="1" x14ac:dyDescent="0.3">
      <c r="A210" s="142"/>
      <c r="B210" s="183"/>
      <c r="C210" s="142"/>
      <c r="D210" s="158"/>
      <c r="E210" s="85" t="s">
        <v>25</v>
      </c>
      <c r="F210" s="17"/>
      <c r="G210" s="18"/>
      <c r="H210" s="18"/>
      <c r="I210" s="20"/>
      <c r="J210" s="18"/>
      <c r="K210" s="18"/>
      <c r="L210" s="17"/>
      <c r="M210" s="18"/>
      <c r="N210" s="18"/>
    </row>
    <row r="211" spans="1:14" s="9" customFormat="1" ht="27" customHeight="1" x14ac:dyDescent="0.3">
      <c r="A211" s="142"/>
      <c r="B211" s="184"/>
      <c r="C211" s="142"/>
      <c r="D211" s="158"/>
      <c r="E211" s="27" t="s">
        <v>20</v>
      </c>
      <c r="F211" s="17"/>
      <c r="G211" s="18"/>
      <c r="H211" s="18"/>
      <c r="I211" s="20"/>
      <c r="J211" s="18"/>
      <c r="K211" s="18"/>
      <c r="L211" s="17"/>
      <c r="M211" s="18"/>
      <c r="N211" s="18"/>
    </row>
    <row r="212" spans="1:14" s="9" customFormat="1" ht="16.5" customHeight="1" x14ac:dyDescent="0.3">
      <c r="A212" s="142"/>
      <c r="B212" s="23" t="s">
        <v>27</v>
      </c>
      <c r="C212" s="24"/>
      <c r="D212" s="23"/>
      <c r="E212" s="27"/>
      <c r="F212" s="17"/>
      <c r="G212" s="18"/>
      <c r="H212" s="18"/>
      <c r="I212" s="20"/>
      <c r="J212" s="18"/>
      <c r="K212" s="18"/>
      <c r="L212" s="17"/>
      <c r="M212" s="18"/>
      <c r="N212" s="18"/>
    </row>
    <row r="213" spans="1:14" s="9" customFormat="1" ht="16.5" customHeight="1" x14ac:dyDescent="0.3">
      <c r="A213" s="142" t="s">
        <v>28</v>
      </c>
      <c r="B213" s="23" t="s">
        <v>102</v>
      </c>
      <c r="C213" s="24"/>
      <c r="D213" s="23"/>
      <c r="E213" s="27"/>
      <c r="F213" s="17">
        <f>F214</f>
        <v>100000</v>
      </c>
      <c r="G213" s="18">
        <f>G214</f>
        <v>100000</v>
      </c>
      <c r="H213" s="18"/>
      <c r="I213" s="17">
        <f>I214</f>
        <v>100000</v>
      </c>
      <c r="J213" s="18">
        <f>J214</f>
        <v>100000</v>
      </c>
      <c r="K213" s="18"/>
      <c r="L213" s="17"/>
      <c r="M213" s="18"/>
      <c r="N213" s="18"/>
    </row>
    <row r="214" spans="1:14" s="9" customFormat="1" ht="64.5" customHeight="1" x14ac:dyDescent="0.3">
      <c r="A214" s="142"/>
      <c r="B214" s="86" t="s">
        <v>153</v>
      </c>
      <c r="C214" s="87">
        <v>3717640</v>
      </c>
      <c r="D214" s="83" t="s">
        <v>99</v>
      </c>
      <c r="E214" s="23" t="s">
        <v>18</v>
      </c>
      <c r="F214" s="49">
        <v>100000</v>
      </c>
      <c r="G214" s="88">
        <v>100000</v>
      </c>
      <c r="H214" s="18"/>
      <c r="I214" s="49">
        <v>100000</v>
      </c>
      <c r="J214" s="88">
        <v>100000</v>
      </c>
      <c r="K214" s="18"/>
      <c r="L214" s="49"/>
      <c r="M214" s="18"/>
      <c r="N214" s="18"/>
    </row>
    <row r="215" spans="1:14" s="9" customFormat="1" ht="16.5" customHeight="1" x14ac:dyDescent="0.3">
      <c r="A215" s="142" t="s">
        <v>28</v>
      </c>
      <c r="B215" s="23" t="s">
        <v>141</v>
      </c>
      <c r="C215" s="24"/>
      <c r="D215" s="23"/>
      <c r="E215" s="27"/>
      <c r="F215" s="17"/>
      <c r="G215" s="18"/>
      <c r="H215" s="19"/>
      <c r="I215" s="20"/>
      <c r="J215" s="18"/>
      <c r="K215" s="19"/>
      <c r="L215" s="17">
        <f>L216</f>
        <v>100000</v>
      </c>
      <c r="M215" s="18">
        <f>M216</f>
        <v>100000</v>
      </c>
      <c r="N215" s="19"/>
    </row>
    <row r="216" spans="1:14" s="9" customFormat="1" ht="63" customHeight="1" x14ac:dyDescent="0.3">
      <c r="A216" s="142"/>
      <c r="B216" s="86" t="s">
        <v>154</v>
      </c>
      <c r="C216" s="87">
        <v>3717640</v>
      </c>
      <c r="D216" s="83" t="s">
        <v>99</v>
      </c>
      <c r="E216" s="23" t="s">
        <v>18</v>
      </c>
      <c r="F216" s="49"/>
      <c r="G216" s="18"/>
      <c r="H216" s="18"/>
      <c r="I216" s="49"/>
      <c r="J216" s="18"/>
      <c r="K216" s="18"/>
      <c r="L216" s="49">
        <v>100000</v>
      </c>
      <c r="M216" s="88">
        <v>100000</v>
      </c>
      <c r="N216" s="19"/>
    </row>
    <row r="217" spans="1:14" s="9" customFormat="1" ht="20.25" customHeight="1" x14ac:dyDescent="0.3">
      <c r="A217" s="142" t="s">
        <v>22</v>
      </c>
      <c r="B217" s="29" t="s">
        <v>106</v>
      </c>
      <c r="C217" s="24"/>
      <c r="D217" s="23"/>
      <c r="E217" s="27"/>
      <c r="F217" s="17">
        <f>G217+H217</f>
        <v>100000</v>
      </c>
      <c r="G217" s="18">
        <f>G218+G219+G220</f>
        <v>100000</v>
      </c>
      <c r="H217" s="19"/>
      <c r="I217" s="20">
        <f>J217+K217</f>
        <v>100000</v>
      </c>
      <c r="J217" s="18">
        <f>J218+J219+J220</f>
        <v>100000</v>
      </c>
      <c r="K217" s="19"/>
      <c r="L217" s="17">
        <f>M217+N217</f>
        <v>100000</v>
      </c>
      <c r="M217" s="18">
        <f>M218+M219+M220</f>
        <v>100000</v>
      </c>
      <c r="N217" s="19"/>
    </row>
    <row r="218" spans="1:14" s="9" customFormat="1" ht="18.75" customHeight="1" x14ac:dyDescent="0.3">
      <c r="A218" s="142"/>
      <c r="B218" s="182" t="s">
        <v>101</v>
      </c>
      <c r="C218" s="142"/>
      <c r="D218" s="158"/>
      <c r="E218" s="27" t="s">
        <v>18</v>
      </c>
      <c r="F218" s="49">
        <f>G218+H218</f>
        <v>100000</v>
      </c>
      <c r="G218" s="88">
        <f>G223</f>
        <v>100000</v>
      </c>
      <c r="H218" s="19"/>
      <c r="I218" s="89">
        <f>J218+K218</f>
        <v>100000</v>
      </c>
      <c r="J218" s="88">
        <f>J223</f>
        <v>100000</v>
      </c>
      <c r="K218" s="19"/>
      <c r="L218" s="49">
        <f>M218+N218</f>
        <v>100000</v>
      </c>
      <c r="M218" s="88">
        <f>M223</f>
        <v>100000</v>
      </c>
      <c r="N218" s="19"/>
    </row>
    <row r="219" spans="1:14" s="9" customFormat="1" ht="15.75" customHeight="1" x14ac:dyDescent="0.3">
      <c r="A219" s="142"/>
      <c r="B219" s="183"/>
      <c r="C219" s="142"/>
      <c r="D219" s="158"/>
      <c r="E219" s="85" t="s">
        <v>25</v>
      </c>
      <c r="F219" s="17"/>
      <c r="G219" s="18"/>
      <c r="H219" s="19"/>
      <c r="I219" s="20"/>
      <c r="J219" s="18"/>
      <c r="K219" s="19"/>
      <c r="L219" s="17"/>
      <c r="M219" s="18"/>
      <c r="N219" s="19"/>
    </row>
    <row r="220" spans="1:14" s="9" customFormat="1" ht="25.5" customHeight="1" x14ac:dyDescent="0.3">
      <c r="A220" s="142"/>
      <c r="B220" s="184"/>
      <c r="C220" s="142"/>
      <c r="D220" s="158"/>
      <c r="E220" s="27" t="s">
        <v>20</v>
      </c>
      <c r="F220" s="17"/>
      <c r="G220" s="18"/>
      <c r="H220" s="19"/>
      <c r="I220" s="20"/>
      <c r="J220" s="18"/>
      <c r="K220" s="19"/>
      <c r="L220" s="17"/>
      <c r="M220" s="18"/>
      <c r="N220" s="19"/>
    </row>
    <row r="221" spans="1:14" s="9" customFormat="1" ht="16.5" customHeight="1" x14ac:dyDescent="0.3">
      <c r="A221" s="142"/>
      <c r="B221" s="23" t="s">
        <v>27</v>
      </c>
      <c r="C221" s="24"/>
      <c r="D221" s="23"/>
      <c r="E221" s="27"/>
      <c r="F221" s="17"/>
      <c r="G221" s="18"/>
      <c r="H221" s="19"/>
      <c r="I221" s="20"/>
      <c r="J221" s="18"/>
      <c r="K221" s="19"/>
      <c r="L221" s="17"/>
      <c r="M221" s="18"/>
      <c r="N221" s="19"/>
    </row>
    <row r="222" spans="1:14" s="9" customFormat="1" ht="16.5" customHeight="1" x14ac:dyDescent="0.3">
      <c r="A222" s="142" t="s">
        <v>28</v>
      </c>
      <c r="B222" s="23" t="s">
        <v>108</v>
      </c>
      <c r="C222" s="24"/>
      <c r="D222" s="23"/>
      <c r="E222" s="27"/>
      <c r="F222" s="17">
        <f>F223</f>
        <v>100000</v>
      </c>
      <c r="G222" s="18">
        <f>G223</f>
        <v>100000</v>
      </c>
      <c r="H222" s="19"/>
      <c r="I222" s="17">
        <f>I223</f>
        <v>100000</v>
      </c>
      <c r="J222" s="18">
        <f>J223</f>
        <v>100000</v>
      </c>
      <c r="K222" s="19"/>
      <c r="L222" s="17">
        <f>L223</f>
        <v>100000</v>
      </c>
      <c r="M222" s="18">
        <f>M223</f>
        <v>100000</v>
      </c>
      <c r="N222" s="19"/>
    </row>
    <row r="223" spans="1:14" s="9" customFormat="1" ht="53.25" customHeight="1" x14ac:dyDescent="0.3">
      <c r="A223" s="142"/>
      <c r="B223" s="86" t="s">
        <v>103</v>
      </c>
      <c r="C223" s="82" t="s">
        <v>104</v>
      </c>
      <c r="D223" s="83" t="s">
        <v>105</v>
      </c>
      <c r="E223" s="23" t="s">
        <v>18</v>
      </c>
      <c r="F223" s="49">
        <f>G223+H223</f>
        <v>100000</v>
      </c>
      <c r="G223" s="88">
        <v>100000</v>
      </c>
      <c r="H223" s="18"/>
      <c r="I223" s="49">
        <f>J223+K223</f>
        <v>100000</v>
      </c>
      <c r="J223" s="88">
        <v>100000</v>
      </c>
      <c r="K223" s="18"/>
      <c r="L223" s="49">
        <f>M223+N223</f>
        <v>100000</v>
      </c>
      <c r="M223" s="88">
        <v>100000</v>
      </c>
      <c r="N223" s="19"/>
    </row>
    <row r="224" spans="1:14" s="9" customFormat="1" ht="16.5" customHeight="1" x14ac:dyDescent="0.3">
      <c r="A224" s="142" t="s">
        <v>22</v>
      </c>
      <c r="B224" s="29" t="s">
        <v>112</v>
      </c>
      <c r="C224" s="24"/>
      <c r="D224" s="23"/>
      <c r="E224" s="27"/>
      <c r="F224" s="17">
        <f>G224+H224</f>
        <v>147500</v>
      </c>
      <c r="G224" s="18">
        <f>G225+G226+G227</f>
        <v>147500</v>
      </c>
      <c r="H224" s="19"/>
      <c r="I224" s="20">
        <f>J224+K224</f>
        <v>147500</v>
      </c>
      <c r="J224" s="18">
        <f>J225+J226+J227</f>
        <v>147500</v>
      </c>
      <c r="K224" s="19"/>
      <c r="L224" s="17">
        <f>M224+N224</f>
        <v>147500</v>
      </c>
      <c r="M224" s="18">
        <f>M225+M226+M227</f>
        <v>147500</v>
      </c>
      <c r="N224" s="19"/>
    </row>
    <row r="225" spans="1:14" s="9" customFormat="1" ht="19.5" customHeight="1" x14ac:dyDescent="0.3">
      <c r="A225" s="142"/>
      <c r="B225" s="155" t="s">
        <v>107</v>
      </c>
      <c r="C225" s="142"/>
      <c r="D225" s="158"/>
      <c r="E225" s="27" t="s">
        <v>18</v>
      </c>
      <c r="F225" s="17">
        <f>G225+H225</f>
        <v>147500</v>
      </c>
      <c r="G225" s="18">
        <f>G230+G232+G234</f>
        <v>147500</v>
      </c>
      <c r="H225" s="19"/>
      <c r="I225" s="20">
        <f>J225+K225</f>
        <v>147500</v>
      </c>
      <c r="J225" s="18">
        <f>J230+J232+J234</f>
        <v>147500</v>
      </c>
      <c r="K225" s="19"/>
      <c r="L225" s="17">
        <f>M225+N225</f>
        <v>147500</v>
      </c>
      <c r="M225" s="18">
        <f>M230+M232+M234</f>
        <v>147500</v>
      </c>
      <c r="N225" s="19"/>
    </row>
    <row r="226" spans="1:14" s="9" customFormat="1" ht="18.75" customHeight="1" x14ac:dyDescent="0.3">
      <c r="A226" s="142"/>
      <c r="B226" s="156"/>
      <c r="C226" s="142"/>
      <c r="D226" s="158"/>
      <c r="E226" s="85" t="s">
        <v>25</v>
      </c>
      <c r="F226" s="17"/>
      <c r="G226" s="18"/>
      <c r="H226" s="19"/>
      <c r="I226" s="20"/>
      <c r="J226" s="18"/>
      <c r="K226" s="19"/>
      <c r="L226" s="17"/>
      <c r="M226" s="18"/>
      <c r="N226" s="19"/>
    </row>
    <row r="227" spans="1:14" s="9" customFormat="1" ht="27" customHeight="1" x14ac:dyDescent="0.3">
      <c r="A227" s="142"/>
      <c r="B227" s="157"/>
      <c r="C227" s="142"/>
      <c r="D227" s="158"/>
      <c r="E227" s="27" t="s">
        <v>20</v>
      </c>
      <c r="F227" s="17"/>
      <c r="G227" s="18"/>
      <c r="H227" s="19"/>
      <c r="I227" s="20"/>
      <c r="J227" s="18"/>
      <c r="K227" s="19"/>
      <c r="L227" s="17"/>
      <c r="M227" s="18"/>
      <c r="N227" s="19"/>
    </row>
    <row r="228" spans="1:14" s="9" customFormat="1" ht="16.5" customHeight="1" x14ac:dyDescent="0.3">
      <c r="A228" s="142"/>
      <c r="B228" s="23" t="s">
        <v>27</v>
      </c>
      <c r="C228" s="24"/>
      <c r="D228" s="23"/>
      <c r="E228" s="27"/>
      <c r="F228" s="17"/>
      <c r="G228" s="18"/>
      <c r="H228" s="19"/>
      <c r="I228" s="20"/>
      <c r="J228" s="18"/>
      <c r="K228" s="19"/>
      <c r="L228" s="17"/>
      <c r="M228" s="18"/>
      <c r="N228" s="19"/>
    </row>
    <row r="229" spans="1:14" s="9" customFormat="1" ht="17.25" customHeight="1" x14ac:dyDescent="0.3">
      <c r="A229" s="142" t="s">
        <v>28</v>
      </c>
      <c r="B229" s="23" t="s">
        <v>114</v>
      </c>
      <c r="C229" s="24"/>
      <c r="D229" s="23"/>
      <c r="E229" s="27"/>
      <c r="F229" s="17">
        <f>F230</f>
        <v>67500</v>
      </c>
      <c r="G229" s="18">
        <f>G230</f>
        <v>67500</v>
      </c>
      <c r="H229" s="19"/>
      <c r="I229" s="17">
        <f>I230</f>
        <v>67500</v>
      </c>
      <c r="J229" s="18">
        <f>J230</f>
        <v>67500</v>
      </c>
      <c r="K229" s="19"/>
      <c r="L229" s="17">
        <f>L230</f>
        <v>67500</v>
      </c>
      <c r="M229" s="18">
        <f>M230</f>
        <v>67500</v>
      </c>
      <c r="N229" s="19"/>
    </row>
    <row r="230" spans="1:14" s="9" customFormat="1" ht="49.5" customHeight="1" x14ac:dyDescent="0.3">
      <c r="A230" s="142"/>
      <c r="B230" s="90" t="s">
        <v>109</v>
      </c>
      <c r="C230" s="82" t="s">
        <v>104</v>
      </c>
      <c r="D230" s="83" t="s">
        <v>105</v>
      </c>
      <c r="E230" s="23" t="s">
        <v>18</v>
      </c>
      <c r="F230" s="48">
        <v>67500</v>
      </c>
      <c r="G230" s="50">
        <v>67500</v>
      </c>
      <c r="H230" s="18"/>
      <c r="I230" s="48">
        <v>67500</v>
      </c>
      <c r="J230" s="50">
        <v>67500</v>
      </c>
      <c r="K230" s="18"/>
      <c r="L230" s="48">
        <v>67500</v>
      </c>
      <c r="M230" s="50">
        <v>67500</v>
      </c>
      <c r="N230" s="19"/>
    </row>
    <row r="231" spans="1:14" s="9" customFormat="1" ht="16.5" customHeight="1" x14ac:dyDescent="0.3">
      <c r="A231" s="142" t="s">
        <v>28</v>
      </c>
      <c r="B231" s="23" t="s">
        <v>142</v>
      </c>
      <c r="C231" s="24"/>
      <c r="D231" s="23"/>
      <c r="E231" s="27"/>
      <c r="F231" s="17">
        <f>F232</f>
        <v>65000</v>
      </c>
      <c r="G231" s="18">
        <f>G232</f>
        <v>65000</v>
      </c>
      <c r="H231" s="19"/>
      <c r="I231" s="17">
        <f>I232</f>
        <v>65000</v>
      </c>
      <c r="J231" s="18">
        <f>J232</f>
        <v>65000</v>
      </c>
      <c r="K231" s="19"/>
      <c r="L231" s="17">
        <f>L232</f>
        <v>65000</v>
      </c>
      <c r="M231" s="18">
        <f>M232</f>
        <v>65000</v>
      </c>
      <c r="N231" s="19"/>
    </row>
    <row r="232" spans="1:14" s="9" customFormat="1" ht="71.25" customHeight="1" x14ac:dyDescent="0.3">
      <c r="A232" s="142"/>
      <c r="B232" s="90" t="s">
        <v>110</v>
      </c>
      <c r="C232" s="87">
        <v>3717640</v>
      </c>
      <c r="D232" s="83" t="s">
        <v>99</v>
      </c>
      <c r="E232" s="23" t="s">
        <v>18</v>
      </c>
      <c r="F232" s="49">
        <v>65000</v>
      </c>
      <c r="G232" s="88">
        <v>65000</v>
      </c>
      <c r="H232" s="18"/>
      <c r="I232" s="49">
        <v>65000</v>
      </c>
      <c r="J232" s="88">
        <v>65000</v>
      </c>
      <c r="K232" s="18"/>
      <c r="L232" s="49">
        <v>65000</v>
      </c>
      <c r="M232" s="88">
        <v>65000</v>
      </c>
      <c r="N232" s="19"/>
    </row>
    <row r="233" spans="1:14" s="9" customFormat="1" ht="16.5" customHeight="1" x14ac:dyDescent="0.3">
      <c r="A233" s="142" t="s">
        <v>28</v>
      </c>
      <c r="B233" s="23" t="s">
        <v>143</v>
      </c>
      <c r="C233" s="24"/>
      <c r="D233" s="23"/>
      <c r="E233" s="27"/>
      <c r="F233" s="17">
        <f>G233+H233</f>
        <v>15000</v>
      </c>
      <c r="G233" s="18">
        <f>G234</f>
        <v>15000</v>
      </c>
      <c r="H233" s="19"/>
      <c r="I233" s="17">
        <f>J233+K233</f>
        <v>15000</v>
      </c>
      <c r="J233" s="18">
        <f>J234</f>
        <v>15000</v>
      </c>
      <c r="K233" s="19"/>
      <c r="L233" s="17">
        <f>M233+N233</f>
        <v>15000</v>
      </c>
      <c r="M233" s="18">
        <f>M234</f>
        <v>15000</v>
      </c>
      <c r="N233" s="19"/>
    </row>
    <row r="234" spans="1:14" s="9" customFormat="1" ht="62.25" customHeight="1" x14ac:dyDescent="0.3">
      <c r="A234" s="142"/>
      <c r="B234" s="90" t="s">
        <v>111</v>
      </c>
      <c r="C234" s="87">
        <v>3717640</v>
      </c>
      <c r="D234" s="83" t="s">
        <v>99</v>
      </c>
      <c r="E234" s="23" t="s">
        <v>18</v>
      </c>
      <c r="F234" s="49">
        <f>G234+H234</f>
        <v>15000</v>
      </c>
      <c r="G234" s="88">
        <v>15000</v>
      </c>
      <c r="H234" s="18"/>
      <c r="I234" s="49">
        <f>J234+K234</f>
        <v>15000</v>
      </c>
      <c r="J234" s="88">
        <v>15000</v>
      </c>
      <c r="K234" s="18"/>
      <c r="L234" s="49">
        <f>M234+N234</f>
        <v>15000</v>
      </c>
      <c r="M234" s="88">
        <v>15000</v>
      </c>
      <c r="N234" s="19"/>
    </row>
    <row r="235" spans="1:14" s="9" customFormat="1" ht="20.25" customHeight="1" x14ac:dyDescent="0.3">
      <c r="A235" s="142" t="s">
        <v>22</v>
      </c>
      <c r="B235" s="29" t="s">
        <v>116</v>
      </c>
      <c r="C235" s="24"/>
      <c r="D235" s="23"/>
      <c r="E235" s="27"/>
      <c r="F235" s="17">
        <f>G235+H235</f>
        <v>160000</v>
      </c>
      <c r="G235" s="18">
        <f>G236+G237+G238</f>
        <v>160000</v>
      </c>
      <c r="H235" s="19"/>
      <c r="I235" s="17">
        <f>J235+K235</f>
        <v>160000</v>
      </c>
      <c r="J235" s="18">
        <f>J236+J237+J238</f>
        <v>160000</v>
      </c>
      <c r="K235" s="19"/>
      <c r="L235" s="17">
        <f>M235+N235</f>
        <v>160000</v>
      </c>
      <c r="M235" s="18">
        <f>M236+M237+M238</f>
        <v>160000</v>
      </c>
      <c r="N235" s="19"/>
    </row>
    <row r="236" spans="1:14" s="9" customFormat="1" ht="19.5" customHeight="1" x14ac:dyDescent="0.3">
      <c r="A236" s="142"/>
      <c r="B236" s="155" t="s">
        <v>113</v>
      </c>
      <c r="C236" s="142"/>
      <c r="D236" s="158"/>
      <c r="E236" s="27" t="s">
        <v>18</v>
      </c>
      <c r="F236" s="49">
        <f>G236+H236</f>
        <v>160000</v>
      </c>
      <c r="G236" s="88">
        <f>G241</f>
        <v>160000</v>
      </c>
      <c r="H236" s="19"/>
      <c r="I236" s="49">
        <f>J236+K236</f>
        <v>160000</v>
      </c>
      <c r="J236" s="88">
        <f>J241</f>
        <v>160000</v>
      </c>
      <c r="K236" s="19"/>
      <c r="L236" s="49">
        <f>M236+N236</f>
        <v>160000</v>
      </c>
      <c r="M236" s="88">
        <f>M241</f>
        <v>160000</v>
      </c>
      <c r="N236" s="19"/>
    </row>
    <row r="237" spans="1:14" s="9" customFormat="1" ht="18.75" customHeight="1" x14ac:dyDescent="0.3">
      <c r="A237" s="142"/>
      <c r="B237" s="156"/>
      <c r="C237" s="142"/>
      <c r="D237" s="158"/>
      <c r="E237" s="85" t="s">
        <v>25</v>
      </c>
      <c r="F237" s="17"/>
      <c r="G237" s="18"/>
      <c r="H237" s="19"/>
      <c r="I237" s="17"/>
      <c r="J237" s="18"/>
      <c r="K237" s="19"/>
      <c r="L237" s="17"/>
      <c r="M237" s="18"/>
      <c r="N237" s="19"/>
    </row>
    <row r="238" spans="1:14" s="9" customFormat="1" ht="24.75" customHeight="1" x14ac:dyDescent="0.3">
      <c r="A238" s="142"/>
      <c r="B238" s="157"/>
      <c r="C238" s="142"/>
      <c r="D238" s="158"/>
      <c r="E238" s="27" t="s">
        <v>20</v>
      </c>
      <c r="F238" s="17"/>
      <c r="G238" s="18"/>
      <c r="H238" s="19"/>
      <c r="I238" s="17"/>
      <c r="J238" s="18"/>
      <c r="K238" s="19"/>
      <c r="L238" s="17"/>
      <c r="M238" s="18"/>
      <c r="N238" s="19"/>
    </row>
    <row r="239" spans="1:14" s="9" customFormat="1" ht="16.5" customHeight="1" x14ac:dyDescent="0.3">
      <c r="A239" s="142"/>
      <c r="B239" s="23" t="s">
        <v>27</v>
      </c>
      <c r="C239" s="24"/>
      <c r="D239" s="23"/>
      <c r="E239" s="27"/>
      <c r="F239" s="17"/>
      <c r="G239" s="18"/>
      <c r="H239" s="19"/>
      <c r="I239" s="20"/>
      <c r="J239" s="18"/>
      <c r="K239" s="19"/>
      <c r="L239" s="17"/>
      <c r="M239" s="18"/>
      <c r="N239" s="19"/>
    </row>
    <row r="240" spans="1:14" s="9" customFormat="1" ht="16.5" customHeight="1" x14ac:dyDescent="0.3">
      <c r="A240" s="142" t="s">
        <v>28</v>
      </c>
      <c r="B240" s="23" t="s">
        <v>118</v>
      </c>
      <c r="C240" s="24"/>
      <c r="D240" s="23"/>
      <c r="E240" s="27"/>
      <c r="F240" s="17">
        <f>G240+H240</f>
        <v>160000</v>
      </c>
      <c r="G240" s="18">
        <f>G241</f>
        <v>160000</v>
      </c>
      <c r="H240" s="19"/>
      <c r="I240" s="17">
        <f>J240+K240</f>
        <v>160000</v>
      </c>
      <c r="J240" s="18">
        <f>J241</f>
        <v>160000</v>
      </c>
      <c r="K240" s="19"/>
      <c r="L240" s="17">
        <f>M240+N240</f>
        <v>160000</v>
      </c>
      <c r="M240" s="18">
        <f>M241</f>
        <v>160000</v>
      </c>
      <c r="N240" s="19"/>
    </row>
    <row r="241" spans="1:14" s="9" customFormat="1" ht="65.25" customHeight="1" x14ac:dyDescent="0.3">
      <c r="A241" s="142"/>
      <c r="B241" s="90" t="s">
        <v>115</v>
      </c>
      <c r="C241" s="87">
        <v>3717640</v>
      </c>
      <c r="D241" s="83" t="s">
        <v>99</v>
      </c>
      <c r="E241" s="23" t="s">
        <v>18</v>
      </c>
      <c r="F241" s="49">
        <f>G241+H241</f>
        <v>160000</v>
      </c>
      <c r="G241" s="88">
        <v>160000</v>
      </c>
      <c r="H241" s="18"/>
      <c r="I241" s="49">
        <f>J241+K241</f>
        <v>160000</v>
      </c>
      <c r="J241" s="88">
        <v>160000</v>
      </c>
      <c r="K241" s="18"/>
      <c r="L241" s="49">
        <f>M241+N241</f>
        <v>160000</v>
      </c>
      <c r="M241" s="88">
        <v>160000</v>
      </c>
      <c r="N241" s="19"/>
    </row>
    <row r="242" spans="1:14" s="9" customFormat="1" ht="17.25" customHeight="1" x14ac:dyDescent="0.3">
      <c r="A242" s="142" t="s">
        <v>22</v>
      </c>
      <c r="B242" s="29" t="s">
        <v>120</v>
      </c>
      <c r="C242" s="24"/>
      <c r="D242" s="23"/>
      <c r="E242" s="27"/>
      <c r="F242" s="17">
        <f>G242+H242</f>
        <v>95000</v>
      </c>
      <c r="G242" s="18">
        <f>G243+G244+G245</f>
        <v>95000</v>
      </c>
      <c r="H242" s="19"/>
      <c r="I242" s="17">
        <f>J242+K242</f>
        <v>95000</v>
      </c>
      <c r="J242" s="18">
        <f>J243+J244+J245</f>
        <v>95000</v>
      </c>
      <c r="K242" s="19"/>
      <c r="L242" s="17">
        <f>M242+N242</f>
        <v>95000</v>
      </c>
      <c r="M242" s="18">
        <f>M243+M244+M245</f>
        <v>95000</v>
      </c>
      <c r="N242" s="19"/>
    </row>
    <row r="243" spans="1:14" s="9" customFormat="1" ht="21" customHeight="1" x14ac:dyDescent="0.3">
      <c r="A243" s="142"/>
      <c r="B243" s="155" t="s">
        <v>117</v>
      </c>
      <c r="C243" s="142"/>
      <c r="D243" s="158"/>
      <c r="E243" s="27" t="s">
        <v>18</v>
      </c>
      <c r="F243" s="49">
        <v>95000</v>
      </c>
      <c r="G243" s="88">
        <v>95000</v>
      </c>
      <c r="H243" s="19"/>
      <c r="I243" s="49">
        <v>95000</v>
      </c>
      <c r="J243" s="88">
        <v>95000</v>
      </c>
      <c r="K243" s="19"/>
      <c r="L243" s="49">
        <v>95000</v>
      </c>
      <c r="M243" s="88">
        <v>95000</v>
      </c>
      <c r="N243" s="19"/>
    </row>
    <row r="244" spans="1:14" s="9" customFormat="1" ht="19.5" customHeight="1" x14ac:dyDescent="0.3">
      <c r="A244" s="142"/>
      <c r="B244" s="156"/>
      <c r="C244" s="142"/>
      <c r="D244" s="158"/>
      <c r="E244" s="85" t="s">
        <v>25</v>
      </c>
      <c r="F244" s="17"/>
      <c r="G244" s="18"/>
      <c r="H244" s="19"/>
      <c r="I244" s="17"/>
      <c r="J244" s="18"/>
      <c r="K244" s="19"/>
      <c r="L244" s="17"/>
      <c r="M244" s="18"/>
      <c r="N244" s="19"/>
    </row>
    <row r="245" spans="1:14" s="9" customFormat="1" ht="23.25" customHeight="1" x14ac:dyDescent="0.3">
      <c r="A245" s="142"/>
      <c r="B245" s="157"/>
      <c r="C245" s="142"/>
      <c r="D245" s="158"/>
      <c r="E245" s="27" t="s">
        <v>20</v>
      </c>
      <c r="F245" s="17"/>
      <c r="G245" s="18"/>
      <c r="H245" s="19"/>
      <c r="I245" s="17"/>
      <c r="J245" s="18"/>
      <c r="K245" s="19"/>
      <c r="L245" s="17"/>
      <c r="M245" s="18"/>
      <c r="N245" s="19"/>
    </row>
    <row r="246" spans="1:14" s="9" customFormat="1" ht="17.25" customHeight="1" x14ac:dyDescent="0.3">
      <c r="A246" s="142"/>
      <c r="B246" s="23" t="s">
        <v>27</v>
      </c>
      <c r="C246" s="24"/>
      <c r="D246" s="23"/>
      <c r="E246" s="27"/>
      <c r="F246" s="17"/>
      <c r="G246" s="18"/>
      <c r="H246" s="19"/>
      <c r="I246" s="20"/>
      <c r="J246" s="18"/>
      <c r="K246" s="19"/>
      <c r="L246" s="17"/>
      <c r="M246" s="18"/>
      <c r="N246" s="19"/>
    </row>
    <row r="247" spans="1:14" s="9" customFormat="1" ht="16.5" customHeight="1" x14ac:dyDescent="0.3">
      <c r="A247" s="142" t="s">
        <v>28</v>
      </c>
      <c r="B247" s="23" t="s">
        <v>121</v>
      </c>
      <c r="C247" s="24"/>
      <c r="D247" s="23"/>
      <c r="E247" s="27"/>
      <c r="F247" s="17">
        <f>G247+H247</f>
        <v>95000</v>
      </c>
      <c r="G247" s="18">
        <f>G248</f>
        <v>95000</v>
      </c>
      <c r="H247" s="19"/>
      <c r="I247" s="17">
        <f>J247+K247</f>
        <v>95000</v>
      </c>
      <c r="J247" s="18">
        <f>J248</f>
        <v>95000</v>
      </c>
      <c r="K247" s="19"/>
      <c r="L247" s="17">
        <f>M247+N247</f>
        <v>95000</v>
      </c>
      <c r="M247" s="18">
        <f>M248</f>
        <v>95000</v>
      </c>
      <c r="N247" s="19"/>
    </row>
    <row r="248" spans="1:14" s="9" customFormat="1" ht="62.25" customHeight="1" x14ac:dyDescent="0.3">
      <c r="A248" s="142"/>
      <c r="B248" s="90" t="s">
        <v>119</v>
      </c>
      <c r="C248" s="87">
        <v>3717640</v>
      </c>
      <c r="D248" s="83" t="s">
        <v>99</v>
      </c>
      <c r="E248" s="23" t="s">
        <v>18</v>
      </c>
      <c r="F248" s="49">
        <v>95000</v>
      </c>
      <c r="G248" s="88">
        <v>95000</v>
      </c>
      <c r="H248" s="18"/>
      <c r="I248" s="49">
        <v>95000</v>
      </c>
      <c r="J248" s="88">
        <v>95000</v>
      </c>
      <c r="K248" s="18"/>
      <c r="L248" s="49">
        <v>95000</v>
      </c>
      <c r="M248" s="88">
        <v>95000</v>
      </c>
      <c r="N248" s="19"/>
    </row>
    <row r="249" spans="1:14" s="9" customFormat="1" ht="17.25" customHeight="1" x14ac:dyDescent="0.3">
      <c r="A249" s="142" t="s">
        <v>22</v>
      </c>
      <c r="B249" s="29" t="s">
        <v>122</v>
      </c>
      <c r="C249" s="24"/>
      <c r="D249" s="23"/>
      <c r="E249" s="27"/>
      <c r="F249" s="17">
        <f>G249+H249</f>
        <v>20000</v>
      </c>
      <c r="G249" s="18">
        <f>G250+G251+G252</f>
        <v>20000</v>
      </c>
      <c r="H249" s="19"/>
      <c r="I249" s="20">
        <f>J249+K249</f>
        <v>20000</v>
      </c>
      <c r="J249" s="18">
        <f>J250+J251+J252</f>
        <v>20000</v>
      </c>
      <c r="K249" s="19"/>
      <c r="L249" s="17">
        <f>M249+N249</f>
        <v>20000</v>
      </c>
      <c r="M249" s="18">
        <f>M250+M251+M252</f>
        <v>20000</v>
      </c>
      <c r="N249" s="19"/>
    </row>
    <row r="250" spans="1:14" s="9" customFormat="1" ht="21.75" customHeight="1" x14ac:dyDescent="0.3">
      <c r="A250" s="142"/>
      <c r="B250" s="155" t="s">
        <v>155</v>
      </c>
      <c r="C250" s="142"/>
      <c r="D250" s="158"/>
      <c r="E250" s="27" t="s">
        <v>18</v>
      </c>
      <c r="F250" s="49">
        <f>G250+H250</f>
        <v>20000</v>
      </c>
      <c r="G250" s="88">
        <f>G255</f>
        <v>20000</v>
      </c>
      <c r="H250" s="19"/>
      <c r="I250" s="49">
        <f>J250+K250</f>
        <v>20000</v>
      </c>
      <c r="J250" s="88">
        <f>J255</f>
        <v>20000</v>
      </c>
      <c r="K250" s="19"/>
      <c r="L250" s="49">
        <f>M250+N250</f>
        <v>20000</v>
      </c>
      <c r="M250" s="88">
        <f>M255</f>
        <v>20000</v>
      </c>
      <c r="N250" s="19"/>
    </row>
    <row r="251" spans="1:14" s="9" customFormat="1" ht="16.5" customHeight="1" x14ac:dyDescent="0.3">
      <c r="A251" s="142"/>
      <c r="B251" s="156"/>
      <c r="C251" s="142"/>
      <c r="D251" s="158"/>
      <c r="E251" s="85" t="s">
        <v>25</v>
      </c>
      <c r="F251" s="17"/>
      <c r="G251" s="18"/>
      <c r="H251" s="19"/>
      <c r="I251" s="20"/>
      <c r="J251" s="18"/>
      <c r="K251" s="19"/>
      <c r="L251" s="17"/>
      <c r="M251" s="18"/>
      <c r="N251" s="19"/>
    </row>
    <row r="252" spans="1:14" s="9" customFormat="1" ht="33" customHeight="1" x14ac:dyDescent="0.3">
      <c r="A252" s="142"/>
      <c r="B252" s="157"/>
      <c r="C252" s="142"/>
      <c r="D252" s="158"/>
      <c r="E252" s="27" t="s">
        <v>20</v>
      </c>
      <c r="F252" s="17"/>
      <c r="G252" s="18"/>
      <c r="H252" s="19"/>
      <c r="I252" s="20"/>
      <c r="J252" s="18"/>
      <c r="K252" s="19"/>
      <c r="L252" s="17"/>
      <c r="M252" s="18"/>
      <c r="N252" s="19"/>
    </row>
    <row r="253" spans="1:14" s="9" customFormat="1" ht="16.5" customHeight="1" x14ac:dyDescent="0.3">
      <c r="A253" s="142"/>
      <c r="B253" s="23" t="s">
        <v>27</v>
      </c>
      <c r="C253" s="24"/>
      <c r="D253" s="23"/>
      <c r="E253" s="27"/>
      <c r="F253" s="17"/>
      <c r="G253" s="18"/>
      <c r="H253" s="19"/>
      <c r="I253" s="20"/>
      <c r="J253" s="18"/>
      <c r="K253" s="19"/>
      <c r="L253" s="17"/>
      <c r="M253" s="18"/>
      <c r="N253" s="19"/>
    </row>
    <row r="254" spans="1:14" s="9" customFormat="1" ht="16.5" customHeight="1" x14ac:dyDescent="0.3">
      <c r="A254" s="142" t="s">
        <v>28</v>
      </c>
      <c r="B254" s="23" t="s">
        <v>124</v>
      </c>
      <c r="C254" s="24"/>
      <c r="D254" s="23"/>
      <c r="E254" s="27"/>
      <c r="F254" s="17">
        <f>G254+H254</f>
        <v>20000</v>
      </c>
      <c r="G254" s="18">
        <f>G255</f>
        <v>20000</v>
      </c>
      <c r="H254" s="19"/>
      <c r="I254" s="17">
        <f>J254+K254</f>
        <v>20000</v>
      </c>
      <c r="J254" s="18">
        <f>J255</f>
        <v>20000</v>
      </c>
      <c r="K254" s="19"/>
      <c r="L254" s="17">
        <f>M254+N254</f>
        <v>20000</v>
      </c>
      <c r="M254" s="18">
        <f>M255</f>
        <v>20000</v>
      </c>
      <c r="N254" s="19"/>
    </row>
    <row r="255" spans="1:14" s="9" customFormat="1" ht="64.5" customHeight="1" x14ac:dyDescent="0.3">
      <c r="A255" s="142"/>
      <c r="B255" s="90" t="s">
        <v>156</v>
      </c>
      <c r="C255" s="87">
        <v>3717640</v>
      </c>
      <c r="D255" s="83" t="s">
        <v>99</v>
      </c>
      <c r="E255" s="23" t="s">
        <v>18</v>
      </c>
      <c r="F255" s="49">
        <f>G255+H255</f>
        <v>20000</v>
      </c>
      <c r="G255" s="88">
        <v>20000</v>
      </c>
      <c r="H255" s="18"/>
      <c r="I255" s="49">
        <f>J255+K255</f>
        <v>20000</v>
      </c>
      <c r="J255" s="88">
        <v>20000</v>
      </c>
      <c r="K255" s="18"/>
      <c r="L255" s="49">
        <f>M255+N255</f>
        <v>20000</v>
      </c>
      <c r="M255" s="88">
        <v>20000</v>
      </c>
      <c r="N255" s="19"/>
    </row>
    <row r="256" spans="1:14" s="9" customFormat="1" ht="16.5" customHeight="1" x14ac:dyDescent="0.3">
      <c r="A256" s="142" t="s">
        <v>22</v>
      </c>
      <c r="B256" s="29" t="s">
        <v>126</v>
      </c>
      <c r="C256" s="24"/>
      <c r="D256" s="23"/>
      <c r="E256" s="27"/>
      <c r="F256" s="17">
        <f>G256+H256</f>
        <v>300000</v>
      </c>
      <c r="G256" s="18">
        <f>G257+G258+G259</f>
        <v>300000</v>
      </c>
      <c r="H256" s="19"/>
      <c r="I256" s="17">
        <f>J256+K256</f>
        <v>300000</v>
      </c>
      <c r="J256" s="18">
        <f>J257+J258+J259</f>
        <v>300000</v>
      </c>
      <c r="K256" s="19"/>
      <c r="L256" s="17">
        <f>M256+N256</f>
        <v>300000</v>
      </c>
      <c r="M256" s="18">
        <f>M257+M258+M259</f>
        <v>300000</v>
      </c>
      <c r="N256" s="19"/>
    </row>
    <row r="257" spans="1:14" s="9" customFormat="1" ht="21.75" customHeight="1" x14ac:dyDescent="0.3">
      <c r="A257" s="142"/>
      <c r="B257" s="155" t="s">
        <v>123</v>
      </c>
      <c r="C257" s="115"/>
      <c r="D257" s="189"/>
      <c r="E257" s="27" t="s">
        <v>18</v>
      </c>
      <c r="F257" s="17">
        <f>G257+H257</f>
        <v>300000</v>
      </c>
      <c r="G257" s="18">
        <f>G262</f>
        <v>300000</v>
      </c>
      <c r="H257" s="19"/>
      <c r="I257" s="17">
        <f>J257+K257</f>
        <v>300000</v>
      </c>
      <c r="J257" s="18">
        <f>J262</f>
        <v>300000</v>
      </c>
      <c r="K257" s="19"/>
      <c r="L257" s="17">
        <f>M257+N257</f>
        <v>300000</v>
      </c>
      <c r="M257" s="18">
        <f>M262</f>
        <v>300000</v>
      </c>
      <c r="N257" s="19"/>
    </row>
    <row r="258" spans="1:14" s="9" customFormat="1" ht="18.75" customHeight="1" x14ac:dyDescent="0.3">
      <c r="A258" s="142"/>
      <c r="B258" s="156"/>
      <c r="C258" s="116"/>
      <c r="D258" s="190"/>
      <c r="E258" s="85" t="s">
        <v>25</v>
      </c>
      <c r="F258" s="17"/>
      <c r="G258" s="18"/>
      <c r="H258" s="19"/>
      <c r="I258" s="17"/>
      <c r="J258" s="18"/>
      <c r="K258" s="19"/>
      <c r="L258" s="17"/>
      <c r="M258" s="18"/>
      <c r="N258" s="19"/>
    </row>
    <row r="259" spans="1:14" s="9" customFormat="1" ht="24.75" customHeight="1" x14ac:dyDescent="0.3">
      <c r="A259" s="142"/>
      <c r="B259" s="157"/>
      <c r="C259" s="117"/>
      <c r="D259" s="191"/>
      <c r="E259" s="27" t="s">
        <v>20</v>
      </c>
      <c r="F259" s="17"/>
      <c r="G259" s="18"/>
      <c r="H259" s="19"/>
      <c r="I259" s="17"/>
      <c r="J259" s="18"/>
      <c r="K259" s="19"/>
      <c r="L259" s="17"/>
      <c r="M259" s="18"/>
      <c r="N259" s="19"/>
    </row>
    <row r="260" spans="1:14" s="9" customFormat="1" ht="16.5" customHeight="1" x14ac:dyDescent="0.3">
      <c r="A260" s="142"/>
      <c r="B260" s="23" t="s">
        <v>27</v>
      </c>
      <c r="C260" s="24"/>
      <c r="D260" s="23"/>
      <c r="E260" s="27"/>
      <c r="F260" s="17"/>
      <c r="G260" s="18"/>
      <c r="H260" s="19"/>
      <c r="I260" s="20"/>
      <c r="J260" s="18"/>
      <c r="K260" s="19"/>
      <c r="L260" s="17"/>
      <c r="M260" s="18"/>
      <c r="N260" s="19"/>
    </row>
    <row r="261" spans="1:14" s="9" customFormat="1" ht="16.5" customHeight="1" x14ac:dyDescent="0.3">
      <c r="A261" s="142" t="s">
        <v>28</v>
      </c>
      <c r="B261" s="23" t="s">
        <v>128</v>
      </c>
      <c r="C261" s="24"/>
      <c r="D261" s="23"/>
      <c r="E261" s="27"/>
      <c r="F261" s="17">
        <f>G261+H261</f>
        <v>300000</v>
      </c>
      <c r="G261" s="18">
        <f>G262</f>
        <v>300000</v>
      </c>
      <c r="H261" s="19"/>
      <c r="I261" s="17">
        <f>J261+K261</f>
        <v>300000</v>
      </c>
      <c r="J261" s="18">
        <f>J262</f>
        <v>300000</v>
      </c>
      <c r="K261" s="19"/>
      <c r="L261" s="17">
        <f>M261+N261</f>
        <v>300000</v>
      </c>
      <c r="M261" s="18">
        <f>M262</f>
        <v>300000</v>
      </c>
      <c r="N261" s="19"/>
    </row>
    <row r="262" spans="1:14" s="9" customFormat="1" ht="74.25" customHeight="1" x14ac:dyDescent="0.3">
      <c r="A262" s="142"/>
      <c r="B262" s="91" t="s">
        <v>125</v>
      </c>
      <c r="C262" s="87">
        <v>3717640</v>
      </c>
      <c r="D262" s="83" t="s">
        <v>99</v>
      </c>
      <c r="E262" s="23" t="s">
        <v>18</v>
      </c>
      <c r="F262" s="49">
        <f>G262+H262</f>
        <v>300000</v>
      </c>
      <c r="G262" s="18">
        <v>300000</v>
      </c>
      <c r="H262" s="18"/>
      <c r="I262" s="49">
        <f>J262+K262</f>
        <v>300000</v>
      </c>
      <c r="J262" s="18">
        <v>300000</v>
      </c>
      <c r="K262" s="18"/>
      <c r="L262" s="49">
        <f>M262+N262</f>
        <v>300000</v>
      </c>
      <c r="M262" s="18">
        <v>300000</v>
      </c>
      <c r="N262" s="19"/>
    </row>
    <row r="263" spans="1:14" s="9" customFormat="1" ht="16.5" customHeight="1" x14ac:dyDescent="0.3">
      <c r="A263" s="142" t="s">
        <v>22</v>
      </c>
      <c r="B263" s="29" t="s">
        <v>144</v>
      </c>
      <c r="C263" s="24"/>
      <c r="D263" s="23"/>
      <c r="E263" s="27"/>
      <c r="F263" s="17">
        <f>G263+H263</f>
        <v>0</v>
      </c>
      <c r="G263" s="18">
        <f>G264+G265+G266</f>
        <v>0</v>
      </c>
      <c r="H263" s="19"/>
      <c r="I263" s="17"/>
      <c r="J263" s="18"/>
      <c r="K263" s="19"/>
      <c r="L263" s="17"/>
      <c r="M263" s="18"/>
      <c r="N263" s="19"/>
    </row>
    <row r="264" spans="1:14" s="9" customFormat="1" ht="21.75" customHeight="1" x14ac:dyDescent="0.3">
      <c r="A264" s="142"/>
      <c r="B264" s="155" t="s">
        <v>127</v>
      </c>
      <c r="C264" s="115"/>
      <c r="D264" s="189"/>
      <c r="E264" s="27" t="s">
        <v>18</v>
      </c>
      <c r="F264" s="17">
        <f>G264+H264</f>
        <v>0</v>
      </c>
      <c r="G264" s="18">
        <f>G269</f>
        <v>0</v>
      </c>
      <c r="H264" s="19"/>
      <c r="I264" s="17"/>
      <c r="J264" s="18"/>
      <c r="K264" s="19"/>
      <c r="L264" s="17"/>
      <c r="M264" s="18"/>
      <c r="N264" s="19"/>
    </row>
    <row r="265" spans="1:14" s="9" customFormat="1" ht="18.75" customHeight="1" x14ac:dyDescent="0.3">
      <c r="A265" s="142"/>
      <c r="B265" s="156"/>
      <c r="C265" s="116"/>
      <c r="D265" s="190"/>
      <c r="E265" s="85" t="s">
        <v>25</v>
      </c>
      <c r="F265" s="17"/>
      <c r="G265" s="18"/>
      <c r="H265" s="19"/>
      <c r="I265" s="17"/>
      <c r="J265" s="18"/>
      <c r="K265" s="19"/>
      <c r="L265" s="17"/>
      <c r="M265" s="18"/>
      <c r="N265" s="19"/>
    </row>
    <row r="266" spans="1:14" s="9" customFormat="1" ht="24.75" customHeight="1" x14ac:dyDescent="0.3">
      <c r="A266" s="142"/>
      <c r="B266" s="157"/>
      <c r="C266" s="117"/>
      <c r="D266" s="191"/>
      <c r="E266" s="27" t="s">
        <v>20</v>
      </c>
      <c r="F266" s="17"/>
      <c r="G266" s="18"/>
      <c r="H266" s="19"/>
      <c r="I266" s="17"/>
      <c r="J266" s="18"/>
      <c r="K266" s="19"/>
      <c r="L266" s="17"/>
      <c r="M266" s="18"/>
      <c r="N266" s="19"/>
    </row>
    <row r="267" spans="1:14" s="9" customFormat="1" ht="16.5" customHeight="1" x14ac:dyDescent="0.3">
      <c r="A267" s="142"/>
      <c r="B267" s="23" t="s">
        <v>27</v>
      </c>
      <c r="C267" s="24"/>
      <c r="D267" s="23"/>
      <c r="E267" s="27"/>
      <c r="F267" s="17"/>
      <c r="G267" s="18"/>
      <c r="H267" s="19"/>
      <c r="I267" s="20"/>
      <c r="J267" s="18"/>
      <c r="K267" s="19"/>
      <c r="L267" s="17"/>
      <c r="M267" s="18"/>
      <c r="N267" s="19"/>
    </row>
    <row r="268" spans="1:14" s="9" customFormat="1" ht="16.5" customHeight="1" x14ac:dyDescent="0.3">
      <c r="A268" s="142" t="s">
        <v>28</v>
      </c>
      <c r="B268" s="23" t="s">
        <v>145</v>
      </c>
      <c r="C268" s="24"/>
      <c r="D268" s="23"/>
      <c r="E268" s="27"/>
      <c r="F268" s="17">
        <f>G268+H268</f>
        <v>0</v>
      </c>
      <c r="G268" s="18">
        <f>G269</f>
        <v>0</v>
      </c>
      <c r="H268" s="19"/>
      <c r="I268" s="17"/>
      <c r="J268" s="18"/>
      <c r="K268" s="19"/>
      <c r="L268" s="17"/>
      <c r="M268" s="18"/>
      <c r="N268" s="19"/>
    </row>
    <row r="269" spans="1:14" s="9" customFormat="1" ht="74.25" customHeight="1" x14ac:dyDescent="0.3">
      <c r="A269" s="142"/>
      <c r="B269" s="91" t="s">
        <v>127</v>
      </c>
      <c r="C269" s="87">
        <v>3717640</v>
      </c>
      <c r="D269" s="83" t="s">
        <v>99</v>
      </c>
      <c r="E269" s="23" t="s">
        <v>18</v>
      </c>
      <c r="F269" s="49">
        <f>G269+H269</f>
        <v>0</v>
      </c>
      <c r="G269" s="18">
        <v>0</v>
      </c>
      <c r="H269" s="18"/>
      <c r="I269" s="49"/>
      <c r="J269" s="18"/>
      <c r="K269" s="18"/>
      <c r="L269" s="49"/>
      <c r="M269" s="18"/>
      <c r="N269" s="19"/>
    </row>
    <row r="270" spans="1:14" x14ac:dyDescent="0.3">
      <c r="B270" s="92"/>
      <c r="C270" s="93"/>
      <c r="D270" s="92"/>
      <c r="E270" s="92"/>
      <c r="F270" s="94"/>
      <c r="G270" s="94"/>
      <c r="H270" s="92"/>
      <c r="I270" s="94"/>
      <c r="J270" s="94"/>
      <c r="K270" s="92"/>
      <c r="L270" s="94"/>
      <c r="M270" s="94"/>
      <c r="N270" s="92"/>
    </row>
    <row r="271" spans="1:14" x14ac:dyDescent="0.3">
      <c r="B271" s="92"/>
      <c r="C271" s="93"/>
      <c r="D271" s="92"/>
      <c r="E271" s="92"/>
      <c r="F271" s="94"/>
      <c r="G271" s="94"/>
      <c r="H271" s="92"/>
      <c r="I271" s="94"/>
      <c r="J271" s="94"/>
      <c r="K271" s="92"/>
      <c r="L271" s="94"/>
      <c r="M271" s="94"/>
      <c r="N271" s="92"/>
    </row>
    <row r="272" spans="1:14" x14ac:dyDescent="0.3">
      <c r="B272" s="92"/>
      <c r="C272" s="93"/>
      <c r="D272" s="92"/>
      <c r="E272" s="92"/>
      <c r="F272" s="94"/>
      <c r="G272" s="94"/>
      <c r="H272" s="92"/>
      <c r="I272" s="94"/>
      <c r="J272" s="94"/>
      <c r="K272" s="92"/>
      <c r="L272" s="94"/>
      <c r="M272" s="94"/>
      <c r="N272" s="92"/>
    </row>
    <row r="273" spans="1:14" x14ac:dyDescent="0.3">
      <c r="B273" s="92"/>
      <c r="C273" s="93"/>
      <c r="D273" s="92"/>
      <c r="E273" s="92"/>
      <c r="F273" s="94"/>
      <c r="G273" s="94"/>
      <c r="H273" s="92"/>
      <c r="I273" s="94"/>
      <c r="J273" s="94"/>
      <c r="K273" s="92"/>
      <c r="L273" s="94"/>
      <c r="M273" s="94"/>
      <c r="N273" s="92"/>
    </row>
    <row r="274" spans="1:14" ht="24.75" customHeight="1" x14ac:dyDescent="0.3">
      <c r="A274" s="188" t="s">
        <v>161</v>
      </c>
      <c r="B274" s="188"/>
      <c r="C274" s="188"/>
      <c r="D274" s="188"/>
      <c r="E274" s="188"/>
      <c r="F274" s="188"/>
      <c r="G274" s="113"/>
      <c r="H274" s="114"/>
      <c r="I274" s="113"/>
      <c r="J274" s="113"/>
      <c r="K274" s="114"/>
      <c r="L274" s="113"/>
      <c r="M274" s="187" t="s">
        <v>162</v>
      </c>
      <c r="N274" s="187"/>
    </row>
    <row r="275" spans="1:14" x14ac:dyDescent="0.3">
      <c r="B275" s="92"/>
      <c r="C275" s="93"/>
      <c r="D275" s="92"/>
      <c r="E275" s="92"/>
      <c r="F275" s="94"/>
      <c r="G275" s="94"/>
      <c r="H275" s="92"/>
      <c r="I275" s="94"/>
      <c r="J275" s="94"/>
      <c r="K275" s="92"/>
      <c r="L275" s="94"/>
      <c r="M275" s="94"/>
      <c r="N275" s="92"/>
    </row>
    <row r="276" spans="1:14" x14ac:dyDescent="0.3">
      <c r="B276" s="92"/>
      <c r="C276" s="93"/>
      <c r="D276" s="92"/>
      <c r="E276" s="92"/>
      <c r="F276" s="94"/>
      <c r="G276" s="94"/>
      <c r="H276" s="92"/>
      <c r="I276" s="94"/>
      <c r="J276" s="94"/>
      <c r="K276" s="92"/>
      <c r="L276" s="94"/>
      <c r="M276" s="94"/>
      <c r="N276" s="92"/>
    </row>
    <row r="277" spans="1:14" x14ac:dyDescent="0.3">
      <c r="B277" s="92"/>
      <c r="C277" s="93"/>
      <c r="D277" s="92"/>
      <c r="E277" s="92"/>
      <c r="F277" s="94"/>
      <c r="G277" s="94"/>
      <c r="H277" s="92"/>
      <c r="I277" s="94"/>
      <c r="J277" s="94"/>
      <c r="K277" s="92"/>
      <c r="L277" s="94"/>
      <c r="M277" s="94"/>
      <c r="N277" s="92"/>
    </row>
    <row r="278" spans="1:14" x14ac:dyDescent="0.3">
      <c r="B278" s="92"/>
      <c r="C278" s="93"/>
      <c r="D278" s="92"/>
      <c r="E278" s="92"/>
      <c r="F278" s="94"/>
      <c r="G278" s="94"/>
      <c r="H278" s="92"/>
      <c r="I278" s="94"/>
      <c r="J278" s="94"/>
      <c r="K278" s="92"/>
      <c r="L278" s="94"/>
      <c r="M278" s="94"/>
      <c r="N278" s="92"/>
    </row>
    <row r="279" spans="1:14" x14ac:dyDescent="0.3">
      <c r="B279" s="92"/>
      <c r="C279" s="93"/>
      <c r="D279" s="92"/>
      <c r="E279" s="92"/>
      <c r="F279" s="94"/>
      <c r="G279" s="94"/>
      <c r="H279" s="92"/>
      <c r="I279" s="94"/>
      <c r="J279" s="94"/>
      <c r="K279" s="92"/>
      <c r="L279" s="94"/>
      <c r="M279" s="94"/>
      <c r="N279" s="92"/>
    </row>
    <row r="280" spans="1:14" x14ac:dyDescent="0.3">
      <c r="B280" s="92"/>
      <c r="C280" s="93"/>
      <c r="D280" s="92"/>
      <c r="E280" s="92"/>
      <c r="F280" s="94"/>
      <c r="G280" s="94"/>
      <c r="H280" s="92"/>
      <c r="I280" s="94"/>
      <c r="J280" s="94"/>
      <c r="K280" s="92"/>
      <c r="L280" s="94"/>
      <c r="M280" s="94"/>
      <c r="N280" s="92"/>
    </row>
    <row r="281" spans="1:14" x14ac:dyDescent="0.3">
      <c r="B281" s="92"/>
      <c r="C281" s="93"/>
      <c r="D281" s="92"/>
      <c r="E281" s="92"/>
      <c r="F281" s="94"/>
      <c r="G281" s="94"/>
      <c r="H281" s="92"/>
      <c r="I281" s="94"/>
      <c r="J281" s="94"/>
      <c r="K281" s="92"/>
      <c r="L281" s="94"/>
      <c r="M281" s="94"/>
      <c r="N281" s="92"/>
    </row>
    <row r="282" spans="1:14" x14ac:dyDescent="0.3">
      <c r="B282" s="92"/>
      <c r="C282" s="93"/>
      <c r="D282" s="92"/>
      <c r="E282" s="92"/>
      <c r="F282" s="94"/>
      <c r="G282" s="94"/>
      <c r="H282" s="92"/>
      <c r="I282" s="94"/>
      <c r="J282" s="94"/>
      <c r="K282" s="92"/>
      <c r="L282" s="94"/>
      <c r="M282" s="94"/>
      <c r="N282" s="92"/>
    </row>
  </sheetData>
  <mergeCells count="247">
    <mergeCell ref="L2:N2"/>
    <mergeCell ref="L3:N3"/>
    <mergeCell ref="A93:A96"/>
    <mergeCell ref="B94:B96"/>
    <mergeCell ref="C94:C96"/>
    <mergeCell ref="D94:D96"/>
    <mergeCell ref="M274:N274"/>
    <mergeCell ref="A274:F274"/>
    <mergeCell ref="A261:A262"/>
    <mergeCell ref="A263:A267"/>
    <mergeCell ref="B264:B266"/>
    <mergeCell ref="C264:C266"/>
    <mergeCell ref="D264:D266"/>
    <mergeCell ref="A268:A269"/>
    <mergeCell ref="A249:A253"/>
    <mergeCell ref="B250:B252"/>
    <mergeCell ref="C250:C252"/>
    <mergeCell ref="D250:D252"/>
    <mergeCell ref="A254:A255"/>
    <mergeCell ref="A256:A260"/>
    <mergeCell ref="B257:B259"/>
    <mergeCell ref="C257:C259"/>
    <mergeCell ref="D257:D259"/>
    <mergeCell ref="A240:A241"/>
    <mergeCell ref="A242:A246"/>
    <mergeCell ref="B243:B245"/>
    <mergeCell ref="C243:C245"/>
    <mergeCell ref="D243:D245"/>
    <mergeCell ref="A247:A248"/>
    <mergeCell ref="A231:A232"/>
    <mergeCell ref="A233:A234"/>
    <mergeCell ref="A235:A239"/>
    <mergeCell ref="B236:B238"/>
    <mergeCell ref="C236:C238"/>
    <mergeCell ref="D236:D238"/>
    <mergeCell ref="A222:A223"/>
    <mergeCell ref="A224:A228"/>
    <mergeCell ref="B225:B227"/>
    <mergeCell ref="C225:C227"/>
    <mergeCell ref="D225:D227"/>
    <mergeCell ref="A229:A230"/>
    <mergeCell ref="A213:A214"/>
    <mergeCell ref="A215:A216"/>
    <mergeCell ref="A217:A221"/>
    <mergeCell ref="B218:B220"/>
    <mergeCell ref="C218:C220"/>
    <mergeCell ref="D218:D220"/>
    <mergeCell ref="A205:A206"/>
    <mergeCell ref="B207:N207"/>
    <mergeCell ref="A208:A212"/>
    <mergeCell ref="B209:B211"/>
    <mergeCell ref="C209:C211"/>
    <mergeCell ref="D209:D211"/>
    <mergeCell ref="A197:A200"/>
    <mergeCell ref="B198:B200"/>
    <mergeCell ref="C198:C200"/>
    <mergeCell ref="D198:D200"/>
    <mergeCell ref="A201:A204"/>
    <mergeCell ref="B202:B204"/>
    <mergeCell ref="C202:C204"/>
    <mergeCell ref="D202:D204"/>
    <mergeCell ref="A189:A192"/>
    <mergeCell ref="B190:B192"/>
    <mergeCell ref="C190:C192"/>
    <mergeCell ref="D190:D192"/>
    <mergeCell ref="A193:A196"/>
    <mergeCell ref="B194:B196"/>
    <mergeCell ref="C194:C196"/>
    <mergeCell ref="D194:D196"/>
    <mergeCell ref="A181:A184"/>
    <mergeCell ref="B182:B184"/>
    <mergeCell ref="C182:C184"/>
    <mergeCell ref="D182:D184"/>
    <mergeCell ref="A185:A188"/>
    <mergeCell ref="B186:B188"/>
    <mergeCell ref="C186:C188"/>
    <mergeCell ref="D186:D188"/>
    <mergeCell ref="B171:N171"/>
    <mergeCell ref="A172:A176"/>
    <mergeCell ref="B173:B175"/>
    <mergeCell ref="C173:C175"/>
    <mergeCell ref="D173:D175"/>
    <mergeCell ref="A177:A180"/>
    <mergeCell ref="B178:B180"/>
    <mergeCell ref="C178:C180"/>
    <mergeCell ref="D178:D180"/>
    <mergeCell ref="A163:A166"/>
    <mergeCell ref="B164:B166"/>
    <mergeCell ref="C164:C166"/>
    <mergeCell ref="D164:D166"/>
    <mergeCell ref="A167:A170"/>
    <mergeCell ref="B168:B170"/>
    <mergeCell ref="C168:C170"/>
    <mergeCell ref="D168:D170"/>
    <mergeCell ref="A154:A157"/>
    <mergeCell ref="B155:B157"/>
    <mergeCell ref="C155:C157"/>
    <mergeCell ref="D155:D157"/>
    <mergeCell ref="A158:A162"/>
    <mergeCell ref="B159:B161"/>
    <mergeCell ref="C159:C161"/>
    <mergeCell ref="D159:D161"/>
    <mergeCell ref="A146:A149"/>
    <mergeCell ref="B147:B149"/>
    <mergeCell ref="C147:C149"/>
    <mergeCell ref="D147:D149"/>
    <mergeCell ref="A150:A153"/>
    <mergeCell ref="B151:B153"/>
    <mergeCell ref="C151:C153"/>
    <mergeCell ref="D151:D153"/>
    <mergeCell ref="A137:A141"/>
    <mergeCell ref="B138:B140"/>
    <mergeCell ref="C138:C140"/>
    <mergeCell ref="D138:D140"/>
    <mergeCell ref="A142:A145"/>
    <mergeCell ref="B143:B145"/>
    <mergeCell ref="C143:C145"/>
    <mergeCell ref="D143:D145"/>
    <mergeCell ref="A125:A128"/>
    <mergeCell ref="B126:B128"/>
    <mergeCell ref="C126:C128"/>
    <mergeCell ref="D126:D128"/>
    <mergeCell ref="A129:A132"/>
    <mergeCell ref="B130:B132"/>
    <mergeCell ref="C130:C132"/>
    <mergeCell ref="D130:D132"/>
    <mergeCell ref="A115:A118"/>
    <mergeCell ref="B116:B118"/>
    <mergeCell ref="C116:C118"/>
    <mergeCell ref="D116:D118"/>
    <mergeCell ref="B119:N119"/>
    <mergeCell ref="A120:A124"/>
    <mergeCell ref="B121:B123"/>
    <mergeCell ref="C121:C123"/>
    <mergeCell ref="D121:D123"/>
    <mergeCell ref="A89:A92"/>
    <mergeCell ref="B90:B92"/>
    <mergeCell ref="C90:C92"/>
    <mergeCell ref="D90:D92"/>
    <mergeCell ref="A110:A114"/>
    <mergeCell ref="B111:B113"/>
    <mergeCell ref="C111:C113"/>
    <mergeCell ref="D111:D113"/>
    <mergeCell ref="A83:A84"/>
    <mergeCell ref="A85:A88"/>
    <mergeCell ref="B86:B88"/>
    <mergeCell ref="C86:C88"/>
    <mergeCell ref="D86:D88"/>
    <mergeCell ref="B102:B104"/>
    <mergeCell ref="C102:C104"/>
    <mergeCell ref="D102:D104"/>
    <mergeCell ref="A101:A105"/>
    <mergeCell ref="A106:A109"/>
    <mergeCell ref="B107:B109"/>
    <mergeCell ref="C107:C109"/>
    <mergeCell ref="D107:D109"/>
    <mergeCell ref="C98:C100"/>
    <mergeCell ref="D98:D100"/>
    <mergeCell ref="A75:A78"/>
    <mergeCell ref="B76:B78"/>
    <mergeCell ref="C76:C78"/>
    <mergeCell ref="D76:D78"/>
    <mergeCell ref="A79:A82"/>
    <mergeCell ref="B80:B82"/>
    <mergeCell ref="C80:C82"/>
    <mergeCell ref="D80:D82"/>
    <mergeCell ref="A67:A70"/>
    <mergeCell ref="B68:B70"/>
    <mergeCell ref="C68:C70"/>
    <mergeCell ref="D68:D70"/>
    <mergeCell ref="A71:A74"/>
    <mergeCell ref="B72:B74"/>
    <mergeCell ref="C72:C74"/>
    <mergeCell ref="D72:D74"/>
    <mergeCell ref="A59:A62"/>
    <mergeCell ref="B60:B62"/>
    <mergeCell ref="C60:C62"/>
    <mergeCell ref="D60:D62"/>
    <mergeCell ref="A63:A66"/>
    <mergeCell ref="B64:B66"/>
    <mergeCell ref="C64:C66"/>
    <mergeCell ref="D64:D66"/>
    <mergeCell ref="A51:A54"/>
    <mergeCell ref="B52:B54"/>
    <mergeCell ref="C52:C54"/>
    <mergeCell ref="D52:D54"/>
    <mergeCell ref="A55:A58"/>
    <mergeCell ref="B56:B58"/>
    <mergeCell ref="C56:C58"/>
    <mergeCell ref="D56:D58"/>
    <mergeCell ref="A43:A46"/>
    <mergeCell ref="B44:B46"/>
    <mergeCell ref="C44:C46"/>
    <mergeCell ref="D44:D46"/>
    <mergeCell ref="A47:A50"/>
    <mergeCell ref="B48:B50"/>
    <mergeCell ref="C48:C50"/>
    <mergeCell ref="D48:D50"/>
    <mergeCell ref="A35:A38"/>
    <mergeCell ref="B36:B38"/>
    <mergeCell ref="C36:C38"/>
    <mergeCell ref="D36:D38"/>
    <mergeCell ref="A39:A42"/>
    <mergeCell ref="B40:B42"/>
    <mergeCell ref="C40:C42"/>
    <mergeCell ref="D40:D42"/>
    <mergeCell ref="A5:N5"/>
    <mergeCell ref="A6:N6"/>
    <mergeCell ref="A7:N7"/>
    <mergeCell ref="F9:N10"/>
    <mergeCell ref="B19:N19"/>
    <mergeCell ref="A20:A24"/>
    <mergeCell ref="B21:B23"/>
    <mergeCell ref="C21:C23"/>
    <mergeCell ref="D21:D23"/>
    <mergeCell ref="F11:H11"/>
    <mergeCell ref="I11:K11"/>
    <mergeCell ref="L11:N11"/>
    <mergeCell ref="A14:N14"/>
    <mergeCell ref="A15:A18"/>
    <mergeCell ref="B16:B18"/>
    <mergeCell ref="C16:C18"/>
    <mergeCell ref="D16:D18"/>
    <mergeCell ref="A133:A136"/>
    <mergeCell ref="C134:C136"/>
    <mergeCell ref="D134:D136"/>
    <mergeCell ref="B134:B136"/>
    <mergeCell ref="L27:L29"/>
    <mergeCell ref="M27:M29"/>
    <mergeCell ref="N27:N29"/>
    <mergeCell ref="K27:K29"/>
    <mergeCell ref="A30:A34"/>
    <mergeCell ref="B31:B33"/>
    <mergeCell ref="C31:C33"/>
    <mergeCell ref="D31:D33"/>
    <mergeCell ref="F27:F29"/>
    <mergeCell ref="G27:G29"/>
    <mergeCell ref="H27:H29"/>
    <mergeCell ref="I27:I29"/>
    <mergeCell ref="J27:J29"/>
    <mergeCell ref="A25:A29"/>
    <mergeCell ref="B26:B29"/>
    <mergeCell ref="C26:C29"/>
    <mergeCell ref="D26:D29"/>
    <mergeCell ref="E27:E29"/>
    <mergeCell ref="A97:A100"/>
    <mergeCell ref="B98:B100"/>
  </mergeCells>
  <pageMargins left="0.70866141732283472" right="0.70866141732283472" top="0.74803149606299213" bottom="0.74803149606299213" header="0" footer="0"/>
  <pageSetup paperSize="9" scale="57" fitToHeight="0" orientation="landscape" horizontalDpi="1200" verticalDpi="1200" r:id="rId1"/>
  <rowBreaks count="7" manualBreakCount="7">
    <brk id="38" max="13" man="1"/>
    <brk id="78" max="13" man="1"/>
    <brk id="114" max="13" man="1"/>
    <brk id="149" max="13" man="1"/>
    <brk id="192" max="13" man="1"/>
    <brk id="223" max="13" man="1"/>
    <brk id="25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2</vt:lpstr>
      <vt:lpstr>'Додаток 2'!Заголовки_для_печати</vt:lpstr>
      <vt:lpstr>'Додаток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2025-05-21T14:18:07Z</cp:lastPrinted>
  <dcterms:created xsi:type="dcterms:W3CDTF">2024-11-04T07:28:36Z</dcterms:created>
  <dcterms:modified xsi:type="dcterms:W3CDTF">2025-05-28T05:59:14Z</dcterms:modified>
</cp:coreProperties>
</file>