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а\Програма на 2025-2027\Зміни до Програми\Травень\"/>
    </mc:Choice>
  </mc:AlternateContent>
  <bookViews>
    <workbookView xWindow="480" yWindow="60" windowWidth="27792" windowHeight="12096"/>
  </bookViews>
  <sheets>
    <sheet name="Додаток 3" sheetId="2" r:id="rId1"/>
  </sheets>
  <definedNames>
    <definedName name="_xlnm.Print_Titles" localSheetId="0">'Додаток 3'!$10:$10</definedName>
    <definedName name="_xlnm.Print_Area" localSheetId="0">'Додаток 3'!$A$1:$G$302</definedName>
  </definedNames>
  <calcPr calcId="162913"/>
</workbook>
</file>

<file path=xl/calcChain.xml><?xml version="1.0" encoding="utf-8"?>
<calcChain xmlns="http://schemas.openxmlformats.org/spreadsheetml/2006/main">
  <c r="E28" i="2" l="1"/>
  <c r="E25" i="2"/>
  <c r="E114" i="2" l="1"/>
  <c r="E109" i="2" l="1"/>
  <c r="E133" i="2" l="1"/>
  <c r="E147" i="2"/>
  <c r="E146" i="2"/>
  <c r="F262" i="2" l="1"/>
  <c r="G262" i="2"/>
  <c r="E262" i="2"/>
  <c r="G28" i="2" l="1"/>
  <c r="F28" i="2"/>
  <c r="G25" i="2"/>
  <c r="F25" i="2"/>
  <c r="E116" i="2" l="1"/>
  <c r="E118" i="2" s="1"/>
  <c r="E122" i="2"/>
  <c r="G12" i="2" l="1"/>
  <c r="G11" i="2"/>
  <c r="F12" i="2" l="1"/>
  <c r="F11" i="2"/>
  <c r="E12" i="2" l="1"/>
  <c r="E14" i="2" l="1"/>
  <c r="F133" i="2" l="1"/>
  <c r="G133" i="2"/>
  <c r="E149" i="2"/>
  <c r="E151" i="2" s="1"/>
  <c r="E143" i="2"/>
  <c r="F130" i="2" l="1"/>
  <c r="E99" i="2"/>
  <c r="E104" i="2" l="1"/>
  <c r="F135" i="2" l="1"/>
  <c r="G135" i="2"/>
  <c r="E135" i="2"/>
  <c r="G185" i="2"/>
  <c r="F185" i="2"/>
  <c r="E185" i="2"/>
  <c r="F182" i="2"/>
  <c r="F184" i="2" s="1"/>
  <c r="G182" i="2"/>
  <c r="G184" i="2" s="1"/>
  <c r="E182" i="2"/>
  <c r="E184" i="2" s="1"/>
  <c r="F95" i="2" l="1"/>
  <c r="F218" i="2"/>
  <c r="E124" i="2" l="1"/>
  <c r="F124" i="2"/>
  <c r="G124" i="2"/>
  <c r="E297" i="2" l="1"/>
  <c r="E291" i="2"/>
  <c r="E293" i="2" s="1"/>
  <c r="F284" i="2"/>
  <c r="E284" i="2"/>
  <c r="F283" i="2"/>
  <c r="F285" i="2" s="1"/>
  <c r="E283" i="2"/>
  <c r="E285" i="2" s="1"/>
  <c r="F289" i="2"/>
  <c r="E289" i="2"/>
  <c r="E275" i="2"/>
  <c r="F275" i="2"/>
  <c r="E265" i="2"/>
  <c r="F227" i="2" l="1"/>
  <c r="E227" i="2"/>
  <c r="G214" i="2"/>
  <c r="F213" i="2"/>
  <c r="E208" i="2"/>
  <c r="E204" i="2"/>
  <c r="G200" i="2"/>
  <c r="E196" i="2"/>
  <c r="E192" i="2"/>
  <c r="F188" i="2"/>
  <c r="G139" i="2"/>
  <c r="F139" i="2"/>
  <c r="E16" i="2" l="1"/>
  <c r="F172" i="2" l="1"/>
  <c r="G172" i="2"/>
  <c r="E170" i="2"/>
  <c r="E172" i="2" s="1"/>
  <c r="F169" i="2" l="1"/>
  <c r="F171" i="2" s="1"/>
  <c r="G169" i="2"/>
  <c r="G171" i="2" s="1"/>
  <c r="E169" i="2"/>
  <c r="E171" i="2" s="1"/>
  <c r="E167" i="2" l="1"/>
  <c r="E163" i="2"/>
  <c r="F180" i="2" l="1"/>
  <c r="G180" i="2"/>
  <c r="E180" i="2"/>
  <c r="F179" i="2"/>
  <c r="G179" i="2"/>
  <c r="E179" i="2"/>
  <c r="E175" i="2"/>
  <c r="E159" i="2"/>
  <c r="E155" i="2"/>
  <c r="F27" i="2"/>
  <c r="G27" i="2"/>
  <c r="E27" i="2"/>
  <c r="F91" i="2"/>
  <c r="G86" i="2"/>
  <c r="F81" i="2"/>
  <c r="G76" i="2"/>
  <c r="F71" i="2"/>
  <c r="E66" i="2"/>
  <c r="E61" i="2"/>
  <c r="G56" i="2"/>
  <c r="F51" i="2"/>
  <c r="G46" i="2"/>
  <c r="F46" i="2"/>
  <c r="F39" i="2"/>
  <c r="F38" i="2"/>
  <c r="F125" i="2"/>
  <c r="F126" i="2" s="1"/>
  <c r="G125" i="2"/>
  <c r="G126" i="2" s="1"/>
  <c r="E125" i="2"/>
  <c r="G127" i="2"/>
  <c r="F127" i="2"/>
  <c r="E127" i="2"/>
  <c r="G130" i="2"/>
  <c r="E130" i="2"/>
  <c r="E126" i="2" l="1"/>
  <c r="E31" i="2"/>
  <c r="E18" i="2"/>
  <c r="E19" i="2"/>
  <c r="E23" i="2"/>
  <c r="G289" i="2" l="1"/>
  <c r="G284" i="2"/>
  <c r="G283" i="2"/>
  <c r="G281" i="2"/>
  <c r="F281" i="2"/>
  <c r="E281" i="2"/>
  <c r="G275" i="2"/>
  <c r="G277" i="2" s="1"/>
  <c r="F277" i="2"/>
  <c r="E277" i="2"/>
  <c r="G273" i="2"/>
  <c r="F273" i="2"/>
  <c r="E273" i="2"/>
  <c r="G267" i="2"/>
  <c r="G269" i="2" s="1"/>
  <c r="F267" i="2"/>
  <c r="F269" i="2" s="1"/>
  <c r="E267" i="2"/>
  <c r="E269" i="2" s="1"/>
  <c r="G265" i="2"/>
  <c r="F265" i="2"/>
  <c r="G259" i="2"/>
  <c r="G261" i="2" s="1"/>
  <c r="F259" i="2"/>
  <c r="F261" i="2" s="1"/>
  <c r="E259" i="2"/>
  <c r="E261" i="2" s="1"/>
  <c r="G257" i="2"/>
  <c r="F257" i="2"/>
  <c r="E257" i="2"/>
  <c r="G247" i="2"/>
  <c r="F247" i="2"/>
  <c r="E247" i="2"/>
  <c r="G241" i="2"/>
  <c r="G243" i="2" s="1"/>
  <c r="F241" i="2"/>
  <c r="F243" i="2" s="1"/>
  <c r="E241" i="2"/>
  <c r="E243" i="2" s="1"/>
  <c r="G239" i="2"/>
  <c r="F239" i="2"/>
  <c r="E239" i="2"/>
  <c r="G233" i="2"/>
  <c r="G235" i="2" s="1"/>
  <c r="F233" i="2"/>
  <c r="F235" i="2" s="1"/>
  <c r="E233" i="2"/>
  <c r="E235" i="2" s="1"/>
  <c r="G223" i="2"/>
  <c r="F223" i="2"/>
  <c r="E223" i="2"/>
  <c r="G221" i="2"/>
  <c r="F221" i="2"/>
  <c r="E221" i="2"/>
  <c r="G285" i="2" l="1"/>
</calcChain>
</file>

<file path=xl/sharedStrings.xml><?xml version="1.0" encoding="utf-8"?>
<sst xmlns="http://schemas.openxmlformats.org/spreadsheetml/2006/main" count="915" uniqueCount="189">
  <si>
    <t>Результативні показники/індикатори програми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</si>
  <si>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</si>
  <si>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</si>
  <si>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</si>
  <si>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</si>
  <si>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</si>
  <si>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Планові ‌значення‌ ‌показників‌ ‌за‌ ‌роками‌ ‌</t>
  </si>
  <si>
    <t>виконання‌ ‌</t>
  </si>
  <si>
    <t>Витрат</t>
  </si>
  <si>
    <t>обсяг видатків</t>
  </si>
  <si>
    <t>грн.</t>
  </si>
  <si>
    <t>Якості</t>
  </si>
  <si>
    <t>Продукту</t>
  </si>
  <si>
    <t>Ефективності</t>
  </si>
  <si>
    <t>од.</t>
  </si>
  <si>
    <t>%</t>
  </si>
  <si>
    <t>кв. м</t>
  </si>
  <si>
    <t>грн./од.</t>
  </si>
  <si>
    <t>Гкал</t>
  </si>
  <si>
    <t>МВт год</t>
  </si>
  <si>
    <t xml:space="preserve">                                                                                                                                              </t>
  </si>
  <si>
    <t>відсоток зменшення споживання паливних ресурсів закладами бюджетної сфери від базового року</t>
  </si>
  <si>
    <t>обсяг економії</t>
  </si>
  <si>
    <t>відсоток виконання заходу</t>
  </si>
  <si>
    <t>Програма підвищення енергоефективності в бюджетній сфері Сумської міської територіальної громади на 2025-2027 роки</t>
  </si>
  <si>
    <t>2025 рік</t>
  </si>
  <si>
    <t>2026 рік</t>
  </si>
  <si>
    <t>2027 рік</t>
  </si>
  <si>
    <t>грн./кв. м</t>
  </si>
  <si>
    <t xml:space="preserve">Завдання 1. Реалізація інвестиційних проєктів </t>
  </si>
  <si>
    <t>Завдання 2. Термомодернізація будівель</t>
  </si>
  <si>
    <t>Заклади галузі "Освіта"</t>
  </si>
  <si>
    <t>Заклади галузі "Охорона здоров'я"</t>
  </si>
  <si>
    <t>Культурно-освітні заклади та установи</t>
  </si>
  <si>
    <t>Інші заходи</t>
  </si>
  <si>
    <t>середній розмір внеску</t>
  </si>
  <si>
    <t>середні витрати на послуги</t>
  </si>
  <si>
    <t>письмовий переклад документів</t>
  </si>
  <si>
    <t>к-ть сторінок</t>
  </si>
  <si>
    <t>усний переклад</t>
  </si>
  <si>
    <t>грн./год</t>
  </si>
  <si>
    <t>послуги консультанта</t>
  </si>
  <si>
    <t>к-ть год</t>
  </si>
  <si>
    <t>кількість проведених заходів</t>
  </si>
  <si>
    <t>кількість заходів проведених під час "Дні сталої енергії"</t>
  </si>
  <si>
    <t>кількість проведених тренінгів та навчань</t>
  </si>
  <si>
    <t>кількість осіб, для яких проведено навчання</t>
  </si>
  <si>
    <t>осіб</t>
  </si>
  <si>
    <t>кількість проведених тренінгів, навчань для енергоменеджерів бюджетної сфери</t>
  </si>
  <si>
    <t>кількість розроблених документів</t>
  </si>
  <si>
    <t>кількість заходів</t>
  </si>
  <si>
    <t>Захід 2.1. Реконструкція-термомодернізація будівлі КУ ССШ № 7 ім. М. Савченка Сумської міської ради по вул. Лесі Українки, 23  в м.Суми 
КПКВК 1517640</t>
  </si>
  <si>
    <t>Захід 1.1. Реалізація проєкту "Підвищення енергоефективності в дошкільних навчальних закладах міста Суми" 
КПКВК 1517640</t>
  </si>
  <si>
    <t>Захід 2.2. Капітальний ремонт будівлі Сумського саноторного дошкільного навчального закладу (ясла-садок) № 24 "Оленка" м.Суми, Сумської області з впровадженням комплексної термомодернізації за адресою: вул. Берестовська, 49а, м.Суми
КПКВК 0617640</t>
  </si>
  <si>
    <t>Захід 2.3. 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
КПКВК 0617640</t>
  </si>
  <si>
    <t>Захід 2.4. Капітальний ремонт покрівлі з утепленням Комунальної установи Сумська загальноосвітня школа І-ІІІ ступенів № 23, м. Суми, Сумської області 
КПКВК 0617640</t>
  </si>
  <si>
    <t>Захід 2.5. Капітальний ремонт покрівлі з утепленням Комунального закладу Сумський ліцей № 33 Сумської міської ради, за адресою вул. Засумська, буд. 3, м. Суми, Сумської області
КПКВК 0617640</t>
  </si>
  <si>
    <t>Захід 2.6. Капітальний ремонт покрівлі з утепленням Сумського дошкільного навчального закладу (центр розвитку дитини) № 13 "Купава" Сумської міської ради
КПКВК 0617640</t>
  </si>
  <si>
    <t>Захід 2.7. Капітальний ремонт покрівлі Сумського дошкільного навчального закладу (ясла-садок) № 16 "Сонечко" м. Суми, Сумської області
КПКВК 0617640</t>
  </si>
  <si>
    <t>Захід 2.8. Капітальний ремонт покрівлі Сумського дошкільного навчального закладу (ясла-садок) № 17 "Радість" м. Суми, Сумської області
КПКВК 0617640</t>
  </si>
  <si>
    <t>Захід 2.9. Капітальний ремонт покрівлі з утепленням Сумського дошкільного навчального закладу (ясла-садок) № 29 "Росинка" м.Суми, Сумської області
КПКВК 0617640</t>
  </si>
  <si>
    <t>Захід 2.10. Капітальний ремонт будівлі (утеплення фасаду) Сумського закладу загальної середньої освіти І-ІІІ ступенів №2 Сумської міської ради 
КПКВК 0617640</t>
  </si>
  <si>
    <t>Захід 2.11. Капітальний ремонт будівлі (утеплення фасаду) Сумського закладу загальної середньої освіти І-ІІІ ступенів №10 Сумської міської ради
КПКВК 0617640</t>
  </si>
  <si>
    <t>Захід 2.12.  Капітальний ремонт будівлі (утеплення фасаду)  Закладу дошкільної освіти (ясла-садок) № 21 "Волошка" Сумської міської ради 
КПКВК 0617640</t>
  </si>
  <si>
    <t>Захід 2.13. 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с. Стецьківка, вул. Вишнева,1
КПКВК 1517640</t>
  </si>
  <si>
    <t>середні витрати на виконання проектних заходів в 1 закладі</t>
  </si>
  <si>
    <t>середні витрати на 1 заклад</t>
  </si>
  <si>
    <t>відсоток виконання проєктів у рік впровадження</t>
  </si>
  <si>
    <t>площа утеплення огороджуючих конструкцій (фасад, цоколь, підземна части стін, утеплення на рівні низу перекриття 2-го поверху)</t>
  </si>
  <si>
    <t>кількість об'єктів, охоплених системою моніторингу</t>
  </si>
  <si>
    <t>середні витрати на обслуговування системи моніторингу в одному закладі</t>
  </si>
  <si>
    <t>грн./заклад</t>
  </si>
  <si>
    <t>відсоток об'єктів галузі, в яких впроваджено систему моніторингу</t>
  </si>
  <si>
    <t>середні витрати на обслуговування та впровадження системи моніторингу в одному закладі</t>
  </si>
  <si>
    <t>загальна площа охороджувальних конструкцій, що планується утеплити</t>
  </si>
  <si>
    <t>площа вікон, що планується замінити</t>
  </si>
  <si>
    <t>загальна площа покрівлі</t>
  </si>
  <si>
    <t>загальна площа фасаду</t>
  </si>
  <si>
    <t>загальна площа цоколю</t>
  </si>
  <si>
    <t>загальна площа вікон</t>
  </si>
  <si>
    <t>площа покрівлі, що планується утеплити</t>
  </si>
  <si>
    <t>площа фасаду, що планується утеплити</t>
  </si>
  <si>
    <t>кількість термомодернізованих будівель</t>
  </si>
  <si>
    <t>кількість об'єктів, в яких створюється система моніторингу</t>
  </si>
  <si>
    <t>площа віконних блоків, що планується замінити</t>
  </si>
  <si>
    <t xml:space="preserve">площа огороджувальних конструкцій, що планується утеплити </t>
  </si>
  <si>
    <t>встановлення індивідуального теплового пункту</t>
  </si>
  <si>
    <t>середні витрати на термомодернізацію будівель</t>
  </si>
  <si>
    <t>кількість термомодернізованих закладів</t>
  </si>
  <si>
    <t>площа огороджувальних конструкцій, що планується утеплити (фасад, цоколь)</t>
  </si>
  <si>
    <t>Обсяг зменшення споживання теплової енергії закладами бюджетної сфери, Гкал.</t>
  </si>
  <si>
    <t>Захід 2.14. Капітальний ремонт покрівлі з утепленням Сумська початкова школа № 30 "Унікум" Сумської міської ради
КПКВК 0617640</t>
  </si>
  <si>
    <t>Захід 2.15. 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термомодернізіції
КПКВК 0617640</t>
  </si>
  <si>
    <t>Завдання 3. Улаштування відновлювальних джерел енергії</t>
  </si>
  <si>
    <t>Захід 3.1. Розробка проєктно-кошторисної документації на встановлення сонячних електростанцій у 5 закладах освіти 
КПКВК 0617640</t>
  </si>
  <si>
    <t>Захід 4.1. Обслуговування Сумської міської системи моніторингу теплоспоживання та споживання електричної енергії будівель закладів освіти 
КПКВК 0617640</t>
  </si>
  <si>
    <t>Завдання 5. Термомодернізація будівель</t>
  </si>
  <si>
    <t>Захід 5.1. Капітальний ремонт (термомодернізація) будівлі КНП "ЦМКЛ" СМР  за адресою: м. Суми, вул 20 років Перемоги, 13
КПКВК 0717640</t>
  </si>
  <si>
    <t>Захід 5.2. Встановлення індивідуального теплового пункту в акушерському корпусі КНП "Клінічний перинатальний центр Пресвятої Дівм Марії" СМР за адресою: м. Суми, вул. Троїцька, 20
КПКВК 0717640</t>
  </si>
  <si>
    <t>Завдання 6. Улаштування відновлювальних джерел енергії</t>
  </si>
  <si>
    <t>Захід 6.1. Улаштування сонячної електростанції на будівлі КНП "Клінічна лікарня № 5" СМР за адресою: м. Суми, вул. М.Вовчок, 2
КПКВК 0717640</t>
  </si>
  <si>
    <t>Захід 6.3. Улаштування гібридної сонячної електростанції в хірургічному корпусі КНП «Дитяча клінічна лікарня Святої Зінаїди» Сумської міської ради за адресою: м. Суми, вул. Троїцька, 28
КПКВК 0717640</t>
  </si>
  <si>
    <t>Захід 6.4. Улаштування сонячної електростанції на будівлі КНП "Клінічний перинатальний центр Пресвятої Дівм Марії" СМР за адресою: м. Суми, вул. Троїцька, 20
КПКВК 0717640</t>
  </si>
  <si>
    <t>Завдання 8. Термомодернізація будівель</t>
  </si>
  <si>
    <t>Захід 8.1. Капітальний ремонт будівлі (заміна віконних блоків) в центральній міській бібліотеці ім.Т.Г. Шевченка, м.Суми, вул. Кооперативна, 6
КПКВК 1014030</t>
  </si>
  <si>
    <t>Захід 8.2. Капітальний ремонт будівлі (заміна віконних блоків) в бібліотеці-філії №1, м.Суми, вул. Глінки, 1
КПКВК 1014030</t>
  </si>
  <si>
    <t>Захід 8.3. Капітальний ремонт будівлі (заміна віконних блоків) в бібліотеці-філії №7, м. Суми, вул. Г.Кондратьєва, 140
КПКВК 1014030</t>
  </si>
  <si>
    <t>Захід 8.4. Капітальний ремонт будівлі (заміна віконних блоків) в бібліотеці-філії №9, м.Суми, вул. Івана Сірка, 3
КПКВК 1014030</t>
  </si>
  <si>
    <t>Захід 8.5. Капітальний ремонт будівлі (заміна віконних блоків) в бібліотеці-філії №10, м.Суми, вул. Лесі Українки, 4
КПКВК 1014030</t>
  </si>
  <si>
    <t>Захід 8.6. Капітальний ремонт будівлі (заміна віконних блоків) в бібліотеці-філії №11, м.Суми, вул. Британська, 23/1
КПКВК 1014030</t>
  </si>
  <si>
    <t>Захід 8.7. Капітальний ремонт будівлі   бібліотеки-філії №4 Сумської міської публічної бібліотеки з впровадженням комплексної термомодернізації, м.Суми, пров. Веретенівський, 8
КПКВК 1014030</t>
  </si>
  <si>
    <t>Захід 8.8. Реконструкція-термомодернізація будівлі Піщанського будинку культури за адресою: м. Суми, с. Піщане, вул. Шкільна, 47-а
КПКВК 1517640</t>
  </si>
  <si>
    <t>Завдання 9. Перевірка системи енергетичного менеджменту в бюджетній сфері</t>
  </si>
  <si>
    <t>Завдання 10. Участь у Добровільному об’єднанні органів місцевого самоврядування – Асоціації «Енергоефективні міста України»</t>
  </si>
  <si>
    <t>Захід 10.1. Сплата членських внесків органами місцевого самоврядування Асоціації «Енергоефективні міста України»
КПКВК 0217680</t>
  </si>
  <si>
    <t>Завдання 11. Реалізація Проєкту "Впровадження Європейської Енергетичної відзнаки в Україні"</t>
  </si>
  <si>
    <t>Захід 11.1. Сплата щорічного внеску за членство в "Європейській Енергетичній Відзнаці"  
КПКВК 0217680</t>
  </si>
  <si>
    <t>Захід 11.2. Оплата усних та письмових послуг перекладача з англійської мови   КПКВК 3717640</t>
  </si>
  <si>
    <t>Захід 11.3. Оплата консультативних послуг  з впровадження Європейської енергетичної відзнаки
КПКВК 3717640</t>
  </si>
  <si>
    <t xml:space="preserve">Завдання 12. Популяризація ідеї сталого енергетичного розвитку </t>
  </si>
  <si>
    <t>Захід 12.1. Проведення заходу "Дні Сталої енергії" 
КПКВК 3717640</t>
  </si>
  <si>
    <t>Завдання 13. Проведення навчань для енергоменеджерів бюджетних закладів та установ</t>
  </si>
  <si>
    <t>Захід 13.1. Проведення навчання енергоменеджерів бюджетної сфери КПКВК 3717640</t>
  </si>
  <si>
    <t>Завдання 15. Участь у тренінгах та семінарах з питань енергозбереження</t>
  </si>
  <si>
    <t>Захід 15.1. Участь представників Сумської міської ради у тренінгах, семінарах з питань енергозбереження (міжнародні та на території України)
КПКВК 3717640</t>
  </si>
  <si>
    <t>Завдання 16. Розробка муніципального енергетичного плану Сумської міської територіальної громади до 2030 року</t>
  </si>
  <si>
    <t>Захід 16.1. Розробка муніципального енергетичного плану Сумської міської територіальної громади до 2030 року
КПКВК 3717640</t>
  </si>
  <si>
    <t>Захід 7.1. Впровадження Сумської міської системи моніторингу теплоспоживання будівель об'єктів галузі охорони здоров'я
КПКВК 0717640</t>
  </si>
  <si>
    <t>Захід 7.2. Обслуговування Сумської міської системи моніторингу теплоспоживання будівель об'єктів галузі охорони здоров'я
КПКВК 0717640</t>
  </si>
  <si>
    <t>Додаток 2</t>
  </si>
  <si>
    <t>рівень виконання проєкту</t>
  </si>
  <si>
    <t>Захід 9.1. Проведення наглядового аудиту системи енергетичного менеджменту в бюджетній сфері  
КПКВК 3717640</t>
  </si>
  <si>
    <t>Захід 9.2. Проведення ресертифікаційного аудиту системи енергетичного менеджменту 
КПКВК 3717640</t>
  </si>
  <si>
    <t>кількість закладів, які охоплені інвестиційним проєктом</t>
  </si>
  <si>
    <t>кількість закладів, які будуть термомодернізовані у звітному періоді</t>
  </si>
  <si>
    <t>середні витрати на утеплення 1 кв.м</t>
  </si>
  <si>
    <t>загальна площа огороджувальних конструкцій, що планується утеплити</t>
  </si>
  <si>
    <t>середні витрати на утеплення 1 кв.м огороджуючих конструкцій</t>
  </si>
  <si>
    <t>середні витрати на заміну 1 кв.м віконного блоку</t>
  </si>
  <si>
    <t>середні витрати на утеплення 1 кв. м покрівлі</t>
  </si>
  <si>
    <t>середні витрати на утеплення 1 кв. м фасаду</t>
  </si>
  <si>
    <t>середні витрати на утеплення 1 кв. м огороджувальних конструкцій</t>
  </si>
  <si>
    <t>середні витрати на утеплення 1 кв.м покрівлі</t>
  </si>
  <si>
    <t>середні витрати на утеплення 1 кв. м огороджуючих конструкцій</t>
  </si>
  <si>
    <t>середні витрати на заміну 1 кв. м віконного блоку</t>
  </si>
  <si>
    <t>кількість об'єктів для яких буде розроблено проєктно-кошторисну документацію</t>
  </si>
  <si>
    <t>відсоток виконання завдання</t>
  </si>
  <si>
    <t>Завдання 4. Обслуговування автоматизованої системи дистанційного моніторингу енергоспоживання в бюджетній сфері</t>
  </si>
  <si>
    <t>кількість встановлених СЕС</t>
  </si>
  <si>
    <t>середні витрати на встановлення 1 СЕС</t>
  </si>
  <si>
    <t>кількість влаштованих СЕС</t>
  </si>
  <si>
    <t>середні витрати на влаштування 1 СЕС</t>
  </si>
  <si>
    <t>Завдання 7. Впровадження та обслуговування автоматизованої системи дистанційного моніторингу енергоспоживання в бюджетній сфері</t>
  </si>
  <si>
    <t>середні витрати на 1 об'єкт</t>
  </si>
  <si>
    <t>середні витрати на утеплення 1 кв.м огороджувальних конструкцій</t>
  </si>
  <si>
    <t>середні витрати на проведення аудиту</t>
  </si>
  <si>
    <t>кількість проведених аудитів</t>
  </si>
  <si>
    <t>кількість організацій, яким буде сплачено членські внески</t>
  </si>
  <si>
    <t>кількість організацій, яким буде сплачено щорічний внесок</t>
  </si>
  <si>
    <t>Завдання 14. Обслуговування електронної системи енергомоніторингу</t>
  </si>
  <si>
    <t>Захід 14.1. Обслуговування електронної системи енергомоніторингу в бюджетній сфері
КПКВК 3717640</t>
  </si>
  <si>
    <t>середні витрати на участь у одному заході</t>
  </si>
  <si>
    <t>відсоток викоконання завдання</t>
  </si>
  <si>
    <t>Обсяг зменшення споживання електричної енергії закладами бюджетної сфери, МВт год</t>
  </si>
  <si>
    <t>середні витрати на розробку проєктно-кошторисної документації для 1 об'єкта</t>
  </si>
  <si>
    <t>середні витрати на встановлення 1 індивідуального теплового пункту</t>
  </si>
  <si>
    <t>середні витрати на проведення 1 аудиту</t>
  </si>
  <si>
    <t>середній розмір 1 членського внеску</t>
  </si>
  <si>
    <t>кількість сплачених послуг/внесків</t>
  </si>
  <si>
    <t>середній розмір 1 внеску</t>
  </si>
  <si>
    <t>середні витрати на послуги з письмового перекладу 1 сторінки</t>
  </si>
  <si>
    <t>середні витрати на 1 годину усного перекладу</t>
  </si>
  <si>
    <t>середні витрати на 1 годину надання консультативних послуг</t>
  </si>
  <si>
    <t xml:space="preserve">середні витрати на проведення 1 заходу </t>
  </si>
  <si>
    <t>середні витрати на проведення 1 тренінгу/навчання</t>
  </si>
  <si>
    <t>середні витрати на проведення 1 заходу з популяризації знань з енергозбереження</t>
  </si>
  <si>
    <t>кількість об'єктів, охоплених електронною системою моніторингу</t>
  </si>
  <si>
    <t>середні витрати на обслуговування електронної системи моніторингу для 1 об'єкта</t>
  </si>
  <si>
    <t>середні витрати на розробку 1 документу</t>
  </si>
  <si>
    <t xml:space="preserve">Захід 5.3. Капітальний ремонт будівлі (термомодернізація покрівлі) акушерського корпусу Комунального некомерційного підприємства "Клінічний перинатальний центр Пресвятої Діви Марії" Сумської міської ради за адресою: м. Суми, вул. Троїцька,20 </t>
  </si>
  <si>
    <t>середні витрати на утеплення покрівлі</t>
  </si>
  <si>
    <t>відсоток площі покрівлі, що планується утеплити</t>
  </si>
  <si>
    <t>Директор Департаменту фінансів, економіки та інвестицій Сумської міської ради</t>
  </si>
  <si>
    <t>Світлана ЛИПОВА</t>
  </si>
  <si>
    <t>Захід 2.16. Капітальний ремонт покрівлі
 (з утепленням) Сумського дошкільного навчального закладу (центр розвитку дитини) № 18 "Зірниця" Сумської міської ради   КПКВК 0617640</t>
  </si>
  <si>
    <t>грн./кв.м</t>
  </si>
  <si>
    <t>Захід 6.2. Капітальний ремонт системи електромереж КНП "Клінічна лікарня № 4" СМР на виконання заходів з енергозбереження шляхом  встановлення сонячної електростанції за адресою: Сумська обл., м. Суми, вул. Хворостянка,3
КПКВК 0717640</t>
  </si>
  <si>
    <t>Захід 2.17. Капітальний ремонт покрівлі з утепленням (спортивний корпус) Комунальної установи Сумська спеціалізована школа І-ІІІ ступенів № 7 імені Максима Савченка Сумської міської ради
КПКВК 0617640</t>
  </si>
  <si>
    <t>до наказу Сумської міської військової
адміністрації
від 26.05.2025 № 122 –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</si>
</sst>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Fill="1" applyBorder="1"/>
    <xf numFmtId="1" fontId="0" fillId="0" borderId="0" xfId="0" applyNumberFormat="1" applyFill="1" applyBorder="1"/>
    <xf numFmtId="0" fontId="4" fillId="0" borderId="2" xfId="0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/>
    </xf>
    <xf numFmtId="4" fontId="9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4" fontId="0" fillId="0" borderId="0" xfId="0" applyNumberFormat="1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wrapText="1"/>
    </xf>
    <xf numFmtId="0" fontId="0" fillId="0" borderId="0" xfId="0" applyFont="1" applyFill="1"/>
    <xf numFmtId="4" fontId="0" fillId="0" borderId="0" xfId="0" applyNumberFormat="1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2"/>
  <sheetViews>
    <sheetView tabSelected="1" zoomScale="70" zoomScaleNormal="70" zoomScaleSheetLayoutView="90" workbookViewId="0">
      <selection activeCell="O7" sqref="O7"/>
    </sheetView>
  </sheetViews>
  <sheetFormatPr defaultColWidth="9.109375" defaultRowHeight="14.4" x14ac:dyDescent="0.3"/>
  <cols>
    <col min="1" max="1" width="37.33203125" style="10" customWidth="1"/>
    <col min="2" max="2" width="15.6640625" style="10" customWidth="1"/>
    <col min="3" max="3" width="35.88671875" style="22" customWidth="1"/>
    <col min="4" max="4" width="14.33203125" style="10" customWidth="1"/>
    <col min="5" max="5" width="14.33203125" style="23" customWidth="1"/>
    <col min="6" max="6" width="14.5546875" style="23" customWidth="1"/>
    <col min="7" max="7" width="15.33203125" style="23" customWidth="1"/>
    <col min="8" max="8" width="9.109375" style="10"/>
    <col min="9" max="9" width="13.5546875" style="10" bestFit="1" customWidth="1"/>
    <col min="10" max="10" width="11.44140625" style="10" bestFit="1" customWidth="1"/>
    <col min="11" max="11" width="19.33203125" style="10" customWidth="1"/>
    <col min="12" max="13" width="9.109375" style="10"/>
    <col min="14" max="14" width="10.5546875" style="10" bestFit="1" customWidth="1"/>
    <col min="15" max="16384" width="9.109375" style="10"/>
  </cols>
  <sheetData>
    <row r="1" spans="1:22" ht="23.25" customHeight="1" x14ac:dyDescent="0.3">
      <c r="A1" s="14" t="s">
        <v>20</v>
      </c>
      <c r="B1" s="14"/>
      <c r="C1" s="14"/>
      <c r="D1" s="14"/>
      <c r="E1" s="63" t="s">
        <v>129</v>
      </c>
      <c r="F1" s="63"/>
      <c r="G1" s="63"/>
    </row>
    <row r="2" spans="1:22" ht="54" customHeight="1" x14ac:dyDescent="0.3">
      <c r="A2" s="14"/>
      <c r="B2" s="14"/>
      <c r="C2" s="14"/>
      <c r="D2" s="15"/>
      <c r="E2" s="64" t="s">
        <v>188</v>
      </c>
      <c r="F2" s="64"/>
      <c r="G2" s="64"/>
      <c r="H2" s="15"/>
    </row>
    <row r="3" spans="1:22" ht="9.75" customHeight="1" x14ac:dyDescent="0.3">
      <c r="A3" s="14"/>
      <c r="B3" s="14"/>
      <c r="C3" s="14"/>
      <c r="D3" s="14"/>
      <c r="E3" s="16"/>
      <c r="F3" s="16"/>
      <c r="G3" s="16"/>
    </row>
    <row r="4" spans="1:22" ht="24.75" customHeight="1" x14ac:dyDescent="0.3">
      <c r="A4" s="50" t="s">
        <v>0</v>
      </c>
      <c r="B4" s="50"/>
      <c r="C4" s="50"/>
      <c r="D4" s="50"/>
      <c r="E4" s="50"/>
      <c r="F4" s="50"/>
      <c r="G4" s="50"/>
    </row>
    <row r="5" spans="1:22" ht="20.25" customHeight="1" x14ac:dyDescent="0.3">
      <c r="A5" s="51" t="s">
        <v>24</v>
      </c>
      <c r="B5" s="51"/>
      <c r="C5" s="51"/>
      <c r="D5" s="51"/>
      <c r="E5" s="51"/>
      <c r="F5" s="51"/>
      <c r="G5" s="51"/>
    </row>
    <row r="6" spans="1:22" x14ac:dyDescent="0.3">
      <c r="A6" s="52" t="s">
        <v>1</v>
      </c>
      <c r="B6" s="52"/>
      <c r="C6" s="52"/>
      <c r="D6" s="52"/>
      <c r="E6" s="52"/>
      <c r="F6" s="52"/>
      <c r="G6" s="52"/>
    </row>
    <row r="7" spans="1:22" ht="79.5" customHeight="1" x14ac:dyDescent="0.3">
      <c r="A7" s="53" t="s">
        <v>2</v>
      </c>
      <c r="B7" s="53" t="s">
        <v>3</v>
      </c>
      <c r="C7" s="54" t="s">
        <v>4</v>
      </c>
      <c r="D7" s="53" t="s">
        <v>5</v>
      </c>
      <c r="E7" s="53" t="s">
        <v>6</v>
      </c>
      <c r="F7" s="53"/>
      <c r="G7" s="53"/>
    </row>
    <row r="8" spans="1:22" x14ac:dyDescent="0.3">
      <c r="A8" s="53"/>
      <c r="B8" s="53"/>
      <c r="C8" s="55"/>
      <c r="D8" s="53"/>
      <c r="E8" s="53" t="s">
        <v>7</v>
      </c>
      <c r="F8" s="53"/>
      <c r="G8" s="53"/>
    </row>
    <row r="9" spans="1:22" x14ac:dyDescent="0.3">
      <c r="A9" s="53"/>
      <c r="B9" s="53"/>
      <c r="C9" s="56"/>
      <c r="D9" s="53"/>
      <c r="E9" s="17" t="s">
        <v>25</v>
      </c>
      <c r="F9" s="17" t="s">
        <v>26</v>
      </c>
      <c r="G9" s="17" t="s">
        <v>27</v>
      </c>
    </row>
    <row r="10" spans="1:22" x14ac:dyDescent="0.3">
      <c r="A10" s="18">
        <v>1</v>
      </c>
      <c r="B10" s="18">
        <v>2</v>
      </c>
      <c r="C10" s="18">
        <v>3</v>
      </c>
      <c r="D10" s="18">
        <v>4</v>
      </c>
      <c r="E10" s="19">
        <v>5</v>
      </c>
      <c r="F10" s="19">
        <v>6</v>
      </c>
      <c r="G10" s="19">
        <v>7</v>
      </c>
    </row>
    <row r="11" spans="1:22" ht="18" customHeight="1" x14ac:dyDescent="0.3">
      <c r="A11" s="49" t="s">
        <v>90</v>
      </c>
      <c r="B11" s="7" t="s">
        <v>12</v>
      </c>
      <c r="C11" s="12" t="s">
        <v>22</v>
      </c>
      <c r="D11" s="7" t="s">
        <v>18</v>
      </c>
      <c r="E11" s="2">
        <v>210</v>
      </c>
      <c r="F11" s="2">
        <f>422+200</f>
        <v>622</v>
      </c>
      <c r="G11" s="2">
        <f>193+230</f>
        <v>423</v>
      </c>
      <c r="H11" s="4"/>
      <c r="I11" s="4"/>
      <c r="J11" s="4"/>
      <c r="K11" s="4"/>
      <c r="L11" s="4"/>
      <c r="M11" s="6"/>
      <c r="N11" s="4"/>
      <c r="O11" s="4"/>
      <c r="P11" s="4"/>
      <c r="Q11" s="4"/>
    </row>
    <row r="12" spans="1:22" ht="42" customHeight="1" x14ac:dyDescent="0.3">
      <c r="A12" s="49"/>
      <c r="B12" s="7" t="s">
        <v>11</v>
      </c>
      <c r="C12" s="12" t="s">
        <v>21</v>
      </c>
      <c r="D12" s="7" t="s">
        <v>15</v>
      </c>
      <c r="E12" s="2">
        <f>E11/38852.536*100</f>
        <v>0.54050525813810457</v>
      </c>
      <c r="F12" s="2">
        <f>(422/38852.536*100)+(200/10455.971*100)</f>
        <v>2.9989408432721336</v>
      </c>
      <c r="G12" s="2">
        <f>(193/38852.536*100)+(230/10455.971*100)</f>
        <v>2.6964501271259631</v>
      </c>
      <c r="H12" s="4"/>
      <c r="I12" s="20"/>
      <c r="J12" s="20"/>
      <c r="K12" s="4"/>
      <c r="L12" s="4"/>
      <c r="M12" s="5"/>
      <c r="N12" s="6"/>
      <c r="O12" s="4"/>
      <c r="P12" s="4"/>
      <c r="Q12" s="4"/>
    </row>
    <row r="13" spans="1:22" ht="17.25" customHeight="1" x14ac:dyDescent="0.3">
      <c r="A13" s="49" t="s">
        <v>163</v>
      </c>
      <c r="B13" s="7" t="s">
        <v>12</v>
      </c>
      <c r="C13" s="12" t="s">
        <v>22</v>
      </c>
      <c r="D13" s="7" t="s">
        <v>19</v>
      </c>
      <c r="E13" s="2">
        <v>140</v>
      </c>
      <c r="F13" s="2">
        <v>0</v>
      </c>
      <c r="G13" s="2">
        <v>0</v>
      </c>
      <c r="H13" s="4"/>
      <c r="I13" s="20"/>
      <c r="J13" s="20"/>
      <c r="K13" s="4"/>
      <c r="L13" s="4"/>
      <c r="M13" s="6"/>
      <c r="N13" s="4"/>
      <c r="O13" s="4"/>
      <c r="P13" s="4"/>
      <c r="Q13" s="4"/>
    </row>
    <row r="14" spans="1:22" ht="39.75" customHeight="1" x14ac:dyDescent="0.3">
      <c r="A14" s="49"/>
      <c r="B14" s="7" t="s">
        <v>11</v>
      </c>
      <c r="C14" s="12" t="s">
        <v>21</v>
      </c>
      <c r="D14" s="7" t="s">
        <v>15</v>
      </c>
      <c r="E14" s="2">
        <f>E13/2201.82*100</f>
        <v>6.3583762523730369</v>
      </c>
      <c r="F14" s="2">
        <v>0</v>
      </c>
      <c r="G14" s="2">
        <v>0</v>
      </c>
      <c r="H14" s="4"/>
      <c r="I14" s="4"/>
      <c r="J14" s="4"/>
      <c r="K14" s="4"/>
      <c r="L14" s="6"/>
      <c r="M14" s="5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3">
      <c r="A15" s="57" t="s">
        <v>31</v>
      </c>
      <c r="B15" s="58"/>
      <c r="C15" s="58"/>
      <c r="D15" s="58"/>
      <c r="E15" s="58"/>
      <c r="F15" s="58"/>
      <c r="G15" s="59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2" ht="17.25" customHeight="1" x14ac:dyDescent="0.3">
      <c r="A16" s="44" t="s">
        <v>29</v>
      </c>
      <c r="B16" s="7" t="s">
        <v>8</v>
      </c>
      <c r="C16" s="12" t="s">
        <v>9</v>
      </c>
      <c r="D16" s="7" t="s">
        <v>10</v>
      </c>
      <c r="E16" s="2">
        <f>E20</f>
        <v>294428731.38999999</v>
      </c>
      <c r="F16" s="2"/>
      <c r="G16" s="2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29.25" customHeight="1" x14ac:dyDescent="0.3">
      <c r="A17" s="44"/>
      <c r="B17" s="7" t="s">
        <v>12</v>
      </c>
      <c r="C17" s="12" t="s">
        <v>133</v>
      </c>
      <c r="D17" s="7" t="s">
        <v>14</v>
      </c>
      <c r="E17" s="3">
        <v>4</v>
      </c>
      <c r="F17" s="3"/>
      <c r="G17" s="3"/>
      <c r="L17" s="6"/>
    </row>
    <row r="18" spans="1:17" ht="26.4" x14ac:dyDescent="0.3">
      <c r="A18" s="44"/>
      <c r="B18" s="7" t="s">
        <v>13</v>
      </c>
      <c r="C18" s="12" t="s">
        <v>65</v>
      </c>
      <c r="D18" s="7" t="s">
        <v>17</v>
      </c>
      <c r="E18" s="2">
        <f>E16/E17</f>
        <v>73607182.847499996</v>
      </c>
      <c r="F18" s="2"/>
      <c r="G18" s="2"/>
    </row>
    <row r="19" spans="1:17" ht="18.75" customHeight="1" x14ac:dyDescent="0.3">
      <c r="A19" s="44"/>
      <c r="B19" s="7" t="s">
        <v>11</v>
      </c>
      <c r="C19" s="12" t="s">
        <v>130</v>
      </c>
      <c r="D19" s="7" t="s">
        <v>15</v>
      </c>
      <c r="E19" s="2">
        <f>E24</f>
        <v>100</v>
      </c>
      <c r="F19" s="2"/>
      <c r="G19" s="2"/>
    </row>
    <row r="20" spans="1:17" ht="18" customHeight="1" x14ac:dyDescent="0.3">
      <c r="A20" s="45" t="s">
        <v>52</v>
      </c>
      <c r="B20" s="39" t="s">
        <v>8</v>
      </c>
      <c r="C20" s="12" t="s">
        <v>9</v>
      </c>
      <c r="D20" s="7" t="s">
        <v>10</v>
      </c>
      <c r="E20" s="2">
        <v>294428731.38999999</v>
      </c>
      <c r="F20" s="2"/>
      <c r="G20" s="2"/>
    </row>
    <row r="21" spans="1:17" ht="31.5" customHeight="1" x14ac:dyDescent="0.3">
      <c r="A21" s="46"/>
      <c r="B21" s="40"/>
      <c r="C21" s="28" t="s">
        <v>133</v>
      </c>
      <c r="D21" s="7" t="s">
        <v>14</v>
      </c>
      <c r="E21" s="3">
        <v>4</v>
      </c>
      <c r="F21" s="2"/>
      <c r="G21" s="2"/>
    </row>
    <row r="22" spans="1:17" ht="27.75" customHeight="1" x14ac:dyDescent="0.3">
      <c r="A22" s="46"/>
      <c r="B22" s="7" t="s">
        <v>12</v>
      </c>
      <c r="C22" s="28" t="s">
        <v>134</v>
      </c>
      <c r="D22" s="7" t="s">
        <v>14</v>
      </c>
      <c r="E22" s="3">
        <v>4</v>
      </c>
      <c r="F22" s="3"/>
      <c r="G22" s="2"/>
    </row>
    <row r="23" spans="1:17" ht="28.5" customHeight="1" x14ac:dyDescent="0.3">
      <c r="A23" s="46"/>
      <c r="B23" s="7" t="s">
        <v>13</v>
      </c>
      <c r="C23" s="12" t="s">
        <v>65</v>
      </c>
      <c r="D23" s="7" t="s">
        <v>17</v>
      </c>
      <c r="E23" s="2">
        <f>E20/E22</f>
        <v>73607182.847499996</v>
      </c>
      <c r="F23" s="2"/>
      <c r="G23" s="2"/>
    </row>
    <row r="24" spans="1:17" ht="20.25" customHeight="1" x14ac:dyDescent="0.3">
      <c r="A24" s="47"/>
      <c r="B24" s="7" t="s">
        <v>11</v>
      </c>
      <c r="C24" s="28" t="s">
        <v>130</v>
      </c>
      <c r="D24" s="7" t="s">
        <v>15</v>
      </c>
      <c r="E24" s="2">
        <v>100</v>
      </c>
      <c r="F24" s="2"/>
      <c r="G24" s="2"/>
    </row>
    <row r="25" spans="1:17" ht="17.25" customHeight="1" x14ac:dyDescent="0.3">
      <c r="A25" s="44" t="s">
        <v>30</v>
      </c>
      <c r="B25" s="7" t="s">
        <v>8</v>
      </c>
      <c r="C25" s="12" t="s">
        <v>9</v>
      </c>
      <c r="D25" s="7" t="s">
        <v>10</v>
      </c>
      <c r="E25" s="2">
        <f>E29+E33+E43+E48+E53+E58+E63+E68+E73+E78+E83+E88+E93+E97+E101+E107+E111</f>
        <v>52055913</v>
      </c>
      <c r="F25" s="2">
        <f>F29+F33+F43+F48+F53+F58+F63+F68+F73+F78+F83+F88+F93+F97+F101</f>
        <v>150536013</v>
      </c>
      <c r="G25" s="2">
        <f>G29+G33+G43+G48+G53+G58+G63+G68+G73+G78+G83+G88+G93+G97+G101</f>
        <v>73540000</v>
      </c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21" customHeight="1" x14ac:dyDescent="0.3">
      <c r="A26" s="44"/>
      <c r="B26" s="7" t="s">
        <v>12</v>
      </c>
      <c r="C26" s="12" t="s">
        <v>88</v>
      </c>
      <c r="D26" s="7" t="s">
        <v>14</v>
      </c>
      <c r="E26" s="3">
        <v>7</v>
      </c>
      <c r="F26" s="3">
        <v>7</v>
      </c>
      <c r="G26" s="3">
        <v>4</v>
      </c>
      <c r="L26" s="6"/>
    </row>
    <row r="27" spans="1:17" ht="20.25" customHeight="1" x14ac:dyDescent="0.3">
      <c r="A27" s="44"/>
      <c r="B27" s="7" t="s">
        <v>13</v>
      </c>
      <c r="C27" s="12" t="s">
        <v>66</v>
      </c>
      <c r="D27" s="7" t="s">
        <v>17</v>
      </c>
      <c r="E27" s="2">
        <f>E25/E26</f>
        <v>7436559</v>
      </c>
      <c r="F27" s="2">
        <f t="shared" ref="F27:G27" si="0">F25/F26</f>
        <v>21505144.714285713</v>
      </c>
      <c r="G27" s="2">
        <f t="shared" si="0"/>
        <v>18385000</v>
      </c>
    </row>
    <row r="28" spans="1:17" ht="27" customHeight="1" x14ac:dyDescent="0.3">
      <c r="A28" s="44"/>
      <c r="B28" s="7" t="s">
        <v>11</v>
      </c>
      <c r="C28" s="12" t="s">
        <v>67</v>
      </c>
      <c r="D28" s="7" t="s">
        <v>15</v>
      </c>
      <c r="E28" s="2">
        <f>AVERAGE(E32,E42,E47,E52,E57,E62,E67,E72,E77,E82,E87,E92,E96,E100,E106,E115)</f>
        <v>100</v>
      </c>
      <c r="F28" s="2">
        <f>AVERAGE(F32,F42,F47,F52,F57,F62,F67,F72,F77,F82,F87,F92,F96)</f>
        <v>100</v>
      </c>
      <c r="G28" s="2">
        <f>AVERAGE(G32,G42,G47,G52,G57,G62,G67,G72,G77,G82,G87,G92,G96)</f>
        <v>100</v>
      </c>
    </row>
    <row r="29" spans="1:17" ht="19.5" customHeight="1" x14ac:dyDescent="0.3">
      <c r="A29" s="41" t="s">
        <v>51</v>
      </c>
      <c r="B29" s="7" t="s">
        <v>8</v>
      </c>
      <c r="C29" s="12" t="s">
        <v>9</v>
      </c>
      <c r="D29" s="7" t="s">
        <v>10</v>
      </c>
      <c r="E29" s="2">
        <v>10000000</v>
      </c>
      <c r="F29" s="2"/>
      <c r="G29" s="2"/>
    </row>
    <row r="30" spans="1:17" ht="53.25" customHeight="1" x14ac:dyDescent="0.3">
      <c r="A30" s="41"/>
      <c r="B30" s="7" t="s">
        <v>12</v>
      </c>
      <c r="C30" s="12" t="s">
        <v>68</v>
      </c>
      <c r="D30" s="7" t="s">
        <v>16</v>
      </c>
      <c r="E30" s="2">
        <v>1694.8</v>
      </c>
      <c r="F30" s="3"/>
      <c r="G30" s="2"/>
    </row>
    <row r="31" spans="1:17" ht="19.5" customHeight="1" x14ac:dyDescent="0.3">
      <c r="A31" s="41"/>
      <c r="B31" s="7" t="s">
        <v>13</v>
      </c>
      <c r="C31" s="12" t="s">
        <v>135</v>
      </c>
      <c r="D31" s="7" t="s">
        <v>28</v>
      </c>
      <c r="E31" s="2">
        <f>E29/E30</f>
        <v>5900.4012272834552</v>
      </c>
      <c r="F31" s="2"/>
      <c r="G31" s="2"/>
    </row>
    <row r="32" spans="1:17" ht="17.25" customHeight="1" x14ac:dyDescent="0.3">
      <c r="A32" s="41"/>
      <c r="B32" s="7" t="s">
        <v>11</v>
      </c>
      <c r="C32" s="12" t="s">
        <v>23</v>
      </c>
      <c r="D32" s="7" t="s">
        <v>15</v>
      </c>
      <c r="E32" s="2">
        <v>100</v>
      </c>
      <c r="F32" s="2"/>
      <c r="G32" s="2"/>
    </row>
    <row r="33" spans="1:7" ht="15" customHeight="1" x14ac:dyDescent="0.3">
      <c r="A33" s="45" t="s">
        <v>53</v>
      </c>
      <c r="B33" s="39" t="s">
        <v>8</v>
      </c>
      <c r="C33" s="12" t="s">
        <v>9</v>
      </c>
      <c r="D33" s="7" t="s">
        <v>10</v>
      </c>
      <c r="E33" s="2"/>
      <c r="F33" s="2">
        <v>20270000</v>
      </c>
      <c r="G33" s="2"/>
    </row>
    <row r="34" spans="1:7" ht="18" customHeight="1" x14ac:dyDescent="0.3">
      <c r="A34" s="46"/>
      <c r="B34" s="48"/>
      <c r="C34" s="12" t="s">
        <v>76</v>
      </c>
      <c r="D34" s="7" t="s">
        <v>16</v>
      </c>
      <c r="E34" s="2"/>
      <c r="F34" s="2">
        <v>511.7</v>
      </c>
      <c r="G34" s="2"/>
    </row>
    <row r="35" spans="1:7" ht="17.25" customHeight="1" x14ac:dyDescent="0.3">
      <c r="A35" s="46"/>
      <c r="B35" s="48"/>
      <c r="C35" s="12" t="s">
        <v>77</v>
      </c>
      <c r="D35" s="7" t="s">
        <v>16</v>
      </c>
      <c r="E35" s="2"/>
      <c r="F35" s="2">
        <v>431.1</v>
      </c>
      <c r="G35" s="2"/>
    </row>
    <row r="36" spans="1:7" ht="15.75" customHeight="1" x14ac:dyDescent="0.3">
      <c r="A36" s="46"/>
      <c r="B36" s="48"/>
      <c r="C36" s="12" t="s">
        <v>78</v>
      </c>
      <c r="D36" s="7" t="s">
        <v>16</v>
      </c>
      <c r="E36" s="2"/>
      <c r="F36" s="2">
        <v>66.2</v>
      </c>
      <c r="G36" s="2"/>
    </row>
    <row r="37" spans="1:7" ht="17.25" customHeight="1" x14ac:dyDescent="0.3">
      <c r="A37" s="46"/>
      <c r="B37" s="40"/>
      <c r="C37" s="12" t="s">
        <v>79</v>
      </c>
      <c r="D37" s="7" t="s">
        <v>16</v>
      </c>
      <c r="E37" s="2"/>
      <c r="F37" s="2">
        <v>168.53</v>
      </c>
      <c r="G37" s="2"/>
    </row>
    <row r="38" spans="1:7" ht="27" customHeight="1" x14ac:dyDescent="0.3">
      <c r="A38" s="46"/>
      <c r="B38" s="39" t="s">
        <v>12</v>
      </c>
      <c r="C38" s="12" t="s">
        <v>136</v>
      </c>
      <c r="D38" s="7" t="s">
        <v>16</v>
      </c>
      <c r="E38" s="2"/>
      <c r="F38" s="2">
        <f>F34+F35+F36</f>
        <v>1009</v>
      </c>
      <c r="G38" s="2"/>
    </row>
    <row r="39" spans="1:7" ht="18.75" customHeight="1" x14ac:dyDescent="0.3">
      <c r="A39" s="46"/>
      <c r="B39" s="40"/>
      <c r="C39" s="12" t="s">
        <v>75</v>
      </c>
      <c r="D39" s="7" t="s">
        <v>16</v>
      </c>
      <c r="E39" s="2"/>
      <c r="F39" s="2">
        <f>F37</f>
        <v>168.53</v>
      </c>
      <c r="G39" s="2"/>
    </row>
    <row r="40" spans="1:7" ht="27" customHeight="1" x14ac:dyDescent="0.3">
      <c r="A40" s="46"/>
      <c r="B40" s="39" t="s">
        <v>13</v>
      </c>
      <c r="C40" s="12" t="s">
        <v>137</v>
      </c>
      <c r="D40" s="7" t="s">
        <v>28</v>
      </c>
      <c r="E40" s="2"/>
      <c r="F40" s="2">
        <v>19000</v>
      </c>
      <c r="G40" s="2"/>
    </row>
    <row r="41" spans="1:7" ht="30.75" customHeight="1" x14ac:dyDescent="0.3">
      <c r="A41" s="46"/>
      <c r="B41" s="40"/>
      <c r="C41" s="12" t="s">
        <v>138</v>
      </c>
      <c r="D41" s="7" t="s">
        <v>28</v>
      </c>
      <c r="E41" s="2"/>
      <c r="F41" s="2">
        <v>6500</v>
      </c>
      <c r="G41" s="2"/>
    </row>
    <row r="42" spans="1:7" ht="18.75" customHeight="1" x14ac:dyDescent="0.3">
      <c r="A42" s="47"/>
      <c r="B42" s="7" t="s">
        <v>11</v>
      </c>
      <c r="C42" s="12" t="s">
        <v>23</v>
      </c>
      <c r="D42" s="7" t="s">
        <v>15</v>
      </c>
      <c r="E42" s="2"/>
      <c r="F42" s="2">
        <v>100</v>
      </c>
      <c r="G42" s="2"/>
    </row>
    <row r="43" spans="1:7" ht="18" customHeight="1" x14ac:dyDescent="0.3">
      <c r="A43" s="41" t="s">
        <v>54</v>
      </c>
      <c r="B43" s="39" t="s">
        <v>8</v>
      </c>
      <c r="C43" s="12" t="s">
        <v>9</v>
      </c>
      <c r="D43" s="7" t="s">
        <v>10</v>
      </c>
      <c r="E43" s="2"/>
      <c r="F43" s="2">
        <v>15570000</v>
      </c>
      <c r="G43" s="2">
        <v>15570000</v>
      </c>
    </row>
    <row r="44" spans="1:7" ht="18" customHeight="1" x14ac:dyDescent="0.3">
      <c r="A44" s="41"/>
      <c r="B44" s="40"/>
      <c r="C44" s="12" t="s">
        <v>76</v>
      </c>
      <c r="D44" s="7" t="s">
        <v>16</v>
      </c>
      <c r="E44" s="2"/>
      <c r="F44" s="2">
        <v>3140</v>
      </c>
      <c r="G44" s="2">
        <v>3140</v>
      </c>
    </row>
    <row r="45" spans="1:7" ht="20.25" customHeight="1" x14ac:dyDescent="0.3">
      <c r="A45" s="41"/>
      <c r="B45" s="7" t="s">
        <v>12</v>
      </c>
      <c r="C45" s="12" t="s">
        <v>80</v>
      </c>
      <c r="D45" s="7" t="s">
        <v>16</v>
      </c>
      <c r="E45" s="2"/>
      <c r="F45" s="2">
        <v>1570</v>
      </c>
      <c r="G45" s="2">
        <v>1570</v>
      </c>
    </row>
    <row r="46" spans="1:7" ht="27.75" customHeight="1" x14ac:dyDescent="0.3">
      <c r="A46" s="41"/>
      <c r="B46" s="7" t="s">
        <v>13</v>
      </c>
      <c r="C46" s="12" t="s">
        <v>139</v>
      </c>
      <c r="D46" s="7" t="s">
        <v>28</v>
      </c>
      <c r="E46" s="2"/>
      <c r="F46" s="2">
        <f>F43/F45</f>
        <v>9917.1974522292985</v>
      </c>
      <c r="G46" s="2">
        <f>G43/G45</f>
        <v>9917.1974522292985</v>
      </c>
    </row>
    <row r="47" spans="1:7" ht="18" customHeight="1" x14ac:dyDescent="0.3">
      <c r="A47" s="41"/>
      <c r="B47" s="7" t="s">
        <v>11</v>
      </c>
      <c r="C47" s="12" t="s">
        <v>23</v>
      </c>
      <c r="D47" s="7" t="s">
        <v>15</v>
      </c>
      <c r="E47" s="2"/>
      <c r="F47" s="2">
        <v>100</v>
      </c>
      <c r="G47" s="2">
        <v>100</v>
      </c>
    </row>
    <row r="48" spans="1:7" ht="18" customHeight="1" x14ac:dyDescent="0.3">
      <c r="A48" s="41" t="s">
        <v>55</v>
      </c>
      <c r="B48" s="39" t="s">
        <v>8</v>
      </c>
      <c r="C48" s="12" t="s">
        <v>9</v>
      </c>
      <c r="D48" s="7" t="s">
        <v>10</v>
      </c>
      <c r="E48" s="2"/>
      <c r="F48" s="2">
        <v>33600000</v>
      </c>
      <c r="G48" s="2"/>
    </row>
    <row r="49" spans="1:7" ht="18" customHeight="1" x14ac:dyDescent="0.3">
      <c r="A49" s="41"/>
      <c r="B49" s="40"/>
      <c r="C49" s="12" t="s">
        <v>76</v>
      </c>
      <c r="D49" s="7" t="s">
        <v>16</v>
      </c>
      <c r="E49" s="2"/>
      <c r="F49" s="2">
        <v>3056</v>
      </c>
      <c r="G49" s="2"/>
    </row>
    <row r="50" spans="1:7" ht="18" customHeight="1" x14ac:dyDescent="0.3">
      <c r="A50" s="41"/>
      <c r="B50" s="7" t="s">
        <v>12</v>
      </c>
      <c r="C50" s="12" t="s">
        <v>80</v>
      </c>
      <c r="D50" s="7" t="s">
        <v>16</v>
      </c>
      <c r="E50" s="2"/>
      <c r="F50" s="2">
        <v>3056</v>
      </c>
      <c r="G50" s="2"/>
    </row>
    <row r="51" spans="1:7" ht="30" customHeight="1" x14ac:dyDescent="0.3">
      <c r="A51" s="41"/>
      <c r="B51" s="7" t="s">
        <v>13</v>
      </c>
      <c r="C51" s="28" t="s">
        <v>139</v>
      </c>
      <c r="D51" s="7" t="s">
        <v>28</v>
      </c>
      <c r="E51" s="2"/>
      <c r="F51" s="2">
        <f>F48/F50</f>
        <v>10994.764397905759</v>
      </c>
      <c r="G51" s="2"/>
    </row>
    <row r="52" spans="1:7" ht="18.75" customHeight="1" x14ac:dyDescent="0.3">
      <c r="A52" s="41"/>
      <c r="B52" s="7" t="s">
        <v>11</v>
      </c>
      <c r="C52" s="12" t="s">
        <v>23</v>
      </c>
      <c r="D52" s="7" t="s">
        <v>15</v>
      </c>
      <c r="E52" s="2"/>
      <c r="F52" s="2">
        <v>100</v>
      </c>
      <c r="G52" s="2"/>
    </row>
    <row r="53" spans="1:7" ht="18" customHeight="1" x14ac:dyDescent="0.3">
      <c r="A53" s="41" t="s">
        <v>56</v>
      </c>
      <c r="B53" s="39" t="s">
        <v>8</v>
      </c>
      <c r="C53" s="12" t="s">
        <v>9</v>
      </c>
      <c r="D53" s="7" t="s">
        <v>10</v>
      </c>
      <c r="E53" s="2"/>
      <c r="F53" s="2"/>
      <c r="G53" s="2">
        <v>25800000</v>
      </c>
    </row>
    <row r="54" spans="1:7" ht="18" customHeight="1" x14ac:dyDescent="0.3">
      <c r="A54" s="41"/>
      <c r="B54" s="40"/>
      <c r="C54" s="12" t="s">
        <v>76</v>
      </c>
      <c r="D54" s="7" t="s">
        <v>16</v>
      </c>
      <c r="E54" s="2"/>
      <c r="F54" s="2"/>
      <c r="G54" s="2">
        <v>2150</v>
      </c>
    </row>
    <row r="55" spans="1:7" ht="18.75" customHeight="1" x14ac:dyDescent="0.3">
      <c r="A55" s="41"/>
      <c r="B55" s="7" t="s">
        <v>12</v>
      </c>
      <c r="C55" s="12" t="s">
        <v>80</v>
      </c>
      <c r="D55" s="7" t="s">
        <v>16</v>
      </c>
      <c r="E55" s="2"/>
      <c r="F55" s="2"/>
      <c r="G55" s="2">
        <v>2150</v>
      </c>
    </row>
    <row r="56" spans="1:7" ht="26.25" customHeight="1" x14ac:dyDescent="0.3">
      <c r="A56" s="41"/>
      <c r="B56" s="7" t="s">
        <v>13</v>
      </c>
      <c r="C56" s="28" t="s">
        <v>139</v>
      </c>
      <c r="D56" s="7" t="s">
        <v>28</v>
      </c>
      <c r="E56" s="2"/>
      <c r="F56" s="2"/>
      <c r="G56" s="2">
        <f>G53/G55</f>
        <v>12000</v>
      </c>
    </row>
    <row r="57" spans="1:7" ht="16.5" customHeight="1" x14ac:dyDescent="0.3">
      <c r="A57" s="41"/>
      <c r="B57" s="7" t="s">
        <v>11</v>
      </c>
      <c r="C57" s="12" t="s">
        <v>23</v>
      </c>
      <c r="D57" s="7" t="s">
        <v>15</v>
      </c>
      <c r="E57" s="2"/>
      <c r="F57" s="2"/>
      <c r="G57" s="2">
        <v>100</v>
      </c>
    </row>
    <row r="58" spans="1:7" ht="18" customHeight="1" x14ac:dyDescent="0.3">
      <c r="A58" s="41" t="s">
        <v>57</v>
      </c>
      <c r="B58" s="39" t="s">
        <v>8</v>
      </c>
      <c r="C58" s="12" t="s">
        <v>9</v>
      </c>
      <c r="D58" s="7" t="s">
        <v>10</v>
      </c>
      <c r="E58" s="2">
        <v>14700000</v>
      </c>
      <c r="F58" s="2"/>
      <c r="G58" s="2"/>
    </row>
    <row r="59" spans="1:7" ht="18" customHeight="1" x14ac:dyDescent="0.3">
      <c r="A59" s="41"/>
      <c r="B59" s="40"/>
      <c r="C59" s="12" t="s">
        <v>76</v>
      </c>
      <c r="D59" s="7" t="s">
        <v>16</v>
      </c>
      <c r="E59" s="2">
        <v>1468.5</v>
      </c>
      <c r="F59" s="2"/>
      <c r="G59" s="2"/>
    </row>
    <row r="60" spans="1:7" ht="19.5" customHeight="1" x14ac:dyDescent="0.3">
      <c r="A60" s="41"/>
      <c r="B60" s="7" t="s">
        <v>12</v>
      </c>
      <c r="C60" s="12" t="s">
        <v>80</v>
      </c>
      <c r="D60" s="7" t="s">
        <v>16</v>
      </c>
      <c r="E60" s="2">
        <v>1468.5</v>
      </c>
      <c r="F60" s="2"/>
      <c r="G60" s="2"/>
    </row>
    <row r="61" spans="1:7" ht="24.75" customHeight="1" x14ac:dyDescent="0.3">
      <c r="A61" s="41"/>
      <c r="B61" s="7" t="s">
        <v>13</v>
      </c>
      <c r="C61" s="28" t="s">
        <v>139</v>
      </c>
      <c r="D61" s="7" t="s">
        <v>28</v>
      </c>
      <c r="E61" s="2">
        <f>E58/E60</f>
        <v>10010.214504596526</v>
      </c>
      <c r="F61" s="2"/>
      <c r="G61" s="2"/>
    </row>
    <row r="62" spans="1:7" ht="21" customHeight="1" x14ac:dyDescent="0.3">
      <c r="A62" s="41"/>
      <c r="B62" s="7" t="s">
        <v>11</v>
      </c>
      <c r="C62" s="12" t="s">
        <v>23</v>
      </c>
      <c r="D62" s="7" t="s">
        <v>15</v>
      </c>
      <c r="E62" s="2">
        <v>100</v>
      </c>
      <c r="F62" s="2"/>
      <c r="G62" s="2"/>
    </row>
    <row r="63" spans="1:7" ht="18" customHeight="1" x14ac:dyDescent="0.3">
      <c r="A63" s="41" t="s">
        <v>58</v>
      </c>
      <c r="B63" s="39" t="s">
        <v>8</v>
      </c>
      <c r="C63" s="12" t="s">
        <v>9</v>
      </c>
      <c r="D63" s="7" t="s">
        <v>10</v>
      </c>
      <c r="E63" s="2">
        <v>10300000</v>
      </c>
      <c r="F63" s="2"/>
      <c r="G63" s="2"/>
    </row>
    <row r="64" spans="1:7" ht="18" customHeight="1" x14ac:dyDescent="0.3">
      <c r="A64" s="41"/>
      <c r="B64" s="40"/>
      <c r="C64" s="12" t="s">
        <v>76</v>
      </c>
      <c r="D64" s="7" t="s">
        <v>16</v>
      </c>
      <c r="E64" s="2">
        <v>1026.55</v>
      </c>
      <c r="F64" s="2"/>
      <c r="G64" s="2"/>
    </row>
    <row r="65" spans="1:7" ht="20.25" customHeight="1" x14ac:dyDescent="0.3">
      <c r="A65" s="41"/>
      <c r="B65" s="7" t="s">
        <v>12</v>
      </c>
      <c r="C65" s="12" t="s">
        <v>80</v>
      </c>
      <c r="D65" s="7" t="s">
        <v>16</v>
      </c>
      <c r="E65" s="2">
        <v>1026.55</v>
      </c>
      <c r="F65" s="2"/>
      <c r="G65" s="2"/>
    </row>
    <row r="66" spans="1:7" ht="30.75" customHeight="1" x14ac:dyDescent="0.3">
      <c r="A66" s="41"/>
      <c r="B66" s="7" t="s">
        <v>13</v>
      </c>
      <c r="C66" s="28" t="s">
        <v>139</v>
      </c>
      <c r="D66" s="7" t="s">
        <v>28</v>
      </c>
      <c r="E66" s="2">
        <f>E63/E65</f>
        <v>10033.607715162438</v>
      </c>
      <c r="F66" s="2"/>
      <c r="G66" s="2"/>
    </row>
    <row r="67" spans="1:7" ht="16.5" customHeight="1" x14ac:dyDescent="0.3">
      <c r="A67" s="41"/>
      <c r="B67" s="7" t="s">
        <v>11</v>
      </c>
      <c r="C67" s="12" t="s">
        <v>23</v>
      </c>
      <c r="D67" s="7" t="s">
        <v>15</v>
      </c>
      <c r="E67" s="2">
        <v>100</v>
      </c>
      <c r="F67" s="2"/>
      <c r="G67" s="2"/>
    </row>
    <row r="68" spans="1:7" ht="18" customHeight="1" x14ac:dyDescent="0.3">
      <c r="A68" s="41" t="s">
        <v>59</v>
      </c>
      <c r="B68" s="39" t="s">
        <v>8</v>
      </c>
      <c r="C68" s="12" t="s">
        <v>9</v>
      </c>
      <c r="D68" s="7" t="s">
        <v>10</v>
      </c>
      <c r="E68" s="2"/>
      <c r="F68" s="2">
        <v>15750000</v>
      </c>
      <c r="G68" s="2"/>
    </row>
    <row r="69" spans="1:7" ht="18" customHeight="1" x14ac:dyDescent="0.3">
      <c r="A69" s="41"/>
      <c r="B69" s="40"/>
      <c r="C69" s="12" t="s">
        <v>76</v>
      </c>
      <c r="D69" s="7" t="s">
        <v>16</v>
      </c>
      <c r="E69" s="2"/>
      <c r="F69" s="2">
        <v>1432</v>
      </c>
      <c r="G69" s="2"/>
    </row>
    <row r="70" spans="1:7" ht="20.25" customHeight="1" x14ac:dyDescent="0.3">
      <c r="A70" s="41"/>
      <c r="B70" s="7" t="s">
        <v>12</v>
      </c>
      <c r="C70" s="12" t="s">
        <v>80</v>
      </c>
      <c r="D70" s="7" t="s">
        <v>16</v>
      </c>
      <c r="E70" s="2"/>
      <c r="F70" s="2">
        <v>1432</v>
      </c>
      <c r="G70" s="2"/>
    </row>
    <row r="71" spans="1:7" ht="27" customHeight="1" x14ac:dyDescent="0.3">
      <c r="A71" s="41"/>
      <c r="B71" s="7" t="s">
        <v>13</v>
      </c>
      <c r="C71" s="28" t="s">
        <v>139</v>
      </c>
      <c r="D71" s="7" t="s">
        <v>28</v>
      </c>
      <c r="E71" s="2"/>
      <c r="F71" s="2">
        <f>F68/F70</f>
        <v>10998.603351955308</v>
      </c>
      <c r="G71" s="2"/>
    </row>
    <row r="72" spans="1:7" ht="19.5" customHeight="1" x14ac:dyDescent="0.3">
      <c r="A72" s="41"/>
      <c r="B72" s="7" t="s">
        <v>11</v>
      </c>
      <c r="C72" s="12" t="s">
        <v>23</v>
      </c>
      <c r="D72" s="7" t="s">
        <v>15</v>
      </c>
      <c r="E72" s="2"/>
      <c r="F72" s="2">
        <v>100</v>
      </c>
      <c r="G72" s="2"/>
    </row>
    <row r="73" spans="1:7" ht="18" customHeight="1" x14ac:dyDescent="0.3">
      <c r="A73" s="41" t="s">
        <v>60</v>
      </c>
      <c r="B73" s="39" t="s">
        <v>8</v>
      </c>
      <c r="C73" s="12" t="s">
        <v>9</v>
      </c>
      <c r="D73" s="7" t="s">
        <v>10</v>
      </c>
      <c r="E73" s="2"/>
      <c r="F73" s="2"/>
      <c r="G73" s="2">
        <v>8170000</v>
      </c>
    </row>
    <row r="74" spans="1:7" ht="18" customHeight="1" x14ac:dyDescent="0.3">
      <c r="A74" s="41"/>
      <c r="B74" s="40"/>
      <c r="C74" s="12" t="s">
        <v>76</v>
      </c>
      <c r="D74" s="7" t="s">
        <v>16</v>
      </c>
      <c r="E74" s="2"/>
      <c r="F74" s="2"/>
      <c r="G74" s="2">
        <v>681</v>
      </c>
    </row>
    <row r="75" spans="1:7" ht="20.25" customHeight="1" x14ac:dyDescent="0.3">
      <c r="A75" s="41"/>
      <c r="B75" s="7" t="s">
        <v>12</v>
      </c>
      <c r="C75" s="12" t="s">
        <v>80</v>
      </c>
      <c r="D75" s="7" t="s">
        <v>16</v>
      </c>
      <c r="E75" s="2"/>
      <c r="F75" s="2"/>
      <c r="G75" s="2">
        <v>681</v>
      </c>
    </row>
    <row r="76" spans="1:7" ht="29.25" customHeight="1" x14ac:dyDescent="0.3">
      <c r="A76" s="41"/>
      <c r="B76" s="7" t="s">
        <v>13</v>
      </c>
      <c r="C76" s="28" t="s">
        <v>139</v>
      </c>
      <c r="D76" s="7" t="s">
        <v>28</v>
      </c>
      <c r="E76" s="2"/>
      <c r="F76" s="2"/>
      <c r="G76" s="2">
        <f>G73/G75</f>
        <v>11997.063142437592</v>
      </c>
    </row>
    <row r="77" spans="1:7" ht="16.5" customHeight="1" x14ac:dyDescent="0.3">
      <c r="A77" s="41"/>
      <c r="B77" s="7" t="s">
        <v>11</v>
      </c>
      <c r="C77" s="12" t="s">
        <v>23</v>
      </c>
      <c r="D77" s="7" t="s">
        <v>15</v>
      </c>
      <c r="E77" s="2"/>
      <c r="F77" s="2"/>
      <c r="G77" s="2">
        <v>100</v>
      </c>
    </row>
    <row r="78" spans="1:7" ht="18" customHeight="1" x14ac:dyDescent="0.3">
      <c r="A78" s="41" t="s">
        <v>61</v>
      </c>
      <c r="B78" s="39" t="s">
        <v>8</v>
      </c>
      <c r="C78" s="12" t="s">
        <v>9</v>
      </c>
      <c r="D78" s="7" t="s">
        <v>10</v>
      </c>
      <c r="E78" s="2"/>
      <c r="F78" s="2">
        <v>30720000</v>
      </c>
      <c r="G78" s="2"/>
    </row>
    <row r="79" spans="1:7" ht="18" customHeight="1" x14ac:dyDescent="0.3">
      <c r="A79" s="41"/>
      <c r="B79" s="40"/>
      <c r="C79" s="12" t="s">
        <v>77</v>
      </c>
      <c r="D79" s="7" t="s">
        <v>16</v>
      </c>
      <c r="E79" s="2"/>
      <c r="F79" s="2">
        <v>5045</v>
      </c>
      <c r="G79" s="2"/>
    </row>
    <row r="80" spans="1:7" ht="17.25" customHeight="1" x14ac:dyDescent="0.3">
      <c r="A80" s="41"/>
      <c r="B80" s="7" t="s">
        <v>12</v>
      </c>
      <c r="C80" s="12" t="s">
        <v>81</v>
      </c>
      <c r="D80" s="7" t="s">
        <v>16</v>
      </c>
      <c r="E80" s="2"/>
      <c r="F80" s="2">
        <v>3072</v>
      </c>
      <c r="G80" s="2"/>
    </row>
    <row r="81" spans="1:7" ht="26.25" customHeight="1" x14ac:dyDescent="0.3">
      <c r="A81" s="41"/>
      <c r="B81" s="7" t="s">
        <v>13</v>
      </c>
      <c r="C81" s="12" t="s">
        <v>140</v>
      </c>
      <c r="D81" s="7" t="s">
        <v>28</v>
      </c>
      <c r="E81" s="2"/>
      <c r="F81" s="2">
        <f>F78/F80</f>
        <v>10000</v>
      </c>
      <c r="G81" s="2"/>
    </row>
    <row r="82" spans="1:7" ht="16.5" customHeight="1" x14ac:dyDescent="0.3">
      <c r="A82" s="41"/>
      <c r="B82" s="7" t="s">
        <v>11</v>
      </c>
      <c r="C82" s="12" t="s">
        <v>23</v>
      </c>
      <c r="D82" s="7" t="s">
        <v>15</v>
      </c>
      <c r="E82" s="2"/>
      <c r="F82" s="2">
        <v>100</v>
      </c>
      <c r="G82" s="2"/>
    </row>
    <row r="83" spans="1:7" ht="18" customHeight="1" x14ac:dyDescent="0.3">
      <c r="A83" s="41" t="s">
        <v>62</v>
      </c>
      <c r="B83" s="39" t="s">
        <v>8</v>
      </c>
      <c r="C83" s="12" t="s">
        <v>9</v>
      </c>
      <c r="D83" s="7" t="s">
        <v>10</v>
      </c>
      <c r="E83" s="2"/>
      <c r="F83" s="2"/>
      <c r="G83" s="2">
        <v>24000000</v>
      </c>
    </row>
    <row r="84" spans="1:7" ht="18" customHeight="1" x14ac:dyDescent="0.3">
      <c r="A84" s="41"/>
      <c r="B84" s="40"/>
      <c r="C84" s="12" t="s">
        <v>77</v>
      </c>
      <c r="D84" s="7" t="s">
        <v>16</v>
      </c>
      <c r="E84" s="2"/>
      <c r="F84" s="2"/>
      <c r="G84" s="2">
        <v>2188</v>
      </c>
    </row>
    <row r="85" spans="1:7" ht="18" customHeight="1" x14ac:dyDescent="0.3">
      <c r="A85" s="41"/>
      <c r="B85" s="7" t="s">
        <v>12</v>
      </c>
      <c r="C85" s="12" t="s">
        <v>81</v>
      </c>
      <c r="D85" s="7" t="s">
        <v>16</v>
      </c>
      <c r="E85" s="2"/>
      <c r="F85" s="2"/>
      <c r="G85" s="2">
        <v>2188</v>
      </c>
    </row>
    <row r="86" spans="1:7" ht="25.5" customHeight="1" x14ac:dyDescent="0.3">
      <c r="A86" s="41"/>
      <c r="B86" s="7" t="s">
        <v>13</v>
      </c>
      <c r="C86" s="28" t="s">
        <v>140</v>
      </c>
      <c r="D86" s="7" t="s">
        <v>28</v>
      </c>
      <c r="E86" s="2"/>
      <c r="F86" s="2"/>
      <c r="G86" s="2">
        <f>G83/G85</f>
        <v>10968.92138939671</v>
      </c>
    </row>
    <row r="87" spans="1:7" ht="16.5" customHeight="1" x14ac:dyDescent="0.3">
      <c r="A87" s="41"/>
      <c r="B87" s="7" t="s">
        <v>11</v>
      </c>
      <c r="C87" s="12" t="s">
        <v>23</v>
      </c>
      <c r="D87" s="7" t="s">
        <v>15</v>
      </c>
      <c r="E87" s="2"/>
      <c r="F87" s="2"/>
      <c r="G87" s="2">
        <v>100</v>
      </c>
    </row>
    <row r="88" spans="1:7" ht="15.75" customHeight="1" x14ac:dyDescent="0.3">
      <c r="A88" s="41" t="s">
        <v>63</v>
      </c>
      <c r="B88" s="39" t="s">
        <v>8</v>
      </c>
      <c r="C88" s="12" t="s">
        <v>9</v>
      </c>
      <c r="D88" s="7" t="s">
        <v>10</v>
      </c>
      <c r="E88" s="2"/>
      <c r="F88" s="2">
        <v>12200000</v>
      </c>
      <c r="G88" s="2"/>
    </row>
    <row r="89" spans="1:7" ht="18" customHeight="1" x14ac:dyDescent="0.3">
      <c r="A89" s="41"/>
      <c r="B89" s="40"/>
      <c r="C89" s="12" t="s">
        <v>77</v>
      </c>
      <c r="D89" s="7" t="s">
        <v>16</v>
      </c>
      <c r="E89" s="2"/>
      <c r="F89" s="2">
        <v>1350</v>
      </c>
      <c r="G89" s="2"/>
    </row>
    <row r="90" spans="1:7" ht="15.75" customHeight="1" x14ac:dyDescent="0.3">
      <c r="A90" s="41"/>
      <c r="B90" s="7" t="s">
        <v>12</v>
      </c>
      <c r="C90" s="12" t="s">
        <v>81</v>
      </c>
      <c r="D90" s="7" t="s">
        <v>16</v>
      </c>
      <c r="E90" s="2"/>
      <c r="F90" s="2">
        <v>1350</v>
      </c>
      <c r="G90" s="2"/>
    </row>
    <row r="91" spans="1:7" ht="30" customHeight="1" x14ac:dyDescent="0.3">
      <c r="A91" s="41"/>
      <c r="B91" s="7" t="s">
        <v>13</v>
      </c>
      <c r="C91" s="28" t="s">
        <v>140</v>
      </c>
      <c r="D91" s="7" t="s">
        <v>28</v>
      </c>
      <c r="E91" s="2"/>
      <c r="F91" s="2">
        <f>F88/F90</f>
        <v>9037.0370370370365</v>
      </c>
      <c r="G91" s="2"/>
    </row>
    <row r="92" spans="1:7" ht="17.25" customHeight="1" x14ac:dyDescent="0.3">
      <c r="A92" s="41"/>
      <c r="B92" s="7" t="s">
        <v>11</v>
      </c>
      <c r="C92" s="12" t="s">
        <v>23</v>
      </c>
      <c r="D92" s="7" t="s">
        <v>15</v>
      </c>
      <c r="E92" s="2"/>
      <c r="F92" s="2">
        <v>100</v>
      </c>
      <c r="G92" s="2"/>
    </row>
    <row r="93" spans="1:7" ht="18" customHeight="1" x14ac:dyDescent="0.3">
      <c r="A93" s="41" t="s">
        <v>64</v>
      </c>
      <c r="B93" s="21" t="s">
        <v>8</v>
      </c>
      <c r="C93" s="12" t="s">
        <v>9</v>
      </c>
      <c r="D93" s="7" t="s">
        <v>10</v>
      </c>
      <c r="E93" s="2"/>
      <c r="F93" s="2">
        <v>22426013</v>
      </c>
      <c r="G93" s="2"/>
    </row>
    <row r="94" spans="1:7" ht="27" customHeight="1" x14ac:dyDescent="0.3">
      <c r="A94" s="41"/>
      <c r="B94" s="7" t="s">
        <v>12</v>
      </c>
      <c r="C94" s="12" t="s">
        <v>85</v>
      </c>
      <c r="D94" s="7" t="s">
        <v>16</v>
      </c>
      <c r="E94" s="2"/>
      <c r="F94" s="2">
        <v>2765.05</v>
      </c>
      <c r="G94" s="2"/>
    </row>
    <row r="95" spans="1:7" ht="29.25" customHeight="1" x14ac:dyDescent="0.3">
      <c r="A95" s="41"/>
      <c r="B95" s="7" t="s">
        <v>13</v>
      </c>
      <c r="C95" s="12" t="s">
        <v>141</v>
      </c>
      <c r="D95" s="7" t="s">
        <v>28</v>
      </c>
      <c r="E95" s="2"/>
      <c r="F95" s="2">
        <f>F93/F94</f>
        <v>8110.5271152420382</v>
      </c>
      <c r="G95" s="2"/>
    </row>
    <row r="96" spans="1:7" ht="27.75" customHeight="1" x14ac:dyDescent="0.3">
      <c r="A96" s="41"/>
      <c r="B96" s="7" t="s">
        <v>11</v>
      </c>
      <c r="C96" s="12" t="s">
        <v>23</v>
      </c>
      <c r="D96" s="7" t="s">
        <v>15</v>
      </c>
      <c r="E96" s="2"/>
      <c r="F96" s="2">
        <v>100</v>
      </c>
      <c r="G96" s="2"/>
    </row>
    <row r="97" spans="1:7" ht="18" customHeight="1" x14ac:dyDescent="0.3">
      <c r="A97" s="41" t="s">
        <v>91</v>
      </c>
      <c r="B97" s="21" t="s">
        <v>8</v>
      </c>
      <c r="C97" s="12" t="s">
        <v>9</v>
      </c>
      <c r="D97" s="7" t="s">
        <v>10</v>
      </c>
      <c r="E97" s="2">
        <v>830864</v>
      </c>
      <c r="F97" s="2"/>
      <c r="G97" s="2"/>
    </row>
    <row r="98" spans="1:7" ht="20.25" customHeight="1" x14ac:dyDescent="0.3">
      <c r="A98" s="41"/>
      <c r="B98" s="7" t="s">
        <v>12</v>
      </c>
      <c r="C98" s="12" t="s">
        <v>80</v>
      </c>
      <c r="D98" s="7" t="s">
        <v>16</v>
      </c>
      <c r="E98" s="2">
        <v>100</v>
      </c>
      <c r="F98" s="2"/>
      <c r="G98" s="2"/>
    </row>
    <row r="99" spans="1:7" ht="23.25" customHeight="1" x14ac:dyDescent="0.3">
      <c r="A99" s="41"/>
      <c r="B99" s="7" t="s">
        <v>13</v>
      </c>
      <c r="C99" s="12" t="s">
        <v>142</v>
      </c>
      <c r="D99" s="7" t="s">
        <v>28</v>
      </c>
      <c r="E99" s="2">
        <f>E97/E98</f>
        <v>8308.64</v>
      </c>
      <c r="F99" s="2"/>
      <c r="G99" s="2"/>
    </row>
    <row r="100" spans="1:7" ht="17.25" customHeight="1" x14ac:dyDescent="0.3">
      <c r="A100" s="41"/>
      <c r="B100" s="7" t="s">
        <v>11</v>
      </c>
      <c r="C100" s="12" t="s">
        <v>23</v>
      </c>
      <c r="D100" s="7" t="s">
        <v>15</v>
      </c>
      <c r="E100" s="2">
        <v>100</v>
      </c>
      <c r="F100" s="2"/>
      <c r="G100" s="2"/>
    </row>
    <row r="101" spans="1:7" ht="18" customHeight="1" x14ac:dyDescent="0.3">
      <c r="A101" s="41" t="s">
        <v>92</v>
      </c>
      <c r="B101" s="21" t="s">
        <v>8</v>
      </c>
      <c r="C101" s="12" t="s">
        <v>9</v>
      </c>
      <c r="D101" s="7" t="s">
        <v>10</v>
      </c>
      <c r="E101" s="2">
        <v>11920000</v>
      </c>
      <c r="F101" s="2"/>
      <c r="G101" s="2"/>
    </row>
    <row r="102" spans="1:7" ht="29.25" customHeight="1" x14ac:dyDescent="0.3">
      <c r="A102" s="41"/>
      <c r="B102" s="39" t="s">
        <v>12</v>
      </c>
      <c r="C102" s="12" t="s">
        <v>89</v>
      </c>
      <c r="D102" s="7" t="s">
        <v>16</v>
      </c>
      <c r="E102" s="2">
        <v>1665</v>
      </c>
      <c r="F102" s="2"/>
      <c r="G102" s="2"/>
    </row>
    <row r="103" spans="1:7" ht="20.25" customHeight="1" x14ac:dyDescent="0.3">
      <c r="A103" s="41"/>
      <c r="B103" s="40"/>
      <c r="C103" s="12" t="s">
        <v>75</v>
      </c>
      <c r="D103" s="7" t="s">
        <v>16</v>
      </c>
      <c r="E103" s="2">
        <v>13.85</v>
      </c>
      <c r="F103" s="2"/>
      <c r="G103" s="2"/>
    </row>
    <row r="104" spans="1:7" ht="28.5" customHeight="1" x14ac:dyDescent="0.3">
      <c r="A104" s="41"/>
      <c r="B104" s="39" t="s">
        <v>13</v>
      </c>
      <c r="C104" s="12" t="s">
        <v>143</v>
      </c>
      <c r="D104" s="7" t="s">
        <v>28</v>
      </c>
      <c r="E104" s="2">
        <f>(E101-E105*E103)/E102</f>
        <v>7105.0900900900897</v>
      </c>
      <c r="F104" s="2"/>
      <c r="G104" s="2"/>
    </row>
    <row r="105" spans="1:7" ht="27.75" customHeight="1" x14ac:dyDescent="0.3">
      <c r="A105" s="41"/>
      <c r="B105" s="40"/>
      <c r="C105" s="12" t="s">
        <v>144</v>
      </c>
      <c r="D105" s="7" t="s">
        <v>28</v>
      </c>
      <c r="E105" s="2">
        <v>6500</v>
      </c>
      <c r="F105" s="2"/>
      <c r="G105" s="2"/>
    </row>
    <row r="106" spans="1:7" ht="17.25" customHeight="1" x14ac:dyDescent="0.3">
      <c r="A106" s="41"/>
      <c r="B106" s="7" t="s">
        <v>11</v>
      </c>
      <c r="C106" s="12" t="s">
        <v>23</v>
      </c>
      <c r="D106" s="7" t="s">
        <v>15</v>
      </c>
      <c r="E106" s="2">
        <v>100</v>
      </c>
      <c r="F106" s="2"/>
      <c r="G106" s="2"/>
    </row>
    <row r="107" spans="1:7" ht="17.25" customHeight="1" x14ac:dyDescent="0.3">
      <c r="A107" s="45" t="s">
        <v>184</v>
      </c>
      <c r="B107" s="33" t="s">
        <v>8</v>
      </c>
      <c r="C107" s="34" t="s">
        <v>9</v>
      </c>
      <c r="D107" s="7" t="s">
        <v>10</v>
      </c>
      <c r="E107" s="2">
        <v>573027</v>
      </c>
      <c r="F107" s="2"/>
      <c r="G107" s="2"/>
    </row>
    <row r="108" spans="1:7" ht="17.25" customHeight="1" x14ac:dyDescent="0.3">
      <c r="A108" s="46"/>
      <c r="B108" s="7" t="s">
        <v>12</v>
      </c>
      <c r="C108" s="34" t="s">
        <v>80</v>
      </c>
      <c r="D108" s="7" t="s">
        <v>16</v>
      </c>
      <c r="E108" s="2">
        <v>66.900000000000006</v>
      </c>
      <c r="F108" s="2"/>
      <c r="G108" s="2"/>
    </row>
    <row r="109" spans="1:7" ht="17.25" customHeight="1" x14ac:dyDescent="0.3">
      <c r="A109" s="46"/>
      <c r="B109" s="7" t="s">
        <v>13</v>
      </c>
      <c r="C109" s="34" t="s">
        <v>180</v>
      </c>
      <c r="D109" s="7" t="s">
        <v>185</v>
      </c>
      <c r="E109" s="2">
        <f>E107/E108</f>
        <v>8565.4260089686086</v>
      </c>
      <c r="F109" s="2"/>
      <c r="G109" s="2"/>
    </row>
    <row r="110" spans="1:7" ht="30.75" customHeight="1" x14ac:dyDescent="0.3">
      <c r="A110" s="46"/>
      <c r="B110" s="7" t="s">
        <v>11</v>
      </c>
      <c r="C110" s="34" t="s">
        <v>181</v>
      </c>
      <c r="D110" s="7" t="s">
        <v>15</v>
      </c>
      <c r="E110" s="2">
        <v>6</v>
      </c>
      <c r="F110" s="2"/>
      <c r="G110" s="2"/>
    </row>
    <row r="111" spans="1:7" ht="20.399999999999999" customHeight="1" x14ac:dyDescent="0.3">
      <c r="A111" s="49" t="s">
        <v>187</v>
      </c>
      <c r="B111" s="39" t="s">
        <v>8</v>
      </c>
      <c r="C111" s="35" t="s">
        <v>9</v>
      </c>
      <c r="D111" s="7" t="s">
        <v>10</v>
      </c>
      <c r="E111" s="2">
        <v>3732022</v>
      </c>
      <c r="F111" s="2"/>
      <c r="G111" s="2"/>
    </row>
    <row r="112" spans="1:7" ht="18.600000000000001" customHeight="1" x14ac:dyDescent="0.3">
      <c r="A112" s="49"/>
      <c r="B112" s="40"/>
      <c r="C112" s="35" t="s">
        <v>76</v>
      </c>
      <c r="D112" s="7" t="s">
        <v>16</v>
      </c>
      <c r="E112" s="2">
        <v>2725</v>
      </c>
      <c r="F112" s="2"/>
      <c r="G112" s="2"/>
    </row>
    <row r="113" spans="1:17" ht="21" customHeight="1" x14ac:dyDescent="0.3">
      <c r="A113" s="49"/>
      <c r="B113" s="7" t="s">
        <v>12</v>
      </c>
      <c r="C113" s="35" t="s">
        <v>80</v>
      </c>
      <c r="D113" s="7" t="s">
        <v>16</v>
      </c>
      <c r="E113" s="2">
        <v>373.2</v>
      </c>
      <c r="F113" s="2"/>
      <c r="G113" s="2"/>
    </row>
    <row r="114" spans="1:17" ht="20.399999999999999" customHeight="1" x14ac:dyDescent="0.3">
      <c r="A114" s="49"/>
      <c r="B114" s="7" t="s">
        <v>13</v>
      </c>
      <c r="C114" s="35" t="s">
        <v>139</v>
      </c>
      <c r="D114" s="7" t="s">
        <v>185</v>
      </c>
      <c r="E114" s="2">
        <f>E111/E113</f>
        <v>10000.058949624867</v>
      </c>
      <c r="F114" s="2"/>
      <c r="G114" s="2"/>
    </row>
    <row r="115" spans="1:17" ht="16.8" customHeight="1" x14ac:dyDescent="0.3">
      <c r="A115" s="49"/>
      <c r="B115" s="7" t="s">
        <v>11</v>
      </c>
      <c r="C115" s="35" t="s">
        <v>23</v>
      </c>
      <c r="D115" s="7" t="s">
        <v>15</v>
      </c>
      <c r="E115" s="2">
        <v>100</v>
      </c>
      <c r="F115" s="2"/>
      <c r="G115" s="2"/>
    </row>
    <row r="116" spans="1:17" ht="17.25" customHeight="1" x14ac:dyDescent="0.3">
      <c r="A116" s="44" t="s">
        <v>93</v>
      </c>
      <c r="B116" s="7" t="s">
        <v>8</v>
      </c>
      <c r="C116" s="25" t="s">
        <v>9</v>
      </c>
      <c r="D116" s="7" t="s">
        <v>10</v>
      </c>
      <c r="E116" s="2">
        <f>E120</f>
        <v>1000000</v>
      </c>
      <c r="F116" s="2"/>
      <c r="G116" s="2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39.6" x14ac:dyDescent="0.3">
      <c r="A117" s="44"/>
      <c r="B117" s="7" t="s">
        <v>12</v>
      </c>
      <c r="C117" s="25" t="s">
        <v>145</v>
      </c>
      <c r="D117" s="7" t="s">
        <v>14</v>
      </c>
      <c r="E117" s="3">
        <v>5</v>
      </c>
      <c r="F117" s="3"/>
      <c r="G117" s="3"/>
      <c r="L117" s="6"/>
    </row>
    <row r="118" spans="1:17" ht="29.25" customHeight="1" x14ac:dyDescent="0.3">
      <c r="A118" s="44"/>
      <c r="B118" s="7" t="s">
        <v>13</v>
      </c>
      <c r="C118" s="25" t="s">
        <v>164</v>
      </c>
      <c r="D118" s="7" t="s">
        <v>17</v>
      </c>
      <c r="E118" s="2">
        <f>E116/E117</f>
        <v>200000</v>
      </c>
      <c r="F118" s="2"/>
      <c r="G118" s="2"/>
    </row>
    <row r="119" spans="1:17" ht="21.75" customHeight="1" x14ac:dyDescent="0.3">
      <c r="A119" s="44"/>
      <c r="B119" s="7" t="s">
        <v>11</v>
      </c>
      <c r="C119" s="25" t="s">
        <v>146</v>
      </c>
      <c r="D119" s="7" t="s">
        <v>15</v>
      </c>
      <c r="E119" s="2">
        <v>100</v>
      </c>
      <c r="F119" s="2"/>
      <c r="G119" s="2"/>
    </row>
    <row r="120" spans="1:17" ht="16.5" customHeight="1" x14ac:dyDescent="0.3">
      <c r="A120" s="41" t="s">
        <v>94</v>
      </c>
      <c r="B120" s="24" t="s">
        <v>8</v>
      </c>
      <c r="C120" s="25" t="s">
        <v>9</v>
      </c>
      <c r="D120" s="7" t="s">
        <v>10</v>
      </c>
      <c r="E120" s="2">
        <v>1000000</v>
      </c>
      <c r="F120" s="2"/>
      <c r="G120" s="2"/>
    </row>
    <row r="121" spans="1:17" ht="42.75" customHeight="1" x14ac:dyDescent="0.3">
      <c r="A121" s="41"/>
      <c r="B121" s="7" t="s">
        <v>12</v>
      </c>
      <c r="C121" s="28" t="s">
        <v>145</v>
      </c>
      <c r="D121" s="7" t="s">
        <v>14</v>
      </c>
      <c r="E121" s="3">
        <v>5</v>
      </c>
      <c r="F121" s="2"/>
      <c r="G121" s="2"/>
    </row>
    <row r="122" spans="1:17" ht="28.5" customHeight="1" x14ac:dyDescent="0.3">
      <c r="A122" s="41"/>
      <c r="B122" s="7" t="s">
        <v>13</v>
      </c>
      <c r="C122" s="28" t="s">
        <v>164</v>
      </c>
      <c r="D122" s="7" t="s">
        <v>10</v>
      </c>
      <c r="E122" s="2">
        <f>E120/E121</f>
        <v>200000</v>
      </c>
      <c r="F122" s="2"/>
      <c r="G122" s="2"/>
    </row>
    <row r="123" spans="1:17" ht="20.25" customHeight="1" x14ac:dyDescent="0.3">
      <c r="A123" s="41"/>
      <c r="B123" s="7" t="s">
        <v>11</v>
      </c>
      <c r="C123" s="28" t="s">
        <v>23</v>
      </c>
      <c r="D123" s="7" t="s">
        <v>15</v>
      </c>
      <c r="E123" s="2">
        <v>100</v>
      </c>
      <c r="F123" s="2"/>
      <c r="G123" s="2"/>
    </row>
    <row r="124" spans="1:17" ht="17.25" customHeight="1" x14ac:dyDescent="0.3">
      <c r="A124" s="44" t="s">
        <v>147</v>
      </c>
      <c r="B124" s="7" t="s">
        <v>8</v>
      </c>
      <c r="C124" s="12" t="s">
        <v>9</v>
      </c>
      <c r="D124" s="7" t="s">
        <v>10</v>
      </c>
      <c r="E124" s="2">
        <f>E128</f>
        <v>585000</v>
      </c>
      <c r="F124" s="2">
        <f t="shared" ref="F124:G124" si="1">F128</f>
        <v>617000</v>
      </c>
      <c r="G124" s="2">
        <f t="shared" si="1"/>
        <v>650000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26.4" x14ac:dyDescent="0.3">
      <c r="A125" s="44"/>
      <c r="B125" s="7" t="s">
        <v>12</v>
      </c>
      <c r="C125" s="12" t="s">
        <v>69</v>
      </c>
      <c r="D125" s="7" t="s">
        <v>14</v>
      </c>
      <c r="E125" s="3">
        <f>E129</f>
        <v>65</v>
      </c>
      <c r="F125" s="3">
        <f t="shared" ref="F125:G125" si="2">F129</f>
        <v>65</v>
      </c>
      <c r="G125" s="3">
        <f t="shared" si="2"/>
        <v>65</v>
      </c>
      <c r="L125" s="6"/>
    </row>
    <row r="126" spans="1:17" ht="26.4" x14ac:dyDescent="0.3">
      <c r="A126" s="44"/>
      <c r="B126" s="7" t="s">
        <v>13</v>
      </c>
      <c r="C126" s="12" t="s">
        <v>70</v>
      </c>
      <c r="D126" s="7" t="s">
        <v>17</v>
      </c>
      <c r="E126" s="2">
        <f>E124/E125</f>
        <v>9000</v>
      </c>
      <c r="F126" s="2">
        <f t="shared" ref="F126:G126" si="3">F124/F125</f>
        <v>9492.3076923076915</v>
      </c>
      <c r="G126" s="2">
        <f t="shared" si="3"/>
        <v>10000</v>
      </c>
    </row>
    <row r="127" spans="1:17" ht="30" customHeight="1" x14ac:dyDescent="0.3">
      <c r="A127" s="44"/>
      <c r="B127" s="7" t="s">
        <v>11</v>
      </c>
      <c r="C127" s="12" t="s">
        <v>72</v>
      </c>
      <c r="D127" s="7" t="s">
        <v>15</v>
      </c>
      <c r="E127" s="2">
        <f>E131</f>
        <v>100</v>
      </c>
      <c r="F127" s="2">
        <f t="shared" ref="F127:G127" si="4">F131</f>
        <v>100</v>
      </c>
      <c r="G127" s="2">
        <f t="shared" si="4"/>
        <v>100</v>
      </c>
    </row>
    <row r="128" spans="1:17" ht="18" customHeight="1" x14ac:dyDescent="0.3">
      <c r="A128" s="41" t="s">
        <v>95</v>
      </c>
      <c r="B128" s="21" t="s">
        <v>8</v>
      </c>
      <c r="C128" s="12" t="s">
        <v>9</v>
      </c>
      <c r="D128" s="7" t="s">
        <v>10</v>
      </c>
      <c r="E128" s="8">
        <v>585000</v>
      </c>
      <c r="F128" s="8">
        <v>617000</v>
      </c>
      <c r="G128" s="8">
        <v>650000</v>
      </c>
    </row>
    <row r="129" spans="1:17" ht="27" customHeight="1" x14ac:dyDescent="0.3">
      <c r="A129" s="41"/>
      <c r="B129" s="7" t="s">
        <v>12</v>
      </c>
      <c r="C129" s="12" t="s">
        <v>69</v>
      </c>
      <c r="D129" s="7" t="s">
        <v>14</v>
      </c>
      <c r="E129" s="3">
        <v>65</v>
      </c>
      <c r="F129" s="3">
        <v>65</v>
      </c>
      <c r="G129" s="3">
        <v>65</v>
      </c>
    </row>
    <row r="130" spans="1:17" ht="24.75" customHeight="1" x14ac:dyDescent="0.3">
      <c r="A130" s="41"/>
      <c r="B130" s="7" t="s">
        <v>13</v>
      </c>
      <c r="C130" s="12" t="s">
        <v>70</v>
      </c>
      <c r="D130" s="7" t="s">
        <v>71</v>
      </c>
      <c r="E130" s="2">
        <f>E128/E129</f>
        <v>9000</v>
      </c>
      <c r="F130" s="2">
        <f>F128/F129</f>
        <v>9492.3076923076915</v>
      </c>
      <c r="G130" s="2">
        <f>G128/G129</f>
        <v>10000</v>
      </c>
    </row>
    <row r="131" spans="1:17" ht="27.75" customHeight="1" x14ac:dyDescent="0.3">
      <c r="A131" s="41"/>
      <c r="B131" s="7" t="s">
        <v>11</v>
      </c>
      <c r="C131" s="12" t="s">
        <v>72</v>
      </c>
      <c r="D131" s="7" t="s">
        <v>15</v>
      </c>
      <c r="E131" s="2">
        <v>100</v>
      </c>
      <c r="F131" s="2">
        <v>100</v>
      </c>
      <c r="G131" s="2">
        <v>100</v>
      </c>
    </row>
    <row r="132" spans="1:17" ht="18" customHeight="1" x14ac:dyDescent="0.3">
      <c r="A132" s="60" t="s">
        <v>32</v>
      </c>
      <c r="B132" s="61"/>
      <c r="C132" s="61"/>
      <c r="D132" s="61"/>
      <c r="E132" s="61"/>
      <c r="F132" s="61"/>
      <c r="G132" s="62"/>
    </row>
    <row r="133" spans="1:17" ht="17.25" customHeight="1" x14ac:dyDescent="0.3">
      <c r="A133" s="44" t="s">
        <v>96</v>
      </c>
      <c r="B133" s="7" t="s">
        <v>8</v>
      </c>
      <c r="C133" s="12" t="s">
        <v>9</v>
      </c>
      <c r="D133" s="7" t="s">
        <v>10</v>
      </c>
      <c r="E133" s="2">
        <f>E137+E141+E145</f>
        <v>3099090</v>
      </c>
      <c r="F133" s="2">
        <f t="shared" ref="F133:G133" si="5">F137+F141</f>
        <v>50000000</v>
      </c>
      <c r="G133" s="2">
        <f t="shared" si="5"/>
        <v>28724922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x14ac:dyDescent="0.3">
      <c r="A134" s="44"/>
      <c r="B134" s="7" t="s">
        <v>12</v>
      </c>
      <c r="C134" s="12" t="s">
        <v>82</v>
      </c>
      <c r="D134" s="7" t="s">
        <v>14</v>
      </c>
      <c r="E134" s="3">
        <v>2</v>
      </c>
      <c r="F134" s="3">
        <v>1</v>
      </c>
      <c r="G134" s="3">
        <v>1</v>
      </c>
      <c r="L134" s="6"/>
    </row>
    <row r="135" spans="1:17" ht="26.4" x14ac:dyDescent="0.3">
      <c r="A135" s="44"/>
      <c r="B135" s="7" t="s">
        <v>13</v>
      </c>
      <c r="C135" s="12" t="s">
        <v>87</v>
      </c>
      <c r="D135" s="7" t="s">
        <v>17</v>
      </c>
      <c r="E135" s="2">
        <f>E133/E134</f>
        <v>1549545</v>
      </c>
      <c r="F135" s="2">
        <f>F133/F134</f>
        <v>50000000</v>
      </c>
      <c r="G135" s="2">
        <f>G133/G134</f>
        <v>28724922</v>
      </c>
    </row>
    <row r="136" spans="1:17" ht="21.75" customHeight="1" x14ac:dyDescent="0.3">
      <c r="A136" s="44"/>
      <c r="B136" s="7" t="s">
        <v>11</v>
      </c>
      <c r="C136" s="12" t="s">
        <v>146</v>
      </c>
      <c r="D136" s="7" t="s">
        <v>15</v>
      </c>
      <c r="E136" s="2">
        <v>100</v>
      </c>
      <c r="F136" s="2">
        <v>100</v>
      </c>
      <c r="G136" s="2">
        <v>100</v>
      </c>
    </row>
    <row r="137" spans="1:17" ht="18" customHeight="1" x14ac:dyDescent="0.3">
      <c r="A137" s="41" t="s">
        <v>97</v>
      </c>
      <c r="B137" s="21" t="s">
        <v>8</v>
      </c>
      <c r="C137" s="12" t="s">
        <v>9</v>
      </c>
      <c r="D137" s="7" t="s">
        <v>10</v>
      </c>
      <c r="E137" s="2"/>
      <c r="F137" s="2">
        <v>50000000</v>
      </c>
      <c r="G137" s="2">
        <v>28724922</v>
      </c>
    </row>
    <row r="138" spans="1:17" ht="27" customHeight="1" x14ac:dyDescent="0.3">
      <c r="A138" s="41"/>
      <c r="B138" s="7" t="s">
        <v>12</v>
      </c>
      <c r="C138" s="12" t="s">
        <v>74</v>
      </c>
      <c r="D138" s="7" t="s">
        <v>16</v>
      </c>
      <c r="E138" s="2"/>
      <c r="F138" s="2">
        <v>4500</v>
      </c>
      <c r="G138" s="2">
        <v>5139.26</v>
      </c>
    </row>
    <row r="139" spans="1:17" ht="29.25" customHeight="1" x14ac:dyDescent="0.3">
      <c r="A139" s="41"/>
      <c r="B139" s="7" t="s">
        <v>13</v>
      </c>
      <c r="C139" s="12" t="s">
        <v>143</v>
      </c>
      <c r="D139" s="7" t="s">
        <v>28</v>
      </c>
      <c r="E139" s="2"/>
      <c r="F139" s="2">
        <f>F137/F138</f>
        <v>11111.111111111111</v>
      </c>
      <c r="G139" s="2">
        <f>G137/G138</f>
        <v>5589.3109124659968</v>
      </c>
    </row>
    <row r="140" spans="1:17" ht="18.75" customHeight="1" x14ac:dyDescent="0.3">
      <c r="A140" s="41"/>
      <c r="B140" s="7" t="s">
        <v>11</v>
      </c>
      <c r="C140" s="12" t="s">
        <v>23</v>
      </c>
      <c r="D140" s="7" t="s">
        <v>15</v>
      </c>
      <c r="E140" s="2"/>
      <c r="F140" s="2">
        <v>100</v>
      </c>
      <c r="G140" s="2">
        <v>100</v>
      </c>
    </row>
    <row r="141" spans="1:17" ht="18" customHeight="1" x14ac:dyDescent="0.3">
      <c r="A141" s="41" t="s">
        <v>98</v>
      </c>
      <c r="B141" s="21" t="s">
        <v>8</v>
      </c>
      <c r="C141" s="12" t="s">
        <v>9</v>
      </c>
      <c r="D141" s="7" t="s">
        <v>10</v>
      </c>
      <c r="E141" s="2">
        <v>1500000</v>
      </c>
      <c r="F141" s="2"/>
      <c r="G141" s="2"/>
    </row>
    <row r="142" spans="1:17" ht="27" customHeight="1" x14ac:dyDescent="0.3">
      <c r="A142" s="41"/>
      <c r="B142" s="7" t="s">
        <v>12</v>
      </c>
      <c r="C142" s="12" t="s">
        <v>86</v>
      </c>
      <c r="D142" s="7" t="s">
        <v>14</v>
      </c>
      <c r="E142" s="2">
        <v>1</v>
      </c>
      <c r="F142" s="2"/>
      <c r="G142" s="2"/>
    </row>
    <row r="143" spans="1:17" ht="27.75" customHeight="1" x14ac:dyDescent="0.3">
      <c r="A143" s="41"/>
      <c r="B143" s="7" t="s">
        <v>13</v>
      </c>
      <c r="C143" s="12" t="s">
        <v>165</v>
      </c>
      <c r="D143" s="7" t="s">
        <v>28</v>
      </c>
      <c r="E143" s="2">
        <f>E141/E142</f>
        <v>1500000</v>
      </c>
      <c r="F143" s="2"/>
      <c r="G143" s="2"/>
    </row>
    <row r="144" spans="1:17" ht="20.25" customHeight="1" x14ac:dyDescent="0.3">
      <c r="A144" s="41"/>
      <c r="B144" s="7" t="s">
        <v>11</v>
      </c>
      <c r="C144" s="12" t="s">
        <v>23</v>
      </c>
      <c r="D144" s="7" t="s">
        <v>15</v>
      </c>
      <c r="E144" s="2">
        <v>100</v>
      </c>
      <c r="F144" s="2"/>
      <c r="G144" s="2"/>
    </row>
    <row r="145" spans="1:17" ht="20.25" customHeight="1" x14ac:dyDescent="0.3">
      <c r="A145" s="45" t="s">
        <v>179</v>
      </c>
      <c r="B145" s="31" t="s">
        <v>8</v>
      </c>
      <c r="C145" s="32" t="s">
        <v>9</v>
      </c>
      <c r="D145" s="7" t="s">
        <v>10</v>
      </c>
      <c r="E145" s="2">
        <v>1599090</v>
      </c>
      <c r="F145" s="2"/>
      <c r="G145" s="2"/>
    </row>
    <row r="146" spans="1:17" ht="25.5" customHeight="1" x14ac:dyDescent="0.3">
      <c r="A146" s="46"/>
      <c r="B146" s="7" t="s">
        <v>12</v>
      </c>
      <c r="C146" s="32" t="s">
        <v>80</v>
      </c>
      <c r="D146" s="7" t="s">
        <v>16</v>
      </c>
      <c r="E146" s="2">
        <f>170.77</f>
        <v>170.77</v>
      </c>
      <c r="F146" s="2"/>
      <c r="G146" s="2"/>
    </row>
    <row r="147" spans="1:17" ht="32.25" customHeight="1" x14ac:dyDescent="0.3">
      <c r="A147" s="46"/>
      <c r="B147" s="7" t="s">
        <v>13</v>
      </c>
      <c r="C147" s="32" t="s">
        <v>180</v>
      </c>
      <c r="D147" s="7" t="s">
        <v>28</v>
      </c>
      <c r="E147" s="2">
        <f>E145/E146</f>
        <v>9363.9983603677447</v>
      </c>
      <c r="F147" s="2"/>
      <c r="G147" s="2"/>
    </row>
    <row r="148" spans="1:17" ht="30.75" customHeight="1" x14ac:dyDescent="0.3">
      <c r="A148" s="47"/>
      <c r="B148" s="7" t="s">
        <v>11</v>
      </c>
      <c r="C148" s="32" t="s">
        <v>181</v>
      </c>
      <c r="D148" s="7" t="s">
        <v>15</v>
      </c>
      <c r="E148" s="2">
        <v>100</v>
      </c>
      <c r="F148" s="2"/>
      <c r="G148" s="2"/>
    </row>
    <row r="149" spans="1:17" ht="17.25" customHeight="1" x14ac:dyDescent="0.3">
      <c r="A149" s="44" t="s">
        <v>99</v>
      </c>
      <c r="B149" s="7" t="s">
        <v>8</v>
      </c>
      <c r="C149" s="12" t="s">
        <v>9</v>
      </c>
      <c r="D149" s="7" t="s">
        <v>10</v>
      </c>
      <c r="E149" s="2">
        <f>E153+E157+E161+E165</f>
        <v>7900000</v>
      </c>
      <c r="F149" s="2"/>
      <c r="G149" s="2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x14ac:dyDescent="0.3">
      <c r="A150" s="44"/>
      <c r="B150" s="7" t="s">
        <v>12</v>
      </c>
      <c r="C150" s="12" t="s">
        <v>148</v>
      </c>
      <c r="D150" s="7" t="s">
        <v>14</v>
      </c>
      <c r="E150" s="3">
        <v>4</v>
      </c>
      <c r="F150" s="3"/>
      <c r="G150" s="3"/>
      <c r="L150" s="6"/>
    </row>
    <row r="151" spans="1:17" x14ac:dyDescent="0.3">
      <c r="A151" s="44"/>
      <c r="B151" s="7" t="s">
        <v>13</v>
      </c>
      <c r="C151" s="12" t="s">
        <v>149</v>
      </c>
      <c r="D151" s="7" t="s">
        <v>17</v>
      </c>
      <c r="E151" s="2">
        <f>E149/E150</f>
        <v>1975000</v>
      </c>
      <c r="F151" s="2"/>
      <c r="G151" s="2"/>
    </row>
    <row r="152" spans="1:17" ht="21.75" customHeight="1" x14ac:dyDescent="0.3">
      <c r="A152" s="44"/>
      <c r="B152" s="7" t="s">
        <v>11</v>
      </c>
      <c r="C152" s="12" t="s">
        <v>146</v>
      </c>
      <c r="D152" s="7" t="s">
        <v>15</v>
      </c>
      <c r="E152" s="2">
        <v>100</v>
      </c>
      <c r="F152" s="2"/>
      <c r="G152" s="2"/>
    </row>
    <row r="153" spans="1:17" ht="18" customHeight="1" x14ac:dyDescent="0.3">
      <c r="A153" s="41" t="s">
        <v>100</v>
      </c>
      <c r="B153" s="21" t="s">
        <v>8</v>
      </c>
      <c r="C153" s="12" t="s">
        <v>9</v>
      </c>
      <c r="D153" s="7" t="s">
        <v>10</v>
      </c>
      <c r="E153" s="2">
        <v>200000</v>
      </c>
      <c r="F153" s="2"/>
      <c r="G153" s="2"/>
    </row>
    <row r="154" spans="1:17" ht="42" customHeight="1" x14ac:dyDescent="0.3">
      <c r="A154" s="41"/>
      <c r="B154" s="7" t="s">
        <v>12</v>
      </c>
      <c r="C154" s="28" t="s">
        <v>145</v>
      </c>
      <c r="D154" s="7" t="s">
        <v>14</v>
      </c>
      <c r="E154" s="3">
        <v>1</v>
      </c>
      <c r="F154" s="2"/>
      <c r="G154" s="2"/>
    </row>
    <row r="155" spans="1:17" ht="27" customHeight="1" x14ac:dyDescent="0.3">
      <c r="A155" s="41"/>
      <c r="B155" s="7" t="s">
        <v>13</v>
      </c>
      <c r="C155" s="28" t="s">
        <v>164</v>
      </c>
      <c r="D155" s="7" t="s">
        <v>10</v>
      </c>
      <c r="E155" s="2">
        <f>E153/E154</f>
        <v>200000</v>
      </c>
      <c r="F155" s="2"/>
      <c r="G155" s="2"/>
    </row>
    <row r="156" spans="1:17" ht="21" customHeight="1" x14ac:dyDescent="0.3">
      <c r="A156" s="41"/>
      <c r="B156" s="7" t="s">
        <v>11</v>
      </c>
      <c r="C156" s="28" t="s">
        <v>23</v>
      </c>
      <c r="D156" s="7" t="s">
        <v>15</v>
      </c>
      <c r="E156" s="2">
        <v>100</v>
      </c>
      <c r="F156" s="2"/>
      <c r="G156" s="2"/>
    </row>
    <row r="157" spans="1:17" ht="18" customHeight="1" x14ac:dyDescent="0.3">
      <c r="A157" s="41" t="s">
        <v>186</v>
      </c>
      <c r="B157" s="21" t="s">
        <v>8</v>
      </c>
      <c r="C157" s="12" t="s">
        <v>9</v>
      </c>
      <c r="D157" s="7" t="s">
        <v>10</v>
      </c>
      <c r="E157" s="2">
        <v>200000</v>
      </c>
      <c r="F157" s="2"/>
      <c r="G157" s="2"/>
    </row>
    <row r="158" spans="1:17" ht="41.25" customHeight="1" x14ac:dyDescent="0.3">
      <c r="A158" s="41"/>
      <c r="B158" s="7" t="s">
        <v>12</v>
      </c>
      <c r="C158" s="28" t="s">
        <v>145</v>
      </c>
      <c r="D158" s="7" t="s">
        <v>14</v>
      </c>
      <c r="E158" s="3">
        <v>1</v>
      </c>
      <c r="F158" s="2"/>
      <c r="G158" s="2"/>
    </row>
    <row r="159" spans="1:17" ht="30" customHeight="1" x14ac:dyDescent="0.3">
      <c r="A159" s="41"/>
      <c r="B159" s="7" t="s">
        <v>13</v>
      </c>
      <c r="C159" s="28" t="s">
        <v>164</v>
      </c>
      <c r="D159" s="7" t="s">
        <v>10</v>
      </c>
      <c r="E159" s="2">
        <f>E157/E158</f>
        <v>200000</v>
      </c>
      <c r="F159" s="2"/>
      <c r="G159" s="2"/>
    </row>
    <row r="160" spans="1:17" ht="20.25" customHeight="1" x14ac:dyDescent="0.3">
      <c r="A160" s="41"/>
      <c r="B160" s="7" t="s">
        <v>11</v>
      </c>
      <c r="C160" s="28" t="s">
        <v>23</v>
      </c>
      <c r="D160" s="7" t="s">
        <v>15</v>
      </c>
      <c r="E160" s="2">
        <v>100</v>
      </c>
      <c r="F160" s="2"/>
      <c r="G160" s="2"/>
    </row>
    <row r="161" spans="1:17" ht="18" customHeight="1" x14ac:dyDescent="0.3">
      <c r="A161" s="41" t="s">
        <v>101</v>
      </c>
      <c r="B161" s="21" t="s">
        <v>8</v>
      </c>
      <c r="C161" s="12" t="s">
        <v>9</v>
      </c>
      <c r="D161" s="7" t="s">
        <v>10</v>
      </c>
      <c r="E161" s="2">
        <v>4500000</v>
      </c>
      <c r="F161" s="2"/>
      <c r="G161" s="2"/>
    </row>
    <row r="162" spans="1:17" ht="18" customHeight="1" x14ac:dyDescent="0.3">
      <c r="A162" s="41"/>
      <c r="B162" s="7" t="s">
        <v>12</v>
      </c>
      <c r="C162" s="12" t="s">
        <v>150</v>
      </c>
      <c r="D162" s="7" t="s">
        <v>14</v>
      </c>
      <c r="E162" s="3">
        <v>1</v>
      </c>
      <c r="F162" s="2"/>
      <c r="G162" s="2"/>
    </row>
    <row r="163" spans="1:17" ht="24.75" customHeight="1" x14ac:dyDescent="0.3">
      <c r="A163" s="41"/>
      <c r="B163" s="7" t="s">
        <v>13</v>
      </c>
      <c r="C163" s="12" t="s">
        <v>151</v>
      </c>
      <c r="D163" s="7" t="s">
        <v>17</v>
      </c>
      <c r="E163" s="2">
        <f>E161/E162</f>
        <v>4500000</v>
      </c>
      <c r="F163" s="2"/>
      <c r="G163" s="2"/>
    </row>
    <row r="164" spans="1:17" ht="27.75" customHeight="1" x14ac:dyDescent="0.3">
      <c r="A164" s="41"/>
      <c r="B164" s="7" t="s">
        <v>11</v>
      </c>
      <c r="C164" s="12" t="s">
        <v>23</v>
      </c>
      <c r="D164" s="7" t="s">
        <v>15</v>
      </c>
      <c r="E164" s="2">
        <v>100</v>
      </c>
      <c r="F164" s="2"/>
      <c r="G164" s="2"/>
    </row>
    <row r="165" spans="1:17" ht="18" customHeight="1" x14ac:dyDescent="0.3">
      <c r="A165" s="41" t="s">
        <v>102</v>
      </c>
      <c r="B165" s="21" t="s">
        <v>8</v>
      </c>
      <c r="C165" s="12" t="s">
        <v>9</v>
      </c>
      <c r="D165" s="7" t="s">
        <v>10</v>
      </c>
      <c r="E165" s="2">
        <v>3000000</v>
      </c>
      <c r="F165" s="2"/>
      <c r="G165" s="2"/>
    </row>
    <row r="166" spans="1:17" ht="23.25" customHeight="1" x14ac:dyDescent="0.3">
      <c r="A166" s="41"/>
      <c r="B166" s="7" t="s">
        <v>12</v>
      </c>
      <c r="C166" s="28" t="s">
        <v>150</v>
      </c>
      <c r="D166" s="7" t="s">
        <v>14</v>
      </c>
      <c r="E166" s="3">
        <v>1</v>
      </c>
      <c r="F166" s="2"/>
      <c r="G166" s="2"/>
    </row>
    <row r="167" spans="1:17" ht="18" customHeight="1" x14ac:dyDescent="0.3">
      <c r="A167" s="41"/>
      <c r="B167" s="7" t="s">
        <v>13</v>
      </c>
      <c r="C167" s="28" t="s">
        <v>151</v>
      </c>
      <c r="D167" s="7" t="s">
        <v>17</v>
      </c>
      <c r="E167" s="2">
        <f>E165/E166</f>
        <v>3000000</v>
      </c>
      <c r="F167" s="2"/>
      <c r="G167" s="2"/>
    </row>
    <row r="168" spans="1:17" ht="21" customHeight="1" x14ac:dyDescent="0.3">
      <c r="A168" s="41"/>
      <c r="B168" s="7" t="s">
        <v>11</v>
      </c>
      <c r="C168" s="12" t="s">
        <v>23</v>
      </c>
      <c r="D168" s="7" t="s">
        <v>15</v>
      </c>
      <c r="E168" s="2">
        <v>100</v>
      </c>
      <c r="F168" s="2"/>
      <c r="G168" s="2"/>
    </row>
    <row r="169" spans="1:17" ht="17.25" customHeight="1" x14ac:dyDescent="0.3">
      <c r="A169" s="44" t="s">
        <v>152</v>
      </c>
      <c r="B169" s="7" t="s">
        <v>8</v>
      </c>
      <c r="C169" s="12" t="s">
        <v>9</v>
      </c>
      <c r="D169" s="7" t="s">
        <v>10</v>
      </c>
      <c r="E169" s="2">
        <f>E173+E177</f>
        <v>465000</v>
      </c>
      <c r="F169" s="2">
        <f t="shared" ref="F169:G169" si="6">F173+F177</f>
        <v>72000</v>
      </c>
      <c r="G169" s="2">
        <f t="shared" si="6"/>
        <v>72000</v>
      </c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ht="26.4" x14ac:dyDescent="0.3">
      <c r="A170" s="44"/>
      <c r="B170" s="7" t="s">
        <v>12</v>
      </c>
      <c r="C170" s="12" t="s">
        <v>69</v>
      </c>
      <c r="D170" s="7" t="s">
        <v>14</v>
      </c>
      <c r="E170" s="3">
        <f>E178</f>
        <v>6</v>
      </c>
      <c r="F170" s="3">
        <v>9</v>
      </c>
      <c r="G170" s="3">
        <v>9</v>
      </c>
      <c r="L170" s="6"/>
    </row>
    <row r="171" spans="1:17" ht="39.6" x14ac:dyDescent="0.3">
      <c r="A171" s="44"/>
      <c r="B171" s="7" t="s">
        <v>13</v>
      </c>
      <c r="C171" s="12" t="s">
        <v>73</v>
      </c>
      <c r="D171" s="7" t="s">
        <v>17</v>
      </c>
      <c r="E171" s="2">
        <f>E169/E170</f>
        <v>77500</v>
      </c>
      <c r="F171" s="2">
        <f t="shared" ref="F171:G171" si="7">F169/F170</f>
        <v>8000</v>
      </c>
      <c r="G171" s="2">
        <f t="shared" si="7"/>
        <v>8000</v>
      </c>
    </row>
    <row r="172" spans="1:17" ht="27.75" customHeight="1" x14ac:dyDescent="0.3">
      <c r="A172" s="44"/>
      <c r="B172" s="7" t="s">
        <v>11</v>
      </c>
      <c r="C172" s="12" t="s">
        <v>72</v>
      </c>
      <c r="D172" s="7" t="s">
        <v>15</v>
      </c>
      <c r="E172" s="2">
        <f>E170/9*100</f>
        <v>66.666666666666657</v>
      </c>
      <c r="F172" s="2">
        <f t="shared" ref="F172:G172" si="8">F170/9*100</f>
        <v>100</v>
      </c>
      <c r="G172" s="2">
        <f t="shared" si="8"/>
        <v>100</v>
      </c>
    </row>
    <row r="173" spans="1:17" ht="18" customHeight="1" x14ac:dyDescent="0.3">
      <c r="A173" s="41" t="s">
        <v>127</v>
      </c>
      <c r="B173" s="21" t="s">
        <v>8</v>
      </c>
      <c r="C173" s="12" t="s">
        <v>9</v>
      </c>
      <c r="D173" s="7" t="s">
        <v>10</v>
      </c>
      <c r="E173" s="2">
        <v>405000</v>
      </c>
      <c r="F173" s="2"/>
      <c r="G173" s="2"/>
    </row>
    <row r="174" spans="1:17" ht="27" customHeight="1" x14ac:dyDescent="0.3">
      <c r="A174" s="41"/>
      <c r="B174" s="7" t="s">
        <v>12</v>
      </c>
      <c r="C174" s="12" t="s">
        <v>83</v>
      </c>
      <c r="D174" s="7" t="s">
        <v>14</v>
      </c>
      <c r="E174" s="3">
        <v>3</v>
      </c>
      <c r="F174" s="2"/>
      <c r="G174" s="2"/>
    </row>
    <row r="175" spans="1:17" ht="24.75" customHeight="1" x14ac:dyDescent="0.3">
      <c r="A175" s="41"/>
      <c r="B175" s="7" t="s">
        <v>13</v>
      </c>
      <c r="C175" s="12" t="s">
        <v>70</v>
      </c>
      <c r="D175" s="7" t="s">
        <v>17</v>
      </c>
      <c r="E175" s="2">
        <f>E173/E174</f>
        <v>135000</v>
      </c>
      <c r="F175" s="2"/>
      <c r="G175" s="2"/>
    </row>
    <row r="176" spans="1:17" ht="21.75" customHeight="1" x14ac:dyDescent="0.3">
      <c r="A176" s="41"/>
      <c r="B176" s="7" t="s">
        <v>11</v>
      </c>
      <c r="C176" s="12" t="s">
        <v>23</v>
      </c>
      <c r="D176" s="7" t="s">
        <v>15</v>
      </c>
      <c r="E176" s="2">
        <v>100</v>
      </c>
      <c r="F176" s="2"/>
      <c r="G176" s="2"/>
    </row>
    <row r="177" spans="1:17" ht="18" customHeight="1" x14ac:dyDescent="0.3">
      <c r="A177" s="41" t="s">
        <v>128</v>
      </c>
      <c r="B177" s="21" t="s">
        <v>8</v>
      </c>
      <c r="C177" s="12" t="s">
        <v>9</v>
      </c>
      <c r="D177" s="7" t="s">
        <v>10</v>
      </c>
      <c r="E177" s="2">
        <v>60000</v>
      </c>
      <c r="F177" s="2">
        <v>72000</v>
      </c>
      <c r="G177" s="2">
        <v>72000</v>
      </c>
    </row>
    <row r="178" spans="1:17" ht="27" customHeight="1" x14ac:dyDescent="0.3">
      <c r="A178" s="41"/>
      <c r="B178" s="7" t="s">
        <v>12</v>
      </c>
      <c r="C178" s="12" t="s">
        <v>69</v>
      </c>
      <c r="D178" s="7" t="s">
        <v>14</v>
      </c>
      <c r="E178" s="3">
        <v>6</v>
      </c>
      <c r="F178" s="3">
        <v>9</v>
      </c>
      <c r="G178" s="3">
        <v>9</v>
      </c>
    </row>
    <row r="179" spans="1:17" ht="24.75" customHeight="1" x14ac:dyDescent="0.3">
      <c r="A179" s="41"/>
      <c r="B179" s="7" t="s">
        <v>13</v>
      </c>
      <c r="C179" s="12" t="s">
        <v>70</v>
      </c>
      <c r="D179" s="7" t="s">
        <v>17</v>
      </c>
      <c r="E179" s="2">
        <f>E177/E178</f>
        <v>10000</v>
      </c>
      <c r="F179" s="2">
        <f t="shared" ref="F179:G179" si="9">F177/F178</f>
        <v>8000</v>
      </c>
      <c r="G179" s="2">
        <f t="shared" si="9"/>
        <v>8000</v>
      </c>
    </row>
    <row r="180" spans="1:17" ht="27.75" customHeight="1" x14ac:dyDescent="0.3">
      <c r="A180" s="41"/>
      <c r="B180" s="7" t="s">
        <v>11</v>
      </c>
      <c r="C180" s="12" t="s">
        <v>72</v>
      </c>
      <c r="D180" s="7" t="s">
        <v>15</v>
      </c>
      <c r="E180" s="2">
        <f>E178/9*100</f>
        <v>66.666666666666657</v>
      </c>
      <c r="F180" s="2">
        <f>F178/9*100</f>
        <v>100</v>
      </c>
      <c r="G180" s="2">
        <f t="shared" ref="G180" si="10">G178/9*100</f>
        <v>100</v>
      </c>
    </row>
    <row r="181" spans="1:17" ht="18" customHeight="1" x14ac:dyDescent="0.3">
      <c r="A181" s="60" t="s">
        <v>33</v>
      </c>
      <c r="B181" s="61"/>
      <c r="C181" s="61"/>
      <c r="D181" s="61"/>
      <c r="E181" s="61"/>
      <c r="F181" s="61"/>
      <c r="G181" s="62"/>
    </row>
    <row r="182" spans="1:17" ht="17.25" customHeight="1" x14ac:dyDescent="0.3">
      <c r="A182" s="44" t="s">
        <v>103</v>
      </c>
      <c r="B182" s="7" t="s">
        <v>8</v>
      </c>
      <c r="C182" s="12" t="s">
        <v>9</v>
      </c>
      <c r="D182" s="7" t="s">
        <v>10</v>
      </c>
      <c r="E182" s="2">
        <f>E186+E190+E194+E198+E202+E206+E210+E216</f>
        <v>118000</v>
      </c>
      <c r="F182" s="2">
        <f t="shared" ref="F182:G182" si="11">F186+F190+F194+F198+F202+F206+F210+F216</f>
        <v>39279154</v>
      </c>
      <c r="G182" s="2">
        <f t="shared" si="11"/>
        <v>7925000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x14ac:dyDescent="0.3">
      <c r="A183" s="44"/>
      <c r="B183" s="7" t="s">
        <v>12</v>
      </c>
      <c r="C183" s="12" t="s">
        <v>82</v>
      </c>
      <c r="D183" s="7" t="s">
        <v>14</v>
      </c>
      <c r="E183" s="3">
        <v>4</v>
      </c>
      <c r="F183" s="3">
        <v>3</v>
      </c>
      <c r="G183" s="3">
        <v>2</v>
      </c>
      <c r="L183" s="6"/>
    </row>
    <row r="184" spans="1:17" x14ac:dyDescent="0.3">
      <c r="A184" s="44"/>
      <c r="B184" s="7" t="s">
        <v>13</v>
      </c>
      <c r="C184" s="12" t="s">
        <v>153</v>
      </c>
      <c r="D184" s="7" t="s">
        <v>17</v>
      </c>
      <c r="E184" s="2">
        <f>E182/E183</f>
        <v>29500</v>
      </c>
      <c r="F184" s="2">
        <f t="shared" ref="F184:G184" si="12">F182/F183</f>
        <v>13093051.333333334</v>
      </c>
      <c r="G184" s="2">
        <f t="shared" si="12"/>
        <v>3962500</v>
      </c>
    </row>
    <row r="185" spans="1:17" ht="18" customHeight="1" x14ac:dyDescent="0.3">
      <c r="A185" s="44"/>
      <c r="B185" s="7" t="s">
        <v>11</v>
      </c>
      <c r="C185" s="12" t="s">
        <v>146</v>
      </c>
      <c r="D185" s="7" t="s">
        <v>15</v>
      </c>
      <c r="E185" s="2">
        <f>AVERAGE(E193,E197,E205,E209)</f>
        <v>100</v>
      </c>
      <c r="F185" s="2">
        <f>AVERAGE(F189,F215,F219)</f>
        <v>100</v>
      </c>
      <c r="G185" s="2">
        <f>AVERAGE(G201,G215)</f>
        <v>100</v>
      </c>
    </row>
    <row r="186" spans="1:17" ht="18" customHeight="1" x14ac:dyDescent="0.3">
      <c r="A186" s="41" t="s">
        <v>104</v>
      </c>
      <c r="B186" s="21" t="s">
        <v>8</v>
      </c>
      <c r="C186" s="12" t="s">
        <v>9</v>
      </c>
      <c r="D186" s="7" t="s">
        <v>10</v>
      </c>
      <c r="E186" s="2"/>
      <c r="F186" s="2">
        <v>653000</v>
      </c>
      <c r="G186" s="2"/>
    </row>
    <row r="187" spans="1:17" ht="27" customHeight="1" x14ac:dyDescent="0.3">
      <c r="A187" s="41"/>
      <c r="B187" s="7" t="s">
        <v>12</v>
      </c>
      <c r="C187" s="12" t="s">
        <v>84</v>
      </c>
      <c r="D187" s="7" t="s">
        <v>16</v>
      </c>
      <c r="E187" s="2"/>
      <c r="F187" s="2">
        <v>136</v>
      </c>
      <c r="G187" s="2"/>
    </row>
    <row r="188" spans="1:17" ht="28.5" customHeight="1" x14ac:dyDescent="0.3">
      <c r="A188" s="41"/>
      <c r="B188" s="7" t="s">
        <v>13</v>
      </c>
      <c r="C188" s="12" t="s">
        <v>138</v>
      </c>
      <c r="D188" s="7" t="s">
        <v>28</v>
      </c>
      <c r="E188" s="2"/>
      <c r="F188" s="2">
        <f>F186/F187</f>
        <v>4801.4705882352937</v>
      </c>
      <c r="G188" s="2"/>
    </row>
    <row r="189" spans="1:17" ht="18.75" customHeight="1" x14ac:dyDescent="0.3">
      <c r="A189" s="41"/>
      <c r="B189" s="7" t="s">
        <v>11</v>
      </c>
      <c r="C189" s="12" t="s">
        <v>23</v>
      </c>
      <c r="D189" s="7" t="s">
        <v>15</v>
      </c>
      <c r="E189" s="2"/>
      <c r="F189" s="2">
        <v>100</v>
      </c>
      <c r="G189" s="2"/>
    </row>
    <row r="190" spans="1:17" ht="18" customHeight="1" x14ac:dyDescent="0.3">
      <c r="A190" s="41" t="s">
        <v>105</v>
      </c>
      <c r="B190" s="21" t="s">
        <v>8</v>
      </c>
      <c r="C190" s="12" t="s">
        <v>9</v>
      </c>
      <c r="D190" s="7" t="s">
        <v>10</v>
      </c>
      <c r="E190" s="2">
        <v>42000</v>
      </c>
      <c r="F190" s="2"/>
      <c r="G190" s="2"/>
    </row>
    <row r="191" spans="1:17" ht="26.25" customHeight="1" x14ac:dyDescent="0.3">
      <c r="A191" s="41"/>
      <c r="B191" s="7" t="s">
        <v>12</v>
      </c>
      <c r="C191" s="12" t="s">
        <v>84</v>
      </c>
      <c r="D191" s="7" t="s">
        <v>16</v>
      </c>
      <c r="E191" s="2">
        <v>8.67</v>
      </c>
      <c r="F191" s="2"/>
      <c r="G191" s="2"/>
    </row>
    <row r="192" spans="1:17" ht="30" customHeight="1" x14ac:dyDescent="0.3">
      <c r="A192" s="41"/>
      <c r="B192" s="7" t="s">
        <v>13</v>
      </c>
      <c r="C192" s="12" t="s">
        <v>138</v>
      </c>
      <c r="D192" s="7" t="s">
        <v>28</v>
      </c>
      <c r="E192" s="2">
        <f>E190/E191</f>
        <v>4844.2906574394465</v>
      </c>
      <c r="F192" s="2"/>
      <c r="G192" s="2"/>
    </row>
    <row r="193" spans="1:7" ht="16.5" customHeight="1" x14ac:dyDescent="0.3">
      <c r="A193" s="41"/>
      <c r="B193" s="7" t="s">
        <v>11</v>
      </c>
      <c r="C193" s="12" t="s">
        <v>23</v>
      </c>
      <c r="D193" s="7" t="s">
        <v>15</v>
      </c>
      <c r="E193" s="2">
        <v>100</v>
      </c>
      <c r="F193" s="2"/>
      <c r="G193" s="2"/>
    </row>
    <row r="194" spans="1:7" ht="18" customHeight="1" x14ac:dyDescent="0.3">
      <c r="A194" s="41" t="s">
        <v>106</v>
      </c>
      <c r="B194" s="21" t="s">
        <v>8</v>
      </c>
      <c r="C194" s="12" t="s">
        <v>9</v>
      </c>
      <c r="D194" s="7" t="s">
        <v>10</v>
      </c>
      <c r="E194" s="2">
        <v>49000</v>
      </c>
      <c r="F194" s="2"/>
      <c r="G194" s="2"/>
    </row>
    <row r="195" spans="1:7" ht="27" customHeight="1" x14ac:dyDescent="0.3">
      <c r="A195" s="41"/>
      <c r="B195" s="7" t="s">
        <v>12</v>
      </c>
      <c r="C195" s="12" t="s">
        <v>84</v>
      </c>
      <c r="D195" s="7" t="s">
        <v>16</v>
      </c>
      <c r="E195" s="2">
        <v>10.199999999999999</v>
      </c>
      <c r="F195" s="2"/>
      <c r="G195" s="2"/>
    </row>
    <row r="196" spans="1:7" ht="27.75" customHeight="1" x14ac:dyDescent="0.3">
      <c r="A196" s="41"/>
      <c r="B196" s="7" t="s">
        <v>13</v>
      </c>
      <c r="C196" s="12" t="s">
        <v>138</v>
      </c>
      <c r="D196" s="7" t="s">
        <v>28</v>
      </c>
      <c r="E196" s="2">
        <f>E194/E195</f>
        <v>4803.9215686274511</v>
      </c>
      <c r="F196" s="2"/>
      <c r="G196" s="2"/>
    </row>
    <row r="197" spans="1:7" ht="18" customHeight="1" x14ac:dyDescent="0.3">
      <c r="A197" s="41"/>
      <c r="B197" s="7" t="s">
        <v>11</v>
      </c>
      <c r="C197" s="12" t="s">
        <v>23</v>
      </c>
      <c r="D197" s="7" t="s">
        <v>15</v>
      </c>
      <c r="E197" s="2">
        <v>100</v>
      </c>
      <c r="F197" s="2"/>
      <c r="G197" s="2"/>
    </row>
    <row r="198" spans="1:7" ht="18" customHeight="1" x14ac:dyDescent="0.3">
      <c r="A198" s="41" t="s">
        <v>107</v>
      </c>
      <c r="B198" s="21" t="s">
        <v>8</v>
      </c>
      <c r="C198" s="12" t="s">
        <v>9</v>
      </c>
      <c r="D198" s="7" t="s">
        <v>10</v>
      </c>
      <c r="E198" s="2"/>
      <c r="F198" s="2"/>
      <c r="G198" s="2">
        <v>125000</v>
      </c>
    </row>
    <row r="199" spans="1:7" ht="27" customHeight="1" x14ac:dyDescent="0.3">
      <c r="A199" s="41"/>
      <c r="B199" s="7" t="s">
        <v>12</v>
      </c>
      <c r="C199" s="12" t="s">
        <v>84</v>
      </c>
      <c r="D199" s="7" t="s">
        <v>16</v>
      </c>
      <c r="E199" s="2"/>
      <c r="F199" s="2"/>
      <c r="G199" s="2">
        <v>26.01</v>
      </c>
    </row>
    <row r="200" spans="1:7" ht="27.75" customHeight="1" x14ac:dyDescent="0.3">
      <c r="A200" s="41"/>
      <c r="B200" s="7" t="s">
        <v>13</v>
      </c>
      <c r="C200" s="12" t="s">
        <v>138</v>
      </c>
      <c r="D200" s="7" t="s">
        <v>28</v>
      </c>
      <c r="E200" s="2"/>
      <c r="F200" s="2"/>
      <c r="G200" s="2">
        <f>G198/G199</f>
        <v>4805.8439061899271</v>
      </c>
    </row>
    <row r="201" spans="1:7" ht="18.75" customHeight="1" x14ac:dyDescent="0.3">
      <c r="A201" s="41"/>
      <c r="B201" s="7" t="s">
        <v>11</v>
      </c>
      <c r="C201" s="12" t="s">
        <v>23</v>
      </c>
      <c r="D201" s="7" t="s">
        <v>15</v>
      </c>
      <c r="E201" s="2"/>
      <c r="F201" s="2"/>
      <c r="G201" s="2">
        <v>100</v>
      </c>
    </row>
    <row r="202" spans="1:7" ht="18" customHeight="1" x14ac:dyDescent="0.3">
      <c r="A202" s="41" t="s">
        <v>108</v>
      </c>
      <c r="B202" s="21" t="s">
        <v>8</v>
      </c>
      <c r="C202" s="12" t="s">
        <v>9</v>
      </c>
      <c r="D202" s="7" t="s">
        <v>10</v>
      </c>
      <c r="E202" s="2">
        <v>17000</v>
      </c>
      <c r="F202" s="2"/>
      <c r="G202" s="2"/>
    </row>
    <row r="203" spans="1:7" ht="27" customHeight="1" x14ac:dyDescent="0.3">
      <c r="A203" s="41"/>
      <c r="B203" s="7" t="s">
        <v>12</v>
      </c>
      <c r="C203" s="12" t="s">
        <v>84</v>
      </c>
      <c r="D203" s="7" t="s">
        <v>16</v>
      </c>
      <c r="E203" s="2">
        <v>3.4</v>
      </c>
      <c r="F203" s="2"/>
      <c r="G203" s="2"/>
    </row>
    <row r="204" spans="1:7" ht="27" customHeight="1" x14ac:dyDescent="0.3">
      <c r="A204" s="41"/>
      <c r="B204" s="7" t="s">
        <v>13</v>
      </c>
      <c r="C204" s="29" t="s">
        <v>138</v>
      </c>
      <c r="D204" s="7" t="s">
        <v>28</v>
      </c>
      <c r="E204" s="2">
        <f>E202/E203</f>
        <v>5000</v>
      </c>
      <c r="F204" s="2"/>
      <c r="G204" s="2"/>
    </row>
    <row r="205" spans="1:7" ht="19.5" customHeight="1" x14ac:dyDescent="0.3">
      <c r="A205" s="41"/>
      <c r="B205" s="7" t="s">
        <v>11</v>
      </c>
      <c r="C205" s="12" t="s">
        <v>23</v>
      </c>
      <c r="D205" s="7" t="s">
        <v>15</v>
      </c>
      <c r="E205" s="2">
        <v>100</v>
      </c>
      <c r="F205" s="2"/>
      <c r="G205" s="2"/>
    </row>
    <row r="206" spans="1:7" ht="18" customHeight="1" x14ac:dyDescent="0.3">
      <c r="A206" s="41" t="s">
        <v>109</v>
      </c>
      <c r="B206" s="21" t="s">
        <v>8</v>
      </c>
      <c r="C206" s="12" t="s">
        <v>9</v>
      </c>
      <c r="D206" s="7" t="s">
        <v>10</v>
      </c>
      <c r="E206" s="2">
        <v>10000</v>
      </c>
      <c r="F206" s="2"/>
      <c r="G206" s="2"/>
    </row>
    <row r="207" spans="1:7" ht="27" customHeight="1" x14ac:dyDescent="0.3">
      <c r="A207" s="41"/>
      <c r="B207" s="7" t="s">
        <v>12</v>
      </c>
      <c r="C207" s="12" t="s">
        <v>84</v>
      </c>
      <c r="D207" s="7" t="s">
        <v>16</v>
      </c>
      <c r="E207" s="2">
        <v>2.0299999999999998</v>
      </c>
      <c r="F207" s="2"/>
      <c r="G207" s="2"/>
    </row>
    <row r="208" spans="1:7" ht="28.5" customHeight="1" x14ac:dyDescent="0.3">
      <c r="A208" s="41"/>
      <c r="B208" s="7" t="s">
        <v>13</v>
      </c>
      <c r="C208" s="29" t="s">
        <v>138</v>
      </c>
      <c r="D208" s="7" t="s">
        <v>28</v>
      </c>
      <c r="E208" s="2">
        <f>E206/E207</f>
        <v>4926.1083743842373</v>
      </c>
      <c r="F208" s="2"/>
      <c r="G208" s="2"/>
    </row>
    <row r="209" spans="1:7" ht="18.75" customHeight="1" x14ac:dyDescent="0.3">
      <c r="A209" s="41"/>
      <c r="B209" s="7" t="s">
        <v>11</v>
      </c>
      <c r="C209" s="12" t="s">
        <v>23</v>
      </c>
      <c r="D209" s="7" t="s">
        <v>15</v>
      </c>
      <c r="E209" s="2">
        <v>100</v>
      </c>
      <c r="F209" s="2"/>
      <c r="G209" s="2"/>
    </row>
    <row r="210" spans="1:7" ht="18" customHeight="1" x14ac:dyDescent="0.3">
      <c r="A210" s="41" t="s">
        <v>110</v>
      </c>
      <c r="B210" s="21" t="s">
        <v>8</v>
      </c>
      <c r="C210" s="12" t="s">
        <v>9</v>
      </c>
      <c r="D210" s="7" t="s">
        <v>10</v>
      </c>
      <c r="E210" s="2"/>
      <c r="F210" s="2">
        <v>4500000</v>
      </c>
      <c r="G210" s="2">
        <v>7800000</v>
      </c>
    </row>
    <row r="211" spans="1:7" ht="18" customHeight="1" x14ac:dyDescent="0.3">
      <c r="A211" s="41"/>
      <c r="B211" s="39" t="s">
        <v>12</v>
      </c>
      <c r="C211" s="12" t="s">
        <v>81</v>
      </c>
      <c r="D211" s="7" t="s">
        <v>16</v>
      </c>
      <c r="E211" s="2"/>
      <c r="F211" s="2">
        <v>380</v>
      </c>
      <c r="G211" s="2">
        <v>0</v>
      </c>
    </row>
    <row r="212" spans="1:7" ht="21" customHeight="1" x14ac:dyDescent="0.3">
      <c r="A212" s="41"/>
      <c r="B212" s="40"/>
      <c r="C212" s="12" t="s">
        <v>80</v>
      </c>
      <c r="D212" s="7" t="s">
        <v>16</v>
      </c>
      <c r="E212" s="2"/>
      <c r="F212" s="2">
        <v>0</v>
      </c>
      <c r="G212" s="2">
        <v>590</v>
      </c>
    </row>
    <row r="213" spans="1:7" ht="26.25" customHeight="1" x14ac:dyDescent="0.3">
      <c r="A213" s="41"/>
      <c r="B213" s="39" t="s">
        <v>13</v>
      </c>
      <c r="C213" s="12" t="s">
        <v>140</v>
      </c>
      <c r="D213" s="7" t="s">
        <v>28</v>
      </c>
      <c r="E213" s="2"/>
      <c r="F213" s="2">
        <f>F210/F211</f>
        <v>11842.105263157895</v>
      </c>
      <c r="G213" s="2">
        <v>0</v>
      </c>
    </row>
    <row r="214" spans="1:7" ht="26.25" customHeight="1" x14ac:dyDescent="0.3">
      <c r="A214" s="41"/>
      <c r="B214" s="40"/>
      <c r="C214" s="12" t="s">
        <v>139</v>
      </c>
      <c r="D214" s="7" t="s">
        <v>28</v>
      </c>
      <c r="E214" s="2"/>
      <c r="F214" s="2">
        <v>0</v>
      </c>
      <c r="G214" s="2">
        <f>G210/G212</f>
        <v>13220.338983050848</v>
      </c>
    </row>
    <row r="215" spans="1:7" ht="18.75" customHeight="1" x14ac:dyDescent="0.3">
      <c r="A215" s="41"/>
      <c r="B215" s="7" t="s">
        <v>11</v>
      </c>
      <c r="C215" s="12" t="s">
        <v>23</v>
      </c>
      <c r="D215" s="7" t="s">
        <v>15</v>
      </c>
      <c r="E215" s="2"/>
      <c r="F215" s="2">
        <v>100</v>
      </c>
      <c r="G215" s="2">
        <v>100</v>
      </c>
    </row>
    <row r="216" spans="1:7" ht="18" customHeight="1" x14ac:dyDescent="0.3">
      <c r="A216" s="41" t="s">
        <v>111</v>
      </c>
      <c r="B216" s="21" t="s">
        <v>8</v>
      </c>
      <c r="C216" s="12" t="s">
        <v>9</v>
      </c>
      <c r="D216" s="7" t="s">
        <v>10</v>
      </c>
      <c r="E216" s="2"/>
      <c r="F216" s="13">
        <v>34126154</v>
      </c>
      <c r="G216" s="2"/>
    </row>
    <row r="217" spans="1:7" ht="27" customHeight="1" x14ac:dyDescent="0.3">
      <c r="A217" s="41"/>
      <c r="B217" s="7" t="s">
        <v>12</v>
      </c>
      <c r="C217" s="12" t="s">
        <v>85</v>
      </c>
      <c r="D217" s="7" t="s">
        <v>16</v>
      </c>
      <c r="E217" s="2"/>
      <c r="F217" s="2">
        <v>2221.596</v>
      </c>
      <c r="G217" s="2"/>
    </row>
    <row r="218" spans="1:7" ht="33" customHeight="1" x14ac:dyDescent="0.3">
      <c r="A218" s="41"/>
      <c r="B218" s="7" t="s">
        <v>13</v>
      </c>
      <c r="C218" s="12" t="s">
        <v>154</v>
      </c>
      <c r="D218" s="7" t="s">
        <v>28</v>
      </c>
      <c r="E218" s="2"/>
      <c r="F218" s="2">
        <f>F216/F217</f>
        <v>15361.098057432584</v>
      </c>
      <c r="G218" s="2"/>
    </row>
    <row r="219" spans="1:7" ht="17.25" customHeight="1" x14ac:dyDescent="0.3">
      <c r="A219" s="41"/>
      <c r="B219" s="7" t="s">
        <v>11</v>
      </c>
      <c r="C219" s="12" t="s">
        <v>23</v>
      </c>
      <c r="D219" s="7" t="s">
        <v>15</v>
      </c>
      <c r="E219" s="2"/>
      <c r="F219" s="2">
        <v>100</v>
      </c>
      <c r="G219" s="2"/>
    </row>
    <row r="220" spans="1:7" ht="15.75" customHeight="1" x14ac:dyDescent="0.3">
      <c r="A220" s="60" t="s">
        <v>34</v>
      </c>
      <c r="B220" s="61"/>
      <c r="C220" s="61"/>
      <c r="D220" s="61"/>
      <c r="E220" s="61"/>
      <c r="F220" s="61"/>
      <c r="G220" s="62"/>
    </row>
    <row r="221" spans="1:7" ht="18" customHeight="1" x14ac:dyDescent="0.3">
      <c r="A221" s="44" t="s">
        <v>112</v>
      </c>
      <c r="B221" s="7" t="s">
        <v>8</v>
      </c>
      <c r="C221" s="12" t="s">
        <v>9</v>
      </c>
      <c r="D221" s="7" t="s">
        <v>10</v>
      </c>
      <c r="E221" s="2">
        <f>E225+E229</f>
        <v>100000</v>
      </c>
      <c r="F221" s="2">
        <f>F225+F229</f>
        <v>100000</v>
      </c>
      <c r="G221" s="2">
        <f>G225+G229</f>
        <v>100000</v>
      </c>
    </row>
    <row r="222" spans="1:7" ht="21" customHeight="1" x14ac:dyDescent="0.3">
      <c r="A222" s="44"/>
      <c r="B222" s="7" t="s">
        <v>12</v>
      </c>
      <c r="C222" s="12" t="s">
        <v>156</v>
      </c>
      <c r="D222" s="7" t="s">
        <v>14</v>
      </c>
      <c r="E222" s="3">
        <v>1</v>
      </c>
      <c r="F222" s="3">
        <v>1</v>
      </c>
      <c r="G222" s="3">
        <v>1</v>
      </c>
    </row>
    <row r="223" spans="1:7" ht="24.75" customHeight="1" x14ac:dyDescent="0.3">
      <c r="A223" s="44"/>
      <c r="B223" s="7" t="s">
        <v>13</v>
      </c>
      <c r="C223" s="12" t="s">
        <v>155</v>
      </c>
      <c r="D223" s="7" t="s">
        <v>10</v>
      </c>
      <c r="E223" s="2">
        <f>E227</f>
        <v>100000</v>
      </c>
      <c r="F223" s="2">
        <f>F227</f>
        <v>100000</v>
      </c>
      <c r="G223" s="2">
        <f>G231</f>
        <v>100000</v>
      </c>
    </row>
    <row r="224" spans="1:7" ht="20.25" customHeight="1" x14ac:dyDescent="0.3">
      <c r="A224" s="44"/>
      <c r="B224" s="7" t="s">
        <v>11</v>
      </c>
      <c r="C224" s="12" t="s">
        <v>146</v>
      </c>
      <c r="D224" s="7" t="s">
        <v>14</v>
      </c>
      <c r="E224" s="2">
        <v>100</v>
      </c>
      <c r="F224" s="2">
        <v>100</v>
      </c>
      <c r="G224" s="2">
        <v>100</v>
      </c>
    </row>
    <row r="225" spans="1:7" x14ac:dyDescent="0.3">
      <c r="A225" s="41" t="s">
        <v>131</v>
      </c>
      <c r="B225" s="7" t="s">
        <v>8</v>
      </c>
      <c r="C225" s="12" t="s">
        <v>9</v>
      </c>
      <c r="D225" s="7" t="s">
        <v>10</v>
      </c>
      <c r="E225" s="8">
        <v>100000</v>
      </c>
      <c r="F225" s="8">
        <v>100000</v>
      </c>
      <c r="G225" s="2"/>
    </row>
    <row r="226" spans="1:7" x14ac:dyDescent="0.3">
      <c r="A226" s="41"/>
      <c r="B226" s="7" t="s">
        <v>12</v>
      </c>
      <c r="C226" s="12" t="s">
        <v>156</v>
      </c>
      <c r="D226" s="7" t="s">
        <v>14</v>
      </c>
      <c r="E226" s="3">
        <v>1</v>
      </c>
      <c r="F226" s="3">
        <v>1</v>
      </c>
      <c r="G226" s="2"/>
    </row>
    <row r="227" spans="1:7" x14ac:dyDescent="0.3">
      <c r="A227" s="41"/>
      <c r="B227" s="7" t="s">
        <v>13</v>
      </c>
      <c r="C227" s="12" t="s">
        <v>166</v>
      </c>
      <c r="D227" s="7" t="s">
        <v>10</v>
      </c>
      <c r="E227" s="8">
        <f>E225/E226</f>
        <v>100000</v>
      </c>
      <c r="F227" s="8">
        <f>F225/F226</f>
        <v>100000</v>
      </c>
      <c r="G227" s="2"/>
    </row>
    <row r="228" spans="1:7" x14ac:dyDescent="0.3">
      <c r="A228" s="41"/>
      <c r="B228" s="7" t="s">
        <v>11</v>
      </c>
      <c r="C228" s="28" t="s">
        <v>23</v>
      </c>
      <c r="D228" s="7" t="s">
        <v>14</v>
      </c>
      <c r="E228" s="2">
        <v>100</v>
      </c>
      <c r="F228" s="2">
        <v>100</v>
      </c>
      <c r="G228" s="2"/>
    </row>
    <row r="229" spans="1:7" x14ac:dyDescent="0.3">
      <c r="A229" s="41" t="s">
        <v>132</v>
      </c>
      <c r="B229" s="7" t="s">
        <v>8</v>
      </c>
      <c r="C229" s="12" t="s">
        <v>9</v>
      </c>
      <c r="D229" s="7" t="s">
        <v>10</v>
      </c>
      <c r="E229" s="2"/>
      <c r="F229" s="2"/>
      <c r="G229" s="9">
        <v>100000</v>
      </c>
    </row>
    <row r="230" spans="1:7" x14ac:dyDescent="0.3">
      <c r="A230" s="41"/>
      <c r="B230" s="7" t="s">
        <v>12</v>
      </c>
      <c r="C230" s="28" t="s">
        <v>156</v>
      </c>
      <c r="D230" s="7" t="s">
        <v>14</v>
      </c>
      <c r="E230" s="2"/>
      <c r="F230" s="2"/>
      <c r="G230" s="3">
        <v>1</v>
      </c>
    </row>
    <row r="231" spans="1:7" x14ac:dyDescent="0.3">
      <c r="A231" s="41"/>
      <c r="B231" s="7" t="s">
        <v>13</v>
      </c>
      <c r="C231" s="12" t="s">
        <v>166</v>
      </c>
      <c r="D231" s="7" t="s">
        <v>10</v>
      </c>
      <c r="E231" s="2"/>
      <c r="F231" s="2"/>
      <c r="G231" s="9">
        <v>100000</v>
      </c>
    </row>
    <row r="232" spans="1:7" x14ac:dyDescent="0.3">
      <c r="A232" s="41"/>
      <c r="B232" s="7" t="s">
        <v>11</v>
      </c>
      <c r="C232" s="28" t="s">
        <v>23</v>
      </c>
      <c r="D232" s="7" t="s">
        <v>14</v>
      </c>
      <c r="E232" s="2"/>
      <c r="F232" s="2"/>
      <c r="G232" s="11">
        <v>100</v>
      </c>
    </row>
    <row r="233" spans="1:7" x14ac:dyDescent="0.3">
      <c r="A233" s="44" t="s">
        <v>113</v>
      </c>
      <c r="B233" s="7" t="s">
        <v>8</v>
      </c>
      <c r="C233" s="12" t="s">
        <v>9</v>
      </c>
      <c r="D233" s="7" t="s">
        <v>10</v>
      </c>
      <c r="E233" s="2">
        <f>E237</f>
        <v>100000</v>
      </c>
      <c r="F233" s="2">
        <f>F237</f>
        <v>100000</v>
      </c>
      <c r="G233" s="2">
        <f>G237</f>
        <v>100000</v>
      </c>
    </row>
    <row r="234" spans="1:7" ht="29.25" customHeight="1" x14ac:dyDescent="0.3">
      <c r="A234" s="44"/>
      <c r="B234" s="7" t="s">
        <v>12</v>
      </c>
      <c r="C234" s="28" t="s">
        <v>157</v>
      </c>
      <c r="D234" s="7" t="s">
        <v>14</v>
      </c>
      <c r="E234" s="3">
        <v>1</v>
      </c>
      <c r="F234" s="3">
        <v>1</v>
      </c>
      <c r="G234" s="3">
        <v>1</v>
      </c>
    </row>
    <row r="235" spans="1:7" x14ac:dyDescent="0.3">
      <c r="A235" s="44"/>
      <c r="B235" s="7" t="s">
        <v>13</v>
      </c>
      <c r="C235" s="12" t="s">
        <v>167</v>
      </c>
      <c r="D235" s="7" t="s">
        <v>10</v>
      </c>
      <c r="E235" s="2">
        <f>E233/E234</f>
        <v>100000</v>
      </c>
      <c r="F235" s="2">
        <f>F233/F234</f>
        <v>100000</v>
      </c>
      <c r="G235" s="2">
        <f>G233/G234</f>
        <v>100000</v>
      </c>
    </row>
    <row r="236" spans="1:7" x14ac:dyDescent="0.3">
      <c r="A236" s="44"/>
      <c r="B236" s="7" t="s">
        <v>11</v>
      </c>
      <c r="C236" s="28" t="s">
        <v>146</v>
      </c>
      <c r="D236" s="7" t="s">
        <v>15</v>
      </c>
      <c r="E236" s="2">
        <v>100</v>
      </c>
      <c r="F236" s="2">
        <v>100</v>
      </c>
      <c r="G236" s="2">
        <v>100</v>
      </c>
    </row>
    <row r="237" spans="1:7" x14ac:dyDescent="0.3">
      <c r="A237" s="41" t="s">
        <v>114</v>
      </c>
      <c r="B237" s="7" t="s">
        <v>8</v>
      </c>
      <c r="C237" s="12" t="s">
        <v>9</v>
      </c>
      <c r="D237" s="7" t="s">
        <v>10</v>
      </c>
      <c r="E237" s="9">
        <v>100000</v>
      </c>
      <c r="F237" s="9">
        <v>100000</v>
      </c>
      <c r="G237" s="9">
        <v>100000</v>
      </c>
    </row>
    <row r="238" spans="1:7" ht="29.25" customHeight="1" x14ac:dyDescent="0.3">
      <c r="A238" s="41"/>
      <c r="B238" s="7" t="s">
        <v>12</v>
      </c>
      <c r="C238" s="12" t="s">
        <v>157</v>
      </c>
      <c r="D238" s="7" t="s">
        <v>14</v>
      </c>
      <c r="E238" s="3">
        <v>1</v>
      </c>
      <c r="F238" s="3">
        <v>1</v>
      </c>
      <c r="G238" s="3">
        <v>1</v>
      </c>
    </row>
    <row r="239" spans="1:7" x14ac:dyDescent="0.3">
      <c r="A239" s="41"/>
      <c r="B239" s="7" t="s">
        <v>13</v>
      </c>
      <c r="C239" s="12" t="s">
        <v>35</v>
      </c>
      <c r="D239" s="7" t="s">
        <v>10</v>
      </c>
      <c r="E239" s="2">
        <f>E237/E238</f>
        <v>100000</v>
      </c>
      <c r="F239" s="2">
        <f>F237/F238</f>
        <v>100000</v>
      </c>
      <c r="G239" s="2">
        <f>G237/G238</f>
        <v>100000</v>
      </c>
    </row>
    <row r="240" spans="1:7" ht="22.5" customHeight="1" x14ac:dyDescent="0.3">
      <c r="A240" s="41"/>
      <c r="B240" s="7" t="s">
        <v>11</v>
      </c>
      <c r="C240" s="12" t="s">
        <v>23</v>
      </c>
      <c r="D240" s="7" t="s">
        <v>15</v>
      </c>
      <c r="E240" s="2">
        <v>100</v>
      </c>
      <c r="F240" s="2">
        <v>100</v>
      </c>
      <c r="G240" s="2">
        <v>100</v>
      </c>
    </row>
    <row r="241" spans="1:7" x14ac:dyDescent="0.3">
      <c r="A241" s="44" t="s">
        <v>115</v>
      </c>
      <c r="B241" s="7" t="s">
        <v>8</v>
      </c>
      <c r="C241" s="12" t="s">
        <v>9</v>
      </c>
      <c r="D241" s="7" t="s">
        <v>10</v>
      </c>
      <c r="E241" s="2">
        <f>E245+E249+E255</f>
        <v>147500</v>
      </c>
      <c r="F241" s="2">
        <f>F245+F249+F255</f>
        <v>147500</v>
      </c>
      <c r="G241" s="2">
        <f>G245+G249+G255</f>
        <v>147500</v>
      </c>
    </row>
    <row r="242" spans="1:7" x14ac:dyDescent="0.3">
      <c r="A242" s="44"/>
      <c r="B242" s="7" t="s">
        <v>12</v>
      </c>
      <c r="C242" s="12" t="s">
        <v>168</v>
      </c>
      <c r="D242" s="7" t="s">
        <v>14</v>
      </c>
      <c r="E242" s="3">
        <v>3</v>
      </c>
      <c r="F242" s="3">
        <v>3</v>
      </c>
      <c r="G242" s="3">
        <v>3</v>
      </c>
    </row>
    <row r="243" spans="1:7" x14ac:dyDescent="0.3">
      <c r="A243" s="44"/>
      <c r="B243" s="7" t="s">
        <v>13</v>
      </c>
      <c r="C243" s="12" t="s">
        <v>36</v>
      </c>
      <c r="D243" s="7" t="s">
        <v>10</v>
      </c>
      <c r="E243" s="2">
        <f>E241/E242</f>
        <v>49166.666666666664</v>
      </c>
      <c r="F243" s="2">
        <f>F241/F242</f>
        <v>49166.666666666664</v>
      </c>
      <c r="G243" s="2">
        <f>G241/G242</f>
        <v>49166.666666666664</v>
      </c>
    </row>
    <row r="244" spans="1:7" x14ac:dyDescent="0.3">
      <c r="A244" s="44"/>
      <c r="B244" s="7" t="s">
        <v>11</v>
      </c>
      <c r="C244" s="12" t="s">
        <v>146</v>
      </c>
      <c r="D244" s="7" t="s">
        <v>15</v>
      </c>
      <c r="E244" s="2">
        <v>100</v>
      </c>
      <c r="F244" s="2">
        <v>100</v>
      </c>
      <c r="G244" s="2">
        <v>100</v>
      </c>
    </row>
    <row r="245" spans="1:7" x14ac:dyDescent="0.3">
      <c r="A245" s="41" t="s">
        <v>116</v>
      </c>
      <c r="B245" s="7" t="s">
        <v>8</v>
      </c>
      <c r="C245" s="12" t="s">
        <v>9</v>
      </c>
      <c r="D245" s="7" t="s">
        <v>10</v>
      </c>
      <c r="E245" s="9">
        <v>67500</v>
      </c>
      <c r="F245" s="9">
        <v>67500</v>
      </c>
      <c r="G245" s="9">
        <v>67500</v>
      </c>
    </row>
    <row r="246" spans="1:7" ht="26.4" x14ac:dyDescent="0.3">
      <c r="A246" s="41"/>
      <c r="B246" s="7" t="s">
        <v>12</v>
      </c>
      <c r="C246" s="28" t="s">
        <v>158</v>
      </c>
      <c r="D246" s="7" t="s">
        <v>14</v>
      </c>
      <c r="E246" s="3">
        <v>1</v>
      </c>
      <c r="F246" s="3">
        <v>1</v>
      </c>
      <c r="G246" s="3">
        <v>1</v>
      </c>
    </row>
    <row r="247" spans="1:7" x14ac:dyDescent="0.3">
      <c r="A247" s="41"/>
      <c r="B247" s="7" t="s">
        <v>13</v>
      </c>
      <c r="C247" s="12" t="s">
        <v>169</v>
      </c>
      <c r="D247" s="7" t="s">
        <v>10</v>
      </c>
      <c r="E247" s="2">
        <f>E245/E246</f>
        <v>67500</v>
      </c>
      <c r="F247" s="2">
        <f>F245/F246</f>
        <v>67500</v>
      </c>
      <c r="G247" s="2">
        <f>G245/G246</f>
        <v>67500</v>
      </c>
    </row>
    <row r="248" spans="1:7" x14ac:dyDescent="0.3">
      <c r="A248" s="41"/>
      <c r="B248" s="7" t="s">
        <v>11</v>
      </c>
      <c r="C248" s="12" t="s">
        <v>23</v>
      </c>
      <c r="D248" s="7" t="s">
        <v>15</v>
      </c>
      <c r="E248" s="2">
        <v>100</v>
      </c>
      <c r="F248" s="2">
        <v>100</v>
      </c>
      <c r="G248" s="2">
        <v>100</v>
      </c>
    </row>
    <row r="249" spans="1:7" x14ac:dyDescent="0.3">
      <c r="A249" s="49" t="s">
        <v>117</v>
      </c>
      <c r="B249" s="7" t="s">
        <v>8</v>
      </c>
      <c r="C249" s="12" t="s">
        <v>9</v>
      </c>
      <c r="D249" s="7" t="s">
        <v>10</v>
      </c>
      <c r="E249" s="9">
        <v>65000</v>
      </c>
      <c r="F249" s="9">
        <v>65000</v>
      </c>
      <c r="G249" s="9">
        <v>65000</v>
      </c>
    </row>
    <row r="250" spans="1:7" x14ac:dyDescent="0.3">
      <c r="A250" s="49"/>
      <c r="B250" s="39" t="s">
        <v>12</v>
      </c>
      <c r="C250" s="12" t="s">
        <v>37</v>
      </c>
      <c r="D250" s="7" t="s">
        <v>38</v>
      </c>
      <c r="E250" s="3">
        <v>200</v>
      </c>
      <c r="F250" s="3">
        <v>200</v>
      </c>
      <c r="G250" s="3">
        <v>200</v>
      </c>
    </row>
    <row r="251" spans="1:7" x14ac:dyDescent="0.3">
      <c r="A251" s="49"/>
      <c r="B251" s="40"/>
      <c r="C251" s="12" t="s">
        <v>39</v>
      </c>
      <c r="D251" s="7" t="s">
        <v>42</v>
      </c>
      <c r="E251" s="3">
        <v>40</v>
      </c>
      <c r="F251" s="3">
        <v>40</v>
      </c>
      <c r="G251" s="3">
        <v>40</v>
      </c>
    </row>
    <row r="252" spans="1:7" ht="32.25" customHeight="1" x14ac:dyDescent="0.3">
      <c r="A252" s="49"/>
      <c r="B252" s="39" t="s">
        <v>13</v>
      </c>
      <c r="C252" s="12" t="s">
        <v>170</v>
      </c>
      <c r="D252" s="7" t="s">
        <v>17</v>
      </c>
      <c r="E252" s="2">
        <v>200</v>
      </c>
      <c r="F252" s="2">
        <v>200</v>
      </c>
      <c r="G252" s="2">
        <v>200</v>
      </c>
    </row>
    <row r="253" spans="1:7" ht="28.5" customHeight="1" x14ac:dyDescent="0.3">
      <c r="A253" s="49"/>
      <c r="B253" s="40"/>
      <c r="C253" s="12" t="s">
        <v>171</v>
      </c>
      <c r="D253" s="7" t="s">
        <v>40</v>
      </c>
      <c r="E253" s="2">
        <v>625</v>
      </c>
      <c r="F253" s="2">
        <v>625</v>
      </c>
      <c r="G253" s="2">
        <v>312.5</v>
      </c>
    </row>
    <row r="254" spans="1:7" x14ac:dyDescent="0.3">
      <c r="A254" s="49"/>
      <c r="B254" s="27" t="s">
        <v>11</v>
      </c>
      <c r="C254" s="12" t="s">
        <v>23</v>
      </c>
      <c r="D254" s="7" t="s">
        <v>15</v>
      </c>
      <c r="E254" s="2">
        <v>100</v>
      </c>
      <c r="F254" s="2">
        <v>100</v>
      </c>
      <c r="G254" s="2">
        <v>100</v>
      </c>
    </row>
    <row r="255" spans="1:7" x14ac:dyDescent="0.3">
      <c r="A255" s="41" t="s">
        <v>118</v>
      </c>
      <c r="B255" s="7" t="s">
        <v>8</v>
      </c>
      <c r="C255" s="12" t="s">
        <v>9</v>
      </c>
      <c r="D255" s="7" t="s">
        <v>10</v>
      </c>
      <c r="E255" s="9">
        <v>15000</v>
      </c>
      <c r="F255" s="9">
        <v>15000</v>
      </c>
      <c r="G255" s="9">
        <v>15000</v>
      </c>
    </row>
    <row r="256" spans="1:7" x14ac:dyDescent="0.3">
      <c r="A256" s="41"/>
      <c r="B256" s="7" t="s">
        <v>12</v>
      </c>
      <c r="C256" s="12" t="s">
        <v>41</v>
      </c>
      <c r="D256" s="7" t="s">
        <v>42</v>
      </c>
      <c r="E256" s="2">
        <v>104</v>
      </c>
      <c r="F256" s="2">
        <v>104</v>
      </c>
      <c r="G256" s="2">
        <v>104</v>
      </c>
    </row>
    <row r="257" spans="1:7" ht="33" customHeight="1" x14ac:dyDescent="0.3">
      <c r="A257" s="41"/>
      <c r="B257" s="7" t="s">
        <v>13</v>
      </c>
      <c r="C257" s="12" t="s">
        <v>172</v>
      </c>
      <c r="D257" s="7" t="s">
        <v>40</v>
      </c>
      <c r="E257" s="2">
        <f>E255/E256</f>
        <v>144.23076923076923</v>
      </c>
      <c r="F257" s="2">
        <f t="shared" ref="F257:G257" si="13">F255/F256</f>
        <v>144.23076923076923</v>
      </c>
      <c r="G257" s="2">
        <f t="shared" si="13"/>
        <v>144.23076923076923</v>
      </c>
    </row>
    <row r="258" spans="1:7" x14ac:dyDescent="0.3">
      <c r="A258" s="41"/>
      <c r="B258" s="7" t="s">
        <v>11</v>
      </c>
      <c r="C258" s="28" t="s">
        <v>23</v>
      </c>
      <c r="D258" s="7" t="s">
        <v>15</v>
      </c>
      <c r="E258" s="2">
        <v>100</v>
      </c>
      <c r="F258" s="2">
        <v>100</v>
      </c>
      <c r="G258" s="2">
        <v>100</v>
      </c>
    </row>
    <row r="259" spans="1:7" x14ac:dyDescent="0.3">
      <c r="A259" s="44" t="s">
        <v>119</v>
      </c>
      <c r="B259" s="7" t="s">
        <v>8</v>
      </c>
      <c r="C259" s="12" t="s">
        <v>9</v>
      </c>
      <c r="D259" s="7" t="s">
        <v>10</v>
      </c>
      <c r="E259" s="2">
        <f>E263</f>
        <v>160000</v>
      </c>
      <c r="F259" s="2">
        <f>F263</f>
        <v>160000</v>
      </c>
      <c r="G259" s="2">
        <f>G263</f>
        <v>160000</v>
      </c>
    </row>
    <row r="260" spans="1:7" x14ac:dyDescent="0.3">
      <c r="A260" s="44"/>
      <c r="B260" s="7" t="s">
        <v>12</v>
      </c>
      <c r="C260" s="12" t="s">
        <v>43</v>
      </c>
      <c r="D260" s="7" t="s">
        <v>14</v>
      </c>
      <c r="E260" s="3">
        <v>7</v>
      </c>
      <c r="F260" s="3">
        <v>7</v>
      </c>
      <c r="G260" s="3">
        <v>7</v>
      </c>
    </row>
    <row r="261" spans="1:7" x14ac:dyDescent="0.3">
      <c r="A261" s="44"/>
      <c r="B261" s="7" t="s">
        <v>13</v>
      </c>
      <c r="C261" s="12" t="s">
        <v>173</v>
      </c>
      <c r="D261" s="7" t="s">
        <v>17</v>
      </c>
      <c r="E261" s="2">
        <f>E259/E260</f>
        <v>22857.142857142859</v>
      </c>
      <c r="F261" s="2">
        <f>F259/F260</f>
        <v>22857.142857142859</v>
      </c>
      <c r="G261" s="2">
        <f>G259/G260</f>
        <v>22857.142857142859</v>
      </c>
    </row>
    <row r="262" spans="1:7" x14ac:dyDescent="0.3">
      <c r="A262" s="44"/>
      <c r="B262" s="7" t="s">
        <v>11</v>
      </c>
      <c r="C262" s="28" t="s">
        <v>146</v>
      </c>
      <c r="D262" s="7" t="s">
        <v>15</v>
      </c>
      <c r="E262" s="2">
        <f>E266</f>
        <v>100</v>
      </c>
      <c r="F262" s="2">
        <f t="shared" ref="F262:G262" si="14">F266</f>
        <v>100</v>
      </c>
      <c r="G262" s="2">
        <f t="shared" si="14"/>
        <v>100</v>
      </c>
    </row>
    <row r="263" spans="1:7" x14ac:dyDescent="0.3">
      <c r="A263" s="41" t="s">
        <v>120</v>
      </c>
      <c r="B263" s="7" t="s">
        <v>8</v>
      </c>
      <c r="C263" s="12" t="s">
        <v>9</v>
      </c>
      <c r="D263" s="7" t="s">
        <v>10</v>
      </c>
      <c r="E263" s="9">
        <v>160000</v>
      </c>
      <c r="F263" s="9">
        <v>160000</v>
      </c>
      <c r="G263" s="9">
        <v>160000</v>
      </c>
    </row>
    <row r="264" spans="1:7" ht="26.4" x14ac:dyDescent="0.3">
      <c r="A264" s="41"/>
      <c r="B264" s="7" t="s">
        <v>12</v>
      </c>
      <c r="C264" s="12" t="s">
        <v>44</v>
      </c>
      <c r="D264" s="7" t="s">
        <v>14</v>
      </c>
      <c r="E264" s="3">
        <v>7</v>
      </c>
      <c r="F264" s="3">
        <v>7</v>
      </c>
      <c r="G264" s="3">
        <v>7</v>
      </c>
    </row>
    <row r="265" spans="1:7" x14ac:dyDescent="0.3">
      <c r="A265" s="41"/>
      <c r="B265" s="7" t="s">
        <v>13</v>
      </c>
      <c r="C265" s="29" t="s">
        <v>173</v>
      </c>
      <c r="D265" s="7" t="s">
        <v>17</v>
      </c>
      <c r="E265" s="2">
        <f>E263/E264</f>
        <v>22857.142857142859</v>
      </c>
      <c r="F265" s="2">
        <f>F263/F264</f>
        <v>22857.142857142859</v>
      </c>
      <c r="G265" s="2">
        <f>G263/G264</f>
        <v>22857.142857142859</v>
      </c>
    </row>
    <row r="266" spans="1:7" x14ac:dyDescent="0.3">
      <c r="A266" s="41"/>
      <c r="B266" s="7" t="s">
        <v>11</v>
      </c>
      <c r="C266" s="12" t="s">
        <v>23</v>
      </c>
      <c r="D266" s="7" t="s">
        <v>15</v>
      </c>
      <c r="E266" s="2">
        <v>100</v>
      </c>
      <c r="F266" s="2">
        <v>100</v>
      </c>
      <c r="G266" s="2">
        <v>100</v>
      </c>
    </row>
    <row r="267" spans="1:7" x14ac:dyDescent="0.3">
      <c r="A267" s="44" t="s">
        <v>121</v>
      </c>
      <c r="B267" s="7" t="s">
        <v>8</v>
      </c>
      <c r="C267" s="12" t="s">
        <v>9</v>
      </c>
      <c r="D267" s="7" t="s">
        <v>10</v>
      </c>
      <c r="E267" s="2">
        <f>E271</f>
        <v>95000</v>
      </c>
      <c r="F267" s="2">
        <f>F271</f>
        <v>95000</v>
      </c>
      <c r="G267" s="2">
        <f>G271</f>
        <v>95000</v>
      </c>
    </row>
    <row r="268" spans="1:7" x14ac:dyDescent="0.3">
      <c r="A268" s="44"/>
      <c r="B268" s="7" t="s">
        <v>12</v>
      </c>
      <c r="C268" s="12" t="s">
        <v>45</v>
      </c>
      <c r="D268" s="7" t="s">
        <v>14</v>
      </c>
      <c r="E268" s="3">
        <v>2</v>
      </c>
      <c r="F268" s="3">
        <v>2</v>
      </c>
      <c r="G268" s="3">
        <v>2</v>
      </c>
    </row>
    <row r="269" spans="1:7" ht="26.4" x14ac:dyDescent="0.3">
      <c r="A269" s="44"/>
      <c r="B269" s="7" t="s">
        <v>13</v>
      </c>
      <c r="C269" s="12" t="s">
        <v>174</v>
      </c>
      <c r="D269" s="7" t="s">
        <v>17</v>
      </c>
      <c r="E269" s="2">
        <f>E267/E268</f>
        <v>47500</v>
      </c>
      <c r="F269" s="2">
        <f>F267/F268</f>
        <v>47500</v>
      </c>
      <c r="G269" s="2">
        <f>G267/G268</f>
        <v>47500</v>
      </c>
    </row>
    <row r="270" spans="1:7" ht="26.4" x14ac:dyDescent="0.3">
      <c r="A270" s="44"/>
      <c r="B270" s="7" t="s">
        <v>11</v>
      </c>
      <c r="C270" s="12" t="s">
        <v>46</v>
      </c>
      <c r="D270" s="7" t="s">
        <v>47</v>
      </c>
      <c r="E270" s="30">
        <v>50</v>
      </c>
      <c r="F270" s="30">
        <v>55</v>
      </c>
      <c r="G270" s="30">
        <v>60</v>
      </c>
    </row>
    <row r="271" spans="1:7" x14ac:dyDescent="0.3">
      <c r="A271" s="41" t="s">
        <v>122</v>
      </c>
      <c r="B271" s="7" t="s">
        <v>8</v>
      </c>
      <c r="C271" s="12" t="s">
        <v>9</v>
      </c>
      <c r="D271" s="7" t="s">
        <v>10</v>
      </c>
      <c r="E271" s="9">
        <v>95000</v>
      </c>
      <c r="F271" s="9">
        <v>95000</v>
      </c>
      <c r="G271" s="9">
        <v>95000</v>
      </c>
    </row>
    <row r="272" spans="1:7" ht="26.4" x14ac:dyDescent="0.3">
      <c r="A272" s="41"/>
      <c r="B272" s="7" t="s">
        <v>12</v>
      </c>
      <c r="C272" s="12" t="s">
        <v>48</v>
      </c>
      <c r="D272" s="7" t="s">
        <v>14</v>
      </c>
      <c r="E272" s="3">
        <v>2</v>
      </c>
      <c r="F272" s="3">
        <v>2</v>
      </c>
      <c r="G272" s="3">
        <v>2</v>
      </c>
    </row>
    <row r="273" spans="1:7" ht="29.25" customHeight="1" x14ac:dyDescent="0.3">
      <c r="A273" s="41"/>
      <c r="B273" s="7" t="s">
        <v>13</v>
      </c>
      <c r="C273" s="12" t="s">
        <v>175</v>
      </c>
      <c r="D273" s="7" t="s">
        <v>17</v>
      </c>
      <c r="E273" s="2">
        <f>E271/E272</f>
        <v>47500</v>
      </c>
      <c r="F273" s="2">
        <f>F271/F272</f>
        <v>47500</v>
      </c>
      <c r="G273" s="2">
        <f>G271/G272</f>
        <v>47500</v>
      </c>
    </row>
    <row r="274" spans="1:7" ht="26.4" x14ac:dyDescent="0.3">
      <c r="A274" s="41"/>
      <c r="B274" s="7" t="s">
        <v>11</v>
      </c>
      <c r="C274" s="12" t="s">
        <v>46</v>
      </c>
      <c r="D274" s="7" t="s">
        <v>47</v>
      </c>
      <c r="E274" s="30">
        <v>50</v>
      </c>
      <c r="F274" s="30">
        <v>55</v>
      </c>
      <c r="G274" s="30">
        <v>60</v>
      </c>
    </row>
    <row r="275" spans="1:7" x14ac:dyDescent="0.3">
      <c r="A275" s="44" t="s">
        <v>159</v>
      </c>
      <c r="B275" s="7" t="s">
        <v>8</v>
      </c>
      <c r="C275" s="12" t="s">
        <v>9</v>
      </c>
      <c r="D275" s="7" t="s">
        <v>10</v>
      </c>
      <c r="E275" s="2">
        <f>E279</f>
        <v>20000</v>
      </c>
      <c r="F275" s="2">
        <f>F279</f>
        <v>20000</v>
      </c>
      <c r="G275" s="2">
        <f>G279</f>
        <v>20000</v>
      </c>
    </row>
    <row r="276" spans="1:7" ht="26.4" x14ac:dyDescent="0.3">
      <c r="A276" s="44"/>
      <c r="B276" s="7" t="s">
        <v>12</v>
      </c>
      <c r="C276" s="28" t="s">
        <v>176</v>
      </c>
      <c r="D276" s="7" t="s">
        <v>14</v>
      </c>
      <c r="E276" s="3">
        <v>40</v>
      </c>
      <c r="F276" s="3">
        <v>40</v>
      </c>
      <c r="G276" s="3">
        <v>40</v>
      </c>
    </row>
    <row r="277" spans="1:7" ht="39.75" customHeight="1" x14ac:dyDescent="0.3">
      <c r="A277" s="44"/>
      <c r="B277" s="7" t="s">
        <v>13</v>
      </c>
      <c r="C277" s="12" t="s">
        <v>177</v>
      </c>
      <c r="D277" s="7" t="s">
        <v>17</v>
      </c>
      <c r="E277" s="2">
        <f>E275/E276</f>
        <v>500</v>
      </c>
      <c r="F277" s="2">
        <f>F275/F276</f>
        <v>500</v>
      </c>
      <c r="G277" s="2">
        <f>G275/G276</f>
        <v>500</v>
      </c>
    </row>
    <row r="278" spans="1:7" x14ac:dyDescent="0.3">
      <c r="A278" s="44"/>
      <c r="B278" s="7" t="s">
        <v>11</v>
      </c>
      <c r="C278" s="12" t="s">
        <v>146</v>
      </c>
      <c r="D278" s="7" t="s">
        <v>15</v>
      </c>
      <c r="E278" s="2">
        <v>100</v>
      </c>
      <c r="F278" s="2">
        <v>100</v>
      </c>
      <c r="G278" s="2">
        <v>100</v>
      </c>
    </row>
    <row r="279" spans="1:7" x14ac:dyDescent="0.3">
      <c r="A279" s="41" t="s">
        <v>160</v>
      </c>
      <c r="B279" s="7" t="s">
        <v>8</v>
      </c>
      <c r="C279" s="12" t="s">
        <v>9</v>
      </c>
      <c r="D279" s="7" t="s">
        <v>10</v>
      </c>
      <c r="E279" s="9">
        <v>20000</v>
      </c>
      <c r="F279" s="9">
        <v>20000</v>
      </c>
      <c r="G279" s="9">
        <v>20000</v>
      </c>
    </row>
    <row r="280" spans="1:7" ht="26.4" x14ac:dyDescent="0.3">
      <c r="A280" s="41"/>
      <c r="B280" s="7" t="s">
        <v>12</v>
      </c>
      <c r="C280" s="12" t="s">
        <v>176</v>
      </c>
      <c r="D280" s="7" t="s">
        <v>14</v>
      </c>
      <c r="E280" s="3">
        <v>40</v>
      </c>
      <c r="F280" s="3">
        <v>40</v>
      </c>
      <c r="G280" s="3">
        <v>40</v>
      </c>
    </row>
    <row r="281" spans="1:7" ht="39.6" x14ac:dyDescent="0.3">
      <c r="A281" s="41"/>
      <c r="B281" s="7" t="s">
        <v>13</v>
      </c>
      <c r="C281" s="29" t="s">
        <v>177</v>
      </c>
      <c r="D281" s="7" t="s">
        <v>17</v>
      </c>
      <c r="E281" s="2">
        <f>E279/E280</f>
        <v>500</v>
      </c>
      <c r="F281" s="2">
        <f>F279/F280</f>
        <v>500</v>
      </c>
      <c r="G281" s="2">
        <f>G279/G280</f>
        <v>500</v>
      </c>
    </row>
    <row r="282" spans="1:7" x14ac:dyDescent="0.3">
      <c r="A282" s="41"/>
      <c r="B282" s="7" t="s">
        <v>11</v>
      </c>
      <c r="C282" s="12" t="s">
        <v>23</v>
      </c>
      <c r="D282" s="7" t="s">
        <v>15</v>
      </c>
      <c r="E282" s="2">
        <v>100</v>
      </c>
      <c r="F282" s="2">
        <v>100</v>
      </c>
      <c r="G282" s="2">
        <v>100</v>
      </c>
    </row>
    <row r="283" spans="1:7" x14ac:dyDescent="0.3">
      <c r="A283" s="44" t="s">
        <v>123</v>
      </c>
      <c r="B283" s="7" t="s">
        <v>8</v>
      </c>
      <c r="C283" s="12" t="s">
        <v>9</v>
      </c>
      <c r="D283" s="7" t="s">
        <v>10</v>
      </c>
      <c r="E283" s="2">
        <f t="shared" ref="E283:G284" si="15">E287</f>
        <v>300000</v>
      </c>
      <c r="F283" s="2">
        <f t="shared" si="15"/>
        <v>300000</v>
      </c>
      <c r="G283" s="2">
        <f t="shared" si="15"/>
        <v>300000</v>
      </c>
    </row>
    <row r="284" spans="1:7" x14ac:dyDescent="0.3">
      <c r="A284" s="44"/>
      <c r="B284" s="7" t="s">
        <v>12</v>
      </c>
      <c r="C284" s="12" t="s">
        <v>50</v>
      </c>
      <c r="D284" s="7" t="s">
        <v>14</v>
      </c>
      <c r="E284" s="3">
        <f t="shared" si="15"/>
        <v>15</v>
      </c>
      <c r="F284" s="3">
        <f t="shared" si="15"/>
        <v>15</v>
      </c>
      <c r="G284" s="3">
        <f t="shared" si="15"/>
        <v>15</v>
      </c>
    </row>
    <row r="285" spans="1:7" x14ac:dyDescent="0.3">
      <c r="A285" s="44"/>
      <c r="B285" s="7" t="s">
        <v>13</v>
      </c>
      <c r="C285" s="28" t="s">
        <v>161</v>
      </c>
      <c r="D285" s="7" t="s">
        <v>17</v>
      </c>
      <c r="E285" s="2">
        <f>E283/E284</f>
        <v>20000</v>
      </c>
      <c r="F285" s="2">
        <f>F283/F284</f>
        <v>20000</v>
      </c>
      <c r="G285" s="2">
        <f>G283/G284</f>
        <v>20000</v>
      </c>
    </row>
    <row r="286" spans="1:7" x14ac:dyDescent="0.3">
      <c r="A286" s="44"/>
      <c r="B286" s="7" t="s">
        <v>11</v>
      </c>
      <c r="C286" s="12" t="s">
        <v>162</v>
      </c>
      <c r="D286" s="7" t="s">
        <v>15</v>
      </c>
      <c r="E286" s="2">
        <v>100</v>
      </c>
      <c r="F286" s="2">
        <v>100</v>
      </c>
      <c r="G286" s="2">
        <v>100</v>
      </c>
    </row>
    <row r="287" spans="1:7" x14ac:dyDescent="0.3">
      <c r="A287" s="41" t="s">
        <v>124</v>
      </c>
      <c r="B287" s="7" t="s">
        <v>8</v>
      </c>
      <c r="C287" s="12" t="s">
        <v>9</v>
      </c>
      <c r="D287" s="7" t="s">
        <v>10</v>
      </c>
      <c r="E287" s="2">
        <v>300000</v>
      </c>
      <c r="F287" s="2">
        <v>300000</v>
      </c>
      <c r="G287" s="2">
        <v>300000</v>
      </c>
    </row>
    <row r="288" spans="1:7" x14ac:dyDescent="0.3">
      <c r="A288" s="41"/>
      <c r="B288" s="7" t="s">
        <v>12</v>
      </c>
      <c r="C288" s="12" t="s">
        <v>50</v>
      </c>
      <c r="D288" s="7" t="s">
        <v>14</v>
      </c>
      <c r="E288" s="26">
        <v>15</v>
      </c>
      <c r="F288" s="26">
        <v>15</v>
      </c>
      <c r="G288" s="3">
        <v>15</v>
      </c>
    </row>
    <row r="289" spans="1:7" x14ac:dyDescent="0.3">
      <c r="A289" s="41"/>
      <c r="B289" s="7" t="s">
        <v>13</v>
      </c>
      <c r="C289" s="12" t="s">
        <v>161</v>
      </c>
      <c r="D289" s="7" t="s">
        <v>17</v>
      </c>
      <c r="E289" s="2">
        <f>E287/E288</f>
        <v>20000</v>
      </c>
      <c r="F289" s="2">
        <f>F287/F288</f>
        <v>20000</v>
      </c>
      <c r="G289" s="2">
        <f>G287/G288</f>
        <v>20000</v>
      </c>
    </row>
    <row r="290" spans="1:7" ht="27" customHeight="1" x14ac:dyDescent="0.3">
      <c r="A290" s="41"/>
      <c r="B290" s="7" t="s">
        <v>11</v>
      </c>
      <c r="C290" s="12" t="s">
        <v>23</v>
      </c>
      <c r="D290" s="7" t="s">
        <v>15</v>
      </c>
      <c r="E290" s="2">
        <v>100</v>
      </c>
      <c r="F290" s="2">
        <v>100</v>
      </c>
      <c r="G290" s="2">
        <v>100</v>
      </c>
    </row>
    <row r="291" spans="1:7" x14ac:dyDescent="0.3">
      <c r="A291" s="44" t="s">
        <v>125</v>
      </c>
      <c r="B291" s="7" t="s">
        <v>8</v>
      </c>
      <c r="C291" s="12" t="s">
        <v>9</v>
      </c>
      <c r="D291" s="7" t="s">
        <v>10</v>
      </c>
      <c r="E291" s="2">
        <f>E295</f>
        <v>0</v>
      </c>
      <c r="F291" s="2"/>
      <c r="G291" s="2"/>
    </row>
    <row r="292" spans="1:7" x14ac:dyDescent="0.3">
      <c r="A292" s="44"/>
      <c r="B292" s="7" t="s">
        <v>12</v>
      </c>
      <c r="C292" s="28" t="s">
        <v>49</v>
      </c>
      <c r="D292" s="7" t="s">
        <v>14</v>
      </c>
      <c r="E292" s="3">
        <v>1</v>
      </c>
      <c r="F292" s="2"/>
      <c r="G292" s="3"/>
    </row>
    <row r="293" spans="1:7" x14ac:dyDescent="0.3">
      <c r="A293" s="44"/>
      <c r="B293" s="7" t="s">
        <v>13</v>
      </c>
      <c r="C293" s="28" t="s">
        <v>178</v>
      </c>
      <c r="D293" s="7" t="s">
        <v>17</v>
      </c>
      <c r="E293" s="2">
        <f>E291/E292</f>
        <v>0</v>
      </c>
      <c r="F293" s="2"/>
      <c r="G293" s="2"/>
    </row>
    <row r="294" spans="1:7" x14ac:dyDescent="0.3">
      <c r="A294" s="44"/>
      <c r="B294" s="7" t="s">
        <v>11</v>
      </c>
      <c r="C294" s="12" t="s">
        <v>146</v>
      </c>
      <c r="D294" s="7" t="s">
        <v>15</v>
      </c>
      <c r="E294" s="2">
        <v>100</v>
      </c>
      <c r="F294" s="2"/>
      <c r="G294" s="2"/>
    </row>
    <row r="295" spans="1:7" x14ac:dyDescent="0.3">
      <c r="A295" s="41" t="s">
        <v>126</v>
      </c>
      <c r="B295" s="7" t="s">
        <v>8</v>
      </c>
      <c r="C295" s="12" t="s">
        <v>9</v>
      </c>
      <c r="D295" s="7" t="s">
        <v>10</v>
      </c>
      <c r="E295" s="2">
        <v>0</v>
      </c>
      <c r="F295" s="9"/>
      <c r="G295" s="2"/>
    </row>
    <row r="296" spans="1:7" x14ac:dyDescent="0.3">
      <c r="A296" s="41"/>
      <c r="B296" s="7" t="s">
        <v>12</v>
      </c>
      <c r="C296" s="12" t="s">
        <v>49</v>
      </c>
      <c r="D296" s="7" t="s">
        <v>14</v>
      </c>
      <c r="E296" s="3">
        <v>1</v>
      </c>
      <c r="F296" s="2"/>
      <c r="G296" s="3"/>
    </row>
    <row r="297" spans="1:7" x14ac:dyDescent="0.3">
      <c r="A297" s="41"/>
      <c r="B297" s="7" t="s">
        <v>13</v>
      </c>
      <c r="C297" s="12" t="s">
        <v>178</v>
      </c>
      <c r="D297" s="7" t="s">
        <v>17</v>
      </c>
      <c r="E297" s="2">
        <f>E295/E296</f>
        <v>0</v>
      </c>
      <c r="F297" s="2"/>
      <c r="G297" s="2"/>
    </row>
    <row r="298" spans="1:7" x14ac:dyDescent="0.3">
      <c r="A298" s="41"/>
      <c r="B298" s="7" t="s">
        <v>11</v>
      </c>
      <c r="C298" s="28" t="s">
        <v>23</v>
      </c>
      <c r="D298" s="7" t="s">
        <v>15</v>
      </c>
      <c r="E298" s="2">
        <v>100</v>
      </c>
      <c r="F298" s="2"/>
      <c r="G298" s="2"/>
    </row>
    <row r="302" spans="1:7" ht="52.5" customHeight="1" x14ac:dyDescent="0.3">
      <c r="A302" s="42" t="s">
        <v>182</v>
      </c>
      <c r="B302" s="42"/>
      <c r="C302" s="36"/>
      <c r="D302" s="37"/>
      <c r="E302" s="38"/>
      <c r="F302" s="43" t="s">
        <v>183</v>
      </c>
      <c r="G302" s="43"/>
    </row>
  </sheetData>
  <mergeCells count="104">
    <mergeCell ref="E1:G1"/>
    <mergeCell ref="E2:G2"/>
    <mergeCell ref="A107:A110"/>
    <mergeCell ref="A255:A258"/>
    <mergeCell ref="A259:A262"/>
    <mergeCell ref="A263:A266"/>
    <mergeCell ref="A283:A286"/>
    <mergeCell ref="A287:A290"/>
    <mergeCell ref="A291:A294"/>
    <mergeCell ref="A194:A197"/>
    <mergeCell ref="A198:A201"/>
    <mergeCell ref="A202:A205"/>
    <mergeCell ref="A206:A209"/>
    <mergeCell ref="A210:A215"/>
    <mergeCell ref="A128:A131"/>
    <mergeCell ref="A181:G181"/>
    <mergeCell ref="A182:A185"/>
    <mergeCell ref="A186:A189"/>
    <mergeCell ref="A190:A193"/>
    <mergeCell ref="A145:A148"/>
    <mergeCell ref="A177:A180"/>
    <mergeCell ref="A132:G132"/>
    <mergeCell ref="A137:A140"/>
    <mergeCell ref="A153:A156"/>
    <mergeCell ref="A295:A298"/>
    <mergeCell ref="A267:A270"/>
    <mergeCell ref="A271:A274"/>
    <mergeCell ref="A275:A278"/>
    <mergeCell ref="A279:A282"/>
    <mergeCell ref="A216:A219"/>
    <mergeCell ref="B250:B251"/>
    <mergeCell ref="B252:B253"/>
    <mergeCell ref="A221:A224"/>
    <mergeCell ref="A220:G220"/>
    <mergeCell ref="A225:A228"/>
    <mergeCell ref="A229:A232"/>
    <mergeCell ref="A233:A236"/>
    <mergeCell ref="A237:A240"/>
    <mergeCell ref="A241:A244"/>
    <mergeCell ref="A245:A248"/>
    <mergeCell ref="A249:A254"/>
    <mergeCell ref="A157:A160"/>
    <mergeCell ref="A161:A164"/>
    <mergeCell ref="A165:A168"/>
    <mergeCell ref="A133:A136"/>
    <mergeCell ref="A169:A172"/>
    <mergeCell ref="A141:A144"/>
    <mergeCell ref="A149:A152"/>
    <mergeCell ref="A173:A176"/>
    <mergeCell ref="A124:A127"/>
    <mergeCell ref="B63:B64"/>
    <mergeCell ref="B68:B69"/>
    <mergeCell ref="B73:B74"/>
    <mergeCell ref="A101:A106"/>
    <mergeCell ref="B78:B79"/>
    <mergeCell ref="B83:B84"/>
    <mergeCell ref="B88:B89"/>
    <mergeCell ref="A97:A100"/>
    <mergeCell ref="B102:B103"/>
    <mergeCell ref="B104:B105"/>
    <mergeCell ref="A73:A77"/>
    <mergeCell ref="A78:A82"/>
    <mergeCell ref="A83:A87"/>
    <mergeCell ref="A88:A92"/>
    <mergeCell ref="A25:A28"/>
    <mergeCell ref="A20:A24"/>
    <mergeCell ref="B20:B21"/>
    <mergeCell ref="A4:G4"/>
    <mergeCell ref="A5:G5"/>
    <mergeCell ref="A6:G6"/>
    <mergeCell ref="A7:A9"/>
    <mergeCell ref="C7:C9"/>
    <mergeCell ref="E8:G8"/>
    <mergeCell ref="D7:D9"/>
    <mergeCell ref="E7:G7"/>
    <mergeCell ref="B7:B9"/>
    <mergeCell ref="A15:G15"/>
    <mergeCell ref="A16:A19"/>
    <mergeCell ref="A11:A12"/>
    <mergeCell ref="A13:A14"/>
    <mergeCell ref="B48:B49"/>
    <mergeCell ref="A43:A47"/>
    <mergeCell ref="A48:A52"/>
    <mergeCell ref="B43:B44"/>
    <mergeCell ref="A29:A32"/>
    <mergeCell ref="A68:A72"/>
    <mergeCell ref="A302:B302"/>
    <mergeCell ref="F302:G302"/>
    <mergeCell ref="A116:A119"/>
    <mergeCell ref="A120:A123"/>
    <mergeCell ref="B211:B212"/>
    <mergeCell ref="B213:B214"/>
    <mergeCell ref="A33:A42"/>
    <mergeCell ref="B33:B37"/>
    <mergeCell ref="B38:B39"/>
    <mergeCell ref="B40:B41"/>
    <mergeCell ref="A53:A57"/>
    <mergeCell ref="A58:A62"/>
    <mergeCell ref="A63:A67"/>
    <mergeCell ref="A93:A96"/>
    <mergeCell ref="B111:B112"/>
    <mergeCell ref="A111:A115"/>
    <mergeCell ref="B53:B54"/>
    <mergeCell ref="B58:B59"/>
  </mergeCells>
  <pageMargins left="0.7" right="0.7" top="0.75" bottom="0.75" header="0.3" footer="0.3"/>
  <pageSetup paperSize="9" scale="88" fitToHeight="0" orientation="landscape" r:id="rId1"/>
  <rowBreaks count="12" manualBreakCount="12">
    <brk id="19" max="6" man="1"/>
    <brk id="42" max="6" man="1"/>
    <brk id="67" max="6" man="1"/>
    <brk id="92" max="6" man="1"/>
    <brk id="115" max="6" man="1"/>
    <brk id="136" max="6" man="1"/>
    <brk id="156" max="6" man="1"/>
    <brk id="176" max="6" man="1"/>
    <brk id="200" max="6" man="1"/>
    <brk id="224" max="6" man="1"/>
    <brk id="254" max="6" man="1"/>
    <brk id="27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3</vt:lpstr>
      <vt:lpstr>'Додаток 3'!Заголовки_для_печати</vt:lpstr>
      <vt:lpstr>'Додаток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Кулак Дар'я Олегівна</cp:lastModifiedBy>
  <cp:lastPrinted>2025-05-21T14:21:06Z</cp:lastPrinted>
  <dcterms:created xsi:type="dcterms:W3CDTF">2023-10-09T07:28:37Z</dcterms:created>
  <dcterms:modified xsi:type="dcterms:W3CDTF">2025-05-28T05:59:35Z</dcterms:modified>
</cp:coreProperties>
</file>