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-fs2\dfei\Budg\2025\Бюджет\1 Рішення\Бюджет + зміни\Зміни\05 Травень\Наказ № 123-СМВА від 27.05.2025\Наказ\"/>
    </mc:Choice>
  </mc:AlternateContent>
  <bookViews>
    <workbookView xWindow="765" yWindow="3450" windowWidth="21600" windowHeight="11295"/>
  </bookViews>
  <sheets>
    <sheet name="дод 4" sheetId="7" r:id="rId1"/>
  </sheets>
  <externalReferences>
    <externalReference r:id="rId2"/>
  </externalReferences>
  <definedNames>
    <definedName name="_xlnm._FilterDatabase" localSheetId="0" hidden="1">'дод 4'!$A$16:$E$88</definedName>
    <definedName name="_xlnm.Print_Titles" localSheetId="0">'дод 4'!$A:$B</definedName>
    <definedName name="_xlnm.Print_Area" localSheetId="0">'дод 4'!$A$1:$E$94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7" l="1"/>
  <c r="F91" i="7"/>
  <c r="F90" i="7"/>
  <c r="F66" i="7"/>
  <c r="G92" i="7" l="1"/>
  <c r="G91" i="7"/>
  <c r="G90" i="7"/>
  <c r="D68" i="7" l="1"/>
  <c r="D60" i="7"/>
  <c r="D34" i="7"/>
  <c r="D19" i="7"/>
  <c r="D81" i="7"/>
  <c r="D83" i="7" l="1"/>
  <c r="D46" i="7" l="1"/>
  <c r="D33" i="7" l="1"/>
  <c r="G67" i="7" l="1"/>
  <c r="D22" i="7" l="1"/>
  <c r="D89" i="7" l="1"/>
  <c r="D52" i="7" l="1"/>
  <c r="D36" i="7" l="1"/>
  <c r="D62" i="7" l="1"/>
  <c r="D54" i="7"/>
  <c r="D58" i="7"/>
  <c r="D21" i="7"/>
  <c r="D56" i="7"/>
  <c r="D20" i="7" l="1"/>
  <c r="D51" i="7" l="1"/>
  <c r="D29" i="7" l="1"/>
  <c r="D27" i="7"/>
  <c r="D31" i="7"/>
  <c r="D78" i="7" l="1"/>
  <c r="D73" i="7" s="1"/>
  <c r="D18" i="7" l="1"/>
  <c r="D64" i="7" l="1"/>
  <c r="D88" i="7" l="1"/>
  <c r="D80" i="7"/>
  <c r="D91" i="7" s="1"/>
  <c r="D92" i="7" l="1"/>
  <c r="D24" i="7"/>
  <c r="D67" i="7" s="1"/>
  <c r="D90" i="7" l="1"/>
  <c r="D66" i="7"/>
</calcChain>
</file>

<file path=xl/sharedStrings.xml><?xml version="1.0" encoding="utf-8"?>
<sst xmlns="http://schemas.openxmlformats.org/spreadsheetml/2006/main" count="156" uniqueCount="90">
  <si>
    <t>Х</t>
  </si>
  <si>
    <t>Обласний бюджет Сумської області</t>
  </si>
  <si>
    <t>Усього</t>
  </si>
  <si>
    <t>Бюджет Верхньосироватської сільської територіальної громади</t>
  </si>
  <si>
    <t>1. Показники міжбюджетних трансфертів з інших бюджетів</t>
  </si>
  <si>
    <t>Код Класифікації доходу бюджету / Код бюджету</t>
  </si>
  <si>
    <t>Найменування трансферту / Найменування бюджету - надавача міжбюджетного трансферту</t>
  </si>
  <si>
    <t>I. Трансферти до загального фонду бюджету</t>
  </si>
  <si>
    <t>загальний фонд</t>
  </si>
  <si>
    <t>спеціальний фонд</t>
  </si>
  <si>
    <t>(грн)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</si>
  <si>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</si>
  <si>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</si>
  <si>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</si>
  <si>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I. Трансферти із загального фонду бюджету</t>
  </si>
  <si>
    <t>II. Трансферти із спеціального фонду бюджету</t>
  </si>
  <si>
    <t>Найменування трансферту / Найменування бюджету - отримувача міжбюджетного трансферту</t>
  </si>
  <si>
    <t>Державний бюджет України</t>
  </si>
  <si>
    <t xml:space="preserve">Інші субвенції з місцевого бюджету </t>
  </si>
  <si>
    <t>9770</t>
  </si>
  <si>
    <t>1219770</t>
  </si>
  <si>
    <t>(код бюджету)</t>
  </si>
  <si>
    <t>Субвенція з місцевого бюджету державному бюджету на виконання програм соціально-економічного розвитку регіонів</t>
  </si>
  <si>
    <t>41033900 </t>
  </si>
  <si>
    <t xml:space="preserve">Освітня субвенція з державного бюджету місцевим бюджетам </t>
  </si>
  <si>
    <t>1810000000</t>
  </si>
  <si>
    <t>1853100000</t>
  </si>
  <si>
    <t>1852700000</t>
  </si>
  <si>
    <t>9900000000</t>
  </si>
  <si>
    <t>Інші субвенції з місцевого бюджету</t>
  </si>
  <si>
    <t>0219800</t>
  </si>
  <si>
    <t>ІI. Трансферти до спеціального фонду бюджету</t>
  </si>
  <si>
    <t xml:space="preserve">                                                       до                    наказу             Сумської</t>
  </si>
  <si>
    <t xml:space="preserve">                                                       міської       військової     адміністрації</t>
  </si>
  <si>
    <t>Міжбюджетні трансферти на 2025 рік</t>
  </si>
  <si>
    <t>41021400</t>
  </si>
  <si>
    <t xml:space="preserve"> Додаткова дотація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</si>
  <si>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0819770</t>
  </si>
  <si>
    <t>Субвенція з місцевого бюджету на здійснення переданих видатків у сфері освіти за рахунок коштів освітньої субвенції</t>
  </si>
  <si>
    <t>УСЬОГО за розділом І та ІІ: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</si>
  <si>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</si>
  <si>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41035400</t>
  </si>
  <si>
    <t>Субвенція з державного бюджету місцевим бюджетам на надання державної пітримки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</si>
  <si>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</si>
  <si>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</si>
  <si>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зал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</si>
  <si>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</si>
  <si>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</si>
  <si>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41059200 </t>
  </si>
  <si>
    <t>Субвенція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t>
  </si>
  <si>
    <t>УСЬОГО за розділом I та ІІ:</t>
  </si>
  <si>
    <t>41032800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</si>
  <si>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</si>
  <si>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</si>
  <si>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</si>
  <si>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41031700</t>
  </si>
  <si>
    <t>Субвенція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</si>
  <si>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41053300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</si>
  <si>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</si>
  <si>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1850900000</t>
  </si>
  <si>
    <t>Бюджет Бездрицької сільської територіальної громади</t>
  </si>
  <si>
    <t>1854000000</t>
  </si>
  <si>
    <t>Бюджет Ворожбянської міської територіальної громади</t>
  </si>
  <si>
    <t>1851700000</t>
  </si>
  <si>
    <t>Бюджет Краснопільської селищної територіальної громади</t>
  </si>
  <si>
    <t>1854300000</t>
  </si>
  <si>
    <t>Бюджет Лебединської міської територіальної громади</t>
  </si>
  <si>
    <t>1851200000</t>
  </si>
  <si>
    <t>Бюджет Миколаївської  сільської територіальної громади</t>
  </si>
  <si>
    <t>1851300000</t>
  </si>
  <si>
    <t>Бюджет Миропільської сільської територіальної громади</t>
  </si>
  <si>
    <t>1851400000</t>
  </si>
  <si>
    <t>Бюджет Нижньосироватської сільської територіальної громади</t>
  </si>
  <si>
    <t>1854600000</t>
  </si>
  <si>
    <t xml:space="preserve">Бюджет Садівської сільської територіальної громади </t>
  </si>
  <si>
    <t xml:space="preserve">                                                                                Додаток 4</t>
  </si>
  <si>
    <t xml:space="preserve">Директор Департаменту фінансів, економіки та інвестицій Сумської міської ради                                                                                               </t>
  </si>
  <si>
    <t>Світлана ЛИПОВА</t>
  </si>
  <si>
    <t>41033800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</si>
  <si>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</si>
  <si>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t>1954900000</t>
  </si>
  <si>
    <t>Бюджет Тернопільської міської територіальної громади</t>
  </si>
  <si>
    <t>1850700000</t>
  </si>
  <si>
    <t>1855000000</t>
  </si>
  <si>
    <t>Бюджет Юнаківської сільської територіальної громади</t>
  </si>
  <si>
    <t>0719770</t>
  </si>
  <si>
    <t>Бюджет Хотінської селищної територіальної громади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</si>
  <si>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</si>
  <si>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</si>
  <si>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                                                      від 27.05.2025 № 123 - СМВА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</si>
</sst>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theme="1"/>
      <name val="Calibri"/>
      <family val="2"/>
      <charset val="204"/>
      <scheme val="minor"/>
    </font>
    <font>
      <sz val="45"/>
      <name val="Times New Roman"/>
      <family val="1"/>
      <charset val="204"/>
    </font>
    <font>
      <b/>
      <sz val="4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4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4"/>
      <name val="Times New Roman"/>
      <family val="1"/>
      <charset val="204"/>
    </font>
    <font>
      <sz val="27"/>
      <name val="Times New Roman"/>
      <family val="1"/>
      <charset val="204"/>
    </font>
    <font>
      <b/>
      <sz val="60"/>
      <name val="Times New Roman"/>
      <family val="1"/>
      <charset val="204"/>
    </font>
    <font>
      <u/>
      <sz val="40"/>
      <name val="Times New Roman"/>
      <family val="1"/>
      <charset val="204"/>
    </font>
    <font>
      <sz val="25"/>
      <name val="Times New Roman"/>
      <family val="1"/>
      <charset val="204"/>
    </font>
    <font>
      <b/>
      <sz val="45"/>
      <name val="Times New Roman"/>
      <family val="1"/>
      <charset val="204"/>
    </font>
    <font>
      <b/>
      <sz val="45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68"/>
      <name val="Times New Roman"/>
      <family val="1"/>
      <charset val="204"/>
    </font>
    <font>
      <sz val="50"/>
      <name val="Times New Roman"/>
      <family val="1"/>
      <charset val="204"/>
    </font>
    <font>
      <b/>
      <sz val="40"/>
      <name val="Calibri"/>
      <family val="2"/>
      <charset val="204"/>
      <scheme val="minor"/>
    </font>
    <font>
      <b/>
      <sz val="5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40"/>
      <color rgb="FFFF0000"/>
      <name val="Times New Roman"/>
      <family val="1"/>
      <charset val="204"/>
    </font>
    <font>
      <sz val="35"/>
      <name val="Times New Roman"/>
      <family val="1"/>
      <charset val="204"/>
    </font>
    <font>
      <sz val="4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1">
    <xf numFmtId="0" fontId="0" fillId="0" borderId="0" xfId="0"/>
    <xf numFmtId="49" fontId="8" fillId="0" borderId="0" xfId="0" applyNumberFormat="1" applyFont="1" applyFill="1"/>
    <xf numFmtId="49" fontId="9" fillId="0" borderId="0" xfId="0" applyNumberFormat="1" applyFont="1" applyFill="1"/>
    <xf numFmtId="4" fontId="1" fillId="0" borderId="0" xfId="0" applyNumberFormat="1" applyFont="1" applyFill="1"/>
    <xf numFmtId="0" fontId="1" fillId="0" borderId="0" xfId="0" applyFont="1" applyFill="1"/>
    <xf numFmtId="0" fontId="5" fillId="0" borderId="0" xfId="0" applyFont="1" applyFill="1"/>
    <xf numFmtId="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8" fillId="0" borderId="0" xfId="0" applyFont="1" applyFill="1"/>
    <xf numFmtId="0" fontId="18" fillId="0" borderId="0" xfId="0" applyFont="1" applyFill="1"/>
    <xf numFmtId="0" fontId="14" fillId="0" borderId="0" xfId="0" applyFont="1" applyFill="1"/>
    <xf numFmtId="4" fontId="2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Alignment="1">
      <alignment vertical="center" wrapText="1"/>
    </xf>
    <xf numFmtId="0" fontId="3" fillId="0" borderId="0" xfId="0" applyFont="1" applyFill="1"/>
    <xf numFmtId="49" fontId="13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49" fontId="16" fillId="0" borderId="0" xfId="0" applyNumberFormat="1" applyFont="1" applyFill="1"/>
    <xf numFmtId="49" fontId="1" fillId="0" borderId="0" xfId="0" applyNumberFormat="1" applyFont="1" applyFill="1"/>
    <xf numFmtId="0" fontId="16" fillId="0" borderId="0" xfId="0" applyFont="1" applyFill="1" applyAlignment="1">
      <alignment horizontal="center"/>
    </xf>
    <xf numFmtId="49" fontId="4" fillId="0" borderId="0" xfId="0" applyNumberFormat="1" applyFont="1" applyFill="1"/>
    <xf numFmtId="0" fontId="1" fillId="0" borderId="0" xfId="0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0" fillId="0" borderId="0" xfId="0" applyFont="1" applyFill="1"/>
    <xf numFmtId="4" fontId="21" fillId="0" borderId="1" xfId="0" applyNumberFormat="1" applyFont="1" applyFill="1" applyBorder="1" applyAlignment="1">
      <alignment vertical="center" wrapText="1"/>
    </xf>
    <xf numFmtId="0" fontId="23" fillId="0" borderId="0" xfId="0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22" fillId="0" borderId="0" xfId="0" applyFont="1" applyFill="1" applyAlignment="1">
      <alignment horizontal="center" vertical="center" textRotation="180"/>
    </xf>
    <xf numFmtId="0" fontId="3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horizontal="center" vertical="center" textRotation="180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wrapText="1"/>
    </xf>
    <xf numFmtId="0" fontId="22" fillId="0" borderId="4" xfId="0" applyFont="1" applyFill="1" applyBorder="1" applyAlignment="1">
      <alignment horizontal="center" vertical="center" textRotation="180"/>
    </xf>
    <xf numFmtId="4" fontId="4" fillId="0" borderId="1" xfId="0" applyNumberFormat="1" applyFont="1" applyFill="1" applyBorder="1" applyAlignment="1">
      <alignment horizontal="righ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left" vertical="top" wrapText="1"/>
    </xf>
    <xf numFmtId="49" fontId="17" fillId="0" borderId="0" xfId="0" applyNumberFormat="1" applyFont="1" applyFill="1" applyAlignment="1">
      <alignment horizontal="right" wrapText="1"/>
    </xf>
    <xf numFmtId="0" fontId="19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Normal" xfId="2"/>
    <cellStyle name="Обычный" xfId="0" builtinId="0"/>
    <cellStyle name="Обычный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/2025/&#1041;&#1102;&#1076;&#1078;&#1077;&#1090;/1%20&#1056;&#1110;&#1096;&#1077;&#1085;&#1085;&#1103;/&#1041;&#1102;&#1076;&#1078;&#1077;&#1090;%20+%20&#1079;&#1084;&#1110;&#1085;&#1080;/&#1047;&#1084;&#1110;&#1085;&#1080;/05%20&#1058;&#1088;&#1072;&#1074;&#1077;&#1085;&#1100;/&#1053;&#1086;&#1074;&#1110;%20&#1087;&#1088;&#1086;&#1087;&#1086;&#1079;&#1080;&#1094;&#1110;&#1111;%20&#1079;%2021.05/&#1053;&#1072;&#1082;&#1072;&#1079;/_SMVA_dod_%203,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 3"/>
      <sheetName val="дод 7"/>
    </sheetNames>
    <sheetDataSet>
      <sheetData sheetId="0">
        <row r="276">
          <cell r="P276">
            <v>881300352.5</v>
          </cell>
        </row>
        <row r="278">
          <cell r="P278">
            <v>12516882.729999999</v>
          </cell>
        </row>
        <row r="279">
          <cell r="P279">
            <v>10915306</v>
          </cell>
        </row>
      </sheetData>
      <sheetData sheetId="1">
        <row r="218">
          <cell r="D218">
            <v>47689814</v>
          </cell>
          <cell r="I218">
            <v>17600000</v>
          </cell>
          <cell r="O218">
            <v>65289814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showRuler="0" showWhiteSpace="0" view="pageBreakPreview" topLeftCell="A2" zoomScale="25" zoomScaleNormal="28" zoomScaleSheetLayoutView="25" zoomScalePageLayoutView="25" workbookViewId="0">
      <selection activeCell="Q12" sqref="Q12"/>
    </sheetView>
  </sheetViews>
  <sheetFormatPr defaultColWidth="9.140625" defaultRowHeight="34.5" x14ac:dyDescent="0.95"/>
  <cols>
    <col min="1" max="1" width="77.7109375" style="1" customWidth="1"/>
    <col min="2" max="2" width="100.140625" style="2" customWidth="1"/>
    <col min="3" max="3" width="274.140625" style="9" customWidth="1"/>
    <col min="4" max="4" width="77.7109375" style="9" customWidth="1"/>
    <col min="5" max="5" width="17.28515625" style="34" customWidth="1"/>
    <col min="6" max="6" width="58.7109375" style="5" hidden="1" customWidth="1"/>
    <col min="7" max="7" width="51.5703125" style="5" hidden="1" customWidth="1"/>
    <col min="8" max="16384" width="9.140625" style="5"/>
  </cols>
  <sheetData>
    <row r="1" spans="1:5" ht="57.75" x14ac:dyDescent="0.95">
      <c r="C1" s="6" t="s">
        <v>75</v>
      </c>
      <c r="E1" s="42"/>
    </row>
    <row r="2" spans="1:5" ht="52.15" customHeight="1" x14ac:dyDescent="1.6">
      <c r="C2" s="6" t="s">
        <v>32</v>
      </c>
      <c r="D2" s="4"/>
      <c r="E2" s="42"/>
    </row>
    <row r="3" spans="1:5" ht="54.4" customHeight="1" x14ac:dyDescent="1.6">
      <c r="C3" s="6" t="s">
        <v>33</v>
      </c>
      <c r="D3" s="4"/>
      <c r="E3" s="42"/>
    </row>
    <row r="4" spans="1:5" ht="55.9" customHeight="1" x14ac:dyDescent="1.6">
      <c r="C4" s="3" t="s">
        <v>89</v>
      </c>
      <c r="D4" s="4"/>
      <c r="E4" s="42"/>
    </row>
    <row r="5" spans="1:5" ht="223.9" customHeight="1" x14ac:dyDescent="1.6">
      <c r="C5" s="4"/>
      <c r="D5" s="4"/>
      <c r="E5" s="42"/>
    </row>
    <row r="6" spans="1:5" ht="1.5" hidden="1" customHeight="1" x14ac:dyDescent="1.6">
      <c r="C6" s="7"/>
      <c r="D6" s="8"/>
      <c r="E6" s="42"/>
    </row>
    <row r="7" spans="1:5" s="9" customFormat="1" ht="1.5" hidden="1" customHeight="1" x14ac:dyDescent="0.5">
      <c r="A7" s="1"/>
      <c r="B7" s="1"/>
      <c r="E7" s="42"/>
    </row>
    <row r="8" spans="1:5" s="9" customFormat="1" ht="4.5" hidden="1" customHeight="1" x14ac:dyDescent="0.5">
      <c r="A8" s="1"/>
      <c r="B8" s="1"/>
      <c r="E8" s="42"/>
    </row>
    <row r="9" spans="1:5" s="9" customFormat="1" ht="2.25" hidden="1" customHeight="1" x14ac:dyDescent="0.5">
      <c r="A9" s="1"/>
      <c r="B9" s="1"/>
      <c r="E9" s="42"/>
    </row>
    <row r="10" spans="1:5" s="9" customFormat="1" ht="9" customHeight="1" x14ac:dyDescent="0.5">
      <c r="A10" s="1"/>
      <c r="B10" s="1"/>
      <c r="E10" s="42"/>
    </row>
    <row r="11" spans="1:5" ht="68.25" customHeight="1" x14ac:dyDescent="1.95">
      <c r="A11" s="47" t="s">
        <v>34</v>
      </c>
      <c r="B11" s="47"/>
      <c r="C11" s="47"/>
      <c r="D11" s="47"/>
      <c r="E11" s="42"/>
    </row>
    <row r="12" spans="1:5" ht="49.5" customHeight="1" x14ac:dyDescent="1.45">
      <c r="A12" s="51" t="s">
        <v>26</v>
      </c>
      <c r="B12" s="51"/>
      <c r="C12" s="51"/>
      <c r="D12" s="51"/>
      <c r="E12" s="42"/>
    </row>
    <row r="13" spans="1:5" ht="42.75" customHeight="1" x14ac:dyDescent="0.4">
      <c r="A13" s="48" t="s">
        <v>21</v>
      </c>
      <c r="B13" s="48"/>
      <c r="C13" s="48"/>
      <c r="D13" s="48"/>
      <c r="E13" s="42"/>
    </row>
    <row r="14" spans="1:5" ht="45" customHeight="1" x14ac:dyDescent="1.6">
      <c r="A14" s="41"/>
      <c r="B14" s="41"/>
      <c r="C14" s="41"/>
      <c r="D14" s="24" t="s">
        <v>10</v>
      </c>
      <c r="E14" s="42"/>
    </row>
    <row r="15" spans="1:5" ht="90.75" customHeight="1" x14ac:dyDescent="0.4">
      <c r="A15" s="49" t="s">
        <v>4</v>
      </c>
      <c r="B15" s="49"/>
      <c r="C15" s="49"/>
      <c r="D15" s="49"/>
      <c r="E15" s="42"/>
    </row>
    <row r="16" spans="1:5" s="10" customFormat="1" ht="160.5" customHeight="1" x14ac:dyDescent="1.5">
      <c r="A16" s="31" t="s">
        <v>5</v>
      </c>
      <c r="B16" s="44" t="s">
        <v>6</v>
      </c>
      <c r="C16" s="44"/>
      <c r="D16" s="39" t="s">
        <v>2</v>
      </c>
      <c r="E16" s="42"/>
    </row>
    <row r="17" spans="1:7" s="11" customFormat="1" ht="70.5" customHeight="1" x14ac:dyDescent="1.65">
      <c r="A17" s="50" t="s">
        <v>7</v>
      </c>
      <c r="B17" s="50"/>
      <c r="C17" s="50"/>
      <c r="D17" s="50"/>
      <c r="E17" s="42"/>
    </row>
    <row r="18" spans="1:7" s="37" customFormat="1" ht="147.75" customHeight="1" x14ac:dyDescent="1.65">
      <c r="A18" s="31" t="s">
        <v>35</v>
      </c>
      <c r="B18" s="44" t="s">
        <v>36</v>
      </c>
      <c r="C18" s="44"/>
      <c r="D18" s="12">
        <f>D19</f>
        <v>108066360</v>
      </c>
      <c r="E18" s="42"/>
      <c r="F18" s="11"/>
      <c r="G18" s="11"/>
    </row>
    <row r="19" spans="1:7" s="37" customFormat="1" ht="60" customHeight="1" x14ac:dyDescent="1.65">
      <c r="A19" s="13" t="s">
        <v>28</v>
      </c>
      <c r="B19" s="43" t="s">
        <v>17</v>
      </c>
      <c r="C19" s="43"/>
      <c r="D19" s="14">
        <f>71303000+33263360+3500000</f>
        <v>108066360</v>
      </c>
      <c r="E19" s="42"/>
      <c r="F19" s="11"/>
      <c r="G19" s="11"/>
    </row>
    <row r="20" spans="1:7" s="11" customFormat="1" ht="219" customHeight="1" x14ac:dyDescent="1.65">
      <c r="A20" s="31" t="s">
        <v>51</v>
      </c>
      <c r="B20" s="44" t="s">
        <v>52</v>
      </c>
      <c r="C20" s="44"/>
      <c r="D20" s="12">
        <f>D21</f>
        <v>213902286</v>
      </c>
      <c r="E20" s="42"/>
    </row>
    <row r="21" spans="1:7" s="11" customFormat="1" ht="60" customHeight="1" x14ac:dyDescent="1.65">
      <c r="A21" s="13" t="s">
        <v>28</v>
      </c>
      <c r="B21" s="43" t="s">
        <v>17</v>
      </c>
      <c r="C21" s="43"/>
      <c r="D21" s="14">
        <f>7809449+206092837</f>
        <v>213902286</v>
      </c>
      <c r="E21" s="42"/>
    </row>
    <row r="22" spans="1:7" s="11" customFormat="1" ht="169.5" customHeight="1" x14ac:dyDescent="1.65">
      <c r="A22" s="31" t="s">
        <v>78</v>
      </c>
      <c r="B22" s="44" t="s">
        <v>79</v>
      </c>
      <c r="C22" s="44"/>
      <c r="D22" s="12">
        <f>D23</f>
        <v>14700000</v>
      </c>
      <c r="E22" s="42"/>
    </row>
    <row r="23" spans="1:7" s="11" customFormat="1" ht="60" customHeight="1" x14ac:dyDescent="1.65">
      <c r="A23" s="13" t="s">
        <v>28</v>
      </c>
      <c r="B23" s="43" t="s">
        <v>17</v>
      </c>
      <c r="C23" s="43"/>
      <c r="D23" s="14">
        <v>14700000</v>
      </c>
      <c r="E23" s="42"/>
    </row>
    <row r="24" spans="1:7" s="11" customFormat="1" ht="66" customHeight="1" x14ac:dyDescent="1.65">
      <c r="A24" s="31" t="s">
        <v>23</v>
      </c>
      <c r="B24" s="44" t="s">
        <v>24</v>
      </c>
      <c r="C24" s="44"/>
      <c r="D24" s="12">
        <f>D25</f>
        <v>336977300</v>
      </c>
      <c r="E24" s="42"/>
    </row>
    <row r="25" spans="1:7" s="11" customFormat="1" ht="66" customHeight="1" x14ac:dyDescent="1.65">
      <c r="A25" s="13" t="s">
        <v>28</v>
      </c>
      <c r="B25" s="43" t="s">
        <v>17</v>
      </c>
      <c r="C25" s="43"/>
      <c r="D25" s="14">
        <v>336977300</v>
      </c>
      <c r="E25" s="42"/>
    </row>
    <row r="26" spans="1:7" s="11" customFormat="1" ht="174" customHeight="1" x14ac:dyDescent="1.65">
      <c r="A26" s="31" t="s">
        <v>5</v>
      </c>
      <c r="B26" s="44" t="s">
        <v>6</v>
      </c>
      <c r="C26" s="44"/>
      <c r="D26" s="39" t="s">
        <v>2</v>
      </c>
      <c r="E26" s="52">
        <v>2</v>
      </c>
    </row>
    <row r="27" spans="1:7" s="11" customFormat="1" ht="96" customHeight="1" x14ac:dyDescent="1.65">
      <c r="A27" s="31" t="s">
        <v>41</v>
      </c>
      <c r="B27" s="45" t="s">
        <v>42</v>
      </c>
      <c r="C27" s="46"/>
      <c r="D27" s="12">
        <f>D28</f>
        <v>891200</v>
      </c>
      <c r="E27" s="52"/>
    </row>
    <row r="28" spans="1:7" s="11" customFormat="1" ht="66" customHeight="1" x14ac:dyDescent="1.65">
      <c r="A28" s="13" t="s">
        <v>28</v>
      </c>
      <c r="B28" s="43" t="s">
        <v>17</v>
      </c>
      <c r="C28" s="43"/>
      <c r="D28" s="14">
        <v>891200</v>
      </c>
      <c r="E28" s="52"/>
    </row>
    <row r="29" spans="1:7" s="11" customFormat="1" ht="117.4" customHeight="1" x14ac:dyDescent="1.65">
      <c r="A29" s="31" t="s">
        <v>43</v>
      </c>
      <c r="B29" s="45" t="s">
        <v>44</v>
      </c>
      <c r="C29" s="46"/>
      <c r="D29" s="12">
        <f>D30</f>
        <v>10302800</v>
      </c>
      <c r="E29" s="52"/>
    </row>
    <row r="30" spans="1:7" s="11" customFormat="1" ht="66" customHeight="1" x14ac:dyDescent="1.65">
      <c r="A30" s="13" t="s">
        <v>28</v>
      </c>
      <c r="B30" s="43" t="s">
        <v>17</v>
      </c>
      <c r="C30" s="43"/>
      <c r="D30" s="14">
        <v>10302800</v>
      </c>
      <c r="E30" s="52"/>
    </row>
    <row r="31" spans="1:7" s="11" customFormat="1" ht="104.65" customHeight="1" x14ac:dyDescent="1.65">
      <c r="A31" s="31">
        <v>41036300</v>
      </c>
      <c r="B31" s="45" t="s">
        <v>40</v>
      </c>
      <c r="C31" s="46"/>
      <c r="D31" s="12">
        <f>D32</f>
        <v>24742100</v>
      </c>
      <c r="E31" s="52"/>
    </row>
    <row r="32" spans="1:7" s="11" customFormat="1" ht="66" customHeight="1" x14ac:dyDescent="1.65">
      <c r="A32" s="13" t="s">
        <v>28</v>
      </c>
      <c r="B32" s="43" t="s">
        <v>17</v>
      </c>
      <c r="C32" s="43"/>
      <c r="D32" s="14">
        <v>24742100</v>
      </c>
      <c r="E32" s="52"/>
    </row>
    <row r="33" spans="1:7" s="37" customFormat="1" ht="105.4" customHeight="1" x14ac:dyDescent="1.65">
      <c r="A33" s="31">
        <v>41051000</v>
      </c>
      <c r="B33" s="44" t="s">
        <v>38</v>
      </c>
      <c r="C33" s="44"/>
      <c r="D33" s="12">
        <f>D34+D35</f>
        <v>3685576.55</v>
      </c>
      <c r="E33" s="52"/>
      <c r="F33" s="11"/>
      <c r="G33" s="11"/>
    </row>
    <row r="34" spans="1:7" s="37" customFormat="1" ht="54" customHeight="1" x14ac:dyDescent="1.65">
      <c r="A34" s="13" t="s">
        <v>25</v>
      </c>
      <c r="B34" s="43" t="s">
        <v>1</v>
      </c>
      <c r="C34" s="43"/>
      <c r="D34" s="14">
        <f>3536117+96913+36954</f>
        <v>3669984</v>
      </c>
      <c r="E34" s="52"/>
      <c r="F34" s="11"/>
      <c r="G34" s="11"/>
    </row>
    <row r="35" spans="1:7" s="11" customFormat="1" ht="57" customHeight="1" x14ac:dyDescent="1.65">
      <c r="A35" s="13" t="s">
        <v>82</v>
      </c>
      <c r="B35" s="43" t="s">
        <v>86</v>
      </c>
      <c r="C35" s="43"/>
      <c r="D35" s="14">
        <v>15592.55</v>
      </c>
      <c r="E35" s="52"/>
    </row>
    <row r="36" spans="1:7" s="11" customFormat="1" ht="107.25" customHeight="1" x14ac:dyDescent="1.65">
      <c r="A36" s="31" t="s">
        <v>57</v>
      </c>
      <c r="B36" s="44" t="s">
        <v>58</v>
      </c>
      <c r="C36" s="44"/>
      <c r="D36" s="12">
        <f>SUM(D37:D45)</f>
        <v>514900</v>
      </c>
      <c r="E36" s="52"/>
    </row>
    <row r="37" spans="1:7" s="11" customFormat="1" ht="63" customHeight="1" x14ac:dyDescent="1.65">
      <c r="A37" s="13" t="s">
        <v>59</v>
      </c>
      <c r="B37" s="43" t="s">
        <v>60</v>
      </c>
      <c r="C37" s="43"/>
      <c r="D37" s="14">
        <v>30500</v>
      </c>
      <c r="E37" s="52"/>
    </row>
    <row r="38" spans="1:7" s="11" customFormat="1" ht="63" customHeight="1" x14ac:dyDescent="1.65">
      <c r="A38" s="13" t="s">
        <v>67</v>
      </c>
      <c r="B38" s="43" t="s">
        <v>68</v>
      </c>
      <c r="C38" s="43"/>
      <c r="D38" s="14">
        <v>59500</v>
      </c>
      <c r="E38" s="52"/>
    </row>
    <row r="39" spans="1:7" s="11" customFormat="1" ht="63" customHeight="1" x14ac:dyDescent="1.65">
      <c r="A39" s="13" t="s">
        <v>69</v>
      </c>
      <c r="B39" s="43" t="s">
        <v>70</v>
      </c>
      <c r="C39" s="43"/>
      <c r="D39" s="14">
        <v>37100</v>
      </c>
      <c r="E39" s="52"/>
    </row>
    <row r="40" spans="1:7" s="11" customFormat="1" ht="63" customHeight="1" x14ac:dyDescent="1.65">
      <c r="A40" s="13" t="s">
        <v>71</v>
      </c>
      <c r="B40" s="43" t="s">
        <v>72</v>
      </c>
      <c r="C40" s="43"/>
      <c r="D40" s="14">
        <v>51500</v>
      </c>
      <c r="E40" s="52"/>
    </row>
    <row r="41" spans="1:7" s="11" customFormat="1" ht="63" customHeight="1" x14ac:dyDescent="1.65">
      <c r="A41" s="13" t="s">
        <v>63</v>
      </c>
      <c r="B41" s="43" t="s">
        <v>64</v>
      </c>
      <c r="C41" s="43"/>
      <c r="D41" s="14">
        <v>100000</v>
      </c>
      <c r="E41" s="52"/>
    </row>
    <row r="42" spans="1:7" s="11" customFormat="1" ht="63" customHeight="1" x14ac:dyDescent="1.65">
      <c r="A42" s="13" t="s">
        <v>27</v>
      </c>
      <c r="B42" s="43" t="s">
        <v>3</v>
      </c>
      <c r="C42" s="43"/>
      <c r="D42" s="14">
        <v>53600</v>
      </c>
      <c r="E42" s="52"/>
    </row>
    <row r="43" spans="1:7" s="11" customFormat="1" ht="63" customHeight="1" x14ac:dyDescent="1.65">
      <c r="A43" s="13" t="s">
        <v>61</v>
      </c>
      <c r="B43" s="43" t="s">
        <v>62</v>
      </c>
      <c r="C43" s="43"/>
      <c r="D43" s="14">
        <v>72200</v>
      </c>
      <c r="E43" s="52"/>
    </row>
    <row r="44" spans="1:7" s="11" customFormat="1" ht="63" customHeight="1" x14ac:dyDescent="1.65">
      <c r="A44" s="13" t="s">
        <v>65</v>
      </c>
      <c r="B44" s="43" t="s">
        <v>66</v>
      </c>
      <c r="C44" s="43"/>
      <c r="D44" s="14">
        <v>66000</v>
      </c>
      <c r="E44" s="52"/>
    </row>
    <row r="45" spans="1:7" s="11" customFormat="1" ht="63" customHeight="1" x14ac:dyDescent="1.65">
      <c r="A45" s="13" t="s">
        <v>73</v>
      </c>
      <c r="B45" s="43" t="s">
        <v>74</v>
      </c>
      <c r="C45" s="43"/>
      <c r="D45" s="14">
        <v>44500</v>
      </c>
      <c r="E45" s="52"/>
    </row>
    <row r="46" spans="1:7" ht="54.75" customHeight="1" x14ac:dyDescent="0.4">
      <c r="A46" s="31">
        <v>41053900</v>
      </c>
      <c r="B46" s="44" t="s">
        <v>18</v>
      </c>
      <c r="C46" s="44"/>
      <c r="D46" s="12">
        <f>D47+D49+D48</f>
        <v>1519806</v>
      </c>
      <c r="E46" s="52"/>
    </row>
    <row r="47" spans="1:7" ht="61.5" customHeight="1" x14ac:dyDescent="0.4">
      <c r="A47" s="13" t="s">
        <v>25</v>
      </c>
      <c r="B47" s="43" t="s">
        <v>1</v>
      </c>
      <c r="C47" s="43"/>
      <c r="D47" s="14">
        <v>1422057</v>
      </c>
      <c r="E47" s="52"/>
    </row>
    <row r="48" spans="1:7" ht="61.5" customHeight="1" x14ac:dyDescent="0.4">
      <c r="A48" s="13" t="s">
        <v>83</v>
      </c>
      <c r="B48" s="43" t="s">
        <v>84</v>
      </c>
      <c r="C48" s="43"/>
      <c r="D48" s="14">
        <v>29494</v>
      </c>
      <c r="E48" s="52"/>
    </row>
    <row r="49" spans="1:7" ht="61.5" customHeight="1" x14ac:dyDescent="0.4">
      <c r="A49" s="13" t="s">
        <v>80</v>
      </c>
      <c r="B49" s="43" t="s">
        <v>81</v>
      </c>
      <c r="C49" s="43"/>
      <c r="D49" s="14">
        <v>68255</v>
      </c>
      <c r="E49" s="52"/>
    </row>
    <row r="50" spans="1:7" ht="174" customHeight="1" x14ac:dyDescent="0.4">
      <c r="A50" s="31" t="s">
        <v>5</v>
      </c>
      <c r="B50" s="44" t="s">
        <v>6</v>
      </c>
      <c r="C50" s="44"/>
      <c r="D50" s="39" t="s">
        <v>2</v>
      </c>
      <c r="E50" s="52">
        <v>3</v>
      </c>
    </row>
    <row r="51" spans="1:7" ht="183" customHeight="1" x14ac:dyDescent="0.4">
      <c r="A51" s="31" t="s">
        <v>46</v>
      </c>
      <c r="B51" s="44" t="s">
        <v>47</v>
      </c>
      <c r="C51" s="44"/>
      <c r="D51" s="12">
        <f>D52</f>
        <v>898243</v>
      </c>
      <c r="E51" s="52"/>
    </row>
    <row r="52" spans="1:7" ht="61.5" customHeight="1" x14ac:dyDescent="0.4">
      <c r="A52" s="13" t="s">
        <v>25</v>
      </c>
      <c r="B52" s="43" t="s">
        <v>1</v>
      </c>
      <c r="C52" s="43"/>
      <c r="D52" s="14">
        <f>430007+468236</f>
        <v>898243</v>
      </c>
      <c r="E52" s="52"/>
    </row>
    <row r="53" spans="1:7" ht="86.25" customHeight="1" x14ac:dyDescent="0.4">
      <c r="A53" s="44" t="s">
        <v>31</v>
      </c>
      <c r="B53" s="44"/>
      <c r="C53" s="44"/>
      <c r="D53" s="44"/>
      <c r="E53" s="52"/>
    </row>
    <row r="54" spans="1:7" ht="155.25" customHeight="1" x14ac:dyDescent="0.4">
      <c r="A54" s="31" t="s">
        <v>55</v>
      </c>
      <c r="B54" s="44" t="s">
        <v>56</v>
      </c>
      <c r="C54" s="44"/>
      <c r="D54" s="12">
        <f>D55</f>
        <v>89775000</v>
      </c>
      <c r="E54" s="52"/>
    </row>
    <row r="55" spans="1:7" ht="86.25" customHeight="1" x14ac:dyDescent="0.4">
      <c r="A55" s="13" t="s">
        <v>28</v>
      </c>
      <c r="B55" s="43" t="s">
        <v>17</v>
      </c>
      <c r="C55" s="43"/>
      <c r="D55" s="14">
        <v>89775000</v>
      </c>
      <c r="E55" s="52"/>
    </row>
    <row r="56" spans="1:7" ht="86.25" customHeight="1" x14ac:dyDescent="0.4">
      <c r="A56" s="31" t="s">
        <v>23</v>
      </c>
      <c r="B56" s="44" t="s">
        <v>24</v>
      </c>
      <c r="C56" s="44"/>
      <c r="D56" s="12">
        <f>D57</f>
        <v>15081700</v>
      </c>
      <c r="E56" s="52"/>
    </row>
    <row r="57" spans="1:7" ht="86.25" customHeight="1" x14ac:dyDescent="0.4">
      <c r="A57" s="13" t="s">
        <v>28</v>
      </c>
      <c r="B57" s="43" t="s">
        <v>17</v>
      </c>
      <c r="C57" s="43"/>
      <c r="D57" s="14">
        <v>15081700</v>
      </c>
      <c r="E57" s="52"/>
    </row>
    <row r="58" spans="1:7" ht="111.75" customHeight="1" x14ac:dyDescent="0.4">
      <c r="A58" s="31" t="s">
        <v>53</v>
      </c>
      <c r="B58" s="44" t="s">
        <v>54</v>
      </c>
      <c r="C58" s="44"/>
      <c r="D58" s="12">
        <f>D59</f>
        <v>2892900</v>
      </c>
      <c r="E58" s="52"/>
    </row>
    <row r="59" spans="1:7" ht="86.25" customHeight="1" x14ac:dyDescent="0.4">
      <c r="A59" s="13" t="s">
        <v>28</v>
      </c>
      <c r="B59" s="43" t="s">
        <v>17</v>
      </c>
      <c r="C59" s="43"/>
      <c r="D59" s="14">
        <v>2892900</v>
      </c>
      <c r="E59" s="52"/>
    </row>
    <row r="60" spans="1:7" s="36" customFormat="1" ht="104.25" customHeight="1" x14ac:dyDescent="0.4">
      <c r="A60" s="31" t="s">
        <v>87</v>
      </c>
      <c r="B60" s="44" t="s">
        <v>88</v>
      </c>
      <c r="C60" s="44"/>
      <c r="D60" s="12">
        <f>D61</f>
        <v>1368993.28</v>
      </c>
      <c r="E60" s="52"/>
      <c r="F60" s="5"/>
      <c r="G60" s="5"/>
    </row>
    <row r="61" spans="1:7" s="36" customFormat="1" ht="62.25" customHeight="1" x14ac:dyDescent="0.4">
      <c r="A61" s="13" t="s">
        <v>25</v>
      </c>
      <c r="B61" s="43" t="s">
        <v>1</v>
      </c>
      <c r="C61" s="43"/>
      <c r="D61" s="14">
        <v>1368993.28</v>
      </c>
      <c r="E61" s="52"/>
      <c r="F61" s="5"/>
      <c r="G61" s="5"/>
    </row>
    <row r="62" spans="1:7" ht="65.25" customHeight="1" x14ac:dyDescent="0.4">
      <c r="A62" s="31">
        <v>41053900</v>
      </c>
      <c r="B62" s="44" t="s">
        <v>18</v>
      </c>
      <c r="C62" s="44"/>
      <c r="D62" s="12">
        <f>D63</f>
        <v>4500000</v>
      </c>
      <c r="E62" s="52"/>
    </row>
    <row r="63" spans="1:7" ht="83.25" customHeight="1" x14ac:dyDescent="0.4">
      <c r="A63" s="13" t="s">
        <v>25</v>
      </c>
      <c r="B63" s="43" t="s">
        <v>1</v>
      </c>
      <c r="C63" s="43"/>
      <c r="D63" s="14">
        <v>4500000</v>
      </c>
      <c r="E63" s="52"/>
    </row>
    <row r="64" spans="1:7" ht="210.75" customHeight="1" x14ac:dyDescent="0.4">
      <c r="A64" s="31" t="s">
        <v>48</v>
      </c>
      <c r="B64" s="44" t="s">
        <v>49</v>
      </c>
      <c r="C64" s="44"/>
      <c r="D64" s="12">
        <f>D65</f>
        <v>6564069.9000000004</v>
      </c>
      <c r="E64" s="52"/>
    </row>
    <row r="65" spans="1:10" ht="65.25" customHeight="1" x14ac:dyDescent="0.4">
      <c r="A65" s="13" t="s">
        <v>25</v>
      </c>
      <c r="B65" s="43" t="s">
        <v>1</v>
      </c>
      <c r="C65" s="43"/>
      <c r="D65" s="14">
        <v>6564069.9000000004</v>
      </c>
      <c r="E65" s="52"/>
    </row>
    <row r="66" spans="1:10" ht="50.65" x14ac:dyDescent="0.4">
      <c r="A66" s="31" t="s">
        <v>0</v>
      </c>
      <c r="B66" s="60" t="s">
        <v>50</v>
      </c>
      <c r="C66" s="60"/>
      <c r="D66" s="12">
        <f>D67+D68</f>
        <v>836383234.73000002</v>
      </c>
      <c r="E66" s="52"/>
      <c r="F66" s="29">
        <f>D66+G67-'[1]дод 3'!$P$276-'[1]дод 3'!$P$278-'[1]дод 3'!$P$279</f>
        <v>2.0489096641540527E-8</v>
      </c>
      <c r="G66" s="12" t="s">
        <v>45</v>
      </c>
    </row>
    <row r="67" spans="1:10" ht="50.65" x14ac:dyDescent="0.4">
      <c r="A67" s="31" t="s">
        <v>0</v>
      </c>
      <c r="B67" s="60" t="s">
        <v>8</v>
      </c>
      <c r="C67" s="60"/>
      <c r="D67" s="12">
        <f>D46+D24+D18+D33+D31+D29+D27+D51+D20+D36+D22</f>
        <v>716200571.54999995</v>
      </c>
      <c r="E67" s="52"/>
      <c r="G67" s="12">
        <f>22533600+38542206.5+2892900+4380600</f>
        <v>68349306.5</v>
      </c>
    </row>
    <row r="68" spans="1:10" s="30" customFormat="1" ht="51.4" x14ac:dyDescent="1.5">
      <c r="A68" s="31" t="s">
        <v>0</v>
      </c>
      <c r="B68" s="60" t="s">
        <v>9</v>
      </c>
      <c r="C68" s="60"/>
      <c r="D68" s="12">
        <f>D64+D56+D58+D54+D62+D60</f>
        <v>120182663.18000001</v>
      </c>
      <c r="E68" s="52"/>
      <c r="G68" s="29"/>
    </row>
    <row r="69" spans="1:10" ht="73.5" customHeight="1" x14ac:dyDescent="0.4">
      <c r="A69" s="59" t="s">
        <v>11</v>
      </c>
      <c r="B69" s="59"/>
      <c r="C69" s="59"/>
      <c r="D69" s="59"/>
      <c r="E69" s="42">
        <v>4</v>
      </c>
      <c r="G69" s="29"/>
      <c r="J69" s="28"/>
    </row>
    <row r="70" spans="1:10" ht="1.5" hidden="1" customHeight="1" x14ac:dyDescent="1.6">
      <c r="A70" s="25"/>
      <c r="B70" s="25"/>
      <c r="C70" s="26"/>
      <c r="D70" s="24"/>
      <c r="E70" s="42"/>
    </row>
    <row r="71" spans="1:10" s="10" customFormat="1" ht="268.5" customHeight="1" x14ac:dyDescent="1.5">
      <c r="A71" s="31" t="s">
        <v>12</v>
      </c>
      <c r="B71" s="31" t="s">
        <v>13</v>
      </c>
      <c r="C71" s="39" t="s">
        <v>16</v>
      </c>
      <c r="D71" s="39" t="s">
        <v>2</v>
      </c>
      <c r="E71" s="42"/>
    </row>
    <row r="72" spans="1:10" s="11" customFormat="1" ht="66.75" customHeight="1" x14ac:dyDescent="1.65">
      <c r="A72" s="50" t="s">
        <v>14</v>
      </c>
      <c r="B72" s="50"/>
      <c r="C72" s="50"/>
      <c r="D72" s="50"/>
      <c r="E72" s="42"/>
    </row>
    <row r="73" spans="1:10" s="11" customFormat="1" ht="57.75" customHeight="1" x14ac:dyDescent="1.65">
      <c r="A73" s="31"/>
      <c r="B73" s="31" t="s">
        <v>19</v>
      </c>
      <c r="C73" s="39" t="s">
        <v>29</v>
      </c>
      <c r="D73" s="12">
        <f>D78+D76+D74</f>
        <v>13855650</v>
      </c>
      <c r="E73" s="42"/>
    </row>
    <row r="74" spans="1:10" s="11" customFormat="1" ht="48.95" customHeight="1" x14ac:dyDescent="1.65">
      <c r="A74" s="31" t="s">
        <v>85</v>
      </c>
      <c r="B74" s="54"/>
      <c r="C74" s="43" t="s">
        <v>1</v>
      </c>
      <c r="D74" s="53">
        <v>300000</v>
      </c>
      <c r="E74" s="42"/>
    </row>
    <row r="75" spans="1:10" s="11" customFormat="1" ht="48.95" customHeight="1" x14ac:dyDescent="1.65">
      <c r="A75" s="13" t="s">
        <v>25</v>
      </c>
      <c r="B75" s="55"/>
      <c r="C75" s="43"/>
      <c r="D75" s="53"/>
      <c r="E75" s="42"/>
    </row>
    <row r="76" spans="1:10" s="11" customFormat="1" ht="48.95" customHeight="1" x14ac:dyDescent="1.65">
      <c r="A76" s="31" t="s">
        <v>37</v>
      </c>
      <c r="B76" s="55"/>
      <c r="C76" s="43" t="s">
        <v>1</v>
      </c>
      <c r="D76" s="53">
        <v>155650</v>
      </c>
      <c r="E76" s="42"/>
    </row>
    <row r="77" spans="1:10" s="11" customFormat="1" ht="48.95" customHeight="1" x14ac:dyDescent="1.65">
      <c r="A77" s="13" t="s">
        <v>25</v>
      </c>
      <c r="B77" s="55"/>
      <c r="C77" s="43"/>
      <c r="D77" s="53"/>
      <c r="E77" s="42"/>
    </row>
    <row r="78" spans="1:10" s="17" customFormat="1" ht="48.95" customHeight="1" x14ac:dyDescent="0.4">
      <c r="A78" s="31" t="s">
        <v>20</v>
      </c>
      <c r="B78" s="55"/>
      <c r="C78" s="43" t="s">
        <v>3</v>
      </c>
      <c r="D78" s="53">
        <f>14000000-600000</f>
        <v>13400000</v>
      </c>
      <c r="E78" s="42"/>
    </row>
    <row r="79" spans="1:10" ht="48.95" customHeight="1" x14ac:dyDescent="0.4">
      <c r="A79" s="13" t="s">
        <v>27</v>
      </c>
      <c r="B79" s="56"/>
      <c r="C79" s="43"/>
      <c r="D79" s="53"/>
      <c r="E79" s="42"/>
      <c r="F79" s="17"/>
      <c r="G79" s="17"/>
      <c r="H79" s="17"/>
      <c r="I79" s="17"/>
      <c r="J79" s="17"/>
    </row>
    <row r="80" spans="1:10" s="36" customFormat="1" ht="102" customHeight="1" x14ac:dyDescent="0.4">
      <c r="A80" s="32" t="s">
        <v>30</v>
      </c>
      <c r="B80" s="31">
        <v>9800</v>
      </c>
      <c r="C80" s="39" t="s">
        <v>22</v>
      </c>
      <c r="D80" s="12">
        <f>D81</f>
        <v>33834164</v>
      </c>
      <c r="E80" s="42"/>
      <c r="F80" s="17"/>
      <c r="G80" s="17"/>
      <c r="H80" s="35"/>
      <c r="I80" s="35"/>
      <c r="J80" s="35"/>
    </row>
    <row r="81" spans="1:10" s="36" customFormat="1" ht="67.900000000000006" customHeight="1" x14ac:dyDescent="0.4">
      <c r="A81" s="13">
        <v>9900000000</v>
      </c>
      <c r="B81" s="13"/>
      <c r="C81" s="38" t="s">
        <v>17</v>
      </c>
      <c r="D81" s="14">
        <f>200000+2755000+816000+6403164-240000-800000+4700000+20000000</f>
        <v>33834164</v>
      </c>
      <c r="E81" s="42"/>
      <c r="F81" s="17"/>
      <c r="G81" s="17"/>
      <c r="H81" s="35"/>
      <c r="I81" s="35"/>
      <c r="J81" s="35"/>
    </row>
    <row r="82" spans="1:10" ht="73.5" customHeight="1" x14ac:dyDescent="0.4">
      <c r="A82" s="44" t="s">
        <v>15</v>
      </c>
      <c r="B82" s="44"/>
      <c r="C82" s="44"/>
      <c r="D82" s="44"/>
      <c r="E82" s="42"/>
    </row>
    <row r="83" spans="1:10" ht="63" customHeight="1" x14ac:dyDescent="0.4">
      <c r="A83" s="31"/>
      <c r="B83" s="31" t="s">
        <v>19</v>
      </c>
      <c r="C83" s="39" t="s">
        <v>29</v>
      </c>
      <c r="D83" s="27">
        <f>D86+D84</f>
        <v>5600000</v>
      </c>
      <c r="E83" s="42"/>
    </row>
    <row r="84" spans="1:10" ht="48" customHeight="1" x14ac:dyDescent="0.4">
      <c r="A84" s="31" t="s">
        <v>85</v>
      </c>
      <c r="B84" s="54"/>
      <c r="C84" s="43" t="s">
        <v>1</v>
      </c>
      <c r="D84" s="53">
        <v>5000000</v>
      </c>
      <c r="E84" s="42"/>
    </row>
    <row r="85" spans="1:10" ht="48" customHeight="1" x14ac:dyDescent="0.4">
      <c r="A85" s="13" t="s">
        <v>25</v>
      </c>
      <c r="B85" s="55"/>
      <c r="C85" s="43"/>
      <c r="D85" s="53"/>
      <c r="E85" s="42"/>
    </row>
    <row r="86" spans="1:10" ht="48" customHeight="1" x14ac:dyDescent="0.4">
      <c r="A86" s="31" t="s">
        <v>20</v>
      </c>
      <c r="B86" s="55"/>
      <c r="C86" s="43" t="s">
        <v>3</v>
      </c>
      <c r="D86" s="53">
        <v>600000</v>
      </c>
      <c r="E86" s="42"/>
    </row>
    <row r="87" spans="1:10" ht="48" customHeight="1" x14ac:dyDescent="0.4">
      <c r="A87" s="13" t="s">
        <v>27</v>
      </c>
      <c r="B87" s="56"/>
      <c r="C87" s="43"/>
      <c r="D87" s="53"/>
      <c r="E87" s="42"/>
    </row>
    <row r="88" spans="1:10" s="33" customFormat="1" ht="121.5" customHeight="1" x14ac:dyDescent="0.4">
      <c r="A88" s="32" t="s">
        <v>30</v>
      </c>
      <c r="B88" s="31">
        <v>9800</v>
      </c>
      <c r="C88" s="39" t="s">
        <v>22</v>
      </c>
      <c r="D88" s="12">
        <f>D89</f>
        <v>12000000</v>
      </c>
      <c r="E88" s="42"/>
    </row>
    <row r="89" spans="1:10" ht="62.85" customHeight="1" x14ac:dyDescent="0.4">
      <c r="A89" s="13">
        <v>9900000000</v>
      </c>
      <c r="B89" s="13"/>
      <c r="C89" s="38" t="s">
        <v>17</v>
      </c>
      <c r="D89" s="14">
        <f>10024200-213200+200000-2755000-816000+3420000-760000+800000+2100000</f>
        <v>12000000</v>
      </c>
      <c r="E89" s="42"/>
    </row>
    <row r="90" spans="1:10" ht="57" customHeight="1" x14ac:dyDescent="0.4">
      <c r="A90" s="31" t="s">
        <v>0</v>
      </c>
      <c r="B90" s="31" t="s">
        <v>0</v>
      </c>
      <c r="C90" s="40" t="s">
        <v>39</v>
      </c>
      <c r="D90" s="12">
        <f>D91+D92</f>
        <v>65289814</v>
      </c>
      <c r="E90" s="42"/>
      <c r="F90" s="29">
        <f>'[1]дод 7'!$O$218</f>
        <v>65289814</v>
      </c>
      <c r="G90" s="29">
        <f>D90-F90</f>
        <v>0</v>
      </c>
    </row>
    <row r="91" spans="1:10" ht="50.65" x14ac:dyDescent="0.4">
      <c r="A91" s="31" t="s">
        <v>0</v>
      </c>
      <c r="B91" s="31" t="s">
        <v>0</v>
      </c>
      <c r="C91" s="40" t="s">
        <v>8</v>
      </c>
      <c r="D91" s="12">
        <f>D73+D80</f>
        <v>47689814</v>
      </c>
      <c r="E91" s="42"/>
      <c r="F91" s="29">
        <f>'[1]дод 7'!$D$218</f>
        <v>47689814</v>
      </c>
      <c r="G91" s="29">
        <f>D91-F91</f>
        <v>0</v>
      </c>
    </row>
    <row r="92" spans="1:10" ht="57" customHeight="1" x14ac:dyDescent="0.4">
      <c r="A92" s="15" t="s">
        <v>0</v>
      </c>
      <c r="B92" s="15" t="s">
        <v>0</v>
      </c>
      <c r="C92" s="40" t="s">
        <v>9</v>
      </c>
      <c r="D92" s="12">
        <f>D83+D88</f>
        <v>17600000</v>
      </c>
      <c r="E92" s="42"/>
      <c r="F92" s="29">
        <f>'[1]дод 7'!$I$218</f>
        <v>17600000</v>
      </c>
      <c r="G92" s="29">
        <f>D92-F92</f>
        <v>0</v>
      </c>
    </row>
    <row r="93" spans="1:10" ht="43.5" customHeight="1" x14ac:dyDescent="0.4">
      <c r="A93" s="18"/>
      <c r="B93" s="18"/>
      <c r="C93" s="19"/>
      <c r="D93" s="16"/>
      <c r="E93" s="42"/>
    </row>
    <row r="94" spans="1:10" ht="190.5" customHeight="1" x14ac:dyDescent="1.75">
      <c r="A94" s="57" t="s">
        <v>76</v>
      </c>
      <c r="B94" s="57"/>
      <c r="C94" s="58" t="s">
        <v>77</v>
      </c>
      <c r="D94" s="58"/>
      <c r="E94" s="42"/>
    </row>
    <row r="95" spans="1:10" ht="85.9" x14ac:dyDescent="2.25">
      <c r="A95" s="20"/>
      <c r="B95" s="21"/>
      <c r="C95" s="4"/>
      <c r="D95" s="22"/>
    </row>
    <row r="96" spans="1:10" ht="57.75" x14ac:dyDescent="1.6">
      <c r="A96" s="23"/>
      <c r="B96" s="23"/>
      <c r="C96" s="4"/>
      <c r="D96" s="4"/>
    </row>
  </sheetData>
  <mergeCells count="78">
    <mergeCell ref="B18:C18"/>
    <mergeCell ref="B19:C19"/>
    <mergeCell ref="B60:C60"/>
    <mergeCell ref="B61:C61"/>
    <mergeCell ref="B25:C25"/>
    <mergeCell ref="B46:C46"/>
    <mergeCell ref="B35:C35"/>
    <mergeCell ref="B48:C48"/>
    <mergeCell ref="B30:C30"/>
    <mergeCell ref="B31:C31"/>
    <mergeCell ref="B32:C32"/>
    <mergeCell ref="B38:C38"/>
    <mergeCell ref="B27:C27"/>
    <mergeCell ref="B28:C28"/>
    <mergeCell ref="B39:C39"/>
    <mergeCell ref="B56:C56"/>
    <mergeCell ref="B20:C20"/>
    <mergeCell ref="B21:C21"/>
    <mergeCell ref="B40:C40"/>
    <mergeCell ref="B54:C54"/>
    <mergeCell ref="B23:C23"/>
    <mergeCell ref="B26:C26"/>
    <mergeCell ref="B50:C50"/>
    <mergeCell ref="B33:C33"/>
    <mergeCell ref="B34:C34"/>
    <mergeCell ref="B36:C36"/>
    <mergeCell ref="B37:C37"/>
    <mergeCell ref="B45:C45"/>
    <mergeCell ref="B42:C42"/>
    <mergeCell ref="B43:C43"/>
    <mergeCell ref="B58:C58"/>
    <mergeCell ref="B67:C67"/>
    <mergeCell ref="B65:C65"/>
    <mergeCell ref="B66:C66"/>
    <mergeCell ref="B59:C59"/>
    <mergeCell ref="B49:C49"/>
    <mergeCell ref="B51:C51"/>
    <mergeCell ref="B52:C52"/>
    <mergeCell ref="B55:C55"/>
    <mergeCell ref="B57:C57"/>
    <mergeCell ref="C74:C75"/>
    <mergeCell ref="D74:D75"/>
    <mergeCell ref="B68:C68"/>
    <mergeCell ref="B62:C62"/>
    <mergeCell ref="B63:C63"/>
    <mergeCell ref="B64:C64"/>
    <mergeCell ref="E69:E94"/>
    <mergeCell ref="D76:D77"/>
    <mergeCell ref="D86:D87"/>
    <mergeCell ref="A82:D82"/>
    <mergeCell ref="C78:C79"/>
    <mergeCell ref="C84:C85"/>
    <mergeCell ref="D84:D85"/>
    <mergeCell ref="B84:B87"/>
    <mergeCell ref="C76:C77"/>
    <mergeCell ref="B74:B79"/>
    <mergeCell ref="A94:B94"/>
    <mergeCell ref="C94:D94"/>
    <mergeCell ref="A69:D69"/>
    <mergeCell ref="A72:D72"/>
    <mergeCell ref="D78:D79"/>
    <mergeCell ref="C86:C87"/>
    <mergeCell ref="E1:E25"/>
    <mergeCell ref="B47:C47"/>
    <mergeCell ref="B24:C24"/>
    <mergeCell ref="A53:D53"/>
    <mergeCell ref="B41:C41"/>
    <mergeCell ref="B44:C44"/>
    <mergeCell ref="B29:C29"/>
    <mergeCell ref="A11:D11"/>
    <mergeCell ref="A13:D13"/>
    <mergeCell ref="A15:D15"/>
    <mergeCell ref="B16:C16"/>
    <mergeCell ref="A17:D17"/>
    <mergeCell ref="A12:D12"/>
    <mergeCell ref="E26:E49"/>
    <mergeCell ref="E50:E68"/>
    <mergeCell ref="B22:C22"/>
  </mergeCells>
  <pageMargins left="0.51181102362204722" right="0.23622047244094491" top="0.59055118110236227" bottom="0.21" header="0.31496062992125984" footer="0.24"/>
  <pageSetup paperSize="9" scale="28" fitToHeight="2" orientation="landscape" horizontalDpi="360" verticalDpi="360" r:id="rId1"/>
  <rowBreaks count="1" manualBreakCount="1">
    <brk id="6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4</vt:lpstr>
      <vt:lpstr>'дод 4'!Заголовки_для_печати</vt:lpstr>
      <vt:lpstr>'дод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Марина Анатоліївна</dc:creator>
  <cp:lastModifiedBy>Щелінська Юлія Миколаївна</cp:lastModifiedBy>
  <cp:lastPrinted>2025-05-27T10:37:45Z</cp:lastPrinted>
  <dcterms:created xsi:type="dcterms:W3CDTF">2018-11-15T08:41:33Z</dcterms:created>
  <dcterms:modified xsi:type="dcterms:W3CDTF">2025-05-27T13:07:40Z</dcterms:modified>
</cp:coreProperties>
</file>