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05" activeTab="4"/>
  </bookViews>
  <sheets>
    <sheet name="завд. 1" sheetId="1" r:id="rId1"/>
    <sheet name="завд. 2" sheetId="2" r:id="rId2"/>
    <sheet name="завлд.4" sheetId="3" r:id="rId3"/>
    <sheet name="завд. 5" sheetId="4" r:id="rId4"/>
    <sheet name="завд. 9" sheetId="5" r:id="rId5"/>
    <sheet name="завд. 8" sheetId="6" r:id="rId6"/>
  </sheets>
  <definedNames>
    <definedName name="_xlnm.Print_Area" localSheetId="0">'завд. 1'!$A$1:$P$37</definedName>
    <definedName name="_xlnm.Print_Area" localSheetId="1">'завд. 2'!$A$1:$P$103</definedName>
    <definedName name="_xlnm.Print_Area" localSheetId="3">'завд. 5'!$A$1:$Q$33</definedName>
    <definedName name="_xlnm.Print_Area" localSheetId="5">'завд. 8'!$A$1:$Q$26</definedName>
    <definedName name="_xlnm.Print_Area" localSheetId="4">'завд. 9'!$A$1:$Q$22</definedName>
    <definedName name="_xlnm.Print_Area" localSheetId="2">'завлд.4'!$A$1:$Q$30</definedName>
  </definedNames>
  <calcPr fullCalcOnLoad="1"/>
</workbook>
</file>

<file path=xl/sharedStrings.xml><?xml version="1.0" encoding="utf-8"?>
<sst xmlns="http://schemas.openxmlformats.org/spreadsheetml/2006/main" count="386" uniqueCount="186">
  <si>
    <t>1.1.</t>
  </si>
  <si>
    <t>1.2.</t>
  </si>
  <si>
    <t>1.1.1.</t>
  </si>
  <si>
    <t>1.</t>
  </si>
  <si>
    <t xml:space="preserve"> 080101 "Лікарні"</t>
  </si>
  <si>
    <t>Сума, тис. грн.</t>
  </si>
  <si>
    <t>КУ "Сумська міська дитяча клінічна лікарня Святої Зінаїди"</t>
  </si>
  <si>
    <t>1.3.</t>
  </si>
  <si>
    <t>080500 "Загальні і спеціалізовані стоматологічні поліклініки"</t>
  </si>
  <si>
    <t>КУ "Сумська міська клінічна лікарня № 4"</t>
  </si>
  <si>
    <t>КУ "Сумська міська клінічна лікарня № 5"</t>
  </si>
  <si>
    <t>№ з/п</t>
  </si>
  <si>
    <t>КУ "Сумська міська клінічна лікарня № 1"</t>
  </si>
  <si>
    <t>2016-план</t>
  </si>
  <si>
    <t>2017 - прогноз</t>
  </si>
  <si>
    <t>2018 - прогноз</t>
  </si>
  <si>
    <t>2019 - прогноз</t>
  </si>
  <si>
    <t>2020 - прогноз</t>
  </si>
  <si>
    <t xml:space="preserve">                                           Розвиток матеріально-технічної бази лікувально-профілактичних закладів міста </t>
  </si>
  <si>
    <t xml:space="preserve">                                            міської комплексної програми "Охорона здоров'я на 2016-2020 роки"</t>
  </si>
  <si>
    <t xml:space="preserve">                                                               Розрахунок орієнтовних витрат на виконання Підпрограми VII. </t>
  </si>
  <si>
    <t>КУ "Сумська міська клінічна стоматологічна поліклініка"</t>
  </si>
  <si>
    <t>до рішення Сумської міської ради "Про затвердження міської комплексної</t>
  </si>
  <si>
    <t xml:space="preserve"> Програми "Охорона здоров'я на 2016-2020 роки"</t>
  </si>
  <si>
    <t>Завдання Програми, КТКВК та перелік послуг</t>
  </si>
  <si>
    <t>Площа, кв.м</t>
  </si>
  <si>
    <t>Вартість, тис. грн.</t>
  </si>
  <si>
    <t>Завдання 4. Забезпечити проведення капітальних ремонтів приміщень лікувально-профілактичних закладів міста</t>
  </si>
  <si>
    <t>1.1.2.</t>
  </si>
  <si>
    <t>КЗ "Центр первинної медикосанітарної допомоги №3 м. Суми"</t>
  </si>
  <si>
    <t>1.4.</t>
  </si>
  <si>
    <t>080203 "Перинатальні центри, пологові будинки"</t>
  </si>
  <si>
    <t>КУ "Сумський міський клінічний пологовий будинок Пресвятої Діви Марії""</t>
  </si>
  <si>
    <t>080800 "Первинна медико-санітарна допомога"</t>
  </si>
  <si>
    <t>Міський голова                                                                                                                           О.М. Лисенко</t>
  </si>
  <si>
    <t>1.1.3.</t>
  </si>
  <si>
    <t>1.1.4.</t>
  </si>
  <si>
    <t>1.2.1.</t>
  </si>
  <si>
    <t>1.3.1.</t>
  </si>
  <si>
    <t>1.4.1.</t>
  </si>
  <si>
    <t>від  2016 року №             МР</t>
  </si>
  <si>
    <t xml:space="preserve">                                            міської комплексної Програми "Охорона здоров'я на 2016-2020 роки"</t>
  </si>
  <si>
    <t>1 етап</t>
  </si>
  <si>
    <t>2 етап</t>
  </si>
  <si>
    <t>Завдання Програми, КТКВК та перелік обладнання</t>
  </si>
  <si>
    <t>Вартість, тис.         грн.</t>
  </si>
  <si>
    <t>Кіль-        кість, од.</t>
  </si>
  <si>
    <t>Завдання1.Забезпечити придбання медичного обладнання для надання медичної допомоги дитячому населенню міста</t>
  </si>
  <si>
    <t>КТКВК 080101(КУ "Сумська міська дитяча клінічна лікарня Святої Зінаїди")</t>
  </si>
  <si>
    <t>Фізіотерапевтичне, у т.ч.:</t>
  </si>
  <si>
    <t>Лор-комбайн</t>
  </si>
  <si>
    <t>Холтерівська система ЕКГ</t>
  </si>
  <si>
    <t>Стерилізатор</t>
  </si>
  <si>
    <t>Наркозно-дихальне:</t>
  </si>
  <si>
    <t>Концентрат кисню</t>
  </si>
  <si>
    <t>Апарат наркозний Леон</t>
  </si>
  <si>
    <t>Діагностичне</t>
  </si>
  <si>
    <t>Електроенцефалограф</t>
  </si>
  <si>
    <t>Лампа щілинна</t>
  </si>
  <si>
    <t>Монітор пацієнта</t>
  </si>
  <si>
    <t>Фіброгастродуоденоскоп</t>
  </si>
  <si>
    <t>Авторефрактометр</t>
  </si>
  <si>
    <t>Автоматичний апарат для миття та дезинфекції ендоскопів</t>
  </si>
  <si>
    <t>Лабораторне:</t>
  </si>
  <si>
    <t>Полуавтоматичний біохімічний аналізатор</t>
  </si>
  <si>
    <t>Гематологічний аналізатор</t>
  </si>
  <si>
    <t>Інше обладнання</t>
  </si>
  <si>
    <t>Сумський міський голова                                                                                                                                                      О.М. Лисенко</t>
  </si>
  <si>
    <t>Виконавець: Братушка О.В.</t>
  </si>
  <si>
    <t>Завдання 2. Забезпечити придбання  обладнання лікувально-профілактичними закладами для надання необхідної допомоги дорослому населенню міста</t>
  </si>
  <si>
    <t>080101"Лікарні"</t>
  </si>
  <si>
    <t>КУ "Сумська міська клінічна лікарня №1"</t>
  </si>
  <si>
    <t xml:space="preserve">Лабораторне обладнання, у т.ч.: </t>
  </si>
  <si>
    <t>Біохімічний автоматичний аналізатор HumaStar 600</t>
  </si>
  <si>
    <t>Автоматична система електрофарезу Sas-3</t>
  </si>
  <si>
    <t>Автоматичний імуноферментний аналізатор Labline</t>
  </si>
  <si>
    <t>Автоматичний аналізатор сечі Uritest-1500</t>
  </si>
  <si>
    <t>Автоматичний коагулометр М200</t>
  </si>
  <si>
    <t>Лікувально-діагностичне обладнання, у т.ч.:</t>
  </si>
  <si>
    <t>Лапараскопічна стійка</t>
  </si>
  <si>
    <t>Апарат УЗД</t>
  </si>
  <si>
    <t>Стіл операційний багатопрофільний</t>
  </si>
  <si>
    <t>Апарат УЗД портативний</t>
  </si>
  <si>
    <t>Ангіограф</t>
  </si>
  <si>
    <t>Рефрижераторна центрифуга для дискретного плазмофорезу DP 0306</t>
  </si>
  <si>
    <t>Гістерорезектоскоп</t>
  </si>
  <si>
    <t>Рентгенологічне обладнання, у т.ч.:</t>
  </si>
  <si>
    <t>Пересувний рентгенапарат</t>
  </si>
  <si>
    <t>Ендоскопічне обладнання, у т.ч.:</t>
  </si>
  <si>
    <t>Відеогастроскоп EVIS EXERA</t>
  </si>
  <si>
    <t>Відеоколоноскоп  EVIS EXERA</t>
  </si>
  <si>
    <t>Відеобронхоскоп EVIS EXERA</t>
  </si>
  <si>
    <t>Наркозно-дихальна апаратура, у т.ч.</t>
  </si>
  <si>
    <t>Апарат ШВЛ "Фаза-21"</t>
  </si>
  <si>
    <t>Апарат ШВЛ для палат інтенсивної терапії "Ювент-Т"</t>
  </si>
  <si>
    <t>Діагностичне обладнання:</t>
  </si>
  <si>
    <t>Електроенцелограф</t>
  </si>
  <si>
    <t>УЗД апарат для обстеження судин</t>
  </si>
  <si>
    <t>Комплекс рентген-діагностичний</t>
  </si>
  <si>
    <t>Флюорографічний цифровий апарат</t>
  </si>
  <si>
    <t>Ректосигмоскоп</t>
  </si>
  <si>
    <t>Фіброгастроскоп</t>
  </si>
  <si>
    <t>Томограф</t>
  </si>
  <si>
    <t>Лабораторне облаладнання</t>
  </si>
  <si>
    <t>Ааналізатор біохімічний автоматичний</t>
  </si>
  <si>
    <t>Ендовідеокамера  для діагностичного лапараскопу</t>
  </si>
  <si>
    <t>Відіоколоноскоп</t>
  </si>
  <si>
    <t>Рентгенівський комплекс на три робочих місця</t>
  </si>
  <si>
    <t>Цифровий флюорограф</t>
  </si>
  <si>
    <t>Фізіотерапевтичне:</t>
  </si>
  <si>
    <t>Апарат для плазмоферезу</t>
  </si>
  <si>
    <t>Мультифільтрат</t>
  </si>
  <si>
    <t>Апаарт штучної нирки</t>
  </si>
  <si>
    <t>Аналізатор біохімічний</t>
  </si>
  <si>
    <t>Мікроскоп офтольмологічний</t>
  </si>
  <si>
    <t>Факоемульсифікатор</t>
  </si>
  <si>
    <t>Монітор для стеження за хворим</t>
  </si>
  <si>
    <t>Дефібрилятор</t>
  </si>
  <si>
    <t xml:space="preserve">Холтерівський добовий монітор </t>
  </si>
  <si>
    <t xml:space="preserve"> 080203 "Перинатальні центри, пологові будинки"</t>
  </si>
  <si>
    <t>КУ "Сумський міський клінічний пологовий будинок"</t>
  </si>
  <si>
    <t>Реанімаційне обладнання</t>
  </si>
  <si>
    <t xml:space="preserve">Апарат ШВЛ </t>
  </si>
  <si>
    <t xml:space="preserve">Відкрита реанімаційна система для новонароджених </t>
  </si>
  <si>
    <t>Апарат для неінвазивної вентиляції новонароджених з комплектом масок та назальних канюль</t>
  </si>
  <si>
    <t>Апарат наркозно-дихальний</t>
  </si>
  <si>
    <t>СРАР 3-х канальний</t>
  </si>
  <si>
    <t>080800 "Первинна медикосанітарна допомога"</t>
  </si>
  <si>
    <t>КЗ "Центр первинної медикосанітарної допомоги №3"</t>
  </si>
  <si>
    <t>УЗД</t>
  </si>
  <si>
    <t>Електрокардіограф</t>
  </si>
  <si>
    <t>Гастрофіброскоп</t>
  </si>
  <si>
    <t>Стоматоустановка з кріслом пацієнта</t>
  </si>
  <si>
    <t>Зуботехнічна литейна установка</t>
  </si>
  <si>
    <t>Ортопонтамограф</t>
  </si>
  <si>
    <t>Сумський міський голова                                                                                                                                                                                                        О.М. Лисенко</t>
  </si>
  <si>
    <t>від                        2016 року №               -МР</t>
  </si>
  <si>
    <t xml:space="preserve">Апарат ЕКГ </t>
  </si>
  <si>
    <t>від                 2016 року №        -МР</t>
  </si>
  <si>
    <t>Середні витрати на ремонт 1 кв.м.</t>
  </si>
  <si>
    <t>Завдання 5. Забезпечити проведення капітальних ремонтів покрівель лікувально-профілактичних закладів міста</t>
  </si>
  <si>
    <t>Капітальний ремонт м'якої покрівлі</t>
  </si>
  <si>
    <t>2.</t>
  </si>
  <si>
    <t>2.1.1.</t>
  </si>
  <si>
    <t>3.</t>
  </si>
  <si>
    <t>3.1.1.</t>
  </si>
  <si>
    <t>Капітальний ремонт оцинкованої, шиферної покрівлі</t>
  </si>
  <si>
    <t>2.1.</t>
  </si>
  <si>
    <t>2.2.</t>
  </si>
  <si>
    <t>2.2.1.</t>
  </si>
  <si>
    <t>Сумський міський голова</t>
  </si>
  <si>
    <t>О.М. Лисенко</t>
  </si>
  <si>
    <t>1.1.1</t>
  </si>
  <si>
    <t>1.1.2</t>
  </si>
  <si>
    <t>1.1.3</t>
  </si>
  <si>
    <t>2.1.1</t>
  </si>
  <si>
    <t>2.1.2</t>
  </si>
  <si>
    <t>від                           2016 року №                -МР</t>
  </si>
  <si>
    <t>Додаток 3.2 до додатку 3</t>
  </si>
  <si>
    <t>Додаток 3.3 до додатку 3</t>
  </si>
  <si>
    <t>Додаток 3.5 до додатку 3</t>
  </si>
  <si>
    <t>Додаток 3.4 до додатку 3</t>
  </si>
  <si>
    <t>Інше обладнання (загальний фонд)</t>
  </si>
  <si>
    <t>Інше обладнання(загальний фонд)</t>
  </si>
  <si>
    <t>Виконаіець: Братушка О.В.</t>
  </si>
  <si>
    <t>Вартість одиниці/1 п.м., тис.         грн.</t>
  </si>
  <si>
    <t>Завдання 9. Створення електронного реєстру пацієнта</t>
  </si>
  <si>
    <t xml:space="preserve">Створення автоматизованих робочих місць </t>
  </si>
  <si>
    <t>Придбання сервера</t>
  </si>
  <si>
    <t>4.</t>
  </si>
  <si>
    <t>Сумський міський голова                                                                                                                                                                    О.М. Лисенко</t>
  </si>
  <si>
    <t>Впровадження програмного забезпечення автоматизованої системи реєстру пацієнта, (загальний фонд)</t>
  </si>
  <si>
    <t>Створення єдиної локальної мережі електронного реєстру пацієнта (загальний фонд)</t>
  </si>
  <si>
    <t>Додаток 3.6 до додатку 3</t>
  </si>
  <si>
    <t>від                           2016 року № -МР</t>
  </si>
  <si>
    <t xml:space="preserve"> Програми "Охорона здоров'я  на 2016-2020 роки"</t>
  </si>
  <si>
    <t xml:space="preserve">Завдання 8. Забезпечити  придбання та переобладнання автотранспорту для лікувально-профілактичних закладів міста </t>
  </si>
  <si>
    <t>Придбання автотранспорту</t>
  </si>
  <si>
    <t>1.1.4</t>
  </si>
  <si>
    <t>1.2.1</t>
  </si>
  <si>
    <t>080800"Первинна медико-санітарна допомога"</t>
  </si>
  <si>
    <t>1.3.1</t>
  </si>
  <si>
    <t>КЗ"Центр первинної медико-санітарної допомоги №3            м. Суми"</t>
  </si>
  <si>
    <t>Сумський міський голова                                                                                                                                                                      О.М. Лисенко</t>
  </si>
  <si>
    <t>від                                      2016 року №                            -МР</t>
  </si>
  <si>
    <t>Додаток 3.7 до додатку 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</si>
</sst>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12"/>
      <color indexed="9"/>
      <name val="Times New Roman"/>
      <family val="1"/>
    </font>
    <font>
      <sz val="14"/>
      <name val="Arial Cyr"/>
      <family val="0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0"/>
    </font>
    <font>
      <b/>
      <sz val="12"/>
      <color indexed="57"/>
      <name val="Times New Roman"/>
      <family val="1"/>
    </font>
    <font>
      <sz val="12"/>
      <color indexed="57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164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165" fontId="3" fillId="0" borderId="10" xfId="0" applyNumberFormat="1" applyFont="1" applyBorder="1" applyAlignment="1">
      <alignment/>
    </xf>
    <xf numFmtId="164" fontId="1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52" applyFont="1" applyFill="1">
      <alignment/>
      <protection/>
    </xf>
    <xf numFmtId="0" fontId="5" fillId="0" borderId="0" xfId="0" applyFont="1" applyFill="1" applyAlignment="1">
      <alignment/>
    </xf>
    <xf numFmtId="0" fontId="5" fillId="0" borderId="0" xfId="52" applyFont="1" applyFill="1">
      <alignment/>
      <protection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justify" vertical="center"/>
    </xf>
    <xf numFmtId="1" fontId="3" fillId="0" borderId="10" xfId="0" applyNumberFormat="1" applyFont="1" applyBorder="1" applyAlignment="1">
      <alignment horizontal="justify" vertical="center"/>
    </xf>
    <xf numFmtId="164" fontId="3" fillId="0" borderId="10" xfId="0" applyNumberFormat="1" applyFont="1" applyBorder="1" applyAlignment="1">
      <alignment horizontal="justify" vertical="center"/>
    </xf>
    <xf numFmtId="0" fontId="3" fillId="0" borderId="12" xfId="0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left" vertical="center" wrapText="1"/>
    </xf>
    <xf numFmtId="1" fontId="3" fillId="0" borderId="12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164" fontId="2" fillId="0" borderId="10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1" fontId="2" fillId="0" borderId="13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left"/>
    </xf>
    <xf numFmtId="0" fontId="7" fillId="33" borderId="14" xfId="0" applyFont="1" applyFill="1" applyBorder="1" applyAlignment="1">
      <alignment wrapText="1"/>
    </xf>
    <xf numFmtId="164" fontId="7" fillId="33" borderId="14" xfId="0" applyNumberFormat="1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wrapText="1"/>
    </xf>
    <xf numFmtId="164" fontId="2" fillId="0" borderId="14" xfId="0" applyNumberFormat="1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164" fontId="2" fillId="0" borderId="10" xfId="0" applyNumberFormat="1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left"/>
    </xf>
    <xf numFmtId="164" fontId="3" fillId="0" borderId="10" xfId="0" applyNumberFormat="1" applyFont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justify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/>
    </xf>
    <xf numFmtId="0" fontId="6" fillId="0" borderId="0" xfId="0" applyFont="1" applyBorder="1" applyAlignment="1">
      <alignment horizontal="center" wrapText="1"/>
    </xf>
    <xf numFmtId="0" fontId="3" fillId="0" borderId="10" xfId="52" applyFont="1" applyFill="1" applyBorder="1" applyAlignment="1">
      <alignment horizontal="left" vertical="center" wrapText="1"/>
      <protection/>
    </xf>
    <xf numFmtId="2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 vertical="center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164" fontId="2" fillId="33" borderId="10" xfId="0" applyNumberFormat="1" applyFont="1" applyFill="1" applyBorder="1" applyAlignment="1">
      <alignment horizontal="left" wrapText="1"/>
    </xf>
    <xf numFmtId="1" fontId="2" fillId="33" borderId="10" xfId="0" applyNumberFormat="1" applyFont="1" applyFill="1" applyBorder="1" applyAlignment="1">
      <alignment horizontal="left" wrapText="1"/>
    </xf>
    <xf numFmtId="2" fontId="2" fillId="0" borderId="10" xfId="0" applyNumberFormat="1" applyFont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left" vertical="top"/>
    </xf>
    <xf numFmtId="164" fontId="3" fillId="0" borderId="10" xfId="0" applyNumberFormat="1" applyFont="1" applyFill="1" applyBorder="1" applyAlignment="1">
      <alignment horizontal="left" vertical="top"/>
    </xf>
    <xf numFmtId="164" fontId="3" fillId="0" borderId="10" xfId="0" applyNumberFormat="1" applyFont="1" applyFill="1" applyBorder="1" applyAlignment="1">
      <alignment horizontal="left" vertical="center"/>
    </xf>
    <xf numFmtId="164" fontId="2" fillId="0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left" vertical="center"/>
    </xf>
    <xf numFmtId="164" fontId="2" fillId="33" borderId="10" xfId="0" applyNumberFormat="1" applyFont="1" applyFill="1" applyBorder="1" applyAlignment="1">
      <alignment horizontal="left" vertical="center"/>
    </xf>
    <xf numFmtId="2" fontId="2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/>
    </xf>
    <xf numFmtId="165" fontId="3" fillId="0" borderId="10" xfId="0" applyNumberFormat="1" applyFont="1" applyBorder="1" applyAlignment="1">
      <alignment horizontal="left" vertical="center"/>
    </xf>
    <xf numFmtId="165" fontId="2" fillId="0" borderId="10" xfId="0" applyNumberFormat="1" applyFont="1" applyBorder="1" applyAlignment="1">
      <alignment horizontal="left" vertical="center"/>
    </xf>
    <xf numFmtId="0" fontId="3" fillId="33" borderId="10" xfId="0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horizontal="left"/>
    </xf>
    <xf numFmtId="164" fontId="9" fillId="0" borderId="10" xfId="0" applyNumberFormat="1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164" fontId="2" fillId="33" borderId="1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2" fontId="7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left" vertical="top" wrapText="1"/>
    </xf>
    <xf numFmtId="165" fontId="3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left" vertical="top" wrapText="1"/>
    </xf>
    <xf numFmtId="165" fontId="2" fillId="0" borderId="10" xfId="0" applyNumberFormat="1" applyFont="1" applyFill="1" applyBorder="1" applyAlignment="1">
      <alignment horizontal="left" vertical="top" wrapText="1"/>
    </xf>
    <xf numFmtId="165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164" fontId="2" fillId="0" borderId="10" xfId="0" applyNumberFormat="1" applyFont="1" applyBorder="1" applyAlignment="1">
      <alignment horizontal="left" vertical="top"/>
    </xf>
    <xf numFmtId="2" fontId="2" fillId="0" borderId="10" xfId="0" applyNumberFormat="1" applyFont="1" applyBorder="1" applyAlignment="1">
      <alignment horizontal="left" vertical="top"/>
    </xf>
    <xf numFmtId="2" fontId="2" fillId="0" borderId="10" xfId="0" applyNumberFormat="1" applyFont="1" applyFill="1" applyBorder="1" applyAlignment="1">
      <alignment horizontal="left" vertical="top" wrapText="1"/>
    </xf>
    <xf numFmtId="164" fontId="2" fillId="33" borderId="10" xfId="0" applyNumberFormat="1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165" fontId="2" fillId="33" borderId="1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/>
    </xf>
    <xf numFmtId="2" fontId="3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/>
    </xf>
    <xf numFmtId="2" fontId="2" fillId="33" borderId="10" xfId="0" applyNumberFormat="1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left"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/>
    </xf>
    <xf numFmtId="1" fontId="5" fillId="0" borderId="0" xfId="0" applyNumberFormat="1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65" fontId="5" fillId="0" borderId="0" xfId="0" applyNumberFormat="1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164" fontId="16" fillId="0" borderId="10" xfId="0" applyNumberFormat="1" applyFont="1" applyBorder="1" applyAlignment="1">
      <alignment/>
    </xf>
    <xf numFmtId="2" fontId="16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4" borderId="0" xfId="0" applyFont="1" applyFill="1" applyAlignment="1">
      <alignment/>
    </xf>
    <xf numFmtId="0" fontId="6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 wrapText="1"/>
    </xf>
    <xf numFmtId="164" fontId="50" fillId="0" borderId="10" xfId="0" applyNumberFormat="1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2" fontId="51" fillId="35" borderId="10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5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justify"/>
    </xf>
    <xf numFmtId="0" fontId="2" fillId="0" borderId="12" xfId="0" applyFont="1" applyBorder="1" applyAlignment="1">
      <alignment horizontal="justify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2" fillId="33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view="pageBreakPreview" zoomScale="75" zoomScaleNormal="75" zoomScaleSheetLayoutView="75" zoomScalePageLayoutView="0" workbookViewId="0" topLeftCell="A10">
      <selection activeCell="D13" sqref="D13"/>
    </sheetView>
  </sheetViews>
  <sheetFormatPr defaultColWidth="9.140625" defaultRowHeight="12.75"/>
  <cols>
    <col min="1" max="1" width="30.421875" style="0" customWidth="1"/>
    <col min="2" max="2" width="10.28125" style="0" customWidth="1"/>
    <col min="5" max="5" width="10.8515625" style="0" customWidth="1"/>
    <col min="8" max="8" width="11.28125" style="0" customWidth="1"/>
    <col min="11" max="11" width="10.140625" style="0" customWidth="1"/>
    <col min="14" max="14" width="10.421875" style="0" customWidth="1"/>
  </cols>
  <sheetData>
    <row r="1" spans="1:19" ht="18.75">
      <c r="A1" s="11"/>
      <c r="B1" s="11"/>
      <c r="C1" s="11"/>
      <c r="D1" s="11"/>
      <c r="E1" s="11"/>
      <c r="F1" s="11"/>
      <c r="G1" s="11"/>
      <c r="H1" s="11"/>
      <c r="I1" s="11"/>
      <c r="J1" s="12"/>
      <c r="K1" s="13" t="s">
        <v>158</v>
      </c>
      <c r="L1" s="12"/>
      <c r="M1" s="14"/>
      <c r="N1" s="15"/>
      <c r="O1" s="15"/>
      <c r="P1" s="11"/>
      <c r="Q1" s="11"/>
      <c r="R1" s="11"/>
      <c r="S1" s="11"/>
    </row>
    <row r="2" spans="1:19" ht="15.75">
      <c r="A2" s="11"/>
      <c r="B2" s="1"/>
      <c r="C2" s="1"/>
      <c r="D2" s="1"/>
      <c r="E2" s="1"/>
      <c r="F2" s="1"/>
      <c r="G2" s="1"/>
      <c r="H2" s="221" t="s">
        <v>22</v>
      </c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</row>
    <row r="3" spans="1:19" ht="15.75">
      <c r="A3" s="11"/>
      <c r="B3" s="1"/>
      <c r="C3" s="1"/>
      <c r="D3" s="1"/>
      <c r="E3" s="1"/>
      <c r="F3" s="1"/>
      <c r="G3" s="1"/>
      <c r="H3" s="1" t="s">
        <v>23</v>
      </c>
      <c r="I3" s="1"/>
      <c r="J3" s="16"/>
      <c r="K3" s="16"/>
      <c r="L3" s="16"/>
      <c r="M3" s="16"/>
      <c r="N3" s="16"/>
      <c r="O3" s="16"/>
      <c r="P3" s="1"/>
      <c r="Q3" s="1"/>
      <c r="R3" s="1"/>
      <c r="S3" s="1"/>
    </row>
    <row r="4" spans="1:19" ht="15.75">
      <c r="A4" s="11"/>
      <c r="B4" s="1"/>
      <c r="C4" s="1"/>
      <c r="D4" s="1"/>
      <c r="E4" s="1"/>
      <c r="F4" s="1"/>
      <c r="G4" s="1"/>
      <c r="H4" s="222" t="s">
        <v>138</v>
      </c>
      <c r="I4" s="222"/>
      <c r="J4" s="222"/>
      <c r="K4" s="222"/>
      <c r="L4" s="222"/>
      <c r="M4" s="222"/>
      <c r="N4" s="222"/>
      <c r="O4" s="222"/>
      <c r="P4" s="1"/>
      <c r="Q4" s="1"/>
      <c r="R4" s="1"/>
      <c r="S4" s="1"/>
    </row>
    <row r="5" spans="1:19" ht="18.75">
      <c r="A5" s="18"/>
      <c r="B5" s="1"/>
      <c r="C5" s="1"/>
      <c r="D5" s="1"/>
      <c r="E5" s="1"/>
      <c r="F5" s="1"/>
      <c r="G5" s="1"/>
      <c r="H5" s="1"/>
      <c r="I5" s="1"/>
      <c r="J5" s="12"/>
      <c r="K5" s="12"/>
      <c r="L5" s="12"/>
      <c r="M5" s="12"/>
      <c r="N5" s="12"/>
      <c r="O5" s="12"/>
      <c r="P5" s="1"/>
      <c r="Q5" s="1"/>
      <c r="R5" s="1"/>
      <c r="S5" s="1"/>
    </row>
    <row r="6" spans="1:19" ht="18.75">
      <c r="A6" s="223" t="s">
        <v>20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1"/>
      <c r="R6" s="1"/>
      <c r="S6" s="1"/>
    </row>
    <row r="7" spans="1:19" ht="18.75">
      <c r="A7" s="219" t="s">
        <v>18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1"/>
      <c r="R7" s="1"/>
      <c r="S7" s="1"/>
    </row>
    <row r="8" spans="1:19" ht="18.75">
      <c r="A8" s="219" t="s">
        <v>41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19"/>
      <c r="R8" s="19"/>
      <c r="S8" s="19"/>
    </row>
    <row r="9" spans="1:19" ht="15.7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1"/>
      <c r="P9" s="20"/>
      <c r="Q9" s="1"/>
      <c r="R9" s="1"/>
      <c r="S9" s="1"/>
    </row>
    <row r="10" spans="1:19" ht="15.75">
      <c r="A10" s="22"/>
      <c r="B10" s="220" t="s">
        <v>42</v>
      </c>
      <c r="C10" s="220"/>
      <c r="D10" s="220"/>
      <c r="E10" s="220"/>
      <c r="F10" s="220"/>
      <c r="G10" s="220"/>
      <c r="H10" s="220"/>
      <c r="I10" s="220"/>
      <c r="J10" s="220"/>
      <c r="K10" s="220" t="s">
        <v>43</v>
      </c>
      <c r="L10" s="220"/>
      <c r="M10" s="220"/>
      <c r="N10" s="220"/>
      <c r="O10" s="220"/>
      <c r="P10" s="220"/>
      <c r="Q10" s="1"/>
      <c r="R10" s="1"/>
      <c r="S10" s="1"/>
    </row>
    <row r="11" spans="1:19" ht="15.75">
      <c r="A11" s="214" t="s">
        <v>44</v>
      </c>
      <c r="B11" s="216" t="s">
        <v>13</v>
      </c>
      <c r="C11" s="216"/>
      <c r="D11" s="216"/>
      <c r="E11" s="216" t="s">
        <v>14</v>
      </c>
      <c r="F11" s="216"/>
      <c r="G11" s="216"/>
      <c r="H11" s="217" t="s">
        <v>15</v>
      </c>
      <c r="I11" s="217"/>
      <c r="J11" s="217"/>
      <c r="K11" s="218" t="s">
        <v>16</v>
      </c>
      <c r="L11" s="218"/>
      <c r="M11" s="218"/>
      <c r="N11" s="218" t="s">
        <v>17</v>
      </c>
      <c r="O11" s="218"/>
      <c r="P11" s="218"/>
      <c r="Q11" s="1"/>
      <c r="R11" s="1"/>
      <c r="S11" s="1"/>
    </row>
    <row r="12" spans="1:19" ht="47.25">
      <c r="A12" s="215"/>
      <c r="B12" s="23" t="s">
        <v>45</v>
      </c>
      <c r="C12" s="23" t="s">
        <v>46</v>
      </c>
      <c r="D12" s="23" t="s">
        <v>5</v>
      </c>
      <c r="E12" s="23" t="s">
        <v>45</v>
      </c>
      <c r="F12" s="23" t="s">
        <v>46</v>
      </c>
      <c r="G12" s="23" t="s">
        <v>5</v>
      </c>
      <c r="H12" s="23" t="s">
        <v>45</v>
      </c>
      <c r="I12" s="23" t="s">
        <v>46</v>
      </c>
      <c r="J12" s="23" t="s">
        <v>5</v>
      </c>
      <c r="K12" s="23" t="s">
        <v>45</v>
      </c>
      <c r="L12" s="23" t="s">
        <v>46</v>
      </c>
      <c r="M12" s="23" t="s">
        <v>5</v>
      </c>
      <c r="N12" s="23" t="s">
        <v>45</v>
      </c>
      <c r="O12" s="23" t="s">
        <v>46</v>
      </c>
      <c r="P12" s="23" t="s">
        <v>5</v>
      </c>
      <c r="Q12" s="1"/>
      <c r="R12" s="1"/>
      <c r="S12" s="1"/>
    </row>
    <row r="13" spans="1:19" ht="82.5" customHeight="1">
      <c r="A13" s="3" t="s">
        <v>47</v>
      </c>
      <c r="B13" s="25">
        <f>B14</f>
        <v>277.9892857142857</v>
      </c>
      <c r="C13" s="26">
        <f aca="true" t="shared" si="0" ref="C13:P13">C14</f>
        <v>14</v>
      </c>
      <c r="D13" s="25">
        <f t="shared" si="0"/>
        <v>3891.85</v>
      </c>
      <c r="E13" s="25">
        <f t="shared" si="0"/>
        <v>1614.3</v>
      </c>
      <c r="F13" s="26">
        <f t="shared" si="0"/>
        <v>59</v>
      </c>
      <c r="G13" s="27">
        <f t="shared" si="0"/>
        <v>2345.3</v>
      </c>
      <c r="H13" s="25">
        <f t="shared" si="0"/>
        <v>1010</v>
      </c>
      <c r="I13" s="26">
        <f t="shared" si="0"/>
        <v>27</v>
      </c>
      <c r="J13" s="25">
        <f t="shared" si="0"/>
        <v>1369.8</v>
      </c>
      <c r="K13" s="25">
        <f t="shared" si="0"/>
        <v>127.8</v>
      </c>
      <c r="L13" s="26">
        <f t="shared" si="0"/>
        <v>12</v>
      </c>
      <c r="M13" s="25">
        <f t="shared" si="0"/>
        <v>405.6</v>
      </c>
      <c r="N13" s="25">
        <f t="shared" si="0"/>
        <v>381</v>
      </c>
      <c r="O13" s="26">
        <f t="shared" si="0"/>
        <v>9</v>
      </c>
      <c r="P13" s="25">
        <f t="shared" si="0"/>
        <v>447</v>
      </c>
      <c r="Q13" s="11"/>
      <c r="R13" s="11"/>
      <c r="S13" s="11"/>
    </row>
    <row r="14" spans="1:19" ht="70.5" customHeight="1">
      <c r="A14" s="28" t="s">
        <v>48</v>
      </c>
      <c r="B14" s="29">
        <f>D14/C14</f>
        <v>277.9892857142857</v>
      </c>
      <c r="C14" s="28">
        <f>SUM(C15:C32)</f>
        <v>14</v>
      </c>
      <c r="D14" s="28">
        <f aca="true" t="shared" si="1" ref="D14:P14">SUM(D15:D32)</f>
        <v>3891.85</v>
      </c>
      <c r="E14" s="28">
        <f t="shared" si="1"/>
        <v>1614.3</v>
      </c>
      <c r="F14" s="28">
        <f t="shared" si="1"/>
        <v>59</v>
      </c>
      <c r="G14" s="30">
        <f t="shared" si="1"/>
        <v>2345.3</v>
      </c>
      <c r="H14" s="30">
        <f t="shared" si="1"/>
        <v>1010</v>
      </c>
      <c r="I14" s="31">
        <f t="shared" si="1"/>
        <v>27</v>
      </c>
      <c r="J14" s="30">
        <f t="shared" si="1"/>
        <v>1369.8</v>
      </c>
      <c r="K14" s="30">
        <f t="shared" si="1"/>
        <v>127.8</v>
      </c>
      <c r="L14" s="31">
        <f t="shared" si="1"/>
        <v>12</v>
      </c>
      <c r="M14" s="30">
        <f t="shared" si="1"/>
        <v>405.6</v>
      </c>
      <c r="N14" s="30">
        <f t="shared" si="1"/>
        <v>381</v>
      </c>
      <c r="O14" s="31">
        <f t="shared" si="1"/>
        <v>9</v>
      </c>
      <c r="P14" s="30">
        <f t="shared" si="1"/>
        <v>447</v>
      </c>
      <c r="Q14" s="11"/>
      <c r="R14" s="11"/>
      <c r="S14" s="11"/>
    </row>
    <row r="15" spans="1:19" ht="27.75" customHeight="1">
      <c r="A15" s="32" t="s">
        <v>49</v>
      </c>
      <c r="B15" s="33"/>
      <c r="C15" s="33"/>
      <c r="D15" s="33"/>
      <c r="E15" s="34"/>
      <c r="F15" s="34"/>
      <c r="G15" s="34"/>
      <c r="H15" s="34"/>
      <c r="I15" s="34"/>
      <c r="J15" s="35"/>
      <c r="K15" s="36"/>
      <c r="L15" s="36"/>
      <c r="M15" s="36"/>
      <c r="N15" s="34"/>
      <c r="O15" s="34"/>
      <c r="P15" s="34"/>
      <c r="Q15" s="11"/>
      <c r="R15" s="11"/>
      <c r="S15" s="11"/>
    </row>
    <row r="16" spans="1:19" ht="22.5" customHeight="1">
      <c r="A16" s="33" t="s">
        <v>50</v>
      </c>
      <c r="B16" s="37">
        <v>1500</v>
      </c>
      <c r="C16" s="33">
        <v>1</v>
      </c>
      <c r="D16" s="37">
        <v>1500</v>
      </c>
      <c r="E16" s="34"/>
      <c r="F16" s="34"/>
      <c r="G16" s="34"/>
      <c r="H16" s="34"/>
      <c r="I16" s="34"/>
      <c r="J16" s="35"/>
      <c r="K16" s="36"/>
      <c r="L16" s="36"/>
      <c r="M16" s="36"/>
      <c r="N16" s="34"/>
      <c r="O16" s="34"/>
      <c r="P16" s="34"/>
      <c r="Q16" s="11"/>
      <c r="R16" s="11"/>
      <c r="S16" s="11"/>
    </row>
    <row r="17" spans="1:19" ht="24.75" customHeight="1">
      <c r="A17" s="33" t="s">
        <v>51</v>
      </c>
      <c r="B17" s="37"/>
      <c r="C17" s="33"/>
      <c r="D17" s="37"/>
      <c r="E17" s="36">
        <v>145</v>
      </c>
      <c r="F17" s="36">
        <v>1</v>
      </c>
      <c r="G17" s="36">
        <v>145</v>
      </c>
      <c r="H17" s="34"/>
      <c r="I17" s="34"/>
      <c r="J17" s="35"/>
      <c r="K17" s="36"/>
      <c r="L17" s="36"/>
      <c r="M17" s="36"/>
      <c r="N17" s="34"/>
      <c r="O17" s="34"/>
      <c r="P17" s="34"/>
      <c r="Q17" s="11"/>
      <c r="R17" s="11"/>
      <c r="S17" s="11"/>
    </row>
    <row r="18" spans="1:19" ht="15.75">
      <c r="A18" s="38" t="s">
        <v>52</v>
      </c>
      <c r="B18" s="39">
        <v>158</v>
      </c>
      <c r="C18" s="40">
        <v>1</v>
      </c>
      <c r="D18" s="39">
        <v>158</v>
      </c>
      <c r="E18" s="41"/>
      <c r="F18" s="41"/>
      <c r="G18" s="36"/>
      <c r="H18" s="41"/>
      <c r="I18" s="41"/>
      <c r="J18" s="36"/>
      <c r="K18" s="41"/>
      <c r="L18" s="41"/>
      <c r="M18" s="36"/>
      <c r="N18" s="42"/>
      <c r="O18" s="42"/>
      <c r="P18" s="43"/>
      <c r="Q18" s="11"/>
      <c r="R18" s="11"/>
      <c r="S18" s="11"/>
    </row>
    <row r="19" spans="1:19" ht="15" customHeight="1">
      <c r="A19" s="44" t="s">
        <v>53</v>
      </c>
      <c r="B19" s="39"/>
      <c r="C19" s="40"/>
      <c r="D19" s="39"/>
      <c r="E19" s="41"/>
      <c r="F19" s="41"/>
      <c r="G19" s="36"/>
      <c r="H19" s="41"/>
      <c r="I19" s="41"/>
      <c r="J19" s="36"/>
      <c r="K19" s="41"/>
      <c r="L19" s="41"/>
      <c r="M19" s="36"/>
      <c r="N19" s="45"/>
      <c r="O19" s="45"/>
      <c r="P19" s="46"/>
      <c r="Q19" s="11"/>
      <c r="R19" s="11"/>
      <c r="S19" s="11"/>
    </row>
    <row r="20" spans="1:19" ht="19.5" customHeight="1">
      <c r="A20" s="38" t="s">
        <v>54</v>
      </c>
      <c r="B20" s="39">
        <v>42</v>
      </c>
      <c r="C20" s="40">
        <v>1</v>
      </c>
      <c r="D20" s="39">
        <v>42</v>
      </c>
      <c r="E20" s="41"/>
      <c r="F20" s="41"/>
      <c r="G20" s="36"/>
      <c r="H20" s="41"/>
      <c r="I20" s="41"/>
      <c r="J20" s="36"/>
      <c r="K20" s="41"/>
      <c r="L20" s="41"/>
      <c r="M20" s="36"/>
      <c r="N20" s="42"/>
      <c r="O20" s="42"/>
      <c r="P20" s="43"/>
      <c r="Q20" s="11"/>
      <c r="R20" s="11"/>
      <c r="S20" s="11"/>
    </row>
    <row r="21" spans="1:19" ht="20.25" customHeight="1">
      <c r="A21" s="38" t="s">
        <v>55</v>
      </c>
      <c r="B21" s="39">
        <v>1400</v>
      </c>
      <c r="C21" s="40">
        <v>1</v>
      </c>
      <c r="D21" s="39">
        <v>1400</v>
      </c>
      <c r="E21" s="47"/>
      <c r="F21" s="47"/>
      <c r="G21" s="24"/>
      <c r="H21" s="41">
        <v>800</v>
      </c>
      <c r="I21" s="41">
        <v>1</v>
      </c>
      <c r="J21" s="36">
        <v>800</v>
      </c>
      <c r="K21" s="41"/>
      <c r="L21" s="41"/>
      <c r="M21" s="36"/>
      <c r="N21" s="42"/>
      <c r="O21" s="36"/>
      <c r="P21" s="36"/>
      <c r="Q21" s="11"/>
      <c r="R21" s="11"/>
      <c r="S21" s="11"/>
    </row>
    <row r="22" spans="1:19" ht="15.75" customHeight="1">
      <c r="A22" s="48" t="s">
        <v>56</v>
      </c>
      <c r="B22" s="49"/>
      <c r="C22" s="50"/>
      <c r="D22" s="49"/>
      <c r="E22" s="51"/>
      <c r="F22" s="52"/>
      <c r="G22" s="41"/>
      <c r="H22" s="52"/>
      <c r="I22" s="52"/>
      <c r="J22" s="52"/>
      <c r="K22" s="41"/>
      <c r="L22" s="41"/>
      <c r="M22" s="41"/>
      <c r="N22" s="41"/>
      <c r="O22" s="41"/>
      <c r="P22" s="41"/>
      <c r="Q22" s="11"/>
      <c r="R22" s="11"/>
      <c r="S22" s="11"/>
    </row>
    <row r="23" spans="1:19" ht="28.5" customHeight="1">
      <c r="A23" s="53" t="s">
        <v>57</v>
      </c>
      <c r="B23" s="54">
        <v>120</v>
      </c>
      <c r="C23" s="55">
        <v>1</v>
      </c>
      <c r="D23" s="54">
        <v>120</v>
      </c>
      <c r="E23" s="52">
        <v>880</v>
      </c>
      <c r="F23" s="52">
        <v>1</v>
      </c>
      <c r="G23" s="41">
        <v>880</v>
      </c>
      <c r="H23" s="52"/>
      <c r="I23" s="52"/>
      <c r="J23" s="41"/>
      <c r="K23" s="56"/>
      <c r="L23" s="56"/>
      <c r="M23" s="41"/>
      <c r="N23" s="41">
        <v>120</v>
      </c>
      <c r="O23" s="41">
        <v>1</v>
      </c>
      <c r="P23" s="41">
        <v>120</v>
      </c>
      <c r="Q23" s="11"/>
      <c r="R23" s="11"/>
      <c r="S23" s="11"/>
    </row>
    <row r="24" spans="1:19" ht="25.5" customHeight="1">
      <c r="A24" s="53" t="s">
        <v>58</v>
      </c>
      <c r="B24" s="54">
        <v>170</v>
      </c>
      <c r="C24" s="55">
        <v>1</v>
      </c>
      <c r="D24" s="54">
        <v>170</v>
      </c>
      <c r="E24" s="47"/>
      <c r="F24" s="47"/>
      <c r="G24" s="41"/>
      <c r="H24" s="42"/>
      <c r="I24" s="42"/>
      <c r="J24" s="41"/>
      <c r="K24" s="56"/>
      <c r="L24" s="56"/>
      <c r="M24" s="41"/>
      <c r="N24" s="41">
        <v>250</v>
      </c>
      <c r="O24" s="41">
        <v>1</v>
      </c>
      <c r="P24" s="41">
        <v>250</v>
      </c>
      <c r="Q24" s="11"/>
      <c r="R24" s="11"/>
      <c r="S24" s="11"/>
    </row>
    <row r="25" spans="1:19" ht="25.5" customHeight="1">
      <c r="A25" s="53" t="s">
        <v>59</v>
      </c>
      <c r="B25" s="54"/>
      <c r="C25" s="55"/>
      <c r="D25" s="54"/>
      <c r="E25" s="47"/>
      <c r="F25" s="47"/>
      <c r="G25" s="41"/>
      <c r="H25" s="42"/>
      <c r="I25" s="42"/>
      <c r="J25" s="41"/>
      <c r="K25" s="56">
        <v>100</v>
      </c>
      <c r="L25" s="56">
        <v>1</v>
      </c>
      <c r="M25" s="41">
        <v>100</v>
      </c>
      <c r="N25" s="41"/>
      <c r="O25" s="41"/>
      <c r="P25" s="41"/>
      <c r="Q25" s="11"/>
      <c r="R25" s="11"/>
      <c r="S25" s="11"/>
    </row>
    <row r="26" spans="1:19" ht="23.25" customHeight="1">
      <c r="A26" s="53" t="s">
        <v>60</v>
      </c>
      <c r="B26" s="54"/>
      <c r="C26" s="55"/>
      <c r="D26" s="54"/>
      <c r="E26" s="52">
        <v>195</v>
      </c>
      <c r="F26" s="52">
        <v>1</v>
      </c>
      <c r="G26" s="41">
        <v>195</v>
      </c>
      <c r="H26" s="52">
        <v>195</v>
      </c>
      <c r="I26" s="52">
        <v>1</v>
      </c>
      <c r="J26" s="41">
        <v>195</v>
      </c>
      <c r="K26" s="57"/>
      <c r="L26" s="57"/>
      <c r="M26" s="41"/>
      <c r="N26" s="41"/>
      <c r="O26" s="41"/>
      <c r="P26" s="41"/>
      <c r="Q26" s="11"/>
      <c r="R26" s="11"/>
      <c r="S26" s="11"/>
    </row>
    <row r="27" spans="1:19" ht="20.25" customHeight="1">
      <c r="A27" s="53" t="s">
        <v>61</v>
      </c>
      <c r="B27" s="54">
        <v>220</v>
      </c>
      <c r="C27" s="55">
        <v>1</v>
      </c>
      <c r="D27" s="54">
        <v>220</v>
      </c>
      <c r="E27" s="52"/>
      <c r="F27" s="52"/>
      <c r="G27" s="41"/>
      <c r="H27" s="52"/>
      <c r="I27" s="52"/>
      <c r="J27" s="41"/>
      <c r="K27" s="57"/>
      <c r="L27" s="57"/>
      <c r="M27" s="41"/>
      <c r="N27" s="41"/>
      <c r="O27" s="41"/>
      <c r="P27" s="41"/>
      <c r="Q27" s="11"/>
      <c r="R27" s="11"/>
      <c r="S27" s="11"/>
    </row>
    <row r="28" spans="1:19" ht="54.75" customHeight="1">
      <c r="A28" s="4" t="s">
        <v>62</v>
      </c>
      <c r="B28" s="41">
        <v>160</v>
      </c>
      <c r="C28" s="52">
        <v>1</v>
      </c>
      <c r="D28" s="41">
        <v>160</v>
      </c>
      <c r="E28" s="41">
        <v>160</v>
      </c>
      <c r="F28" s="41">
        <v>1</v>
      </c>
      <c r="G28" s="41">
        <v>160</v>
      </c>
      <c r="H28" s="58"/>
      <c r="I28" s="59"/>
      <c r="J28" s="41"/>
      <c r="K28" s="58"/>
      <c r="L28" s="58"/>
      <c r="M28" s="41"/>
      <c r="N28" s="58"/>
      <c r="O28" s="59"/>
      <c r="P28" s="58"/>
      <c r="Q28" s="11"/>
      <c r="R28" s="11"/>
      <c r="S28" s="11"/>
    </row>
    <row r="29" spans="1:19" ht="17.25" customHeight="1">
      <c r="A29" s="60" t="s">
        <v>63</v>
      </c>
      <c r="B29" s="52"/>
      <c r="C29" s="52"/>
      <c r="D29" s="41"/>
      <c r="E29" s="41"/>
      <c r="F29" s="41"/>
      <c r="G29" s="41"/>
      <c r="H29" s="58"/>
      <c r="I29" s="59"/>
      <c r="J29" s="41"/>
      <c r="K29" s="58"/>
      <c r="L29" s="58"/>
      <c r="M29" s="41"/>
      <c r="N29" s="58"/>
      <c r="O29" s="59"/>
      <c r="P29" s="58"/>
      <c r="Q29" s="11"/>
      <c r="R29" s="11"/>
      <c r="S29" s="11"/>
    </row>
    <row r="30" spans="1:19" ht="33" customHeight="1">
      <c r="A30" s="4" t="s">
        <v>64</v>
      </c>
      <c r="B30" s="52"/>
      <c r="C30" s="52"/>
      <c r="D30" s="41"/>
      <c r="E30" s="41">
        <v>100</v>
      </c>
      <c r="F30" s="41">
        <v>1</v>
      </c>
      <c r="G30" s="41">
        <v>100</v>
      </c>
      <c r="H30" s="58"/>
      <c r="I30" s="59"/>
      <c r="J30" s="41"/>
      <c r="K30" s="58"/>
      <c r="L30" s="58"/>
      <c r="M30" s="41"/>
      <c r="N30" s="58"/>
      <c r="O30" s="59"/>
      <c r="P30" s="58"/>
      <c r="Q30" s="11"/>
      <c r="R30" s="11"/>
      <c r="S30" s="11"/>
    </row>
    <row r="31" spans="1:19" ht="18" customHeight="1">
      <c r="A31" s="4" t="s">
        <v>65</v>
      </c>
      <c r="B31" s="52"/>
      <c r="C31" s="52"/>
      <c r="D31" s="41"/>
      <c r="E31" s="41">
        <v>120</v>
      </c>
      <c r="F31" s="41">
        <v>1</v>
      </c>
      <c r="G31" s="41">
        <v>120</v>
      </c>
      <c r="H31" s="58"/>
      <c r="I31" s="59"/>
      <c r="J31" s="41"/>
      <c r="K31" s="58"/>
      <c r="L31" s="58"/>
      <c r="M31" s="41"/>
      <c r="N31" s="58"/>
      <c r="O31" s="59"/>
      <c r="P31" s="58"/>
      <c r="Q31" s="11"/>
      <c r="R31" s="11"/>
      <c r="S31" s="11"/>
    </row>
    <row r="32" spans="1:19" ht="15.75">
      <c r="A32" s="2" t="s">
        <v>66</v>
      </c>
      <c r="B32" s="41">
        <f>D32/C32</f>
        <v>20.308333333333334</v>
      </c>
      <c r="C32" s="52">
        <v>6</v>
      </c>
      <c r="D32" s="41">
        <v>121.85</v>
      </c>
      <c r="E32" s="41">
        <v>14.3</v>
      </c>
      <c r="F32" s="41">
        <v>53</v>
      </c>
      <c r="G32" s="41">
        <v>745.3</v>
      </c>
      <c r="H32" s="41">
        <v>15</v>
      </c>
      <c r="I32" s="41">
        <v>25</v>
      </c>
      <c r="J32" s="41">
        <v>374.8</v>
      </c>
      <c r="K32" s="41">
        <v>27.8</v>
      </c>
      <c r="L32" s="41">
        <v>11</v>
      </c>
      <c r="M32" s="41">
        <v>305.6</v>
      </c>
      <c r="N32" s="41">
        <v>11</v>
      </c>
      <c r="O32" s="41">
        <v>7</v>
      </c>
      <c r="P32" s="41">
        <v>77</v>
      </c>
      <c r="Q32" s="11"/>
      <c r="R32" s="11"/>
      <c r="S32" s="11"/>
    </row>
    <row r="33" spans="1:19" ht="18.75">
      <c r="A33" s="61"/>
      <c r="B33" s="61"/>
      <c r="C33" s="61"/>
      <c r="D33" s="61"/>
      <c r="E33" s="62"/>
      <c r="F33" s="62"/>
      <c r="G33" s="62"/>
      <c r="H33" s="62"/>
      <c r="I33" s="62"/>
      <c r="J33" s="62"/>
      <c r="K33" s="63"/>
      <c r="L33" s="63"/>
      <c r="M33" s="63"/>
      <c r="N33" s="63"/>
      <c r="O33" s="63"/>
      <c r="P33" s="63"/>
      <c r="Q33" s="11"/>
      <c r="R33" s="11"/>
      <c r="S33" s="11"/>
    </row>
    <row r="34" spans="1:19" ht="18.75">
      <c r="A34" s="18"/>
      <c r="B34" s="18"/>
      <c r="C34" s="18"/>
      <c r="D34" s="18"/>
      <c r="E34" s="18"/>
      <c r="F34" s="18"/>
      <c r="G34" s="64"/>
      <c r="H34" s="64"/>
      <c r="I34" s="64"/>
      <c r="J34" s="64"/>
      <c r="K34" s="18"/>
      <c r="L34" s="18"/>
      <c r="M34" s="18"/>
      <c r="N34" s="18"/>
      <c r="O34" s="18"/>
      <c r="P34" s="18"/>
      <c r="Q34" s="11"/>
      <c r="R34" s="11"/>
      <c r="S34" s="11"/>
    </row>
    <row r="35" spans="1:19" ht="18.75">
      <c r="A35" s="213" t="s">
        <v>67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18"/>
      <c r="Q35" s="11"/>
      <c r="R35" s="11"/>
      <c r="S35" s="11"/>
    </row>
    <row r="36" spans="1:19" ht="15.75">
      <c r="A36" s="1"/>
      <c r="B36" s="1"/>
      <c r="C36" s="1"/>
      <c r="D36" s="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1"/>
      <c r="Q36" s="11"/>
      <c r="R36" s="11"/>
      <c r="S36" s="11"/>
    </row>
    <row r="37" spans="1:19" ht="15.75">
      <c r="A37" s="1" t="s">
        <v>68</v>
      </c>
      <c r="B37" s="1"/>
      <c r="C37" s="1"/>
      <c r="D37" s="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1"/>
      <c r="Q37" s="11"/>
      <c r="R37" s="11"/>
      <c r="S37" s="11"/>
    </row>
  </sheetData>
  <sheetProtection/>
  <mergeCells count="14">
    <mergeCell ref="A8:P8"/>
    <mergeCell ref="B10:J10"/>
    <mergeCell ref="K10:P10"/>
    <mergeCell ref="H2:S2"/>
    <mergeCell ref="H4:O4"/>
    <mergeCell ref="A6:P6"/>
    <mergeCell ref="A7:P7"/>
    <mergeCell ref="A35:O35"/>
    <mergeCell ref="A11:A12"/>
    <mergeCell ref="B11:D11"/>
    <mergeCell ref="E11:G11"/>
    <mergeCell ref="H11:J11"/>
    <mergeCell ref="K11:M11"/>
    <mergeCell ref="N11:P11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S103"/>
  <sheetViews>
    <sheetView view="pageBreakPreview" zoomScale="75" zoomScaleNormal="75" zoomScaleSheetLayoutView="75" zoomScalePageLayoutView="0" workbookViewId="0" topLeftCell="A70">
      <selection activeCell="N5" sqref="N5"/>
    </sheetView>
  </sheetViews>
  <sheetFormatPr defaultColWidth="9.140625" defaultRowHeight="12.75"/>
  <cols>
    <col min="1" max="1" width="30.28125" style="0" customWidth="1"/>
    <col min="3" max="3" width="11.00390625" style="0" customWidth="1"/>
    <col min="4" max="4" width="9.8515625" style="0" bestFit="1" customWidth="1"/>
    <col min="6" max="6" width="11.8515625" style="0" customWidth="1"/>
    <col min="9" max="9" width="10.8515625" style="0" customWidth="1"/>
    <col min="12" max="12" width="10.7109375" style="0" customWidth="1"/>
    <col min="15" max="15" width="10.7109375" style="0" customWidth="1"/>
  </cols>
  <sheetData>
    <row r="1" spans="1:19" ht="18.75">
      <c r="A1" s="11"/>
      <c r="B1" s="11"/>
      <c r="C1" s="11"/>
      <c r="D1" s="11"/>
      <c r="E1" s="11"/>
      <c r="F1" s="11"/>
      <c r="G1" s="11"/>
      <c r="H1" s="11"/>
      <c r="I1" s="11"/>
      <c r="J1" s="12"/>
      <c r="K1" s="13" t="s">
        <v>159</v>
      </c>
      <c r="L1" s="12"/>
      <c r="M1" s="14"/>
      <c r="N1" s="15"/>
      <c r="O1" s="15"/>
      <c r="P1" s="11"/>
      <c r="Q1" s="11"/>
      <c r="R1" s="11"/>
      <c r="S1" s="11"/>
    </row>
    <row r="2" spans="1:19" ht="15.75">
      <c r="A2" s="11"/>
      <c r="B2" s="1"/>
      <c r="C2" s="1"/>
      <c r="D2" s="1"/>
      <c r="E2" s="1"/>
      <c r="F2" s="1"/>
      <c r="G2" s="1"/>
      <c r="H2" s="221" t="s">
        <v>22</v>
      </c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</row>
    <row r="3" spans="1:19" ht="15.75">
      <c r="A3" s="11"/>
      <c r="B3" s="1"/>
      <c r="C3" s="1"/>
      <c r="D3" s="1"/>
      <c r="E3" s="1"/>
      <c r="F3" s="1"/>
      <c r="G3" s="1"/>
      <c r="H3" s="1" t="s">
        <v>23</v>
      </c>
      <c r="I3" s="1"/>
      <c r="J3" s="16"/>
      <c r="K3" s="16"/>
      <c r="L3" s="16"/>
      <c r="M3" s="16"/>
      <c r="N3" s="16"/>
      <c r="O3" s="16"/>
      <c r="P3" s="1"/>
      <c r="Q3" s="1"/>
      <c r="R3" s="1"/>
      <c r="S3" s="1"/>
    </row>
    <row r="4" spans="1:19" ht="15.75">
      <c r="A4" s="11"/>
      <c r="B4" s="1"/>
      <c r="C4" s="1"/>
      <c r="D4" s="1"/>
      <c r="E4" s="1"/>
      <c r="F4" s="1"/>
      <c r="G4" s="1"/>
      <c r="H4" s="222" t="s">
        <v>136</v>
      </c>
      <c r="I4" s="222"/>
      <c r="J4" s="222"/>
      <c r="K4" s="222"/>
      <c r="L4" s="222"/>
      <c r="M4" s="222"/>
      <c r="N4" s="222"/>
      <c r="O4" s="222"/>
      <c r="P4" s="1"/>
      <c r="Q4" s="1"/>
      <c r="R4" s="1"/>
      <c r="S4" s="1"/>
    </row>
    <row r="5" spans="1:19" ht="18.75">
      <c r="A5" s="18"/>
      <c r="B5" s="1"/>
      <c r="C5" s="1"/>
      <c r="D5" s="1"/>
      <c r="E5" s="1"/>
      <c r="F5" s="1"/>
      <c r="G5" s="1"/>
      <c r="H5" s="1"/>
      <c r="I5" s="1"/>
      <c r="J5" s="12"/>
      <c r="K5" s="12"/>
      <c r="L5" s="12"/>
      <c r="M5" s="12"/>
      <c r="N5" s="12"/>
      <c r="O5" s="12"/>
      <c r="P5" s="1"/>
      <c r="Q5" s="1"/>
      <c r="R5" s="1"/>
      <c r="S5" s="1"/>
    </row>
    <row r="6" spans="1:19" ht="18.75">
      <c r="A6" s="223" t="s">
        <v>20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1"/>
      <c r="R6" s="1"/>
      <c r="S6" s="1"/>
    </row>
    <row r="7" spans="1:19" ht="18.75">
      <c r="A7" s="219" t="s">
        <v>18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1"/>
      <c r="R7" s="1"/>
      <c r="S7" s="1"/>
    </row>
    <row r="8" spans="1:19" ht="18.75">
      <c r="A8" s="219" t="s">
        <v>19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19"/>
      <c r="R8" s="19"/>
      <c r="S8" s="19"/>
    </row>
    <row r="9" spans="1:16" ht="18.75">
      <c r="A9" s="65"/>
      <c r="B9" s="224" t="s">
        <v>42</v>
      </c>
      <c r="C9" s="224"/>
      <c r="D9" s="224"/>
      <c r="E9" s="224"/>
      <c r="F9" s="224"/>
      <c r="G9" s="224"/>
      <c r="H9" s="224"/>
      <c r="I9" s="224"/>
      <c r="J9" s="224"/>
      <c r="K9" s="224" t="s">
        <v>43</v>
      </c>
      <c r="L9" s="224"/>
      <c r="M9" s="224"/>
      <c r="N9" s="224"/>
      <c r="O9" s="224"/>
      <c r="P9" s="224"/>
    </row>
    <row r="10" spans="1:16" ht="15.75">
      <c r="A10" s="214" t="s">
        <v>44</v>
      </c>
      <c r="B10" s="216" t="s">
        <v>13</v>
      </c>
      <c r="C10" s="216"/>
      <c r="D10" s="216"/>
      <c r="E10" s="216" t="s">
        <v>14</v>
      </c>
      <c r="F10" s="216"/>
      <c r="G10" s="216"/>
      <c r="H10" s="217" t="s">
        <v>15</v>
      </c>
      <c r="I10" s="217"/>
      <c r="J10" s="217"/>
      <c r="K10" s="218" t="s">
        <v>16</v>
      </c>
      <c r="L10" s="218"/>
      <c r="M10" s="218"/>
      <c r="N10" s="218" t="s">
        <v>17</v>
      </c>
      <c r="O10" s="218"/>
      <c r="P10" s="218"/>
    </row>
    <row r="11" spans="1:16" ht="47.25">
      <c r="A11" s="215"/>
      <c r="B11" s="24" t="s">
        <v>46</v>
      </c>
      <c r="C11" s="24" t="s">
        <v>45</v>
      </c>
      <c r="D11" s="24" t="s">
        <v>5</v>
      </c>
      <c r="E11" s="24" t="s">
        <v>46</v>
      </c>
      <c r="F11" s="24" t="s">
        <v>45</v>
      </c>
      <c r="G11" s="24" t="s">
        <v>5</v>
      </c>
      <c r="H11" s="24" t="s">
        <v>46</v>
      </c>
      <c r="I11" s="24" t="s">
        <v>45</v>
      </c>
      <c r="J11" s="24" t="s">
        <v>5</v>
      </c>
      <c r="K11" s="24" t="s">
        <v>46</v>
      </c>
      <c r="L11" s="24" t="s">
        <v>45</v>
      </c>
      <c r="M11" s="24" t="s">
        <v>5</v>
      </c>
      <c r="N11" s="24" t="s">
        <v>46</v>
      </c>
      <c r="O11" s="24" t="s">
        <v>45</v>
      </c>
      <c r="P11" s="24" t="s">
        <v>5</v>
      </c>
    </row>
    <row r="12" spans="1:16" ht="126.75" customHeight="1">
      <c r="A12" s="66" t="s">
        <v>69</v>
      </c>
      <c r="B12" s="59">
        <f>B13+B74+B84+B92</f>
        <v>138</v>
      </c>
      <c r="C12" s="67">
        <f>D12/B12</f>
        <v>95.8376811594203</v>
      </c>
      <c r="D12" s="212">
        <f aca="true" t="shared" si="0" ref="D12:P12">D13+D74+D84+D92</f>
        <v>13225.600000000002</v>
      </c>
      <c r="E12" s="59">
        <f t="shared" si="0"/>
        <v>93</v>
      </c>
      <c r="F12" s="58">
        <f>G12/E12</f>
        <v>220.58709677419353</v>
      </c>
      <c r="G12" s="58">
        <f t="shared" si="0"/>
        <v>20514.6</v>
      </c>
      <c r="H12" s="59">
        <f>H13+H74+H84+H92</f>
        <v>77</v>
      </c>
      <c r="I12" s="58">
        <f>J12/H12</f>
        <v>205.04935064935063</v>
      </c>
      <c r="J12" s="58">
        <f t="shared" si="0"/>
        <v>15788.8</v>
      </c>
      <c r="K12" s="59">
        <f t="shared" si="0"/>
        <v>160</v>
      </c>
      <c r="L12" s="58">
        <f>M12/K12</f>
        <v>87.7125</v>
      </c>
      <c r="M12" s="58">
        <f t="shared" si="0"/>
        <v>14034</v>
      </c>
      <c r="N12" s="59">
        <f t="shared" si="0"/>
        <v>234</v>
      </c>
      <c r="O12" s="58">
        <f>P12/N12</f>
        <v>47.9</v>
      </c>
      <c r="P12" s="58">
        <f t="shared" si="0"/>
        <v>11208.6</v>
      </c>
    </row>
    <row r="13" spans="1:16" ht="15.75">
      <c r="A13" s="5" t="s">
        <v>70</v>
      </c>
      <c r="B13" s="59">
        <f>B14+B40+B53</f>
        <v>94</v>
      </c>
      <c r="C13" s="58">
        <f>D13/B13</f>
        <v>103.01489361702129</v>
      </c>
      <c r="D13" s="58">
        <f aca="true" t="shared" si="1" ref="D13:P13">D14+D40+D53</f>
        <v>9683.400000000001</v>
      </c>
      <c r="E13" s="59">
        <f t="shared" si="1"/>
        <v>44</v>
      </c>
      <c r="F13" s="58">
        <f>G13/E13</f>
        <v>392.5681818181818</v>
      </c>
      <c r="G13" s="58">
        <f t="shared" si="1"/>
        <v>17273</v>
      </c>
      <c r="H13" s="59">
        <f t="shared" si="1"/>
        <v>48</v>
      </c>
      <c r="I13" s="58">
        <f>J13/H13</f>
        <v>253.41666666666666</v>
      </c>
      <c r="J13" s="58">
        <f t="shared" si="1"/>
        <v>12164</v>
      </c>
      <c r="K13" s="59">
        <f t="shared" si="1"/>
        <v>135</v>
      </c>
      <c r="L13" s="58">
        <f>M13/K13</f>
        <v>82.69925925925925</v>
      </c>
      <c r="M13" s="58">
        <f t="shared" si="1"/>
        <v>11164.4</v>
      </c>
      <c r="N13" s="59">
        <f t="shared" si="1"/>
        <v>207</v>
      </c>
      <c r="O13" s="58">
        <f>P13/N13</f>
        <v>49.09275362318841</v>
      </c>
      <c r="P13" s="58">
        <f t="shared" si="1"/>
        <v>10162.2</v>
      </c>
    </row>
    <row r="14" spans="1:16" ht="42.75" customHeight="1">
      <c r="A14" s="68" t="s">
        <v>71</v>
      </c>
      <c r="B14" s="69">
        <f>SUM(B16:B39)</f>
        <v>40</v>
      </c>
      <c r="C14" s="70">
        <f>D14/B14</f>
        <v>113.41875</v>
      </c>
      <c r="D14" s="104">
        <f>SUM(D16:D39)</f>
        <v>4536.75</v>
      </c>
      <c r="E14" s="70">
        <f>SUM(E16:E39)</f>
        <v>36</v>
      </c>
      <c r="F14" s="70">
        <f>G14/E14</f>
        <v>135</v>
      </c>
      <c r="G14" s="70">
        <f aca="true" t="shared" si="2" ref="G14:P14">SUM(G16:G39)</f>
        <v>4860</v>
      </c>
      <c r="H14" s="70">
        <f t="shared" si="2"/>
        <v>30</v>
      </c>
      <c r="I14" s="70">
        <f>J14/H14</f>
        <v>149.5</v>
      </c>
      <c r="J14" s="70">
        <f t="shared" si="2"/>
        <v>4485</v>
      </c>
      <c r="K14" s="69">
        <f t="shared" si="2"/>
        <v>30</v>
      </c>
      <c r="L14" s="70">
        <f>M14/K14</f>
        <v>168.26666666666668</v>
      </c>
      <c r="M14" s="70">
        <f t="shared" si="2"/>
        <v>5048</v>
      </c>
      <c r="N14" s="70">
        <f t="shared" si="2"/>
        <v>30</v>
      </c>
      <c r="O14" s="70">
        <f>P14/N14</f>
        <v>165.66666666666666</v>
      </c>
      <c r="P14" s="70">
        <f t="shared" si="2"/>
        <v>4970</v>
      </c>
    </row>
    <row r="15" spans="1:16" ht="36.75" customHeight="1">
      <c r="A15" s="71" t="s">
        <v>72</v>
      </c>
      <c r="B15" s="72"/>
      <c r="C15" s="73"/>
      <c r="D15" s="73"/>
      <c r="E15" s="74">
        <v>1</v>
      </c>
      <c r="F15" s="75">
        <f>F16</f>
        <v>500</v>
      </c>
      <c r="G15" s="75">
        <f>SUM(G16:G20)</f>
        <v>1160</v>
      </c>
      <c r="H15" s="74"/>
      <c r="I15" s="75"/>
      <c r="J15" s="75"/>
      <c r="K15" s="74"/>
      <c r="L15" s="75"/>
      <c r="M15" s="75"/>
      <c r="N15" s="75"/>
      <c r="O15" s="75"/>
      <c r="P15" s="75"/>
    </row>
    <row r="16" spans="1:16" ht="27.75" customHeight="1">
      <c r="A16" s="76" t="s">
        <v>73</v>
      </c>
      <c r="B16" s="72"/>
      <c r="C16" s="73"/>
      <c r="D16" s="73"/>
      <c r="E16" s="72">
        <v>1</v>
      </c>
      <c r="F16" s="73">
        <f>G16/E16</f>
        <v>500</v>
      </c>
      <c r="G16" s="73">
        <v>500</v>
      </c>
      <c r="H16" s="72"/>
      <c r="I16" s="73"/>
      <c r="J16" s="73"/>
      <c r="K16" s="72"/>
      <c r="L16" s="73"/>
      <c r="M16" s="73"/>
      <c r="N16" s="73"/>
      <c r="O16" s="73"/>
      <c r="P16" s="73"/>
    </row>
    <row r="17" spans="1:16" ht="42.75" customHeight="1">
      <c r="A17" s="76" t="s">
        <v>74</v>
      </c>
      <c r="B17" s="72"/>
      <c r="C17" s="73"/>
      <c r="D17" s="73"/>
      <c r="E17" s="72"/>
      <c r="F17" s="73"/>
      <c r="G17" s="73"/>
      <c r="H17" s="72"/>
      <c r="I17" s="73"/>
      <c r="J17" s="73"/>
      <c r="K17" s="72">
        <v>1</v>
      </c>
      <c r="L17" s="73">
        <f>M17/K17</f>
        <v>110</v>
      </c>
      <c r="M17" s="73">
        <v>110</v>
      </c>
      <c r="N17" s="73"/>
      <c r="O17" s="73"/>
      <c r="P17" s="73"/>
    </row>
    <row r="18" spans="1:16" ht="45" customHeight="1">
      <c r="A18" s="76" t="s">
        <v>75</v>
      </c>
      <c r="B18" s="72"/>
      <c r="C18" s="73"/>
      <c r="D18" s="73"/>
      <c r="E18" s="72">
        <v>1</v>
      </c>
      <c r="F18" s="73">
        <v>310</v>
      </c>
      <c r="G18" s="73">
        <v>310</v>
      </c>
      <c r="H18" s="72"/>
      <c r="I18" s="73"/>
      <c r="J18" s="73"/>
      <c r="K18" s="72">
        <v>1</v>
      </c>
      <c r="L18" s="73">
        <f>M18/K18</f>
        <v>500</v>
      </c>
      <c r="M18" s="73">
        <v>500</v>
      </c>
      <c r="N18" s="73"/>
      <c r="O18" s="73"/>
      <c r="P18" s="73"/>
    </row>
    <row r="19" spans="1:16" ht="35.25" customHeight="1">
      <c r="A19" s="76" t="s">
        <v>76</v>
      </c>
      <c r="B19" s="72"/>
      <c r="C19" s="73"/>
      <c r="D19" s="73"/>
      <c r="E19" s="72">
        <v>1</v>
      </c>
      <c r="F19" s="73">
        <v>150</v>
      </c>
      <c r="G19" s="73">
        <v>150</v>
      </c>
      <c r="H19" s="72"/>
      <c r="I19" s="73"/>
      <c r="J19" s="73"/>
      <c r="K19" s="72"/>
      <c r="L19" s="73"/>
      <c r="M19" s="73"/>
      <c r="N19" s="73">
        <v>1</v>
      </c>
      <c r="O19" s="73">
        <v>1</v>
      </c>
      <c r="P19" s="73">
        <v>150</v>
      </c>
    </row>
    <row r="20" spans="1:16" ht="31.5" customHeight="1">
      <c r="A20" s="76" t="s">
        <v>77</v>
      </c>
      <c r="B20" s="72"/>
      <c r="C20" s="73"/>
      <c r="D20" s="73"/>
      <c r="E20" s="72">
        <v>1</v>
      </c>
      <c r="F20" s="73">
        <v>200</v>
      </c>
      <c r="G20" s="73">
        <v>200</v>
      </c>
      <c r="H20" s="72"/>
      <c r="I20" s="73"/>
      <c r="J20" s="73"/>
      <c r="K20" s="72"/>
      <c r="L20" s="73"/>
      <c r="M20" s="73"/>
      <c r="N20" s="73">
        <v>1</v>
      </c>
      <c r="O20" s="73">
        <v>1</v>
      </c>
      <c r="P20" s="73">
        <v>400</v>
      </c>
    </row>
    <row r="21" spans="1:16" ht="15.75">
      <c r="A21" s="77" t="s">
        <v>78</v>
      </c>
      <c r="B21" s="74"/>
      <c r="C21" s="75"/>
      <c r="D21" s="75"/>
      <c r="E21" s="74"/>
      <c r="F21" s="73"/>
      <c r="G21" s="75"/>
      <c r="H21" s="74"/>
      <c r="I21" s="75"/>
      <c r="J21" s="75"/>
      <c r="K21" s="74"/>
      <c r="L21" s="75"/>
      <c r="M21" s="75"/>
      <c r="N21" s="75"/>
      <c r="O21" s="75"/>
      <c r="P21" s="75"/>
    </row>
    <row r="22" spans="1:16" ht="27" customHeight="1">
      <c r="A22" s="76" t="s">
        <v>79</v>
      </c>
      <c r="B22" s="72">
        <v>1</v>
      </c>
      <c r="C22" s="73">
        <v>1500</v>
      </c>
      <c r="D22" s="73">
        <v>1500</v>
      </c>
      <c r="E22" s="72"/>
      <c r="F22" s="73"/>
      <c r="G22" s="73"/>
      <c r="H22" s="72"/>
      <c r="I22" s="73"/>
      <c r="J22" s="73"/>
      <c r="K22" s="72"/>
      <c r="L22" s="73"/>
      <c r="M22" s="73"/>
      <c r="N22" s="73"/>
      <c r="O22" s="73"/>
      <c r="P22" s="73"/>
    </row>
    <row r="23" spans="1:16" ht="18.75" customHeight="1">
      <c r="A23" s="76" t="s">
        <v>80</v>
      </c>
      <c r="B23" s="72">
        <v>1</v>
      </c>
      <c r="C23" s="73">
        <v>1002.3</v>
      </c>
      <c r="D23" s="73">
        <v>1002.3</v>
      </c>
      <c r="E23" s="72"/>
      <c r="F23" s="73"/>
      <c r="G23" s="73"/>
      <c r="H23" s="72"/>
      <c r="I23" s="73"/>
      <c r="J23" s="73"/>
      <c r="K23" s="72"/>
      <c r="L23" s="73"/>
      <c r="M23" s="73"/>
      <c r="N23" s="73"/>
      <c r="O23" s="73"/>
      <c r="P23" s="73"/>
    </row>
    <row r="24" spans="1:16" ht="33.75" customHeight="1">
      <c r="A24" s="76" t="s">
        <v>137</v>
      </c>
      <c r="B24" s="72">
        <v>2</v>
      </c>
      <c r="C24" s="73">
        <v>45.5</v>
      </c>
      <c r="D24" s="73">
        <f>B24*C24</f>
        <v>91</v>
      </c>
      <c r="E24" s="72"/>
      <c r="F24" s="73"/>
      <c r="G24" s="73"/>
      <c r="H24" s="72"/>
      <c r="I24" s="73"/>
      <c r="J24" s="73"/>
      <c r="K24" s="72"/>
      <c r="L24" s="73"/>
      <c r="M24" s="73"/>
      <c r="N24" s="73"/>
      <c r="O24" s="73"/>
      <c r="P24" s="73"/>
    </row>
    <row r="25" spans="1:16" ht="33.75" customHeight="1">
      <c r="A25" s="76" t="s">
        <v>81</v>
      </c>
      <c r="B25" s="72"/>
      <c r="C25" s="73"/>
      <c r="D25" s="73"/>
      <c r="E25" s="72">
        <v>1</v>
      </c>
      <c r="F25" s="73">
        <f>G25/E25</f>
        <v>110</v>
      </c>
      <c r="G25" s="73">
        <v>110</v>
      </c>
      <c r="H25" s="72">
        <v>1</v>
      </c>
      <c r="I25" s="73">
        <f>J25/H25</f>
        <v>110</v>
      </c>
      <c r="J25" s="73">
        <v>110</v>
      </c>
      <c r="K25" s="72">
        <v>1</v>
      </c>
      <c r="L25" s="73">
        <f>M25/K25</f>
        <v>120</v>
      </c>
      <c r="M25" s="73">
        <v>120</v>
      </c>
      <c r="N25" s="73"/>
      <c r="O25" s="73"/>
      <c r="P25" s="73"/>
    </row>
    <row r="26" spans="1:16" ht="24" customHeight="1">
      <c r="A26" s="76" t="s">
        <v>82</v>
      </c>
      <c r="B26" s="72"/>
      <c r="C26" s="73"/>
      <c r="D26" s="73"/>
      <c r="E26" s="72">
        <v>1</v>
      </c>
      <c r="F26" s="73">
        <v>700</v>
      </c>
      <c r="G26" s="73">
        <v>700</v>
      </c>
      <c r="H26" s="72"/>
      <c r="I26" s="73"/>
      <c r="J26" s="73"/>
      <c r="K26" s="72">
        <v>1</v>
      </c>
      <c r="L26" s="73">
        <f>M26/K26</f>
        <v>515</v>
      </c>
      <c r="M26" s="73">
        <v>515</v>
      </c>
      <c r="N26" s="73"/>
      <c r="O26" s="73"/>
      <c r="P26" s="73"/>
    </row>
    <row r="27" spans="1:16" ht="13.5" customHeight="1">
      <c r="A27" s="76" t="s">
        <v>83</v>
      </c>
      <c r="B27" s="72"/>
      <c r="C27" s="73"/>
      <c r="D27" s="73"/>
      <c r="E27" s="72"/>
      <c r="F27" s="73"/>
      <c r="G27" s="73"/>
      <c r="H27" s="72">
        <v>1</v>
      </c>
      <c r="I27" s="73">
        <f>J27/H27</f>
        <v>1100</v>
      </c>
      <c r="J27" s="73">
        <v>1100</v>
      </c>
      <c r="K27" s="72"/>
      <c r="L27" s="73"/>
      <c r="M27" s="73"/>
      <c r="N27" s="73"/>
      <c r="O27" s="73"/>
      <c r="P27" s="73"/>
    </row>
    <row r="28" spans="1:16" ht="46.5" customHeight="1">
      <c r="A28" s="76" t="s">
        <v>84</v>
      </c>
      <c r="B28" s="72"/>
      <c r="C28" s="73"/>
      <c r="D28" s="73"/>
      <c r="E28" s="72">
        <v>1</v>
      </c>
      <c r="F28" s="73">
        <f>G28/E28</f>
        <v>150</v>
      </c>
      <c r="G28" s="73">
        <v>150</v>
      </c>
      <c r="H28" s="72"/>
      <c r="I28" s="73"/>
      <c r="J28" s="73"/>
      <c r="K28" s="72"/>
      <c r="L28" s="73"/>
      <c r="M28" s="73"/>
      <c r="N28" s="73"/>
      <c r="O28" s="73"/>
      <c r="P28" s="73"/>
    </row>
    <row r="29" spans="1:16" ht="25.5" customHeight="1">
      <c r="A29" s="76" t="s">
        <v>85</v>
      </c>
      <c r="B29" s="72"/>
      <c r="C29" s="73"/>
      <c r="D29" s="73"/>
      <c r="E29" s="72"/>
      <c r="F29" s="73"/>
      <c r="G29" s="73"/>
      <c r="H29" s="72"/>
      <c r="I29" s="73"/>
      <c r="J29" s="73"/>
      <c r="K29" s="72"/>
      <c r="L29" s="73"/>
      <c r="M29" s="73"/>
      <c r="N29" s="73">
        <v>1</v>
      </c>
      <c r="O29" s="73">
        <f>P29/N29</f>
        <v>500</v>
      </c>
      <c r="P29" s="73">
        <v>500</v>
      </c>
    </row>
    <row r="30" spans="1:16" ht="15.75">
      <c r="A30" s="77" t="s">
        <v>86</v>
      </c>
      <c r="B30" s="74"/>
      <c r="C30" s="75"/>
      <c r="D30" s="75"/>
      <c r="E30" s="74"/>
      <c r="F30" s="73"/>
      <c r="G30" s="75"/>
      <c r="H30" s="74"/>
      <c r="I30" s="75"/>
      <c r="J30" s="73"/>
      <c r="K30" s="72"/>
      <c r="L30" s="73"/>
      <c r="M30" s="73"/>
      <c r="N30" s="73"/>
      <c r="O30" s="73"/>
      <c r="P30" s="73"/>
    </row>
    <row r="31" spans="1:16" ht="18.75" customHeight="1">
      <c r="A31" s="76" t="s">
        <v>87</v>
      </c>
      <c r="B31" s="72"/>
      <c r="C31" s="73"/>
      <c r="D31" s="73"/>
      <c r="E31" s="72">
        <v>1</v>
      </c>
      <c r="F31" s="73">
        <f>G31/E31</f>
        <v>700</v>
      </c>
      <c r="G31" s="73">
        <v>700</v>
      </c>
      <c r="H31" s="72"/>
      <c r="I31" s="78"/>
      <c r="J31" s="73"/>
      <c r="K31" s="72"/>
      <c r="L31" s="78"/>
      <c r="M31" s="73"/>
      <c r="N31" s="78"/>
      <c r="O31" s="78"/>
      <c r="P31" s="73"/>
    </row>
    <row r="32" spans="1:16" ht="15.75">
      <c r="A32" s="77" t="s">
        <v>88</v>
      </c>
      <c r="B32" s="72"/>
      <c r="C32" s="73"/>
      <c r="D32" s="73"/>
      <c r="E32" s="72"/>
      <c r="F32" s="73"/>
      <c r="G32" s="73"/>
      <c r="H32" s="74"/>
      <c r="I32" s="75"/>
      <c r="J32" s="75"/>
      <c r="K32" s="74"/>
      <c r="L32" s="75"/>
      <c r="M32" s="75"/>
      <c r="N32" s="75"/>
      <c r="O32" s="75"/>
      <c r="P32" s="75"/>
    </row>
    <row r="33" spans="1:16" ht="30.75" customHeight="1">
      <c r="A33" s="76" t="s">
        <v>89</v>
      </c>
      <c r="B33" s="72"/>
      <c r="C33" s="73"/>
      <c r="D33" s="73"/>
      <c r="E33" s="72"/>
      <c r="F33" s="73"/>
      <c r="G33" s="73"/>
      <c r="H33" s="72">
        <v>1</v>
      </c>
      <c r="I33" s="73">
        <f>J33/H33</f>
        <v>655</v>
      </c>
      <c r="J33" s="73">
        <v>655</v>
      </c>
      <c r="K33" s="72"/>
      <c r="L33" s="73"/>
      <c r="M33" s="73"/>
      <c r="N33" s="73"/>
      <c r="O33" s="73"/>
      <c r="P33" s="73"/>
    </row>
    <row r="34" spans="1:16" ht="30.75" customHeight="1">
      <c r="A34" s="76" t="s">
        <v>90</v>
      </c>
      <c r="B34" s="72"/>
      <c r="C34" s="73"/>
      <c r="D34" s="73"/>
      <c r="E34" s="72"/>
      <c r="F34" s="73"/>
      <c r="G34" s="73"/>
      <c r="H34" s="72"/>
      <c r="I34" s="78"/>
      <c r="J34" s="73"/>
      <c r="K34" s="72">
        <v>1</v>
      </c>
      <c r="L34" s="78">
        <f>M34/K34</f>
        <v>710</v>
      </c>
      <c r="M34" s="73">
        <v>710</v>
      </c>
      <c r="N34" s="78"/>
      <c r="O34" s="78"/>
      <c r="P34" s="73"/>
    </row>
    <row r="35" spans="1:16" ht="42.75" customHeight="1">
      <c r="A35" s="78" t="s">
        <v>91</v>
      </c>
      <c r="B35" s="72"/>
      <c r="C35" s="73"/>
      <c r="D35" s="73"/>
      <c r="E35" s="72"/>
      <c r="F35" s="73"/>
      <c r="G35" s="73"/>
      <c r="H35" s="72"/>
      <c r="I35" s="78"/>
      <c r="J35" s="73"/>
      <c r="K35" s="72"/>
      <c r="L35" s="78"/>
      <c r="M35" s="73"/>
      <c r="N35" s="78">
        <v>1</v>
      </c>
      <c r="O35" s="78">
        <f>P35/N35</f>
        <v>620</v>
      </c>
      <c r="P35" s="73">
        <v>620</v>
      </c>
    </row>
    <row r="36" spans="1:16" ht="15.75">
      <c r="A36" s="77" t="s">
        <v>92</v>
      </c>
      <c r="B36" s="79"/>
      <c r="C36" s="35"/>
      <c r="D36" s="35"/>
      <c r="E36" s="74"/>
      <c r="F36" s="75"/>
      <c r="G36" s="75"/>
      <c r="H36" s="74"/>
      <c r="I36" s="75"/>
      <c r="J36" s="75"/>
      <c r="K36" s="74"/>
      <c r="L36" s="75"/>
      <c r="M36" s="75"/>
      <c r="N36" s="75"/>
      <c r="O36" s="75"/>
      <c r="P36" s="75"/>
    </row>
    <row r="37" spans="1:16" ht="30" customHeight="1">
      <c r="A37" s="76" t="s">
        <v>93</v>
      </c>
      <c r="B37" s="72"/>
      <c r="C37" s="73"/>
      <c r="D37" s="73"/>
      <c r="E37" s="72">
        <v>2</v>
      </c>
      <c r="F37" s="73">
        <f>G37/E37</f>
        <v>145</v>
      </c>
      <c r="G37" s="73">
        <v>290</v>
      </c>
      <c r="H37" s="72">
        <v>1</v>
      </c>
      <c r="I37" s="73">
        <f>J37/H37</f>
        <v>145</v>
      </c>
      <c r="J37" s="73">
        <v>145</v>
      </c>
      <c r="K37" s="72">
        <v>1</v>
      </c>
      <c r="L37" s="78">
        <f>M37/K37</f>
        <v>148</v>
      </c>
      <c r="M37" s="73">
        <v>148</v>
      </c>
      <c r="N37" s="78">
        <v>1</v>
      </c>
      <c r="O37" s="78">
        <f>P37/N37</f>
        <v>150</v>
      </c>
      <c r="P37" s="73">
        <v>150</v>
      </c>
    </row>
    <row r="38" spans="1:16" ht="36" customHeight="1">
      <c r="A38" s="76" t="s">
        <v>94</v>
      </c>
      <c r="B38" s="72">
        <v>3</v>
      </c>
      <c r="C38" s="73">
        <v>219.5</v>
      </c>
      <c r="D38" s="73">
        <f>B38*C38</f>
        <v>658.5</v>
      </c>
      <c r="E38" s="72">
        <v>2</v>
      </c>
      <c r="F38" s="73">
        <f>G38/E38</f>
        <v>185</v>
      </c>
      <c r="G38" s="73">
        <v>370</v>
      </c>
      <c r="H38" s="72">
        <v>1</v>
      </c>
      <c r="I38" s="73">
        <f>J38/H38</f>
        <v>185</v>
      </c>
      <c r="J38" s="73">
        <v>185</v>
      </c>
      <c r="K38" s="72">
        <v>1</v>
      </c>
      <c r="L38" s="78">
        <f>M38/K38</f>
        <v>190</v>
      </c>
      <c r="M38" s="73">
        <v>190</v>
      </c>
      <c r="N38" s="78">
        <v>1</v>
      </c>
      <c r="O38" s="78">
        <f>P38/N38</f>
        <v>200</v>
      </c>
      <c r="P38" s="73">
        <v>200</v>
      </c>
    </row>
    <row r="39" spans="1:16" ht="15.75">
      <c r="A39" s="77" t="s">
        <v>66</v>
      </c>
      <c r="B39" s="74">
        <v>33</v>
      </c>
      <c r="C39" s="75">
        <f>D39/B39</f>
        <v>38.93787878787879</v>
      </c>
      <c r="D39" s="121">
        <v>1284.95</v>
      </c>
      <c r="E39" s="74">
        <v>24</v>
      </c>
      <c r="F39" s="75">
        <f>G39/E39</f>
        <v>57.5</v>
      </c>
      <c r="G39" s="75">
        <v>1380</v>
      </c>
      <c r="H39" s="74">
        <v>25</v>
      </c>
      <c r="I39" s="75">
        <f>J39/H39</f>
        <v>91.6</v>
      </c>
      <c r="J39" s="75">
        <v>2290</v>
      </c>
      <c r="K39" s="74">
        <v>23</v>
      </c>
      <c r="L39" s="75">
        <f>M39/K39</f>
        <v>119.78260869565217</v>
      </c>
      <c r="M39" s="75">
        <v>2755</v>
      </c>
      <c r="N39" s="75">
        <v>24</v>
      </c>
      <c r="O39" s="80">
        <f>P39/N39</f>
        <v>122.91666666666667</v>
      </c>
      <c r="P39" s="80">
        <v>2950</v>
      </c>
    </row>
    <row r="40" spans="1:16" ht="38.25" customHeight="1">
      <c r="A40" s="81" t="s">
        <v>9</v>
      </c>
      <c r="B40" s="82">
        <f>SUM(B41:B52)</f>
        <v>37</v>
      </c>
      <c r="C40" s="70">
        <f>SUM(C41:C52)</f>
        <v>1652.9524137931035</v>
      </c>
      <c r="D40" s="104">
        <f>SUM(D41:D52)</f>
        <v>2134.2000000000003</v>
      </c>
      <c r="E40" s="69">
        <f>SUM(E41:E52)</f>
        <v>1</v>
      </c>
      <c r="F40" s="70">
        <f>G40/E40</f>
        <v>9100</v>
      </c>
      <c r="G40" s="70">
        <f>SUM(G41:G52)</f>
        <v>9100</v>
      </c>
      <c r="H40" s="69">
        <f>SUM(H44:H47)</f>
        <v>3</v>
      </c>
      <c r="I40" s="70">
        <f>J40/H40</f>
        <v>1372.6666666666667</v>
      </c>
      <c r="J40" s="70">
        <f>SUM(J44:J47)</f>
        <v>4118</v>
      </c>
      <c r="K40" s="69">
        <f>SUM(K41:K52)</f>
        <v>10</v>
      </c>
      <c r="L40" s="70">
        <f>M40/K40</f>
        <v>235.93</v>
      </c>
      <c r="M40" s="83">
        <f>SUM(M41:M52)</f>
        <v>2359.3</v>
      </c>
      <c r="N40" s="84">
        <f>N52</f>
        <v>135</v>
      </c>
      <c r="O40" s="84">
        <f>O52</f>
        <v>9.1</v>
      </c>
      <c r="P40" s="84">
        <f>P52</f>
        <v>1228.5</v>
      </c>
    </row>
    <row r="41" spans="1:16" ht="21.75" customHeight="1">
      <c r="A41" s="85" t="s">
        <v>95</v>
      </c>
      <c r="B41" s="82"/>
      <c r="C41" s="86"/>
      <c r="D41" s="70"/>
      <c r="E41" s="69"/>
      <c r="F41" s="82"/>
      <c r="G41" s="70"/>
      <c r="H41" s="69"/>
      <c r="I41" s="82"/>
      <c r="J41" s="82"/>
      <c r="K41" s="87"/>
      <c r="L41" s="56"/>
      <c r="M41" s="41"/>
      <c r="N41" s="52"/>
      <c r="O41" s="52"/>
      <c r="P41" s="52"/>
    </row>
    <row r="42" spans="1:16" ht="19.5" customHeight="1">
      <c r="A42" s="88" t="s">
        <v>96</v>
      </c>
      <c r="B42" s="82"/>
      <c r="C42" s="86"/>
      <c r="D42" s="70"/>
      <c r="E42" s="89"/>
      <c r="F42" s="90"/>
      <c r="G42" s="90"/>
      <c r="H42" s="47"/>
      <c r="I42" s="52"/>
      <c r="J42" s="52"/>
      <c r="K42" s="91">
        <v>1</v>
      </c>
      <c r="L42" s="89">
        <v>104</v>
      </c>
      <c r="M42" s="41">
        <f>L42*K42</f>
        <v>104</v>
      </c>
      <c r="N42" s="52"/>
      <c r="O42" s="52"/>
      <c r="P42" s="52"/>
    </row>
    <row r="43" spans="1:16" ht="31.5" customHeight="1">
      <c r="A43" s="4" t="s">
        <v>97</v>
      </c>
      <c r="B43" s="82"/>
      <c r="C43" s="86"/>
      <c r="D43" s="70"/>
      <c r="E43" s="89"/>
      <c r="F43" s="89"/>
      <c r="G43" s="89"/>
      <c r="H43" s="47"/>
      <c r="I43" s="52"/>
      <c r="J43" s="52"/>
      <c r="K43" s="87">
        <v>2</v>
      </c>
      <c r="L43" s="56">
        <v>928.5</v>
      </c>
      <c r="M43" s="41">
        <f>K43*L43</f>
        <v>1857</v>
      </c>
      <c r="N43" s="52"/>
      <c r="O43" s="52"/>
      <c r="P43" s="52"/>
    </row>
    <row r="44" spans="1:16" ht="30" customHeight="1">
      <c r="A44" s="38" t="s">
        <v>98</v>
      </c>
      <c r="B44" s="82"/>
      <c r="C44" s="86"/>
      <c r="D44" s="70"/>
      <c r="E44" s="89"/>
      <c r="F44" s="89"/>
      <c r="G44" s="89"/>
      <c r="H44" s="47">
        <v>1</v>
      </c>
      <c r="I44" s="52">
        <v>3000</v>
      </c>
      <c r="J44" s="52">
        <f>I44*H44</f>
        <v>3000</v>
      </c>
      <c r="K44" s="87"/>
      <c r="L44" s="56"/>
      <c r="M44" s="41"/>
      <c r="N44" s="52"/>
      <c r="O44" s="52"/>
      <c r="P44" s="52"/>
    </row>
    <row r="45" spans="1:16" ht="35.25" customHeight="1">
      <c r="A45" s="78" t="s">
        <v>99</v>
      </c>
      <c r="B45" s="82">
        <v>1</v>
      </c>
      <c r="C45" s="86">
        <v>1500</v>
      </c>
      <c r="D45" s="70">
        <f>C45*B45</f>
        <v>1500</v>
      </c>
      <c r="E45" s="89"/>
      <c r="F45" s="89"/>
      <c r="G45" s="89"/>
      <c r="H45" s="47"/>
      <c r="I45" s="52"/>
      <c r="J45" s="52">
        <f>I45*H45</f>
        <v>0</v>
      </c>
      <c r="K45" s="87"/>
      <c r="L45" s="92"/>
      <c r="M45" s="41"/>
      <c r="N45" s="52"/>
      <c r="O45" s="52"/>
      <c r="P45" s="52"/>
    </row>
    <row r="46" spans="1:16" ht="22.5" customHeight="1">
      <c r="A46" s="93" t="s">
        <v>100</v>
      </c>
      <c r="B46" s="82"/>
      <c r="C46" s="86"/>
      <c r="D46" s="70"/>
      <c r="E46" s="89"/>
      <c r="F46" s="89"/>
      <c r="G46" s="89"/>
      <c r="H46" s="52">
        <v>1</v>
      </c>
      <c r="I46" s="52">
        <v>910</v>
      </c>
      <c r="J46" s="52">
        <f>I46*H46</f>
        <v>910</v>
      </c>
      <c r="K46" s="87"/>
      <c r="L46" s="92"/>
      <c r="M46" s="41"/>
      <c r="N46" s="52"/>
      <c r="O46" s="52"/>
      <c r="P46" s="52"/>
    </row>
    <row r="47" spans="1:16" ht="29.25" customHeight="1">
      <c r="A47" s="93" t="s">
        <v>101</v>
      </c>
      <c r="B47" s="82"/>
      <c r="C47" s="86"/>
      <c r="D47" s="70"/>
      <c r="E47" s="89"/>
      <c r="F47" s="89"/>
      <c r="G47" s="89"/>
      <c r="H47" s="52">
        <v>1</v>
      </c>
      <c r="I47" s="52">
        <v>208</v>
      </c>
      <c r="J47" s="52">
        <f>I47*H47</f>
        <v>208</v>
      </c>
      <c r="K47" s="87"/>
      <c r="L47" s="92"/>
      <c r="M47" s="41"/>
      <c r="N47" s="52"/>
      <c r="O47" s="52"/>
      <c r="P47" s="52"/>
    </row>
    <row r="48" spans="1:16" ht="21.75" customHeight="1">
      <c r="A48" s="93" t="s">
        <v>102</v>
      </c>
      <c r="B48" s="82"/>
      <c r="C48" s="86"/>
      <c r="D48" s="70"/>
      <c r="E48" s="89">
        <v>1</v>
      </c>
      <c r="F48" s="89">
        <v>9100</v>
      </c>
      <c r="G48" s="89">
        <f>F48*E48</f>
        <v>9100</v>
      </c>
      <c r="H48" s="52"/>
      <c r="I48" s="52"/>
      <c r="J48" s="52">
        <f>I48*H48</f>
        <v>0</v>
      </c>
      <c r="K48" s="87"/>
      <c r="L48" s="92"/>
      <c r="M48" s="41"/>
      <c r="N48" s="52"/>
      <c r="O48" s="52"/>
      <c r="P48" s="52"/>
    </row>
    <row r="49" spans="1:16" ht="18.75" customHeight="1">
      <c r="A49" s="94" t="s">
        <v>103</v>
      </c>
      <c r="B49" s="82"/>
      <c r="C49" s="86"/>
      <c r="D49" s="70"/>
      <c r="E49" s="89"/>
      <c r="F49" s="89"/>
      <c r="G49" s="89"/>
      <c r="H49" s="52"/>
      <c r="I49" s="52"/>
      <c r="J49" s="52"/>
      <c r="K49" s="87"/>
      <c r="L49" s="92"/>
      <c r="M49" s="41"/>
      <c r="N49" s="52"/>
      <c r="O49" s="52"/>
      <c r="P49" s="52"/>
    </row>
    <row r="50" spans="1:16" ht="30.75" customHeight="1">
      <c r="A50" s="78" t="s">
        <v>104</v>
      </c>
      <c r="B50" s="82">
        <v>2</v>
      </c>
      <c r="C50" s="86">
        <v>136.5</v>
      </c>
      <c r="D50" s="70">
        <f>B50*C50</f>
        <v>273</v>
      </c>
      <c r="E50" s="89"/>
      <c r="F50" s="89"/>
      <c r="G50" s="89"/>
      <c r="H50" s="52"/>
      <c r="I50" s="52"/>
      <c r="J50" s="52"/>
      <c r="K50" s="87"/>
      <c r="L50" s="92"/>
      <c r="M50" s="41"/>
      <c r="N50" s="52"/>
      <c r="O50" s="52"/>
      <c r="P50" s="52"/>
    </row>
    <row r="51" spans="1:16" ht="30.75" customHeight="1">
      <c r="A51" s="93" t="s">
        <v>163</v>
      </c>
      <c r="B51" s="82">
        <v>5</v>
      </c>
      <c r="C51" s="86">
        <f>D51/B51</f>
        <v>4.83</v>
      </c>
      <c r="D51" s="104">
        <v>24.15</v>
      </c>
      <c r="E51" s="89"/>
      <c r="F51" s="89"/>
      <c r="G51" s="89"/>
      <c r="H51" s="52"/>
      <c r="I51" s="52"/>
      <c r="J51" s="52"/>
      <c r="K51" s="87"/>
      <c r="L51" s="92"/>
      <c r="M51" s="41"/>
      <c r="N51" s="52"/>
      <c r="O51" s="52"/>
      <c r="P51" s="52"/>
    </row>
    <row r="52" spans="1:16" ht="22.5" customHeight="1">
      <c r="A52" s="93" t="s">
        <v>66</v>
      </c>
      <c r="B52" s="86">
        <v>29</v>
      </c>
      <c r="C52" s="92">
        <f>D52/B52</f>
        <v>11.62241379310345</v>
      </c>
      <c r="D52" s="104">
        <v>337.05</v>
      </c>
      <c r="E52" s="86"/>
      <c r="F52" s="56"/>
      <c r="G52" s="56"/>
      <c r="H52" s="86"/>
      <c r="I52" s="56"/>
      <c r="J52" s="56"/>
      <c r="K52" s="86">
        <v>7</v>
      </c>
      <c r="L52" s="56">
        <v>56.9</v>
      </c>
      <c r="M52" s="41">
        <f>K52*L52</f>
        <v>398.3</v>
      </c>
      <c r="N52" s="52">
        <v>135</v>
      </c>
      <c r="O52" s="52">
        <v>9.1</v>
      </c>
      <c r="P52" s="52">
        <f>O52*N52</f>
        <v>1228.5</v>
      </c>
    </row>
    <row r="53" spans="1:16" ht="36.75" customHeight="1">
      <c r="A53" s="95" t="s">
        <v>10</v>
      </c>
      <c r="B53" s="96">
        <f>SUM(B55:B73)</f>
        <v>17</v>
      </c>
      <c r="C53" s="97">
        <f>D53/B53</f>
        <v>177.20294117647057</v>
      </c>
      <c r="D53" s="97">
        <f>SUM(D55:D73)</f>
        <v>3012.45</v>
      </c>
      <c r="E53" s="96">
        <f>SUM(E55:E73)</f>
        <v>7</v>
      </c>
      <c r="F53" s="97">
        <f>G53/E53</f>
        <v>473.2857142857143</v>
      </c>
      <c r="G53" s="98">
        <f>SUM(G55:G73)</f>
        <v>3313</v>
      </c>
      <c r="H53" s="96">
        <f>SUM(H55:H73)</f>
        <v>15</v>
      </c>
      <c r="I53" s="97">
        <f>J53/H53</f>
        <v>237.4</v>
      </c>
      <c r="J53" s="97">
        <f>SUM(J55:J73)</f>
        <v>3561</v>
      </c>
      <c r="K53" s="96">
        <f>SUM(K55:K73)</f>
        <v>95</v>
      </c>
      <c r="L53" s="97">
        <f>M53/K53</f>
        <v>39.548421052631575</v>
      </c>
      <c r="M53" s="97">
        <f>SUM(M55:M73)</f>
        <v>3757.1</v>
      </c>
      <c r="N53" s="97">
        <f>SUM(N55:N73)</f>
        <v>42</v>
      </c>
      <c r="O53" s="97">
        <f>P53/N53</f>
        <v>94.37380952380951</v>
      </c>
      <c r="P53" s="97">
        <f>SUM(P55:P73)</f>
        <v>3963.7</v>
      </c>
    </row>
    <row r="54" spans="1:16" ht="24" customHeight="1">
      <c r="A54" s="85" t="s">
        <v>95</v>
      </c>
      <c r="B54" s="82"/>
      <c r="C54" s="70"/>
      <c r="D54" s="70"/>
      <c r="E54" s="82"/>
      <c r="F54" s="70"/>
      <c r="G54" s="99"/>
      <c r="H54" s="82"/>
      <c r="I54" s="70"/>
      <c r="J54" s="70"/>
      <c r="K54" s="82"/>
      <c r="L54" s="70"/>
      <c r="M54" s="70"/>
      <c r="N54" s="52"/>
      <c r="O54" s="52"/>
      <c r="P54" s="52"/>
    </row>
    <row r="55" spans="1:16" ht="40.5" customHeight="1">
      <c r="A55" s="78" t="s">
        <v>105</v>
      </c>
      <c r="B55" s="86">
        <v>1</v>
      </c>
      <c r="C55" s="56">
        <v>125</v>
      </c>
      <c r="D55" s="56">
        <v>125</v>
      </c>
      <c r="E55" s="82"/>
      <c r="F55" s="70"/>
      <c r="G55" s="70"/>
      <c r="H55" s="82"/>
      <c r="I55" s="70"/>
      <c r="J55" s="70"/>
      <c r="K55" s="86"/>
      <c r="L55" s="92"/>
      <c r="M55" s="56"/>
      <c r="N55" s="52"/>
      <c r="O55" s="52"/>
      <c r="P55" s="52"/>
    </row>
    <row r="56" spans="1:16" ht="24.75" customHeight="1">
      <c r="A56" s="38" t="s">
        <v>106</v>
      </c>
      <c r="B56" s="86">
        <v>1</v>
      </c>
      <c r="C56" s="56">
        <v>100</v>
      </c>
      <c r="D56" s="56">
        <f>B56*C56</f>
        <v>100</v>
      </c>
      <c r="E56" s="47"/>
      <c r="F56" s="100"/>
      <c r="G56" s="41"/>
      <c r="H56" s="52"/>
      <c r="I56" s="41"/>
      <c r="J56" s="41"/>
      <c r="K56" s="52"/>
      <c r="L56" s="52"/>
      <c r="M56" s="56"/>
      <c r="N56" s="52"/>
      <c r="O56" s="52"/>
      <c r="P56" s="52"/>
    </row>
    <row r="57" spans="1:16" ht="33.75" customHeight="1">
      <c r="A57" s="38" t="s">
        <v>107</v>
      </c>
      <c r="B57" s="86">
        <v>1</v>
      </c>
      <c r="C57" s="56">
        <v>2500</v>
      </c>
      <c r="D57" s="56">
        <v>2500</v>
      </c>
      <c r="E57" s="47"/>
      <c r="F57" s="100"/>
      <c r="G57" s="41"/>
      <c r="H57" s="52"/>
      <c r="I57" s="41"/>
      <c r="J57" s="41"/>
      <c r="K57" s="52"/>
      <c r="L57" s="52"/>
      <c r="M57" s="56"/>
      <c r="N57" s="52"/>
      <c r="O57" s="52"/>
      <c r="P57" s="52"/>
    </row>
    <row r="58" spans="1:16" ht="24.75" customHeight="1">
      <c r="A58" s="76" t="s">
        <v>87</v>
      </c>
      <c r="B58" s="86"/>
      <c r="C58" s="86"/>
      <c r="D58" s="56"/>
      <c r="E58" s="101"/>
      <c r="F58" s="102"/>
      <c r="G58" s="102"/>
      <c r="H58" s="52"/>
      <c r="I58" s="41"/>
      <c r="J58" s="41"/>
      <c r="K58" s="86">
        <v>1</v>
      </c>
      <c r="L58" s="56">
        <v>300</v>
      </c>
      <c r="M58" s="41">
        <v>300</v>
      </c>
      <c r="N58" s="52"/>
      <c r="O58" s="52"/>
      <c r="P58" s="52"/>
    </row>
    <row r="59" spans="1:16" ht="18.75" customHeight="1">
      <c r="A59" s="76" t="s">
        <v>80</v>
      </c>
      <c r="B59" s="86"/>
      <c r="C59" s="86"/>
      <c r="D59" s="56"/>
      <c r="E59" s="101">
        <v>1</v>
      </c>
      <c r="F59" s="102">
        <v>1500</v>
      </c>
      <c r="G59" s="102">
        <v>1500</v>
      </c>
      <c r="H59" s="101">
        <v>1</v>
      </c>
      <c r="I59" s="102">
        <v>1500</v>
      </c>
      <c r="J59" s="102">
        <v>1500</v>
      </c>
      <c r="K59" s="86"/>
      <c r="L59" s="56"/>
      <c r="M59" s="41"/>
      <c r="N59" s="52"/>
      <c r="O59" s="52"/>
      <c r="P59" s="52"/>
    </row>
    <row r="60" spans="1:16" ht="23.25" customHeight="1">
      <c r="A60" s="76" t="s">
        <v>108</v>
      </c>
      <c r="B60" s="86"/>
      <c r="C60" s="86"/>
      <c r="D60" s="56"/>
      <c r="E60" s="101">
        <v>1</v>
      </c>
      <c r="F60" s="102">
        <v>840</v>
      </c>
      <c r="G60" s="102">
        <v>840</v>
      </c>
      <c r="H60" s="52"/>
      <c r="I60" s="41"/>
      <c r="J60" s="41"/>
      <c r="K60" s="86"/>
      <c r="L60" s="56"/>
      <c r="M60" s="41"/>
      <c r="N60" s="52"/>
      <c r="O60" s="52"/>
      <c r="P60" s="52"/>
    </row>
    <row r="61" spans="1:16" ht="15" customHeight="1">
      <c r="A61" s="85" t="s">
        <v>109</v>
      </c>
      <c r="B61" s="86"/>
      <c r="C61" s="86"/>
      <c r="D61" s="56"/>
      <c r="E61" s="101"/>
      <c r="F61" s="102"/>
      <c r="G61" s="102"/>
      <c r="H61" s="52"/>
      <c r="I61" s="41"/>
      <c r="J61" s="41"/>
      <c r="K61" s="86"/>
      <c r="L61" s="56"/>
      <c r="M61" s="41"/>
      <c r="N61" s="52"/>
      <c r="O61" s="52"/>
      <c r="P61" s="52"/>
    </row>
    <row r="62" spans="1:16" ht="20.25" customHeight="1">
      <c r="A62" s="76" t="s">
        <v>110</v>
      </c>
      <c r="B62" s="86"/>
      <c r="C62" s="86"/>
      <c r="D62" s="56"/>
      <c r="E62" s="101">
        <v>1</v>
      </c>
      <c r="F62" s="102">
        <v>100</v>
      </c>
      <c r="G62" s="102">
        <v>100</v>
      </c>
      <c r="H62" s="52"/>
      <c r="I62" s="41"/>
      <c r="J62" s="41"/>
      <c r="K62" s="86"/>
      <c r="L62" s="56"/>
      <c r="M62" s="41"/>
      <c r="N62" s="52"/>
      <c r="O62" s="52"/>
      <c r="P62" s="52"/>
    </row>
    <row r="63" spans="1:16" ht="19.5" customHeight="1">
      <c r="A63" s="76" t="s">
        <v>111</v>
      </c>
      <c r="B63" s="86"/>
      <c r="C63" s="86"/>
      <c r="D63" s="56"/>
      <c r="E63" s="101">
        <v>1</v>
      </c>
      <c r="F63" s="102">
        <v>750</v>
      </c>
      <c r="G63" s="102">
        <v>750</v>
      </c>
      <c r="H63" s="52"/>
      <c r="I63" s="41"/>
      <c r="J63" s="41"/>
      <c r="K63" s="86"/>
      <c r="L63" s="56"/>
      <c r="M63" s="41"/>
      <c r="N63" s="52"/>
      <c r="O63" s="52"/>
      <c r="P63" s="52"/>
    </row>
    <row r="64" spans="1:16" ht="16.5" customHeight="1">
      <c r="A64" s="76" t="s">
        <v>112</v>
      </c>
      <c r="B64" s="86"/>
      <c r="C64" s="86"/>
      <c r="D64" s="56"/>
      <c r="E64" s="101"/>
      <c r="F64" s="102"/>
      <c r="G64" s="102"/>
      <c r="H64" s="52">
        <v>2</v>
      </c>
      <c r="I64" s="41">
        <v>735</v>
      </c>
      <c r="J64" s="41">
        <f>I64*H64</f>
        <v>1470</v>
      </c>
      <c r="K64" s="86"/>
      <c r="L64" s="56"/>
      <c r="M64" s="41"/>
      <c r="N64" s="52"/>
      <c r="O64" s="52"/>
      <c r="P64" s="52"/>
    </row>
    <row r="65" spans="1:16" ht="20.25" customHeight="1">
      <c r="A65" s="85" t="s">
        <v>63</v>
      </c>
      <c r="B65" s="86"/>
      <c r="C65" s="86"/>
      <c r="D65" s="56"/>
      <c r="E65" s="101"/>
      <c r="F65" s="102"/>
      <c r="G65" s="102"/>
      <c r="H65" s="52"/>
      <c r="I65" s="41"/>
      <c r="J65" s="41"/>
      <c r="K65" s="86"/>
      <c r="L65" s="56"/>
      <c r="M65" s="41"/>
      <c r="N65" s="52"/>
      <c r="O65" s="52"/>
      <c r="P65" s="52"/>
    </row>
    <row r="66" spans="1:16" ht="26.25" customHeight="1">
      <c r="A66" s="76" t="s">
        <v>113</v>
      </c>
      <c r="B66" s="86"/>
      <c r="C66" s="86"/>
      <c r="D66" s="56"/>
      <c r="E66" s="101"/>
      <c r="F66" s="102"/>
      <c r="G66" s="102"/>
      <c r="H66" s="52">
        <v>1</v>
      </c>
      <c r="I66" s="41">
        <v>220</v>
      </c>
      <c r="J66" s="41">
        <v>220</v>
      </c>
      <c r="K66" s="86"/>
      <c r="L66" s="56"/>
      <c r="M66" s="41"/>
      <c r="N66" s="52"/>
      <c r="O66" s="52"/>
      <c r="P66" s="52"/>
    </row>
    <row r="67" spans="1:16" ht="24" customHeight="1">
      <c r="A67" s="76" t="s">
        <v>65</v>
      </c>
      <c r="B67" s="86"/>
      <c r="C67" s="86"/>
      <c r="D67" s="56"/>
      <c r="E67" s="101"/>
      <c r="F67" s="102"/>
      <c r="G67" s="102"/>
      <c r="H67" s="52">
        <v>1</v>
      </c>
      <c r="I67" s="41">
        <v>220</v>
      </c>
      <c r="J67" s="41">
        <v>220</v>
      </c>
      <c r="K67" s="86"/>
      <c r="L67" s="56"/>
      <c r="M67" s="41"/>
      <c r="N67" s="52"/>
      <c r="O67" s="52"/>
      <c r="P67" s="52"/>
    </row>
    <row r="68" spans="1:16" ht="22.5" customHeight="1">
      <c r="A68" s="76" t="s">
        <v>114</v>
      </c>
      <c r="B68" s="86"/>
      <c r="C68" s="86"/>
      <c r="D68" s="56"/>
      <c r="E68" s="101"/>
      <c r="F68" s="102"/>
      <c r="G68" s="102"/>
      <c r="H68" s="52"/>
      <c r="I68" s="41"/>
      <c r="J68" s="41"/>
      <c r="K68" s="86">
        <v>1</v>
      </c>
      <c r="L68" s="56">
        <v>300</v>
      </c>
      <c r="M68" s="41">
        <v>300</v>
      </c>
      <c r="N68" s="52"/>
      <c r="O68" s="52"/>
      <c r="P68" s="52"/>
    </row>
    <row r="69" spans="1:16" ht="21" customHeight="1">
      <c r="A69" s="76" t="s">
        <v>115</v>
      </c>
      <c r="B69" s="86"/>
      <c r="C69" s="86"/>
      <c r="D69" s="56"/>
      <c r="E69" s="101"/>
      <c r="F69" s="102"/>
      <c r="G69" s="102"/>
      <c r="H69" s="52"/>
      <c r="I69" s="41"/>
      <c r="J69" s="41"/>
      <c r="K69" s="86">
        <v>1</v>
      </c>
      <c r="L69" s="56">
        <v>700</v>
      </c>
      <c r="M69" s="41">
        <v>700</v>
      </c>
      <c r="N69" s="52"/>
      <c r="O69" s="52"/>
      <c r="P69" s="52"/>
    </row>
    <row r="70" spans="1:16" ht="30.75" customHeight="1">
      <c r="A70" s="76" t="s">
        <v>116</v>
      </c>
      <c r="B70" s="86"/>
      <c r="C70" s="86"/>
      <c r="D70" s="56"/>
      <c r="E70" s="101"/>
      <c r="F70" s="102"/>
      <c r="G70" s="102"/>
      <c r="H70" s="52"/>
      <c r="I70" s="41"/>
      <c r="J70" s="41"/>
      <c r="K70" s="86">
        <v>2</v>
      </c>
      <c r="L70" s="56">
        <v>156</v>
      </c>
      <c r="M70" s="41">
        <f>L70*K70</f>
        <v>312</v>
      </c>
      <c r="N70" s="52"/>
      <c r="O70" s="52"/>
      <c r="P70" s="52"/>
    </row>
    <row r="71" spans="1:16" ht="22.5" customHeight="1">
      <c r="A71" s="76" t="s">
        <v>117</v>
      </c>
      <c r="B71" s="86"/>
      <c r="C71" s="86"/>
      <c r="D71" s="56"/>
      <c r="E71" s="101"/>
      <c r="F71" s="102"/>
      <c r="G71" s="102"/>
      <c r="H71" s="52"/>
      <c r="I71" s="41"/>
      <c r="J71" s="41"/>
      <c r="K71" s="86">
        <v>1</v>
      </c>
      <c r="L71" s="56">
        <v>400</v>
      </c>
      <c r="M71" s="41">
        <v>400</v>
      </c>
      <c r="N71" s="52"/>
      <c r="O71" s="52"/>
      <c r="P71" s="52"/>
    </row>
    <row r="72" spans="1:16" ht="31.5" customHeight="1">
      <c r="A72" s="76" t="s">
        <v>118</v>
      </c>
      <c r="B72" s="86"/>
      <c r="C72" s="86"/>
      <c r="D72" s="56"/>
      <c r="E72" s="101"/>
      <c r="F72" s="102"/>
      <c r="G72" s="102"/>
      <c r="H72" s="52"/>
      <c r="I72" s="41"/>
      <c r="J72" s="41"/>
      <c r="K72" s="86"/>
      <c r="L72" s="56"/>
      <c r="M72" s="41"/>
      <c r="N72" s="52">
        <v>1</v>
      </c>
      <c r="O72" s="52">
        <v>100</v>
      </c>
      <c r="P72" s="52">
        <v>100</v>
      </c>
    </row>
    <row r="73" spans="1:16" ht="22.5" customHeight="1">
      <c r="A73" s="78" t="s">
        <v>66</v>
      </c>
      <c r="B73" s="86">
        <v>14</v>
      </c>
      <c r="C73" s="56">
        <f>D73/B73</f>
        <v>20.532142857142855</v>
      </c>
      <c r="D73" s="56">
        <v>287.45</v>
      </c>
      <c r="E73" s="86">
        <v>3</v>
      </c>
      <c r="F73" s="56">
        <f>G73/E73</f>
        <v>41</v>
      </c>
      <c r="G73" s="102">
        <v>123</v>
      </c>
      <c r="H73" s="86">
        <v>10</v>
      </c>
      <c r="I73" s="56">
        <f>J73/H73</f>
        <v>15.1</v>
      </c>
      <c r="J73" s="56">
        <v>151</v>
      </c>
      <c r="K73" s="86">
        <v>89</v>
      </c>
      <c r="L73" s="56">
        <f>M73/K73</f>
        <v>19.607865168539323</v>
      </c>
      <c r="M73" s="41">
        <v>1745.1</v>
      </c>
      <c r="N73" s="52">
        <v>41</v>
      </c>
      <c r="O73" s="103">
        <f>P73/N73</f>
        <v>94.23658536585366</v>
      </c>
      <c r="P73" s="52">
        <v>3863.7</v>
      </c>
    </row>
    <row r="74" spans="1:16" ht="33" customHeight="1">
      <c r="A74" s="81" t="s">
        <v>119</v>
      </c>
      <c r="B74" s="82">
        <f>B75</f>
        <v>19</v>
      </c>
      <c r="C74" s="70">
        <f aca="true" t="shared" si="3" ref="C74:M74">C75</f>
        <v>46.10294117647059</v>
      </c>
      <c r="D74" s="70">
        <f t="shared" si="3"/>
        <v>708</v>
      </c>
      <c r="E74" s="82">
        <f t="shared" si="3"/>
        <v>14</v>
      </c>
      <c r="F74" s="104">
        <f t="shared" si="3"/>
        <v>119.47142857142856</v>
      </c>
      <c r="G74" s="82">
        <f t="shared" si="3"/>
        <v>1672.6</v>
      </c>
      <c r="H74" s="82">
        <f t="shared" si="3"/>
        <v>21</v>
      </c>
      <c r="I74" s="104">
        <f t="shared" si="3"/>
        <v>71.65714285714286</v>
      </c>
      <c r="J74" s="82">
        <f t="shared" si="3"/>
        <v>1504.8</v>
      </c>
      <c r="K74" s="82">
        <f t="shared" si="3"/>
        <v>10</v>
      </c>
      <c r="L74" s="70">
        <f t="shared" si="3"/>
        <v>105.19000000000001</v>
      </c>
      <c r="M74" s="70">
        <f t="shared" si="3"/>
        <v>1051.9</v>
      </c>
      <c r="N74" s="58">
        <f>N75</f>
        <v>5</v>
      </c>
      <c r="O74" s="58">
        <f>O75</f>
        <v>126.08</v>
      </c>
      <c r="P74" s="58">
        <f>P75</f>
        <v>630.4</v>
      </c>
    </row>
    <row r="75" spans="1:16" ht="49.5" customHeight="1">
      <c r="A75" s="105" t="s">
        <v>120</v>
      </c>
      <c r="B75" s="82">
        <f>SUM(B76:B83)</f>
        <v>19</v>
      </c>
      <c r="C75" s="70">
        <f>SUM(C76:C83)</f>
        <v>46.10294117647059</v>
      </c>
      <c r="D75" s="70">
        <f>SUM(D76:D83)</f>
        <v>708</v>
      </c>
      <c r="E75" s="82">
        <f>SUM(E76:E83)</f>
        <v>14</v>
      </c>
      <c r="F75" s="104">
        <f>G75/E75</f>
        <v>119.47142857142856</v>
      </c>
      <c r="G75" s="82">
        <f>SUM(G76:G83)</f>
        <v>1672.6</v>
      </c>
      <c r="H75" s="82">
        <f>SUM(H76:H83)</f>
        <v>21</v>
      </c>
      <c r="I75" s="104">
        <f>J75/H75</f>
        <v>71.65714285714286</v>
      </c>
      <c r="J75" s="82">
        <f>SUM(J76:J83)</f>
        <v>1504.8</v>
      </c>
      <c r="K75" s="82">
        <f>SUM(K76:K83)</f>
        <v>10</v>
      </c>
      <c r="L75" s="70">
        <f>M75/K75</f>
        <v>105.19000000000001</v>
      </c>
      <c r="M75" s="70">
        <f>SUM(M76:M83)</f>
        <v>1051.9</v>
      </c>
      <c r="N75" s="70">
        <f>SUM(N76:N83)</f>
        <v>5</v>
      </c>
      <c r="O75" s="70">
        <f>P75/N75</f>
        <v>126.08</v>
      </c>
      <c r="P75" s="70">
        <f>SUM(P76:P83)</f>
        <v>630.4</v>
      </c>
    </row>
    <row r="76" spans="1:16" ht="29.25" customHeight="1">
      <c r="A76" s="106" t="s">
        <v>121</v>
      </c>
      <c r="B76" s="86"/>
      <c r="C76" s="86"/>
      <c r="D76" s="107"/>
      <c r="E76" s="101"/>
      <c r="F76" s="102"/>
      <c r="G76" s="102"/>
      <c r="H76" s="52"/>
      <c r="I76" s="52"/>
      <c r="J76" s="52"/>
      <c r="K76" s="86"/>
      <c r="L76" s="86"/>
      <c r="M76" s="52"/>
      <c r="N76" s="52"/>
      <c r="O76" s="52"/>
      <c r="P76" s="52"/>
    </row>
    <row r="77" spans="1:16" ht="15.75">
      <c r="A77" s="76" t="s">
        <v>122</v>
      </c>
      <c r="B77" s="86"/>
      <c r="C77" s="86"/>
      <c r="D77" s="107"/>
      <c r="E77" s="86">
        <v>1</v>
      </c>
      <c r="F77" s="86">
        <f>G77/E77</f>
        <v>750</v>
      </c>
      <c r="G77" s="52">
        <v>750</v>
      </c>
      <c r="H77" s="52"/>
      <c r="I77" s="52"/>
      <c r="J77" s="52"/>
      <c r="K77" s="52"/>
      <c r="L77" s="52"/>
      <c r="M77" s="52"/>
      <c r="N77" s="52"/>
      <c r="O77" s="52"/>
      <c r="P77" s="52"/>
    </row>
    <row r="78" spans="1:16" ht="30" customHeight="1">
      <c r="A78" s="76" t="s">
        <v>123</v>
      </c>
      <c r="B78" s="86"/>
      <c r="C78" s="86"/>
      <c r="D78" s="107"/>
      <c r="E78" s="52">
        <v>1</v>
      </c>
      <c r="F78" s="86">
        <f>G78/E78</f>
        <v>300</v>
      </c>
      <c r="G78" s="52">
        <v>300</v>
      </c>
      <c r="H78" s="52"/>
      <c r="I78" s="52"/>
      <c r="J78" s="52"/>
      <c r="K78" s="52"/>
      <c r="L78" s="52"/>
      <c r="M78" s="52"/>
      <c r="N78" s="52"/>
      <c r="O78" s="52"/>
      <c r="P78" s="52"/>
    </row>
    <row r="79" spans="1:16" ht="70.5" customHeight="1">
      <c r="A79" s="76" t="s">
        <v>124</v>
      </c>
      <c r="B79" s="86"/>
      <c r="C79" s="86"/>
      <c r="D79" s="107"/>
      <c r="E79" s="101"/>
      <c r="F79" s="102"/>
      <c r="G79" s="102"/>
      <c r="H79" s="52">
        <v>1</v>
      </c>
      <c r="I79" s="41">
        <f>J79/H79</f>
        <v>600</v>
      </c>
      <c r="J79" s="52">
        <v>600</v>
      </c>
      <c r="K79" s="86">
        <v>1</v>
      </c>
      <c r="L79" s="86">
        <f>M79/K79</f>
        <v>300</v>
      </c>
      <c r="M79" s="52">
        <v>300</v>
      </c>
      <c r="N79" s="52"/>
      <c r="O79" s="52"/>
      <c r="P79" s="52"/>
    </row>
    <row r="80" spans="1:16" ht="24.75" customHeight="1">
      <c r="A80" s="89" t="s">
        <v>125</v>
      </c>
      <c r="B80" s="86"/>
      <c r="C80" s="86"/>
      <c r="D80" s="107"/>
      <c r="E80" s="101"/>
      <c r="F80" s="102"/>
      <c r="G80" s="102"/>
      <c r="H80" s="52"/>
      <c r="I80" s="41"/>
      <c r="J80" s="52"/>
      <c r="K80" s="86">
        <v>1</v>
      </c>
      <c r="L80" s="86">
        <f>M80/K80</f>
        <v>360</v>
      </c>
      <c r="M80" s="41">
        <v>360</v>
      </c>
      <c r="N80" s="52"/>
      <c r="O80" s="52"/>
      <c r="P80" s="52"/>
    </row>
    <row r="81" spans="1:16" ht="21.75" customHeight="1">
      <c r="A81" s="89" t="s">
        <v>126</v>
      </c>
      <c r="B81" s="86"/>
      <c r="C81" s="86"/>
      <c r="D81" s="107"/>
      <c r="E81" s="86">
        <v>1</v>
      </c>
      <c r="F81" s="86">
        <f>G81/E81</f>
        <v>200</v>
      </c>
      <c r="G81" s="52">
        <v>200</v>
      </c>
      <c r="H81" s="52"/>
      <c r="I81" s="41"/>
      <c r="J81" s="52"/>
      <c r="K81" s="17"/>
      <c r="L81" s="17"/>
      <c r="M81" s="17"/>
      <c r="N81" s="52">
        <v>1</v>
      </c>
      <c r="O81" s="52">
        <f>P81/N81</f>
        <v>430.7</v>
      </c>
      <c r="P81" s="52">
        <v>430.7</v>
      </c>
    </row>
    <row r="82" spans="1:16" ht="36.75" customHeight="1">
      <c r="A82" s="89" t="s">
        <v>162</v>
      </c>
      <c r="B82" s="86">
        <v>2</v>
      </c>
      <c r="C82" s="86">
        <f>D82/B82</f>
        <v>5.05</v>
      </c>
      <c r="D82" s="107">
        <v>10.1</v>
      </c>
      <c r="E82" s="86"/>
      <c r="F82" s="86"/>
      <c r="G82" s="52"/>
      <c r="H82" s="52"/>
      <c r="I82" s="41"/>
      <c r="J82" s="52"/>
      <c r="K82" s="17"/>
      <c r="L82" s="17"/>
      <c r="M82" s="17"/>
      <c r="N82" s="52"/>
      <c r="O82" s="52"/>
      <c r="P82" s="52"/>
    </row>
    <row r="83" spans="1:16" ht="21" customHeight="1">
      <c r="A83" s="89" t="s">
        <v>66</v>
      </c>
      <c r="B83" s="86">
        <v>17</v>
      </c>
      <c r="C83" s="56">
        <f>D83/B83</f>
        <v>41.05294117647059</v>
      </c>
      <c r="D83" s="56">
        <v>697.9</v>
      </c>
      <c r="E83" s="86">
        <v>11</v>
      </c>
      <c r="F83" s="56">
        <f>G83/E83</f>
        <v>38.41818181818182</v>
      </c>
      <c r="G83" s="56">
        <v>422.6</v>
      </c>
      <c r="H83" s="86">
        <v>20</v>
      </c>
      <c r="I83" s="41">
        <f>J83/H83</f>
        <v>45.239999999999995</v>
      </c>
      <c r="J83" s="56">
        <v>904.8</v>
      </c>
      <c r="K83" s="86">
        <v>8</v>
      </c>
      <c r="L83" s="86">
        <f>M83/K83</f>
        <v>48.9875</v>
      </c>
      <c r="M83" s="41">
        <v>391.9</v>
      </c>
      <c r="N83" s="52">
        <v>4</v>
      </c>
      <c r="O83" s="52">
        <f>P83/N83</f>
        <v>49.925</v>
      </c>
      <c r="P83" s="52">
        <v>199.7</v>
      </c>
    </row>
    <row r="84" spans="1:16" ht="36.75" customHeight="1">
      <c r="A84" s="3" t="s">
        <v>127</v>
      </c>
      <c r="B84" s="82">
        <f>B85</f>
        <v>14</v>
      </c>
      <c r="C84" s="70">
        <f aca="true" t="shared" si="4" ref="C84:P84">C85</f>
        <v>100.8</v>
      </c>
      <c r="D84" s="211">
        <f t="shared" si="4"/>
        <v>1411.2</v>
      </c>
      <c r="E84" s="82">
        <f t="shared" si="4"/>
        <v>24</v>
      </c>
      <c r="F84" s="82">
        <f t="shared" si="4"/>
        <v>13.5</v>
      </c>
      <c r="G84" s="82">
        <f t="shared" si="4"/>
        <v>324</v>
      </c>
      <c r="H84" s="82">
        <f t="shared" si="4"/>
        <v>1</v>
      </c>
      <c r="I84" s="82">
        <f t="shared" si="4"/>
        <v>1450</v>
      </c>
      <c r="J84" s="82">
        <f t="shared" si="4"/>
        <v>1450</v>
      </c>
      <c r="K84" s="82">
        <f t="shared" si="4"/>
        <v>1</v>
      </c>
      <c r="L84" s="82">
        <f t="shared" si="4"/>
        <v>350</v>
      </c>
      <c r="M84" s="82">
        <f t="shared" si="4"/>
        <v>350</v>
      </c>
      <c r="N84" s="82">
        <f t="shared" si="4"/>
        <v>17</v>
      </c>
      <c r="O84" s="108">
        <f t="shared" si="4"/>
        <v>19.11764705882353</v>
      </c>
      <c r="P84" s="70">
        <f t="shared" si="4"/>
        <v>325</v>
      </c>
    </row>
    <row r="85" spans="1:16" ht="51" customHeight="1">
      <c r="A85" s="3" t="s">
        <v>128</v>
      </c>
      <c r="B85" s="86">
        <f>SUM(B87:B91)</f>
        <v>14</v>
      </c>
      <c r="C85" s="56">
        <f>D85/B85</f>
        <v>100.8</v>
      </c>
      <c r="D85" s="86">
        <f>SUM(D87:D91)</f>
        <v>1411.2</v>
      </c>
      <c r="E85" s="86">
        <f aca="true" t="shared" si="5" ref="E85:M85">SUM(E87:E91)</f>
        <v>24</v>
      </c>
      <c r="F85" s="86">
        <f t="shared" si="5"/>
        <v>13.5</v>
      </c>
      <c r="G85" s="86">
        <f t="shared" si="5"/>
        <v>324</v>
      </c>
      <c r="H85" s="86">
        <f t="shared" si="5"/>
        <v>1</v>
      </c>
      <c r="I85" s="86">
        <f t="shared" si="5"/>
        <v>1450</v>
      </c>
      <c r="J85" s="86">
        <f t="shared" si="5"/>
        <v>1450</v>
      </c>
      <c r="K85" s="86">
        <f t="shared" si="5"/>
        <v>1</v>
      </c>
      <c r="L85" s="86">
        <f t="shared" si="5"/>
        <v>350</v>
      </c>
      <c r="M85" s="86">
        <f t="shared" si="5"/>
        <v>350</v>
      </c>
      <c r="N85" s="86">
        <f>SUM(N86:N97)</f>
        <v>17</v>
      </c>
      <c r="O85" s="109">
        <f>P85/N85</f>
        <v>19.11764705882353</v>
      </c>
      <c r="P85" s="56">
        <f>SUM(P86:P97)</f>
        <v>325</v>
      </c>
    </row>
    <row r="86" spans="1:16" ht="15.75">
      <c r="A86" s="85" t="s">
        <v>95</v>
      </c>
      <c r="B86" s="86"/>
      <c r="C86" s="56"/>
      <c r="D86" s="56"/>
      <c r="E86" s="86"/>
      <c r="F86" s="56"/>
      <c r="G86" s="56"/>
      <c r="H86" s="86"/>
      <c r="I86" s="56"/>
      <c r="J86" s="56"/>
      <c r="K86" s="86"/>
      <c r="L86" s="56"/>
      <c r="M86" s="56"/>
      <c r="N86" s="52"/>
      <c r="O86" s="52"/>
      <c r="P86" s="52"/>
    </row>
    <row r="87" spans="1:16" ht="15.75">
      <c r="A87" s="40" t="s">
        <v>129</v>
      </c>
      <c r="B87" s="86">
        <v>1</v>
      </c>
      <c r="C87" s="56">
        <v>1200</v>
      </c>
      <c r="D87" s="56">
        <v>1200</v>
      </c>
      <c r="E87" s="86"/>
      <c r="F87" s="56"/>
      <c r="G87" s="56"/>
      <c r="H87" s="86"/>
      <c r="I87" s="56"/>
      <c r="J87" s="56"/>
      <c r="K87" s="86"/>
      <c r="L87" s="56"/>
      <c r="M87" s="56"/>
      <c r="N87" s="52"/>
      <c r="O87" s="52"/>
      <c r="P87" s="52"/>
    </row>
    <row r="88" spans="1:16" ht="15.75">
      <c r="A88" s="40" t="s">
        <v>130</v>
      </c>
      <c r="B88" s="86"/>
      <c r="C88" s="56"/>
      <c r="D88" s="56"/>
      <c r="E88" s="86"/>
      <c r="F88" s="56"/>
      <c r="G88" s="56"/>
      <c r="H88" s="86"/>
      <c r="I88" s="56"/>
      <c r="J88" s="56"/>
      <c r="K88" s="86"/>
      <c r="L88" s="56"/>
      <c r="M88" s="56"/>
      <c r="N88" s="52">
        <v>2</v>
      </c>
      <c r="O88" s="52">
        <v>26</v>
      </c>
      <c r="P88" s="52">
        <f>O88*N88</f>
        <v>52</v>
      </c>
    </row>
    <row r="89" spans="1:16" ht="31.5">
      <c r="A89" s="40" t="s">
        <v>98</v>
      </c>
      <c r="B89" s="86"/>
      <c r="C89" s="56"/>
      <c r="D89" s="56"/>
      <c r="E89" s="86"/>
      <c r="F89" s="56"/>
      <c r="G89" s="56"/>
      <c r="H89" s="86">
        <v>1</v>
      </c>
      <c r="I89" s="56">
        <v>1450</v>
      </c>
      <c r="J89" s="56">
        <v>1450</v>
      </c>
      <c r="K89" s="86"/>
      <c r="L89" s="56"/>
      <c r="M89" s="56"/>
      <c r="N89" s="52"/>
      <c r="O89" s="52"/>
      <c r="P89" s="52"/>
    </row>
    <row r="90" spans="1:16" ht="15.75">
      <c r="A90" s="40" t="s">
        <v>131</v>
      </c>
      <c r="B90" s="86"/>
      <c r="C90" s="56"/>
      <c r="D90" s="56"/>
      <c r="E90" s="86"/>
      <c r="F90" s="56"/>
      <c r="G90" s="56"/>
      <c r="H90" s="86"/>
      <c r="I90" s="56"/>
      <c r="J90" s="56"/>
      <c r="K90" s="86">
        <v>1</v>
      </c>
      <c r="L90" s="56">
        <v>350</v>
      </c>
      <c r="M90" s="56">
        <v>350</v>
      </c>
      <c r="N90" s="52"/>
      <c r="O90" s="52"/>
      <c r="P90" s="52"/>
    </row>
    <row r="91" spans="1:16" ht="15.75">
      <c r="A91" s="38" t="s">
        <v>66</v>
      </c>
      <c r="B91" s="86">
        <v>13</v>
      </c>
      <c r="C91" s="56">
        <f>D91/B91</f>
        <v>16.246153846153845</v>
      </c>
      <c r="D91" s="210">
        <v>211.2</v>
      </c>
      <c r="E91" s="86">
        <v>24</v>
      </c>
      <c r="F91" s="56">
        <f>G91/E91</f>
        <v>13.5</v>
      </c>
      <c r="G91" s="56">
        <v>324</v>
      </c>
      <c r="H91" s="86"/>
      <c r="I91" s="56"/>
      <c r="J91" s="56"/>
      <c r="K91" s="86"/>
      <c r="L91" s="56"/>
      <c r="M91" s="56"/>
      <c r="N91" s="52"/>
      <c r="O91" s="52"/>
      <c r="P91" s="52"/>
    </row>
    <row r="92" spans="1:16" ht="63">
      <c r="A92" s="110" t="s">
        <v>8</v>
      </c>
      <c r="B92" s="82">
        <f>SUM(B94:B97)</f>
        <v>11</v>
      </c>
      <c r="C92" s="70">
        <f>C93</f>
        <v>129.36363636363637</v>
      </c>
      <c r="D92" s="70">
        <f>SUM(D94:D97)</f>
        <v>1423</v>
      </c>
      <c r="E92" s="69">
        <f>SUM(E94:E97)</f>
        <v>11</v>
      </c>
      <c r="F92" s="70">
        <f>F93</f>
        <v>113.18181818181819</v>
      </c>
      <c r="G92" s="70">
        <f>SUM(G94:G97)</f>
        <v>1245</v>
      </c>
      <c r="H92" s="82">
        <f>H93</f>
        <v>7</v>
      </c>
      <c r="I92" s="70">
        <f>I93</f>
        <v>95.71428571428571</v>
      </c>
      <c r="J92" s="70">
        <f>J93</f>
        <v>670</v>
      </c>
      <c r="K92" s="82">
        <f>SUM(K94:K97)</f>
        <v>14</v>
      </c>
      <c r="L92" s="70">
        <f>M92/K92</f>
        <v>104.83571428571429</v>
      </c>
      <c r="M92" s="70">
        <f>SUM(M94:M97)</f>
        <v>1467.7</v>
      </c>
      <c r="N92" s="70">
        <f>SUM(N94:N97)</f>
        <v>5</v>
      </c>
      <c r="O92" s="70">
        <f>SUM(O94:O97)</f>
        <v>18.2</v>
      </c>
      <c r="P92" s="70">
        <f>SUM(P94:P97)</f>
        <v>91</v>
      </c>
    </row>
    <row r="93" spans="1:16" ht="47.25">
      <c r="A93" s="81" t="s">
        <v>21</v>
      </c>
      <c r="B93" s="82">
        <f>B92</f>
        <v>11</v>
      </c>
      <c r="C93" s="70">
        <f>D93/B93</f>
        <v>129.36363636363637</v>
      </c>
      <c r="D93" s="70">
        <f>D92</f>
        <v>1423</v>
      </c>
      <c r="E93" s="69">
        <f>E92</f>
        <v>11</v>
      </c>
      <c r="F93" s="70">
        <f>G93/E93</f>
        <v>113.18181818181819</v>
      </c>
      <c r="G93" s="70">
        <f>G92</f>
        <v>1245</v>
      </c>
      <c r="H93" s="82">
        <f>H94+H97</f>
        <v>7</v>
      </c>
      <c r="I93" s="70">
        <f>J93/H93</f>
        <v>95.71428571428571</v>
      </c>
      <c r="J93" s="70">
        <f>J94+J97</f>
        <v>670</v>
      </c>
      <c r="K93" s="69">
        <f>K92</f>
        <v>14</v>
      </c>
      <c r="L93" s="70">
        <f>L92</f>
        <v>104.83571428571429</v>
      </c>
      <c r="M93" s="70">
        <f>M94+M95+M96+M97</f>
        <v>1467.7</v>
      </c>
      <c r="N93" s="84">
        <f>N97</f>
        <v>5</v>
      </c>
      <c r="O93" s="84">
        <f>O97</f>
        <v>18.2</v>
      </c>
      <c r="P93" s="58">
        <f>P97</f>
        <v>91</v>
      </c>
    </row>
    <row r="94" spans="1:16" ht="31.5">
      <c r="A94" s="88" t="s">
        <v>132</v>
      </c>
      <c r="B94" s="82">
        <v>9</v>
      </c>
      <c r="C94" s="56">
        <f>D94/B94</f>
        <v>111.11111111111111</v>
      </c>
      <c r="D94" s="56">
        <v>1000</v>
      </c>
      <c r="E94" s="82">
        <v>8</v>
      </c>
      <c r="F94" s="56">
        <v>120</v>
      </c>
      <c r="G94" s="56">
        <f>E94*F94</f>
        <v>960</v>
      </c>
      <c r="H94" s="52">
        <v>1</v>
      </c>
      <c r="I94" s="41">
        <v>70</v>
      </c>
      <c r="J94" s="41">
        <v>70</v>
      </c>
      <c r="K94" s="52">
        <v>6</v>
      </c>
      <c r="L94" s="41">
        <v>50</v>
      </c>
      <c r="M94" s="41">
        <f>L94*K94</f>
        <v>300</v>
      </c>
      <c r="N94" s="52"/>
      <c r="O94" s="52"/>
      <c r="P94" s="52"/>
    </row>
    <row r="95" spans="1:16" ht="31.5">
      <c r="A95" s="88" t="s">
        <v>133</v>
      </c>
      <c r="B95" s="52"/>
      <c r="C95" s="41"/>
      <c r="D95" s="41"/>
      <c r="E95" s="47"/>
      <c r="F95" s="100"/>
      <c r="G95" s="56"/>
      <c r="H95" s="111"/>
      <c r="I95" s="112"/>
      <c r="J95" s="112"/>
      <c r="K95" s="113">
        <v>1</v>
      </c>
      <c r="L95" s="114">
        <v>35.7</v>
      </c>
      <c r="M95" s="52">
        <f>K95*L95</f>
        <v>35.7</v>
      </c>
      <c r="N95" s="52"/>
      <c r="O95" s="52"/>
      <c r="P95" s="52"/>
    </row>
    <row r="96" spans="1:16" ht="15.75">
      <c r="A96" s="88" t="s">
        <v>134</v>
      </c>
      <c r="B96" s="52"/>
      <c r="C96" s="41"/>
      <c r="D96" s="41"/>
      <c r="E96" s="47"/>
      <c r="F96" s="100"/>
      <c r="G96" s="56"/>
      <c r="H96" s="52"/>
      <c r="I96" s="41"/>
      <c r="J96" s="41"/>
      <c r="K96" s="113">
        <v>1</v>
      </c>
      <c r="L96" s="114">
        <v>1000</v>
      </c>
      <c r="M96" s="41">
        <f>K96*L96</f>
        <v>1000</v>
      </c>
      <c r="N96" s="52"/>
      <c r="O96" s="52"/>
      <c r="P96" s="52"/>
    </row>
    <row r="97" spans="1:16" ht="15.75">
      <c r="A97" s="2" t="s">
        <v>66</v>
      </c>
      <c r="B97" s="52">
        <v>2</v>
      </c>
      <c r="C97" s="41">
        <f>D97/B97</f>
        <v>211.5</v>
      </c>
      <c r="D97" s="41">
        <v>423</v>
      </c>
      <c r="E97" s="52">
        <v>3</v>
      </c>
      <c r="F97" s="41">
        <v>95</v>
      </c>
      <c r="G97" s="56">
        <f>E97*F97</f>
        <v>285</v>
      </c>
      <c r="H97" s="52">
        <v>6</v>
      </c>
      <c r="I97" s="41">
        <f>J97/H97</f>
        <v>100</v>
      </c>
      <c r="J97" s="41">
        <v>600</v>
      </c>
      <c r="K97" s="52">
        <v>6</v>
      </c>
      <c r="L97" s="41">
        <v>22</v>
      </c>
      <c r="M97" s="41">
        <f>K97*L97</f>
        <v>132</v>
      </c>
      <c r="N97" s="52">
        <v>5</v>
      </c>
      <c r="O97" s="52">
        <v>18.2</v>
      </c>
      <c r="P97" s="41">
        <v>91</v>
      </c>
    </row>
    <row r="98" spans="1:16" ht="15.75">
      <c r="A98" s="154"/>
      <c r="B98" s="155"/>
      <c r="C98" s="156"/>
      <c r="D98" s="156"/>
      <c r="E98" s="155"/>
      <c r="F98" s="156"/>
      <c r="G98" s="157"/>
      <c r="H98" s="155"/>
      <c r="I98" s="156"/>
      <c r="J98" s="156"/>
      <c r="K98" s="155"/>
      <c r="L98" s="156"/>
      <c r="M98" s="156"/>
      <c r="N98" s="155"/>
      <c r="O98" s="155"/>
      <c r="P98" s="156"/>
    </row>
    <row r="99" spans="1:16" ht="15.75">
      <c r="A99" s="154"/>
      <c r="B99" s="155"/>
      <c r="C99" s="156"/>
      <c r="D99" s="156"/>
      <c r="E99" s="155"/>
      <c r="F99" s="156"/>
      <c r="G99" s="157"/>
      <c r="H99" s="155"/>
      <c r="I99" s="156"/>
      <c r="J99" s="156"/>
      <c r="K99" s="155"/>
      <c r="L99" s="156"/>
      <c r="M99" s="156"/>
      <c r="N99" s="155"/>
      <c r="O99" s="155"/>
      <c r="P99" s="156"/>
    </row>
    <row r="100" spans="1:16" ht="15.75">
      <c r="A100" s="154"/>
      <c r="B100" s="155"/>
      <c r="C100" s="156"/>
      <c r="D100" s="156"/>
      <c r="E100" s="155"/>
      <c r="F100" s="156"/>
      <c r="G100" s="157"/>
      <c r="H100" s="155"/>
      <c r="I100" s="156"/>
      <c r="J100" s="156"/>
      <c r="K100" s="155"/>
      <c r="L100" s="156"/>
      <c r="M100" s="156"/>
      <c r="N100" s="155"/>
      <c r="O100" s="155"/>
      <c r="P100" s="156"/>
    </row>
    <row r="101" spans="1:13" ht="18.75">
      <c r="A101" s="115"/>
      <c r="B101" s="116"/>
      <c r="C101" s="117"/>
      <c r="D101" s="117"/>
      <c r="E101" s="118"/>
      <c r="F101" s="119"/>
      <c r="G101" s="120"/>
      <c r="H101" s="120"/>
      <c r="I101" s="120"/>
      <c r="J101" s="120"/>
      <c r="K101" s="120"/>
      <c r="L101" s="120"/>
      <c r="M101" s="120"/>
    </row>
    <row r="102" spans="1:16" ht="18.75">
      <c r="A102" s="213" t="s">
        <v>135</v>
      </c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</row>
    <row r="103" spans="1:15" ht="15.75">
      <c r="A103" s="1" t="s">
        <v>68</v>
      </c>
      <c r="B103" s="1"/>
      <c r="C103" s="1"/>
      <c r="D103" s="1"/>
      <c r="F103" s="12"/>
      <c r="G103" s="12"/>
      <c r="H103" s="12"/>
      <c r="I103" s="12"/>
      <c r="J103" s="12"/>
      <c r="K103" s="12"/>
      <c r="L103" s="12"/>
      <c r="M103" s="12"/>
      <c r="N103" s="12"/>
      <c r="O103" s="12"/>
    </row>
  </sheetData>
  <sheetProtection/>
  <mergeCells count="14">
    <mergeCell ref="A8:P8"/>
    <mergeCell ref="B9:J9"/>
    <mergeCell ref="K9:P9"/>
    <mergeCell ref="H2:S2"/>
    <mergeCell ref="H4:O4"/>
    <mergeCell ref="A6:P6"/>
    <mergeCell ref="A7:P7"/>
    <mergeCell ref="A102:P102"/>
    <mergeCell ref="A10:A11"/>
    <mergeCell ref="B10:D10"/>
    <mergeCell ref="E10:G10"/>
    <mergeCell ref="H10:J10"/>
    <mergeCell ref="K10:M10"/>
    <mergeCell ref="N10:P10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="75" zoomScaleSheetLayoutView="75" zoomScalePageLayoutView="0" workbookViewId="0" topLeftCell="A7">
      <selection activeCell="D26" sqref="D26"/>
    </sheetView>
  </sheetViews>
  <sheetFormatPr defaultColWidth="9.140625" defaultRowHeight="12.75"/>
  <cols>
    <col min="1" max="1" width="6.421875" style="0" customWidth="1"/>
    <col min="2" max="2" width="45.00390625" style="0" customWidth="1"/>
    <col min="3" max="3" width="8.140625" style="0" customWidth="1"/>
    <col min="4" max="4" width="9.421875" style="0" customWidth="1"/>
    <col min="6" max="6" width="8.140625" style="0" customWidth="1"/>
    <col min="7" max="7" width="10.00390625" style="0" customWidth="1"/>
    <col min="8" max="8" width="7.421875" style="0" customWidth="1"/>
    <col min="9" max="9" width="8.28125" style="0" customWidth="1"/>
    <col min="10" max="10" width="10.00390625" style="0" customWidth="1"/>
    <col min="11" max="11" width="7.57421875" style="0" customWidth="1"/>
    <col min="12" max="12" width="6.28125" style="0" customWidth="1"/>
    <col min="13" max="13" width="10.28125" style="0" customWidth="1"/>
    <col min="14" max="14" width="7.28125" style="0" customWidth="1"/>
    <col min="15" max="15" width="7.8515625" style="0" customWidth="1"/>
    <col min="16" max="16" width="9.28125" style="0" bestFit="1" customWidth="1"/>
    <col min="17" max="17" width="7.00390625" style="0" customWidth="1"/>
    <col min="18" max="18" width="0.42578125" style="0" customWidth="1"/>
  </cols>
  <sheetData>
    <row r="1" spans="1:17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1"/>
      <c r="B2" s="1"/>
      <c r="C2" s="1"/>
      <c r="D2" s="1"/>
      <c r="E2" s="1"/>
      <c r="F2" s="1"/>
      <c r="G2" s="1"/>
      <c r="H2" s="1"/>
      <c r="I2" s="1"/>
      <c r="J2" s="1"/>
      <c r="K2" s="1" t="s">
        <v>161</v>
      </c>
      <c r="L2" s="1"/>
      <c r="M2" s="1"/>
      <c r="N2" s="1"/>
      <c r="O2" s="1"/>
      <c r="P2" s="1"/>
      <c r="Q2" s="1"/>
    </row>
    <row r="3" spans="1:17" ht="15.75">
      <c r="A3" s="1"/>
      <c r="B3" s="1"/>
      <c r="C3" s="1"/>
      <c r="D3" s="1"/>
      <c r="E3" s="1"/>
      <c r="F3" s="1"/>
      <c r="G3" s="1"/>
      <c r="H3" s="1" t="s">
        <v>22</v>
      </c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1"/>
      <c r="B4" s="1"/>
      <c r="C4" s="1"/>
      <c r="D4" s="1"/>
      <c r="E4" s="1"/>
      <c r="F4" s="1"/>
      <c r="G4" s="1"/>
      <c r="H4" s="1" t="s">
        <v>23</v>
      </c>
      <c r="I4" s="1"/>
      <c r="J4" s="1"/>
      <c r="K4" s="1"/>
      <c r="L4" s="1"/>
      <c r="M4" s="1"/>
      <c r="N4" s="1"/>
      <c r="O4" s="1"/>
      <c r="P4" s="1"/>
      <c r="Q4" s="1"/>
    </row>
    <row r="5" spans="1:17" ht="15.75">
      <c r="A5" s="1"/>
      <c r="B5" s="1"/>
      <c r="C5" s="1"/>
      <c r="D5" s="1"/>
      <c r="E5" s="1"/>
      <c r="F5" s="1"/>
      <c r="G5" s="1"/>
      <c r="H5" s="1" t="s">
        <v>40</v>
      </c>
      <c r="I5" s="1"/>
      <c r="J5" s="1"/>
      <c r="K5" s="1"/>
      <c r="L5" s="1"/>
      <c r="M5" s="1"/>
      <c r="N5" s="1"/>
      <c r="O5" s="1"/>
      <c r="P5" s="1"/>
      <c r="Q5" s="1"/>
    </row>
    <row r="6" spans="1:17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>
      <c r="A7" s="1" t="s">
        <v>20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>
      <c r="A8" s="1" t="s">
        <v>18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75">
      <c r="A9" s="1" t="s">
        <v>19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ht="15.75">
      <c r="A10" s="230" t="s">
        <v>11</v>
      </c>
      <c r="B10" s="228" t="s">
        <v>24</v>
      </c>
      <c r="C10" s="225" t="s">
        <v>13</v>
      </c>
      <c r="D10" s="226"/>
      <c r="E10" s="227"/>
      <c r="F10" s="225" t="s">
        <v>14</v>
      </c>
      <c r="G10" s="226"/>
      <c r="H10" s="227"/>
      <c r="I10" s="225" t="s">
        <v>15</v>
      </c>
      <c r="J10" s="226"/>
      <c r="K10" s="227"/>
      <c r="L10" s="225" t="s">
        <v>16</v>
      </c>
      <c r="M10" s="226"/>
      <c r="N10" s="227"/>
      <c r="O10" s="225" t="s">
        <v>17</v>
      </c>
      <c r="P10" s="226"/>
      <c r="Q10" s="227"/>
      <c r="R10" s="6"/>
    </row>
    <row r="11" spans="1:18" ht="47.25">
      <c r="A11" s="231"/>
      <c r="B11" s="229"/>
      <c r="C11" s="4" t="s">
        <v>25</v>
      </c>
      <c r="D11" s="4" t="s">
        <v>26</v>
      </c>
      <c r="E11" s="4" t="s">
        <v>5</v>
      </c>
      <c r="F11" s="4" t="s">
        <v>25</v>
      </c>
      <c r="G11" s="4" t="s">
        <v>26</v>
      </c>
      <c r="H11" s="4" t="s">
        <v>5</v>
      </c>
      <c r="I11" s="4" t="s">
        <v>25</v>
      </c>
      <c r="J11" s="4" t="s">
        <v>26</v>
      </c>
      <c r="K11" s="4" t="s">
        <v>5</v>
      </c>
      <c r="L11" s="4" t="s">
        <v>25</v>
      </c>
      <c r="M11" s="4" t="s">
        <v>26</v>
      </c>
      <c r="N11" s="4" t="s">
        <v>5</v>
      </c>
      <c r="O11" s="4" t="s">
        <v>25</v>
      </c>
      <c r="P11" s="4" t="s">
        <v>26</v>
      </c>
      <c r="Q11" s="4" t="s">
        <v>5</v>
      </c>
      <c r="R11" s="6"/>
    </row>
    <row r="12" spans="1:18" ht="75" customHeight="1">
      <c r="A12" s="2" t="s">
        <v>3</v>
      </c>
      <c r="B12" s="3" t="s">
        <v>27</v>
      </c>
      <c r="C12" s="2">
        <v>16663.4</v>
      </c>
      <c r="D12" s="2">
        <v>1.016</v>
      </c>
      <c r="E12" s="7">
        <f>E13+E18+E20+E22</f>
        <v>17456.2</v>
      </c>
      <c r="F12" s="2">
        <v>4706.6</v>
      </c>
      <c r="G12" s="2">
        <v>1.439</v>
      </c>
      <c r="H12" s="2">
        <v>6773.7</v>
      </c>
      <c r="I12" s="2">
        <v>6526.1</v>
      </c>
      <c r="J12" s="2">
        <v>1.454</v>
      </c>
      <c r="K12" s="2">
        <v>9490.6</v>
      </c>
      <c r="L12" s="2">
        <v>5130.6</v>
      </c>
      <c r="M12" s="2">
        <v>1.559</v>
      </c>
      <c r="N12" s="2">
        <v>8000.2</v>
      </c>
      <c r="O12" s="2">
        <v>3795.8</v>
      </c>
      <c r="P12" s="2">
        <v>2.825</v>
      </c>
      <c r="Q12" s="2">
        <v>10723.9</v>
      </c>
      <c r="R12" s="6"/>
    </row>
    <row r="13" spans="1:18" ht="15.75">
      <c r="A13" s="2" t="s">
        <v>0</v>
      </c>
      <c r="B13" s="2" t="s">
        <v>4</v>
      </c>
      <c r="C13" s="5">
        <v>14428.8</v>
      </c>
      <c r="D13" s="9">
        <f>E13/C13</f>
        <v>0.8823256265247285</v>
      </c>
      <c r="E13" s="10">
        <f>E14+E15+E16+E17</f>
        <v>12730.900000000001</v>
      </c>
      <c r="F13" s="5">
        <v>3849.6</v>
      </c>
      <c r="G13" s="5">
        <v>1.317</v>
      </c>
      <c r="H13" s="5">
        <v>5069.7</v>
      </c>
      <c r="I13" s="5">
        <v>5400</v>
      </c>
      <c r="J13" s="5">
        <v>0.942</v>
      </c>
      <c r="K13" s="5">
        <v>5086.3</v>
      </c>
      <c r="L13" s="5">
        <v>4000</v>
      </c>
      <c r="M13" s="5">
        <v>0.804</v>
      </c>
      <c r="N13" s="5">
        <v>3214.3</v>
      </c>
      <c r="O13" s="5">
        <v>2450</v>
      </c>
      <c r="P13" s="5">
        <v>1.685</v>
      </c>
      <c r="Q13" s="5">
        <v>4127.7</v>
      </c>
      <c r="R13" s="6"/>
    </row>
    <row r="14" spans="1:18" ht="15.75">
      <c r="A14" s="2" t="s">
        <v>2</v>
      </c>
      <c r="B14" s="2" t="s">
        <v>12</v>
      </c>
      <c r="C14" s="2">
        <v>1500</v>
      </c>
      <c r="D14" s="9">
        <f>E14/C14</f>
        <v>1.5866666666666667</v>
      </c>
      <c r="E14" s="2">
        <v>2380</v>
      </c>
      <c r="F14" s="2">
        <v>300</v>
      </c>
      <c r="G14" s="2">
        <v>1</v>
      </c>
      <c r="H14" s="2">
        <v>300</v>
      </c>
      <c r="I14" s="2">
        <v>250</v>
      </c>
      <c r="J14" s="2">
        <v>1</v>
      </c>
      <c r="K14" s="2">
        <v>250</v>
      </c>
      <c r="L14" s="2">
        <v>250</v>
      </c>
      <c r="M14" s="2">
        <v>1.2</v>
      </c>
      <c r="N14" s="2">
        <v>300</v>
      </c>
      <c r="O14" s="2">
        <v>300</v>
      </c>
      <c r="P14" s="2">
        <v>1.167</v>
      </c>
      <c r="Q14" s="2">
        <v>350</v>
      </c>
      <c r="R14" s="6"/>
    </row>
    <row r="15" spans="1:18" ht="15.75">
      <c r="A15" s="2" t="s">
        <v>28</v>
      </c>
      <c r="B15" s="2" t="s">
        <v>9</v>
      </c>
      <c r="C15" s="2">
        <v>1506.6</v>
      </c>
      <c r="D15" s="9">
        <f>E15/C15</f>
        <v>2.7268020708880925</v>
      </c>
      <c r="E15" s="186">
        <v>4108.2</v>
      </c>
      <c r="F15" s="2">
        <v>677.7</v>
      </c>
      <c r="G15" s="2">
        <v>2.213</v>
      </c>
      <c r="H15" s="2">
        <v>1500</v>
      </c>
      <c r="I15" s="2">
        <v>700</v>
      </c>
      <c r="J15" s="2">
        <v>2.29</v>
      </c>
      <c r="K15" s="2">
        <v>1600</v>
      </c>
      <c r="L15" s="2"/>
      <c r="M15" s="2"/>
      <c r="N15" s="2"/>
      <c r="O15" s="2"/>
      <c r="P15" s="2"/>
      <c r="Q15" s="2"/>
      <c r="R15" s="6"/>
    </row>
    <row r="16" spans="1:18" ht="15.75">
      <c r="A16" s="2" t="s">
        <v>35</v>
      </c>
      <c r="B16" s="2" t="s">
        <v>10</v>
      </c>
      <c r="C16" s="2">
        <v>3474.4</v>
      </c>
      <c r="D16" s="9">
        <f>E16/C16</f>
        <v>0.5238314529127331</v>
      </c>
      <c r="E16" s="164">
        <v>1820</v>
      </c>
      <c r="F16" s="2">
        <v>1200</v>
      </c>
      <c r="G16" s="2">
        <v>0.917</v>
      </c>
      <c r="H16" s="2">
        <v>1100</v>
      </c>
      <c r="I16" s="2">
        <v>1100</v>
      </c>
      <c r="J16" s="2">
        <v>0.92</v>
      </c>
      <c r="K16" s="2">
        <v>1008.8</v>
      </c>
      <c r="L16" s="2">
        <v>1000</v>
      </c>
      <c r="M16" s="2">
        <v>1.064</v>
      </c>
      <c r="N16" s="2">
        <v>1064.3</v>
      </c>
      <c r="O16" s="2">
        <v>1000</v>
      </c>
      <c r="P16" s="2">
        <v>1.123</v>
      </c>
      <c r="Q16" s="2">
        <v>1122.7</v>
      </c>
      <c r="R16" s="6"/>
    </row>
    <row r="17" spans="1:18" ht="31.5">
      <c r="A17" s="2" t="s">
        <v>36</v>
      </c>
      <c r="B17" s="4" t="s">
        <v>6</v>
      </c>
      <c r="C17" s="2">
        <v>8845.4</v>
      </c>
      <c r="D17" s="9">
        <f>E17/C17</f>
        <v>0.5</v>
      </c>
      <c r="E17" s="8">
        <v>4422.7</v>
      </c>
      <c r="F17" s="2">
        <v>3549.6</v>
      </c>
      <c r="G17" s="2">
        <v>0.611</v>
      </c>
      <c r="H17" s="2">
        <v>2169.7</v>
      </c>
      <c r="I17" s="2">
        <v>3350</v>
      </c>
      <c r="J17" s="2">
        <v>0.66</v>
      </c>
      <c r="K17" s="2">
        <v>2227.5</v>
      </c>
      <c r="L17" s="2">
        <v>2750</v>
      </c>
      <c r="M17" s="2">
        <v>0.673</v>
      </c>
      <c r="N17" s="2">
        <v>1850</v>
      </c>
      <c r="O17" s="2">
        <v>1150</v>
      </c>
      <c r="P17" s="2">
        <v>2.309</v>
      </c>
      <c r="Q17" s="2">
        <v>2655</v>
      </c>
      <c r="R17" s="6"/>
    </row>
    <row r="18" spans="1:18" ht="31.5">
      <c r="A18" s="2" t="s">
        <v>1</v>
      </c>
      <c r="B18" s="4" t="s">
        <v>31</v>
      </c>
      <c r="C18" s="5">
        <v>876.6</v>
      </c>
      <c r="D18" s="5">
        <v>1.473</v>
      </c>
      <c r="E18" s="5">
        <v>1291.3</v>
      </c>
      <c r="F18" s="5">
        <v>100</v>
      </c>
      <c r="G18" s="5">
        <v>5.64</v>
      </c>
      <c r="H18" s="5">
        <v>564</v>
      </c>
      <c r="I18" s="5">
        <v>531.8</v>
      </c>
      <c r="J18" s="5">
        <v>6.06</v>
      </c>
      <c r="K18" s="5">
        <v>3224.3</v>
      </c>
      <c r="L18" s="5">
        <v>560.6</v>
      </c>
      <c r="M18" s="5">
        <v>6.397</v>
      </c>
      <c r="N18" s="5">
        <v>3585.9</v>
      </c>
      <c r="O18" s="5">
        <v>795.2</v>
      </c>
      <c r="P18" s="5">
        <v>6.748</v>
      </c>
      <c r="Q18" s="5">
        <v>5356.2</v>
      </c>
      <c r="R18" s="6"/>
    </row>
    <row r="19" spans="1:18" ht="31.5">
      <c r="A19" s="2" t="s">
        <v>37</v>
      </c>
      <c r="B19" s="4" t="s">
        <v>32</v>
      </c>
      <c r="C19" s="2">
        <v>876.6</v>
      </c>
      <c r="D19" s="2">
        <v>1.473</v>
      </c>
      <c r="E19" s="2">
        <v>1291.3</v>
      </c>
      <c r="F19" s="2">
        <v>100</v>
      </c>
      <c r="G19" s="2">
        <v>5.64</v>
      </c>
      <c r="H19" s="2">
        <v>564</v>
      </c>
      <c r="I19" s="2">
        <v>531.8</v>
      </c>
      <c r="J19" s="2">
        <v>6.06</v>
      </c>
      <c r="K19" s="2">
        <v>3224.3</v>
      </c>
      <c r="L19" s="2">
        <v>560.6</v>
      </c>
      <c r="M19" s="2">
        <v>6.397</v>
      </c>
      <c r="N19" s="2">
        <v>3585.9</v>
      </c>
      <c r="O19" s="2">
        <v>795.2</v>
      </c>
      <c r="P19" s="2">
        <v>6.748</v>
      </c>
      <c r="Q19" s="2">
        <v>5366.2</v>
      </c>
      <c r="R19" s="6"/>
    </row>
    <row r="20" spans="1:18" ht="15.75">
      <c r="A20" s="2" t="s">
        <v>7</v>
      </c>
      <c r="B20" s="2" t="s">
        <v>33</v>
      </c>
      <c r="C20" s="5">
        <v>610</v>
      </c>
      <c r="D20" s="5">
        <v>2.049</v>
      </c>
      <c r="E20" s="5">
        <v>1250</v>
      </c>
      <c r="F20" s="5">
        <v>335</v>
      </c>
      <c r="G20" s="5">
        <v>1.045</v>
      </c>
      <c r="H20" s="5">
        <v>350</v>
      </c>
      <c r="I20" s="5">
        <v>165</v>
      </c>
      <c r="J20" s="5">
        <v>2.12</v>
      </c>
      <c r="K20" s="5">
        <v>350</v>
      </c>
      <c r="L20" s="5">
        <v>145</v>
      </c>
      <c r="M20" s="5">
        <v>2.25</v>
      </c>
      <c r="N20" s="5">
        <v>330</v>
      </c>
      <c r="O20" s="5">
        <v>125</v>
      </c>
      <c r="P20" s="5">
        <v>2.6</v>
      </c>
      <c r="Q20" s="5">
        <v>330</v>
      </c>
      <c r="R20" s="6"/>
    </row>
    <row r="21" spans="1:18" ht="31.5">
      <c r="A21" s="2" t="s">
        <v>38</v>
      </c>
      <c r="B21" s="4" t="s">
        <v>29</v>
      </c>
      <c r="C21" s="2">
        <v>610</v>
      </c>
      <c r="D21" s="2">
        <v>2.049</v>
      </c>
      <c r="E21" s="2">
        <v>1250</v>
      </c>
      <c r="F21" s="2">
        <v>335</v>
      </c>
      <c r="G21" s="2">
        <v>1.045</v>
      </c>
      <c r="H21" s="2">
        <v>350</v>
      </c>
      <c r="I21" s="2">
        <v>165</v>
      </c>
      <c r="J21" s="2">
        <v>2.12</v>
      </c>
      <c r="K21" s="2">
        <v>350</v>
      </c>
      <c r="L21" s="2">
        <v>145</v>
      </c>
      <c r="M21" s="2">
        <v>2.245</v>
      </c>
      <c r="N21" s="2">
        <v>330</v>
      </c>
      <c r="O21" s="2">
        <v>125</v>
      </c>
      <c r="P21" s="2">
        <v>2.64</v>
      </c>
      <c r="Q21" s="2">
        <v>330</v>
      </c>
      <c r="R21" s="6"/>
    </row>
    <row r="22" spans="1:18" ht="31.5">
      <c r="A22" s="2" t="s">
        <v>30</v>
      </c>
      <c r="B22" s="4" t="s">
        <v>8</v>
      </c>
      <c r="C22" s="5">
        <v>748</v>
      </c>
      <c r="D22" s="184">
        <f>E22/C22</f>
        <v>2.9197860962566846</v>
      </c>
      <c r="E22" s="185">
        <v>2184</v>
      </c>
      <c r="F22" s="5">
        <v>422</v>
      </c>
      <c r="G22" s="5">
        <v>1.872</v>
      </c>
      <c r="H22" s="5">
        <v>790</v>
      </c>
      <c r="I22" s="5">
        <v>429.3</v>
      </c>
      <c r="J22" s="5">
        <v>1.93</v>
      </c>
      <c r="K22" s="5">
        <v>830</v>
      </c>
      <c r="L22" s="5">
        <v>425</v>
      </c>
      <c r="M22" s="5">
        <v>2.047</v>
      </c>
      <c r="N22" s="5">
        <v>870</v>
      </c>
      <c r="O22" s="5">
        <v>425.6</v>
      </c>
      <c r="P22" s="5">
        <v>2.138</v>
      </c>
      <c r="Q22" s="5">
        <v>910</v>
      </c>
      <c r="R22" s="6"/>
    </row>
    <row r="23" spans="1:18" ht="31.5">
      <c r="A23" s="2" t="s">
        <v>39</v>
      </c>
      <c r="B23" s="4" t="s">
        <v>21</v>
      </c>
      <c r="C23" s="2">
        <v>748</v>
      </c>
      <c r="D23" s="2">
        <v>4.257</v>
      </c>
      <c r="E23" s="2">
        <v>3184</v>
      </c>
      <c r="F23" s="2">
        <v>422</v>
      </c>
      <c r="G23" s="2">
        <v>1.872</v>
      </c>
      <c r="H23" s="2">
        <v>790</v>
      </c>
      <c r="I23" s="2">
        <v>429.3</v>
      </c>
      <c r="J23" s="2">
        <v>1.93</v>
      </c>
      <c r="K23" s="2">
        <v>830</v>
      </c>
      <c r="L23" s="2">
        <v>425</v>
      </c>
      <c r="M23" s="2">
        <v>2.047</v>
      </c>
      <c r="N23" s="2">
        <v>870</v>
      </c>
      <c r="O23" s="2">
        <v>425.6</v>
      </c>
      <c r="P23" s="2">
        <v>2.138</v>
      </c>
      <c r="Q23" s="2">
        <v>910</v>
      </c>
      <c r="R23" s="6"/>
    </row>
    <row r="24" spans="1:18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6"/>
    </row>
    <row r="25" spans="1:18" ht="15.75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8"/>
    </row>
    <row r="26" spans="1:17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>
      <c r="A27" s="1" t="s">
        <v>34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>
      <c r="A28" s="1" t="s">
        <v>68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sheetProtection/>
  <mergeCells count="7">
    <mergeCell ref="L10:N10"/>
    <mergeCell ref="O10:Q10"/>
    <mergeCell ref="B10:B11"/>
    <mergeCell ref="A10:A11"/>
    <mergeCell ref="C10:E10"/>
    <mergeCell ref="F10:H10"/>
    <mergeCell ref="I10:K10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32"/>
  <sheetViews>
    <sheetView view="pageBreakPreview" zoomScale="75" zoomScaleNormal="75" zoomScaleSheetLayoutView="75" zoomScalePageLayoutView="0" workbookViewId="0" topLeftCell="A1">
      <selection activeCell="S14" sqref="S14"/>
    </sheetView>
  </sheetViews>
  <sheetFormatPr defaultColWidth="9.140625" defaultRowHeight="12.75"/>
  <cols>
    <col min="1" max="1" width="5.00390625" style="0" customWidth="1"/>
    <col min="2" max="2" width="25.8515625" style="0" customWidth="1"/>
  </cols>
  <sheetData>
    <row r="2" spans="1:18" ht="18.75">
      <c r="A2" s="11"/>
      <c r="B2" s="11"/>
      <c r="C2" s="11"/>
      <c r="D2" s="11"/>
      <c r="E2" s="11"/>
      <c r="F2" s="11"/>
      <c r="G2" s="11"/>
      <c r="H2" s="11"/>
      <c r="I2" s="11"/>
      <c r="J2" s="12"/>
      <c r="K2" s="13" t="s">
        <v>160</v>
      </c>
      <c r="L2" s="12"/>
      <c r="M2" s="14"/>
      <c r="N2" s="15"/>
      <c r="O2" s="11"/>
      <c r="P2" s="11"/>
      <c r="Q2" s="11"/>
      <c r="R2" s="11"/>
    </row>
    <row r="3" spans="1:18" ht="15.75">
      <c r="A3" s="11"/>
      <c r="B3" s="1"/>
      <c r="C3" s="1"/>
      <c r="D3" s="1"/>
      <c r="E3" s="1"/>
      <c r="F3" s="1"/>
      <c r="G3" s="1"/>
      <c r="H3" s="221" t="s">
        <v>22</v>
      </c>
      <c r="I3" s="221"/>
      <c r="J3" s="221"/>
      <c r="K3" s="221"/>
      <c r="L3" s="221"/>
      <c r="M3" s="221"/>
      <c r="N3" s="221"/>
      <c r="O3" s="221"/>
      <c r="P3" s="221"/>
      <c r="Q3" s="221"/>
      <c r="R3" s="221"/>
    </row>
    <row r="4" spans="1:18" ht="15.75">
      <c r="A4" s="11"/>
      <c r="B4" s="1"/>
      <c r="C4" s="1"/>
      <c r="D4" s="1"/>
      <c r="E4" s="1"/>
      <c r="F4" s="1"/>
      <c r="G4" s="1"/>
      <c r="H4" s="1" t="s">
        <v>23</v>
      </c>
      <c r="I4" s="1"/>
      <c r="J4" s="16"/>
      <c r="K4" s="16"/>
      <c r="L4" s="16"/>
      <c r="M4" s="16"/>
      <c r="N4" s="16"/>
      <c r="O4" s="1"/>
      <c r="P4" s="1"/>
      <c r="Q4" s="1"/>
      <c r="R4" s="1"/>
    </row>
    <row r="5" spans="1:18" ht="15.75">
      <c r="A5" s="11"/>
      <c r="B5" s="1"/>
      <c r="C5" s="1"/>
      <c r="D5" s="1"/>
      <c r="E5" s="1"/>
      <c r="F5" s="1"/>
      <c r="G5" s="1"/>
      <c r="H5" s="222" t="s">
        <v>157</v>
      </c>
      <c r="I5" s="222"/>
      <c r="J5" s="222"/>
      <c r="K5" s="222"/>
      <c r="L5" s="222"/>
      <c r="M5" s="222"/>
      <c r="N5" s="222"/>
      <c r="O5" s="1"/>
      <c r="P5" s="1"/>
      <c r="Q5" s="1"/>
      <c r="R5" s="1"/>
    </row>
    <row r="6" spans="1:18" ht="18.75">
      <c r="A6" s="18"/>
      <c r="B6" s="1"/>
      <c r="C6" s="1"/>
      <c r="D6" s="1"/>
      <c r="E6" s="1"/>
      <c r="F6" s="1"/>
      <c r="G6" s="1"/>
      <c r="H6" s="1"/>
      <c r="I6" s="1"/>
      <c r="J6" s="12"/>
      <c r="K6" s="12"/>
      <c r="L6" s="12"/>
      <c r="M6" s="12"/>
      <c r="N6" s="12"/>
      <c r="O6" s="1"/>
      <c r="P6" s="1"/>
      <c r="Q6" s="1"/>
      <c r="R6" s="1"/>
    </row>
    <row r="7" spans="1:18" ht="18.75">
      <c r="A7" s="223" t="s">
        <v>20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1"/>
      <c r="Q7" s="1"/>
      <c r="R7" s="1"/>
    </row>
    <row r="8" spans="1:18" ht="18.75">
      <c r="A8" s="219" t="s">
        <v>18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1"/>
      <c r="Q8" s="1"/>
      <c r="R8" s="1"/>
    </row>
    <row r="9" spans="1:18" ht="18.75">
      <c r="A9" s="219" t="s">
        <v>19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19"/>
      <c r="Q9" s="19"/>
      <c r="R9" s="19"/>
    </row>
    <row r="10" spans="1:18" ht="18.75">
      <c r="A10" s="122"/>
      <c r="B10" s="122"/>
      <c r="C10" s="232" t="s">
        <v>42</v>
      </c>
      <c r="D10" s="224"/>
      <c r="E10" s="224"/>
      <c r="F10" s="224"/>
      <c r="G10" s="224"/>
      <c r="H10" s="224"/>
      <c r="I10" s="224"/>
      <c r="J10" s="224"/>
      <c r="K10" s="233"/>
      <c r="L10" s="232" t="s">
        <v>43</v>
      </c>
      <c r="M10" s="224"/>
      <c r="N10" s="224"/>
      <c r="O10" s="224"/>
      <c r="P10" s="224"/>
      <c r="Q10" s="233"/>
      <c r="R10" s="123"/>
    </row>
    <row r="11" spans="1:18" ht="18">
      <c r="A11" s="216" t="s">
        <v>11</v>
      </c>
      <c r="B11" s="214" t="s">
        <v>24</v>
      </c>
      <c r="C11" s="216" t="s">
        <v>13</v>
      </c>
      <c r="D11" s="216"/>
      <c r="E11" s="216"/>
      <c r="F11" s="216" t="s">
        <v>14</v>
      </c>
      <c r="G11" s="216"/>
      <c r="H11" s="216"/>
      <c r="I11" s="217" t="s">
        <v>15</v>
      </c>
      <c r="J11" s="217"/>
      <c r="K11" s="217"/>
      <c r="L11" s="218" t="s">
        <v>16</v>
      </c>
      <c r="M11" s="218"/>
      <c r="N11" s="218"/>
      <c r="O11" s="218" t="s">
        <v>17</v>
      </c>
      <c r="P11" s="218"/>
      <c r="Q11" s="218"/>
      <c r="R11" s="123"/>
    </row>
    <row r="12" spans="1:18" ht="78.75">
      <c r="A12" s="216"/>
      <c r="B12" s="215"/>
      <c r="C12" s="124" t="s">
        <v>25</v>
      </c>
      <c r="D12" s="124" t="s">
        <v>139</v>
      </c>
      <c r="E12" s="124" t="s">
        <v>5</v>
      </c>
      <c r="F12" s="124" t="s">
        <v>25</v>
      </c>
      <c r="G12" s="124" t="s">
        <v>139</v>
      </c>
      <c r="H12" s="124" t="s">
        <v>5</v>
      </c>
      <c r="I12" s="124" t="s">
        <v>25</v>
      </c>
      <c r="J12" s="124" t="s">
        <v>139</v>
      </c>
      <c r="K12" s="124" t="s">
        <v>5</v>
      </c>
      <c r="L12" s="124" t="s">
        <v>25</v>
      </c>
      <c r="M12" s="124" t="s">
        <v>139</v>
      </c>
      <c r="N12" s="124" t="s">
        <v>5</v>
      </c>
      <c r="O12" s="124" t="s">
        <v>25</v>
      </c>
      <c r="P12" s="124" t="s">
        <v>139</v>
      </c>
      <c r="Q12" s="125" t="s">
        <v>5</v>
      </c>
      <c r="R12" s="123"/>
    </row>
    <row r="13" spans="1:18" ht="114" customHeight="1">
      <c r="A13" s="125"/>
      <c r="B13" s="126" t="s">
        <v>140</v>
      </c>
      <c r="C13" s="127">
        <f>C14+C23</f>
        <v>4696.6</v>
      </c>
      <c r="D13" s="128">
        <f>E13/C13</f>
        <v>0.47553549376144444</v>
      </c>
      <c r="E13" s="127">
        <f>E14+E23</f>
        <v>2233.4</v>
      </c>
      <c r="F13" s="127">
        <f>F14+F23</f>
        <v>5992</v>
      </c>
      <c r="G13" s="128">
        <f>H13/F13</f>
        <v>0.7993991989319092</v>
      </c>
      <c r="H13" s="127">
        <f>H14+H23</f>
        <v>4790</v>
      </c>
      <c r="I13" s="127">
        <f>I14+I23</f>
        <v>6529</v>
      </c>
      <c r="J13" s="128">
        <f>K13/I13</f>
        <v>0.7565323939347526</v>
      </c>
      <c r="K13" s="127">
        <f aca="true" t="shared" si="0" ref="K13:Q13">K14+K23</f>
        <v>4939.4</v>
      </c>
      <c r="L13" s="127">
        <f t="shared" si="0"/>
        <v>2060</v>
      </c>
      <c r="M13" s="128">
        <f aca="true" t="shared" si="1" ref="M13:M18">N13/L13</f>
        <v>1.0432038834951456</v>
      </c>
      <c r="N13" s="127">
        <f t="shared" si="0"/>
        <v>2149</v>
      </c>
      <c r="O13" s="127">
        <f t="shared" si="0"/>
        <v>1300</v>
      </c>
      <c r="P13" s="128">
        <f>Q13/O13</f>
        <v>1.1111538461538462</v>
      </c>
      <c r="Q13" s="127">
        <f t="shared" si="0"/>
        <v>1444.5</v>
      </c>
      <c r="R13" s="123"/>
    </row>
    <row r="14" spans="1:18" ht="32.25" customHeight="1">
      <c r="A14" s="125" t="s">
        <v>3</v>
      </c>
      <c r="B14" s="95" t="s">
        <v>141</v>
      </c>
      <c r="C14" s="127">
        <f>C15+C19</f>
        <v>4275.6</v>
      </c>
      <c r="D14" s="128">
        <f>E14/C14</f>
        <v>0.4337402937599401</v>
      </c>
      <c r="E14" s="127">
        <f>E15+E19+E21</f>
        <v>1854.5</v>
      </c>
      <c r="F14" s="127">
        <f>F15+F19+F21</f>
        <v>3820</v>
      </c>
      <c r="G14" s="128">
        <f>H14/F14</f>
        <v>0.688979057591623</v>
      </c>
      <c r="H14" s="127">
        <f>H15+H19+H21</f>
        <v>2631.9</v>
      </c>
      <c r="I14" s="127">
        <f>I15+I19+I21</f>
        <v>6529</v>
      </c>
      <c r="J14" s="128">
        <f>J15+J19+J21</f>
        <v>1.804909532774769</v>
      </c>
      <c r="K14" s="127">
        <f>K15+K19+K21</f>
        <v>4939.4</v>
      </c>
      <c r="L14" s="127">
        <f>L15+L19</f>
        <v>2060</v>
      </c>
      <c r="M14" s="128">
        <f t="shared" si="1"/>
        <v>1.0432038834951456</v>
      </c>
      <c r="N14" s="127">
        <f>N15+N19</f>
        <v>2149</v>
      </c>
      <c r="O14" s="127">
        <f>O15+O19</f>
        <v>1300</v>
      </c>
      <c r="P14" s="128">
        <f>Q14/O14</f>
        <v>1.1111538461538462</v>
      </c>
      <c r="Q14" s="127">
        <f>Q15+Q19</f>
        <v>1444.5</v>
      </c>
      <c r="R14" s="123"/>
    </row>
    <row r="15" spans="1:18" ht="21" customHeight="1">
      <c r="A15" s="129" t="s">
        <v>0</v>
      </c>
      <c r="B15" s="95" t="s">
        <v>4</v>
      </c>
      <c r="C15" s="127">
        <f>SUM(C16:C18)</f>
        <v>4110</v>
      </c>
      <c r="D15" s="128">
        <f>E15/C15</f>
        <v>0.3844282238442822</v>
      </c>
      <c r="E15" s="127">
        <f>E16+E17</f>
        <v>1580</v>
      </c>
      <c r="F15" s="127">
        <f aca="true" t="shared" si="2" ref="F15:Q15">SUM(F16:F18)</f>
        <v>3300</v>
      </c>
      <c r="G15" s="128">
        <f>H15/F15</f>
        <v>0.7217878787878789</v>
      </c>
      <c r="H15" s="127">
        <f t="shared" si="2"/>
        <v>2381.9</v>
      </c>
      <c r="I15" s="127">
        <f t="shared" si="2"/>
        <v>5057.6</v>
      </c>
      <c r="J15" s="128">
        <f>K15/I15</f>
        <v>0.834526257513445</v>
      </c>
      <c r="K15" s="127">
        <f t="shared" si="2"/>
        <v>4220.7</v>
      </c>
      <c r="L15" s="127">
        <f t="shared" si="2"/>
        <v>2060</v>
      </c>
      <c r="M15" s="128">
        <f t="shared" si="1"/>
        <v>1.0432038834951456</v>
      </c>
      <c r="N15" s="127">
        <f t="shared" si="2"/>
        <v>2149</v>
      </c>
      <c r="O15" s="127">
        <f t="shared" si="2"/>
        <v>1300</v>
      </c>
      <c r="P15" s="128">
        <f>Q15/O15</f>
        <v>1.1111538461538462</v>
      </c>
      <c r="Q15" s="127">
        <f t="shared" si="2"/>
        <v>1444.5</v>
      </c>
      <c r="R15" s="123"/>
    </row>
    <row r="16" spans="1:18" ht="35.25" customHeight="1">
      <c r="A16" s="129" t="s">
        <v>152</v>
      </c>
      <c r="B16" s="124" t="s">
        <v>12</v>
      </c>
      <c r="C16" s="130">
        <v>1910</v>
      </c>
      <c r="D16" s="131">
        <f>E16/C16</f>
        <v>0.31413612565445026</v>
      </c>
      <c r="E16" s="131">
        <v>600</v>
      </c>
      <c r="F16" s="132"/>
      <c r="G16" s="133"/>
      <c r="H16" s="132"/>
      <c r="I16" s="130"/>
      <c r="J16" s="134"/>
      <c r="K16" s="130"/>
      <c r="L16" s="130">
        <v>500</v>
      </c>
      <c r="M16" s="130">
        <f t="shared" si="1"/>
        <v>0.5</v>
      </c>
      <c r="N16" s="132">
        <v>250</v>
      </c>
      <c r="O16" s="136">
        <v>300</v>
      </c>
      <c r="P16" s="137">
        <f>Q16/O16</f>
        <v>0.5</v>
      </c>
      <c r="Q16" s="136">
        <v>150</v>
      </c>
      <c r="R16" s="123"/>
    </row>
    <row r="17" spans="1:18" ht="35.25" customHeight="1">
      <c r="A17" s="129" t="s">
        <v>153</v>
      </c>
      <c r="B17" s="124" t="s">
        <v>10</v>
      </c>
      <c r="C17" s="130">
        <v>2200</v>
      </c>
      <c r="D17" s="131">
        <f>E17/C17</f>
        <v>0.44545454545454544</v>
      </c>
      <c r="E17" s="131">
        <v>980</v>
      </c>
      <c r="F17" s="132">
        <v>2000</v>
      </c>
      <c r="G17" s="133">
        <f>H17/F17</f>
        <v>0.54095</v>
      </c>
      <c r="H17" s="132">
        <v>1081.9</v>
      </c>
      <c r="I17" s="130">
        <v>2000</v>
      </c>
      <c r="J17" s="134">
        <f>K17/I17</f>
        <v>0.5815499999999999</v>
      </c>
      <c r="K17" s="130">
        <v>1163.1</v>
      </c>
      <c r="L17" s="130">
        <v>1000</v>
      </c>
      <c r="M17" s="134">
        <f t="shared" si="1"/>
        <v>1.227</v>
      </c>
      <c r="N17" s="132">
        <v>1227</v>
      </c>
      <c r="O17" s="135">
        <v>1000</v>
      </c>
      <c r="P17" s="137">
        <f>Q17/O17</f>
        <v>1.2945</v>
      </c>
      <c r="Q17" s="135">
        <v>1294.5</v>
      </c>
      <c r="R17" s="123"/>
    </row>
    <row r="18" spans="1:18" ht="51" customHeight="1">
      <c r="A18" s="129" t="s">
        <v>154</v>
      </c>
      <c r="B18" s="124" t="s">
        <v>6</v>
      </c>
      <c r="C18" s="132"/>
      <c r="D18" s="131"/>
      <c r="E18" s="138"/>
      <c r="F18" s="130">
        <v>1300</v>
      </c>
      <c r="G18" s="134">
        <f>H18/F18</f>
        <v>1</v>
      </c>
      <c r="H18" s="130">
        <v>1300</v>
      </c>
      <c r="I18" s="136">
        <v>3057.6</v>
      </c>
      <c r="J18" s="134">
        <f>K18/I18</f>
        <v>1</v>
      </c>
      <c r="K18" s="136">
        <v>3057.6</v>
      </c>
      <c r="L18" s="139">
        <v>560</v>
      </c>
      <c r="M18" s="134">
        <f t="shared" si="1"/>
        <v>1.2</v>
      </c>
      <c r="N18" s="132">
        <v>672</v>
      </c>
      <c r="O18" s="135"/>
      <c r="P18" s="135"/>
      <c r="Q18" s="135"/>
      <c r="R18" s="123"/>
    </row>
    <row r="19" spans="1:18" ht="53.25" customHeight="1">
      <c r="A19" s="129" t="s">
        <v>142</v>
      </c>
      <c r="B19" s="95" t="s">
        <v>119</v>
      </c>
      <c r="C19" s="127">
        <f>C20</f>
        <v>165.6</v>
      </c>
      <c r="D19" s="128">
        <f aca="true" t="shared" si="3" ref="D19:K19">D20</f>
        <v>0.9631642512077295</v>
      </c>
      <c r="E19" s="127">
        <f t="shared" si="3"/>
        <v>159.5</v>
      </c>
      <c r="F19" s="127"/>
      <c r="G19" s="134"/>
      <c r="H19" s="127"/>
      <c r="I19" s="127">
        <f t="shared" si="3"/>
        <v>897.4</v>
      </c>
      <c r="J19" s="128">
        <f t="shared" si="3"/>
        <v>0.5</v>
      </c>
      <c r="K19" s="127">
        <f t="shared" si="3"/>
        <v>448.7</v>
      </c>
      <c r="L19" s="127"/>
      <c r="M19" s="134"/>
      <c r="N19" s="140"/>
      <c r="O19" s="135"/>
      <c r="P19" s="135"/>
      <c r="Q19" s="135"/>
      <c r="R19" s="123"/>
    </row>
    <row r="20" spans="1:18" ht="58.5" customHeight="1">
      <c r="A20" s="129" t="s">
        <v>143</v>
      </c>
      <c r="B20" s="141" t="s">
        <v>120</v>
      </c>
      <c r="C20" s="130">
        <v>165.6</v>
      </c>
      <c r="D20" s="131">
        <f>E20/C20</f>
        <v>0.9631642512077295</v>
      </c>
      <c r="E20" s="187">
        <v>159.5</v>
      </c>
      <c r="F20" s="139"/>
      <c r="G20" s="134"/>
      <c r="H20" s="130"/>
      <c r="I20" s="130">
        <v>897.4</v>
      </c>
      <c r="J20" s="134">
        <f>K20/I20</f>
        <v>0.5</v>
      </c>
      <c r="K20" s="130">
        <v>448.7</v>
      </c>
      <c r="L20" s="142"/>
      <c r="M20" s="134"/>
      <c r="N20" s="132"/>
      <c r="O20" s="135"/>
      <c r="P20" s="135"/>
      <c r="Q20" s="135"/>
      <c r="R20" s="123"/>
    </row>
    <row r="21" spans="1:18" ht="51" customHeight="1">
      <c r="A21" s="129" t="s">
        <v>144</v>
      </c>
      <c r="B21" s="143" t="s">
        <v>127</v>
      </c>
      <c r="C21" s="127">
        <f aca="true" t="shared" si="4" ref="C21:K21">C22</f>
        <v>470</v>
      </c>
      <c r="D21" s="144">
        <f t="shared" si="4"/>
        <v>0.24468085106382978</v>
      </c>
      <c r="E21" s="127">
        <f t="shared" si="4"/>
        <v>115</v>
      </c>
      <c r="F21" s="127">
        <f t="shared" si="4"/>
        <v>520</v>
      </c>
      <c r="G21" s="128">
        <f t="shared" si="4"/>
        <v>0.4807692307692308</v>
      </c>
      <c r="H21" s="127">
        <f t="shared" si="4"/>
        <v>250</v>
      </c>
      <c r="I21" s="127">
        <f t="shared" si="4"/>
        <v>574</v>
      </c>
      <c r="J21" s="128">
        <f t="shared" si="4"/>
        <v>0.47038327526132406</v>
      </c>
      <c r="K21" s="127">
        <f t="shared" si="4"/>
        <v>270</v>
      </c>
      <c r="L21" s="142"/>
      <c r="M21" s="134"/>
      <c r="N21" s="132"/>
      <c r="O21" s="135"/>
      <c r="P21" s="135"/>
      <c r="Q21" s="135"/>
      <c r="R21" s="123"/>
    </row>
    <row r="22" spans="1:18" ht="53.25" customHeight="1">
      <c r="A22" s="129" t="s">
        <v>145</v>
      </c>
      <c r="B22" s="145" t="s">
        <v>29</v>
      </c>
      <c r="C22" s="130">
        <v>470</v>
      </c>
      <c r="D22" s="131">
        <f>E22/C22</f>
        <v>0.24468085106382978</v>
      </c>
      <c r="E22" s="187">
        <v>115</v>
      </c>
      <c r="F22" s="139">
        <v>520</v>
      </c>
      <c r="G22" s="134">
        <f>H22/F22</f>
        <v>0.4807692307692308</v>
      </c>
      <c r="H22" s="130">
        <v>250</v>
      </c>
      <c r="I22" s="130">
        <v>574</v>
      </c>
      <c r="J22" s="134">
        <f>K22/I22</f>
        <v>0.47038327526132406</v>
      </c>
      <c r="K22" s="130">
        <v>270</v>
      </c>
      <c r="L22" s="142"/>
      <c r="M22" s="134"/>
      <c r="N22" s="132"/>
      <c r="O22" s="135"/>
      <c r="P22" s="135"/>
      <c r="Q22" s="135"/>
      <c r="R22" s="123"/>
    </row>
    <row r="23" spans="1:18" ht="51.75" customHeight="1">
      <c r="A23" s="125" t="s">
        <v>142</v>
      </c>
      <c r="B23" s="95" t="s">
        <v>146</v>
      </c>
      <c r="C23" s="127">
        <f>C24+C27</f>
        <v>421</v>
      </c>
      <c r="D23" s="144">
        <f>D24+D27</f>
        <v>0.8999999999999999</v>
      </c>
      <c r="E23" s="144">
        <f>E24+E27</f>
        <v>378.9</v>
      </c>
      <c r="F23" s="127">
        <f>F27</f>
        <v>2172</v>
      </c>
      <c r="G23" s="128">
        <f>G27</f>
        <v>0.9936003683241252</v>
      </c>
      <c r="H23" s="127">
        <f>H27</f>
        <v>2158.1</v>
      </c>
      <c r="I23" s="127"/>
      <c r="J23" s="128"/>
      <c r="K23" s="127"/>
      <c r="L23" s="127"/>
      <c r="M23" s="134"/>
      <c r="N23" s="140"/>
      <c r="O23" s="135"/>
      <c r="P23" s="135"/>
      <c r="Q23" s="135"/>
      <c r="R23" s="123"/>
    </row>
    <row r="24" spans="1:18" ht="23.25" customHeight="1">
      <c r="A24" s="129" t="s">
        <v>147</v>
      </c>
      <c r="B24" s="95" t="s">
        <v>4</v>
      </c>
      <c r="C24" s="127"/>
      <c r="D24" s="144"/>
      <c r="E24" s="144"/>
      <c r="F24" s="127"/>
      <c r="G24" s="134"/>
      <c r="H24" s="127"/>
      <c r="I24" s="127"/>
      <c r="J24" s="128"/>
      <c r="K24" s="127"/>
      <c r="L24" s="127"/>
      <c r="M24" s="134"/>
      <c r="N24" s="140"/>
      <c r="O24" s="135"/>
      <c r="P24" s="135"/>
      <c r="Q24" s="135"/>
      <c r="R24" s="123"/>
    </row>
    <row r="25" spans="1:18" ht="37.5" customHeight="1">
      <c r="A25" s="129" t="s">
        <v>155</v>
      </c>
      <c r="B25" s="124" t="s">
        <v>10</v>
      </c>
      <c r="C25" s="139"/>
      <c r="D25" s="146"/>
      <c r="E25" s="146"/>
      <c r="F25" s="139"/>
      <c r="G25" s="134"/>
      <c r="H25" s="134"/>
      <c r="I25" s="130"/>
      <c r="J25" s="134"/>
      <c r="K25" s="134"/>
      <c r="L25" s="134"/>
      <c r="M25" s="134"/>
      <c r="N25" s="147"/>
      <c r="O25" s="135"/>
      <c r="P25" s="135"/>
      <c r="Q25" s="135"/>
      <c r="R25" s="123"/>
    </row>
    <row r="26" spans="1:18" ht="50.25" customHeight="1">
      <c r="A26" s="129" t="s">
        <v>156</v>
      </c>
      <c r="B26" s="124" t="s">
        <v>6</v>
      </c>
      <c r="C26" s="130"/>
      <c r="D26" s="146"/>
      <c r="E26" s="139"/>
      <c r="F26" s="130"/>
      <c r="G26" s="134"/>
      <c r="H26" s="139"/>
      <c r="I26" s="130"/>
      <c r="J26" s="134"/>
      <c r="K26" s="139"/>
      <c r="L26" s="130"/>
      <c r="M26" s="134"/>
      <c r="N26" s="147"/>
      <c r="O26" s="135"/>
      <c r="P26" s="135"/>
      <c r="Q26" s="135"/>
      <c r="R26" s="123"/>
    </row>
    <row r="27" spans="1:18" ht="48.75" customHeight="1">
      <c r="A27" s="129" t="s">
        <v>148</v>
      </c>
      <c r="B27" s="95" t="s">
        <v>119</v>
      </c>
      <c r="C27" s="127">
        <f aca="true" t="shared" si="5" ref="C27:H27">C28</f>
        <v>421</v>
      </c>
      <c r="D27" s="144">
        <f t="shared" si="5"/>
        <v>0.8999999999999999</v>
      </c>
      <c r="E27" s="127">
        <f t="shared" si="5"/>
        <v>378.9</v>
      </c>
      <c r="F27" s="127">
        <f t="shared" si="5"/>
        <v>2172</v>
      </c>
      <c r="G27" s="128">
        <f t="shared" si="5"/>
        <v>0.9936003683241252</v>
      </c>
      <c r="H27" s="127">
        <f t="shared" si="5"/>
        <v>2158.1</v>
      </c>
      <c r="I27" s="127"/>
      <c r="J27" s="128"/>
      <c r="K27" s="127"/>
      <c r="L27" s="127"/>
      <c r="M27" s="134"/>
      <c r="N27" s="140"/>
      <c r="O27" s="135"/>
      <c r="P27" s="135"/>
      <c r="Q27" s="135"/>
      <c r="R27" s="123"/>
    </row>
    <row r="28" spans="1:18" ht="53.25" customHeight="1">
      <c r="A28" s="148" t="s">
        <v>149</v>
      </c>
      <c r="B28" s="141" t="s">
        <v>120</v>
      </c>
      <c r="C28" s="42">
        <v>421</v>
      </c>
      <c r="D28" s="149">
        <f>E28/C28</f>
        <v>0.8999999999999999</v>
      </c>
      <c r="E28" s="150">
        <v>378.9</v>
      </c>
      <c r="F28" s="72">
        <v>2172</v>
      </c>
      <c r="G28" s="151">
        <f>H28/F28</f>
        <v>0.9936003683241252</v>
      </c>
      <c r="H28" s="73">
        <v>2158.1</v>
      </c>
      <c r="I28" s="36"/>
      <c r="J28" s="151"/>
      <c r="K28" s="36"/>
      <c r="L28" s="36"/>
      <c r="M28" s="151"/>
      <c r="N28" s="73"/>
      <c r="O28" s="52"/>
      <c r="P28" s="52"/>
      <c r="Q28" s="52"/>
      <c r="R28" s="123"/>
    </row>
    <row r="29" spans="1:18" ht="18.75">
      <c r="A29" s="159"/>
      <c r="B29" s="160"/>
      <c r="C29" s="160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52"/>
      <c r="O29" s="123"/>
      <c r="P29" s="123"/>
      <c r="Q29" s="123"/>
      <c r="R29" s="123"/>
    </row>
    <row r="30" spans="1:18" ht="18.75">
      <c r="A30" s="161" t="s">
        <v>150</v>
      </c>
      <c r="B30" s="161"/>
      <c r="C30" s="161"/>
      <c r="D30" s="153"/>
      <c r="E30" s="153"/>
      <c r="F30" s="153"/>
      <c r="G30" s="153"/>
      <c r="H30" s="153"/>
      <c r="I30" s="153"/>
      <c r="J30" s="153"/>
      <c r="K30" s="153"/>
      <c r="L30" s="153" t="s">
        <v>151</v>
      </c>
      <c r="M30" s="123"/>
      <c r="N30" s="123"/>
      <c r="O30" s="123"/>
      <c r="P30" s="123"/>
      <c r="Q30" s="123"/>
      <c r="R30" s="123"/>
    </row>
    <row r="31" spans="1:3" ht="15">
      <c r="A31" s="162"/>
      <c r="B31" s="162"/>
      <c r="C31" s="162"/>
    </row>
    <row r="32" spans="1:3" ht="15.75">
      <c r="A32" s="1" t="s">
        <v>164</v>
      </c>
      <c r="B32" s="1"/>
      <c r="C32" s="162"/>
    </row>
  </sheetData>
  <sheetProtection/>
  <mergeCells count="14">
    <mergeCell ref="O11:Q11"/>
    <mergeCell ref="A11:A12"/>
    <mergeCell ref="B11:B12"/>
    <mergeCell ref="C11:E11"/>
    <mergeCell ref="F11:H11"/>
    <mergeCell ref="I11:K11"/>
    <mergeCell ref="L11:N11"/>
    <mergeCell ref="C10:K10"/>
    <mergeCell ref="L10:Q10"/>
    <mergeCell ref="A9:O9"/>
    <mergeCell ref="H3:R3"/>
    <mergeCell ref="H5:N5"/>
    <mergeCell ref="A7:O7"/>
    <mergeCell ref="A8:O8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22"/>
  <sheetViews>
    <sheetView tabSelected="1" view="pageBreakPreview" zoomScale="75" zoomScaleSheetLayoutView="75" zoomScalePageLayoutView="0" workbookViewId="0" topLeftCell="A1">
      <selection activeCell="G13" sqref="G13"/>
    </sheetView>
  </sheetViews>
  <sheetFormatPr defaultColWidth="9.140625" defaultRowHeight="12.75"/>
  <cols>
    <col min="1" max="1" width="7.421875" style="0" customWidth="1"/>
    <col min="2" max="2" width="33.7109375" style="0" customWidth="1"/>
  </cols>
  <sheetData>
    <row r="2" spans="1:19" ht="18.75">
      <c r="A2" s="18"/>
      <c r="B2" s="18"/>
      <c r="C2" s="18"/>
      <c r="D2" s="18"/>
      <c r="E2" s="18"/>
      <c r="F2" s="18"/>
      <c r="G2" s="18"/>
      <c r="H2" s="18"/>
      <c r="I2" s="18"/>
      <c r="J2" s="14"/>
      <c r="K2" s="15" t="s">
        <v>185</v>
      </c>
      <c r="L2" s="14"/>
      <c r="M2" s="14"/>
      <c r="N2" s="15"/>
      <c r="O2" s="15"/>
      <c r="P2" s="18"/>
      <c r="Q2" s="18"/>
      <c r="R2" s="18"/>
      <c r="S2" s="18"/>
    </row>
    <row r="3" spans="1:19" ht="18.75">
      <c r="A3" s="18"/>
      <c r="B3" s="18"/>
      <c r="C3" s="18"/>
      <c r="D3" s="18"/>
      <c r="E3" s="18"/>
      <c r="F3" s="18"/>
      <c r="G3" s="18"/>
      <c r="H3" s="236" t="s">
        <v>22</v>
      </c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</row>
    <row r="4" spans="1:19" ht="18.75">
      <c r="A4" s="18"/>
      <c r="B4" s="18"/>
      <c r="C4" s="18"/>
      <c r="D4" s="18"/>
      <c r="E4" s="18"/>
      <c r="F4" s="18"/>
      <c r="G4" s="18"/>
      <c r="H4" s="18" t="s">
        <v>23</v>
      </c>
      <c r="I4" s="18"/>
      <c r="J4" s="167"/>
      <c r="K4" s="167"/>
      <c r="L4" s="167"/>
      <c r="M4" s="167"/>
      <c r="N4" s="167"/>
      <c r="O4" s="167"/>
      <c r="P4" s="18"/>
      <c r="Q4" s="18"/>
      <c r="R4" s="18"/>
      <c r="S4" s="18"/>
    </row>
    <row r="5" spans="1:19" ht="18.75">
      <c r="A5" s="18"/>
      <c r="B5" s="18"/>
      <c r="C5" s="18"/>
      <c r="D5" s="18"/>
      <c r="E5" s="18"/>
      <c r="F5" s="18"/>
      <c r="G5" s="18"/>
      <c r="H5" s="213" t="s">
        <v>174</v>
      </c>
      <c r="I5" s="213"/>
      <c r="J5" s="213"/>
      <c r="K5" s="213"/>
      <c r="L5" s="213"/>
      <c r="M5" s="213"/>
      <c r="N5" s="213"/>
      <c r="O5" s="213"/>
      <c r="P5" s="18"/>
      <c r="Q5" s="18"/>
      <c r="R5" s="18"/>
      <c r="S5" s="18"/>
    </row>
    <row r="6" spans="1:19" ht="18.75">
      <c r="A6" s="18"/>
      <c r="B6" s="18"/>
      <c r="C6" s="18"/>
      <c r="D6" s="18"/>
      <c r="E6" s="18"/>
      <c r="F6" s="18"/>
      <c r="G6" s="18"/>
      <c r="H6" s="18"/>
      <c r="I6" s="18"/>
      <c r="J6" s="14"/>
      <c r="K6" s="14"/>
      <c r="L6" s="14"/>
      <c r="M6" s="14"/>
      <c r="N6" s="14"/>
      <c r="O6" s="14"/>
      <c r="P6" s="18"/>
      <c r="Q6" s="18"/>
      <c r="R6" s="18"/>
      <c r="S6" s="18"/>
    </row>
    <row r="7" spans="1:19" ht="18.75">
      <c r="A7" s="223" t="s">
        <v>20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18"/>
      <c r="R7" s="18"/>
      <c r="S7" s="18"/>
    </row>
    <row r="8" spans="1:19" ht="18.75">
      <c r="A8" s="219" t="s">
        <v>18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18"/>
      <c r="R8" s="18"/>
      <c r="S8" s="18"/>
    </row>
    <row r="9" spans="1:19" ht="18.75">
      <c r="A9" s="219" t="s">
        <v>19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168"/>
      <c r="R9" s="168"/>
      <c r="S9" s="168"/>
    </row>
    <row r="10" spans="1:19" ht="18.75">
      <c r="A10" s="234" t="s">
        <v>11</v>
      </c>
      <c r="B10" s="214" t="s">
        <v>44</v>
      </c>
      <c r="C10" s="216" t="s">
        <v>13</v>
      </c>
      <c r="D10" s="216"/>
      <c r="E10" s="216"/>
      <c r="F10" s="216" t="s">
        <v>14</v>
      </c>
      <c r="G10" s="216"/>
      <c r="H10" s="216"/>
      <c r="I10" s="217" t="s">
        <v>15</v>
      </c>
      <c r="J10" s="217"/>
      <c r="K10" s="217"/>
      <c r="L10" s="218" t="s">
        <v>16</v>
      </c>
      <c r="M10" s="218"/>
      <c r="N10" s="218"/>
      <c r="O10" s="218" t="s">
        <v>17</v>
      </c>
      <c r="P10" s="218"/>
      <c r="Q10" s="218"/>
      <c r="R10" s="18"/>
      <c r="S10" s="18"/>
    </row>
    <row r="11" spans="1:19" ht="78.75">
      <c r="A11" s="235"/>
      <c r="B11" s="215"/>
      <c r="C11" s="24" t="s">
        <v>46</v>
      </c>
      <c r="D11" s="24" t="s">
        <v>165</v>
      </c>
      <c r="E11" s="24" t="s">
        <v>5</v>
      </c>
      <c r="F11" s="24" t="s">
        <v>46</v>
      </c>
      <c r="G11" s="24" t="s">
        <v>165</v>
      </c>
      <c r="H11" s="24" t="s">
        <v>5</v>
      </c>
      <c r="I11" s="24" t="s">
        <v>46</v>
      </c>
      <c r="J11" s="24" t="s">
        <v>165</v>
      </c>
      <c r="K11" s="24" t="s">
        <v>5</v>
      </c>
      <c r="L11" s="24" t="s">
        <v>46</v>
      </c>
      <c r="M11" s="24" t="s">
        <v>165</v>
      </c>
      <c r="N11" s="24" t="s">
        <v>5</v>
      </c>
      <c r="O11" s="24" t="s">
        <v>46</v>
      </c>
      <c r="P11" s="24" t="s">
        <v>165</v>
      </c>
      <c r="Q11" s="24" t="s">
        <v>5</v>
      </c>
      <c r="R11" s="18"/>
      <c r="S11" s="18"/>
    </row>
    <row r="12" spans="1:19" ht="36" customHeight="1">
      <c r="A12" s="125"/>
      <c r="B12" s="126" t="s">
        <v>166</v>
      </c>
      <c r="C12" s="179">
        <v>25</v>
      </c>
      <c r="D12" s="127">
        <f>E12/C12</f>
        <v>11.972000000000001</v>
      </c>
      <c r="E12" s="127">
        <f>SUM(E15:E18)</f>
        <v>299.3</v>
      </c>
      <c r="F12" s="179"/>
      <c r="G12" s="127"/>
      <c r="H12" s="127"/>
      <c r="I12" s="179"/>
      <c r="J12" s="127"/>
      <c r="K12" s="127"/>
      <c r="L12" s="43"/>
      <c r="M12" s="34"/>
      <c r="N12" s="34"/>
      <c r="O12" s="43"/>
      <c r="P12" s="34"/>
      <c r="Q12" s="34"/>
      <c r="R12" s="18"/>
      <c r="S12" s="18"/>
    </row>
    <row r="13" spans="1:19" ht="34.5" customHeight="1">
      <c r="A13" s="125"/>
      <c r="B13" s="143" t="s">
        <v>127</v>
      </c>
      <c r="C13" s="179"/>
      <c r="D13" s="127"/>
      <c r="E13" s="127"/>
      <c r="F13" s="179"/>
      <c r="G13" s="127"/>
      <c r="H13" s="127"/>
      <c r="I13" s="179"/>
      <c r="J13" s="127"/>
      <c r="K13" s="127"/>
      <c r="L13" s="43"/>
      <c r="M13" s="34"/>
      <c r="N13" s="34"/>
      <c r="O13" s="43"/>
      <c r="P13" s="34"/>
      <c r="Q13" s="34"/>
      <c r="R13" s="18"/>
      <c r="S13" s="18"/>
    </row>
    <row r="14" spans="1:19" ht="56.25" customHeight="1">
      <c r="A14" s="125"/>
      <c r="B14" s="145" t="s">
        <v>29</v>
      </c>
      <c r="C14" s="179"/>
      <c r="D14" s="127"/>
      <c r="E14" s="127"/>
      <c r="F14" s="179"/>
      <c r="G14" s="127"/>
      <c r="H14" s="127"/>
      <c r="I14" s="179"/>
      <c r="J14" s="127"/>
      <c r="K14" s="127"/>
      <c r="L14" s="43"/>
      <c r="M14" s="34"/>
      <c r="N14" s="34"/>
      <c r="O14" s="43"/>
      <c r="P14" s="34"/>
      <c r="Q14" s="34"/>
      <c r="R14" s="18"/>
      <c r="S14" s="18"/>
    </row>
    <row r="15" spans="1:19" ht="57" customHeight="1">
      <c r="A15" s="180" t="s">
        <v>3</v>
      </c>
      <c r="B15" s="181" t="s">
        <v>171</v>
      </c>
      <c r="C15" s="182">
        <v>24</v>
      </c>
      <c r="D15" s="130">
        <f>E15/C15</f>
        <v>2.5</v>
      </c>
      <c r="E15" s="130">
        <v>60</v>
      </c>
      <c r="F15" s="179"/>
      <c r="G15" s="127"/>
      <c r="H15" s="127"/>
      <c r="I15" s="179"/>
      <c r="J15" s="127"/>
      <c r="K15" s="127"/>
      <c r="L15" s="43"/>
      <c r="M15" s="34"/>
      <c r="N15" s="34"/>
      <c r="O15" s="43"/>
      <c r="P15" s="34"/>
      <c r="Q15" s="34"/>
      <c r="R15" s="18"/>
      <c r="S15" s="18"/>
    </row>
    <row r="16" spans="1:19" ht="36" customHeight="1">
      <c r="A16" s="180" t="s">
        <v>142</v>
      </c>
      <c r="B16" s="124" t="s">
        <v>167</v>
      </c>
      <c r="C16" s="182">
        <v>24</v>
      </c>
      <c r="D16" s="130">
        <f>E16/C16</f>
        <v>8.737499999999999</v>
      </c>
      <c r="E16" s="130">
        <v>209.7</v>
      </c>
      <c r="F16" s="179"/>
      <c r="G16" s="144"/>
      <c r="H16" s="127"/>
      <c r="I16" s="179"/>
      <c r="J16" s="127"/>
      <c r="K16" s="127"/>
      <c r="L16" s="43"/>
      <c r="M16" s="34"/>
      <c r="N16" s="34"/>
      <c r="O16" s="59"/>
      <c r="P16" s="58"/>
      <c r="Q16" s="58"/>
      <c r="R16" s="18"/>
      <c r="S16" s="18"/>
    </row>
    <row r="17" spans="1:19" ht="20.25" customHeight="1">
      <c r="A17" s="180" t="s">
        <v>144</v>
      </c>
      <c r="B17" s="124" t="s">
        <v>168</v>
      </c>
      <c r="C17" s="182">
        <v>1</v>
      </c>
      <c r="D17" s="130">
        <v>13.8</v>
      </c>
      <c r="E17" s="130">
        <v>13.8</v>
      </c>
      <c r="F17" s="179"/>
      <c r="G17" s="127"/>
      <c r="H17" s="127"/>
      <c r="I17" s="179"/>
      <c r="J17" s="179"/>
      <c r="K17" s="179"/>
      <c r="L17" s="43"/>
      <c r="M17" s="34"/>
      <c r="N17" s="34"/>
      <c r="O17" s="41"/>
      <c r="P17" s="52"/>
      <c r="Q17" s="2"/>
      <c r="R17" s="18"/>
      <c r="S17" s="18"/>
    </row>
    <row r="18" spans="1:19" ht="45.75" customHeight="1">
      <c r="A18" s="183" t="s">
        <v>169</v>
      </c>
      <c r="B18" s="124" t="s">
        <v>172</v>
      </c>
      <c r="C18" s="130">
        <v>24</v>
      </c>
      <c r="D18" s="134">
        <f>E18/C18</f>
        <v>0.6583333333333333</v>
      </c>
      <c r="E18" s="130">
        <v>15.8</v>
      </c>
      <c r="F18" s="182"/>
      <c r="G18" s="131"/>
      <c r="H18" s="130"/>
      <c r="I18" s="130"/>
      <c r="J18" s="130"/>
      <c r="K18" s="130"/>
      <c r="L18" s="42"/>
      <c r="M18" s="165"/>
      <c r="N18" s="36"/>
      <c r="O18" s="41"/>
      <c r="P18" s="52"/>
      <c r="Q18" s="2"/>
      <c r="R18" s="18"/>
      <c r="S18" s="18"/>
    </row>
    <row r="19" spans="1:19" ht="26.25" customHeight="1">
      <c r="A19" s="176"/>
      <c r="B19" s="177"/>
      <c r="C19" s="172"/>
      <c r="D19" s="178"/>
      <c r="E19" s="172"/>
      <c r="F19" s="171"/>
      <c r="G19" s="173"/>
      <c r="H19" s="172"/>
      <c r="I19" s="172"/>
      <c r="J19" s="172"/>
      <c r="K19" s="172"/>
      <c r="L19" s="171"/>
      <c r="M19" s="173"/>
      <c r="N19" s="172"/>
      <c r="O19" s="174"/>
      <c r="P19" s="175"/>
      <c r="Q19" s="120"/>
      <c r="R19" s="18"/>
      <c r="S19" s="18"/>
    </row>
    <row r="20" spans="1:19" ht="18.75">
      <c r="A20" s="169"/>
      <c r="B20" s="170"/>
      <c r="C20" s="171"/>
      <c r="D20" s="172"/>
      <c r="E20" s="172"/>
      <c r="F20" s="171"/>
      <c r="G20" s="173"/>
      <c r="H20" s="172"/>
      <c r="I20" s="172"/>
      <c r="J20" s="172"/>
      <c r="K20" s="172"/>
      <c r="L20" s="171"/>
      <c r="M20" s="173"/>
      <c r="N20" s="172"/>
      <c r="O20" s="174"/>
      <c r="P20" s="175"/>
      <c r="Q20" s="120"/>
      <c r="R20" s="18"/>
      <c r="S20" s="18"/>
    </row>
    <row r="21" spans="1:19" ht="18.75">
      <c r="A21" s="163" t="s">
        <v>170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8"/>
      <c r="S21" s="18"/>
    </row>
    <row r="22" spans="1:19" ht="18.75">
      <c r="A22" s="18" t="s">
        <v>68</v>
      </c>
      <c r="B22" s="18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66"/>
      <c r="N22" s="18"/>
      <c r="O22" s="64"/>
      <c r="P22" s="18"/>
      <c r="Q22" s="18"/>
      <c r="R22" s="18"/>
      <c r="S22" s="18"/>
    </row>
  </sheetData>
  <sheetProtection/>
  <mergeCells count="12">
    <mergeCell ref="A10:A11"/>
    <mergeCell ref="B10:B11"/>
    <mergeCell ref="H3:S3"/>
    <mergeCell ref="H5:O5"/>
    <mergeCell ref="A7:P7"/>
    <mergeCell ref="A8:P8"/>
    <mergeCell ref="A9:P9"/>
    <mergeCell ref="C10:E10"/>
    <mergeCell ref="F10:H10"/>
    <mergeCell ref="I10:K10"/>
    <mergeCell ref="L10:N10"/>
    <mergeCell ref="O10:Q10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6"/>
  <sheetViews>
    <sheetView view="pageBreakPreview" zoomScale="75" zoomScaleNormal="75" zoomScaleSheetLayoutView="75" zoomScalePageLayoutView="0" workbookViewId="0" topLeftCell="A1">
      <selection activeCell="A26" sqref="A26"/>
    </sheetView>
  </sheetViews>
  <sheetFormatPr defaultColWidth="9.140625" defaultRowHeight="12.75"/>
  <cols>
    <col min="2" max="2" width="27.28125" style="0" customWidth="1"/>
  </cols>
  <sheetData>
    <row r="1" spans="1:19" ht="18.75">
      <c r="A1" s="11"/>
      <c r="B1" s="11"/>
      <c r="C1" s="11"/>
      <c r="D1" s="11"/>
      <c r="E1" s="11"/>
      <c r="F1" s="11"/>
      <c r="G1" s="11"/>
      <c r="H1" s="11"/>
      <c r="I1" s="11"/>
      <c r="J1" s="12"/>
      <c r="K1" s="13" t="s">
        <v>173</v>
      </c>
      <c r="L1" s="12"/>
      <c r="M1" s="14"/>
      <c r="N1" s="15"/>
      <c r="O1" s="15"/>
      <c r="P1" s="11"/>
      <c r="Q1" s="11"/>
      <c r="R1" s="11"/>
      <c r="S1" s="11"/>
    </row>
    <row r="2" spans="1:19" ht="15.75">
      <c r="A2" s="11"/>
      <c r="B2" s="1"/>
      <c r="C2" s="1"/>
      <c r="D2" s="1"/>
      <c r="E2" s="1"/>
      <c r="F2" s="1"/>
      <c r="G2" s="1"/>
      <c r="H2" s="221" t="s">
        <v>22</v>
      </c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</row>
    <row r="3" spans="1:19" ht="15.75">
      <c r="A3" s="11"/>
      <c r="B3" s="1"/>
      <c r="C3" s="1"/>
      <c r="D3" s="1"/>
      <c r="E3" s="1"/>
      <c r="F3" s="1"/>
      <c r="G3" s="1"/>
      <c r="H3" s="1" t="s">
        <v>175</v>
      </c>
      <c r="I3" s="1"/>
      <c r="J3" s="190"/>
      <c r="K3" s="190"/>
      <c r="L3" s="190"/>
      <c r="M3" s="190"/>
      <c r="N3" s="190"/>
      <c r="O3" s="190"/>
      <c r="P3" s="1"/>
      <c r="Q3" s="1"/>
      <c r="R3" s="1"/>
      <c r="S3" s="1"/>
    </row>
    <row r="4" spans="1:19" ht="15.75">
      <c r="A4" s="11"/>
      <c r="B4" s="1"/>
      <c r="C4" s="1"/>
      <c r="D4" s="1"/>
      <c r="E4" s="1"/>
      <c r="F4" s="1"/>
      <c r="G4" s="1"/>
      <c r="H4" s="222" t="s">
        <v>184</v>
      </c>
      <c r="I4" s="222"/>
      <c r="J4" s="222"/>
      <c r="K4" s="222"/>
      <c r="L4" s="222"/>
      <c r="M4" s="222"/>
      <c r="N4" s="222"/>
      <c r="O4" s="222"/>
      <c r="P4" s="1"/>
      <c r="Q4" s="1"/>
      <c r="R4" s="1"/>
      <c r="S4" s="1"/>
    </row>
    <row r="5" spans="1:19" ht="18.75">
      <c r="A5" s="18"/>
      <c r="B5" s="1"/>
      <c r="C5" s="1"/>
      <c r="D5" s="1"/>
      <c r="E5" s="1"/>
      <c r="F5" s="1"/>
      <c r="G5" s="1"/>
      <c r="H5" s="1"/>
      <c r="I5" s="1"/>
      <c r="J5" s="12"/>
      <c r="K5" s="12"/>
      <c r="L5" s="12"/>
      <c r="M5" s="12"/>
      <c r="N5" s="12"/>
      <c r="O5" s="12"/>
      <c r="P5" s="1"/>
      <c r="Q5" s="1"/>
      <c r="R5" s="1"/>
      <c r="S5" s="1"/>
    </row>
    <row r="6" spans="1:19" ht="18.75">
      <c r="A6" s="223" t="s">
        <v>20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1"/>
      <c r="R6" s="1"/>
      <c r="S6" s="1"/>
    </row>
    <row r="7" spans="1:19" ht="18.75">
      <c r="A7" s="219" t="s">
        <v>18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1"/>
      <c r="R7" s="1"/>
      <c r="S7" s="1"/>
    </row>
    <row r="8" spans="1:19" ht="18.75">
      <c r="A8" s="219" t="s">
        <v>19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19"/>
      <c r="R8" s="19"/>
      <c r="S8" s="19"/>
    </row>
    <row r="9" spans="1:17" ht="18.75">
      <c r="A9" s="191"/>
      <c r="B9" s="65"/>
      <c r="C9" s="224" t="s">
        <v>42</v>
      </c>
      <c r="D9" s="224"/>
      <c r="E9" s="224"/>
      <c r="F9" s="224"/>
      <c r="G9" s="224"/>
      <c r="H9" s="224"/>
      <c r="I9" s="224"/>
      <c r="J9" s="224"/>
      <c r="K9" s="224"/>
      <c r="L9" s="238" t="s">
        <v>43</v>
      </c>
      <c r="M9" s="238"/>
      <c r="N9" s="238"/>
      <c r="O9" s="238"/>
      <c r="P9" s="238"/>
      <c r="Q9" s="238"/>
    </row>
    <row r="10" spans="1:17" ht="15.75">
      <c r="A10" s="216" t="s">
        <v>11</v>
      </c>
      <c r="B10" s="214" t="s">
        <v>44</v>
      </c>
      <c r="C10" s="216" t="s">
        <v>13</v>
      </c>
      <c r="D10" s="216"/>
      <c r="E10" s="216"/>
      <c r="F10" s="216" t="s">
        <v>14</v>
      </c>
      <c r="G10" s="216"/>
      <c r="H10" s="216"/>
      <c r="I10" s="217" t="s">
        <v>15</v>
      </c>
      <c r="J10" s="217"/>
      <c r="K10" s="237"/>
      <c r="L10" s="218" t="s">
        <v>16</v>
      </c>
      <c r="M10" s="218"/>
      <c r="N10" s="218"/>
      <c r="O10" s="218" t="s">
        <v>17</v>
      </c>
      <c r="P10" s="218"/>
      <c r="Q10" s="218"/>
    </row>
    <row r="11" spans="1:17" ht="47.25">
      <c r="A11" s="216"/>
      <c r="B11" s="215"/>
      <c r="C11" s="188" t="s">
        <v>45</v>
      </c>
      <c r="D11" s="189" t="s">
        <v>46</v>
      </c>
      <c r="E11" s="189" t="s">
        <v>5</v>
      </c>
      <c r="F11" s="188" t="s">
        <v>45</v>
      </c>
      <c r="G11" s="189" t="s">
        <v>46</v>
      </c>
      <c r="H11" s="189" t="s">
        <v>5</v>
      </c>
      <c r="I11" s="189" t="s">
        <v>45</v>
      </c>
      <c r="J11" s="189" t="s">
        <v>46</v>
      </c>
      <c r="K11" s="192" t="s">
        <v>5</v>
      </c>
      <c r="L11" s="189" t="s">
        <v>45</v>
      </c>
      <c r="M11" s="189" t="s">
        <v>46</v>
      </c>
      <c r="N11" s="189" t="s">
        <v>5</v>
      </c>
      <c r="O11" s="189" t="s">
        <v>45</v>
      </c>
      <c r="P11" s="189" t="s">
        <v>46</v>
      </c>
      <c r="Q11" s="189" t="s">
        <v>5</v>
      </c>
    </row>
    <row r="12" spans="1:17" ht="117.75" customHeight="1">
      <c r="A12" s="188"/>
      <c r="B12" s="193" t="s">
        <v>176</v>
      </c>
      <c r="C12" s="194">
        <f>C13</f>
        <v>150</v>
      </c>
      <c r="D12" s="195">
        <f aca="true" t="shared" si="0" ref="D12:Q12">D13</f>
        <v>3</v>
      </c>
      <c r="E12" s="194">
        <f t="shared" si="0"/>
        <v>846</v>
      </c>
      <c r="F12" s="194">
        <f t="shared" si="0"/>
        <v>241.5</v>
      </c>
      <c r="G12" s="195">
        <f t="shared" si="0"/>
        <v>6</v>
      </c>
      <c r="H12" s="194">
        <f t="shared" si="0"/>
        <v>1449</v>
      </c>
      <c r="I12" s="194">
        <f t="shared" si="0"/>
        <v>204.5</v>
      </c>
      <c r="J12" s="195">
        <f t="shared" si="0"/>
        <v>4</v>
      </c>
      <c r="K12" s="194">
        <f>K13+K21</f>
        <v>1142</v>
      </c>
      <c r="L12" s="194">
        <f t="shared" si="0"/>
        <v>228.9</v>
      </c>
      <c r="M12" s="195">
        <f t="shared" si="0"/>
        <v>2</v>
      </c>
      <c r="N12" s="194">
        <f t="shared" si="0"/>
        <v>457.8</v>
      </c>
      <c r="O12" s="194">
        <f t="shared" si="0"/>
        <v>278.62</v>
      </c>
      <c r="P12" s="195">
        <f t="shared" si="0"/>
        <v>5</v>
      </c>
      <c r="Q12" s="194">
        <f t="shared" si="0"/>
        <v>1393.1</v>
      </c>
    </row>
    <row r="13" spans="1:17" ht="33.75" customHeight="1">
      <c r="A13" s="196" t="s">
        <v>3</v>
      </c>
      <c r="B13" s="197" t="s">
        <v>177</v>
      </c>
      <c r="C13" s="194">
        <f>C14</f>
        <v>150</v>
      </c>
      <c r="D13" s="195">
        <v>3</v>
      </c>
      <c r="E13" s="194">
        <f>E14+E21</f>
        <v>846</v>
      </c>
      <c r="F13" s="194">
        <f>H13/G13</f>
        <v>241.5</v>
      </c>
      <c r="G13" s="195">
        <f>G14+G19+G21</f>
        <v>6</v>
      </c>
      <c r="H13" s="194">
        <f>H14+H19+H21</f>
        <v>1449</v>
      </c>
      <c r="I13" s="194">
        <f>K13/J13</f>
        <v>204.5</v>
      </c>
      <c r="J13" s="195">
        <f>J14+J21</f>
        <v>4</v>
      </c>
      <c r="K13" s="194">
        <f>K14</f>
        <v>818</v>
      </c>
      <c r="L13" s="194">
        <f>L14</f>
        <v>228.9</v>
      </c>
      <c r="M13" s="195">
        <f>M14</f>
        <v>2</v>
      </c>
      <c r="N13" s="194">
        <f>N14</f>
        <v>457.8</v>
      </c>
      <c r="O13" s="194">
        <f>Q13/P13</f>
        <v>278.62</v>
      </c>
      <c r="P13" s="195">
        <f>P14+P19</f>
        <v>5</v>
      </c>
      <c r="Q13" s="194">
        <f>Q14+Q19</f>
        <v>1393.1</v>
      </c>
    </row>
    <row r="14" spans="1:17" ht="24" customHeight="1">
      <c r="A14" s="196" t="s">
        <v>0</v>
      </c>
      <c r="B14" s="197" t="s">
        <v>4</v>
      </c>
      <c r="C14" s="194">
        <f>C15+C16+C17+C18</f>
        <v>150</v>
      </c>
      <c r="D14" s="195">
        <f aca="true" t="shared" si="1" ref="D14:Q14">D15+D16+D17+D18</f>
        <v>1</v>
      </c>
      <c r="E14" s="194">
        <f t="shared" si="1"/>
        <v>150</v>
      </c>
      <c r="F14" s="194">
        <f>H14/G14</f>
        <v>236.25</v>
      </c>
      <c r="G14" s="195">
        <f t="shared" si="1"/>
        <v>4</v>
      </c>
      <c r="H14" s="194">
        <f t="shared" si="1"/>
        <v>945</v>
      </c>
      <c r="I14" s="194">
        <f>K14/J14</f>
        <v>272.6666666666667</v>
      </c>
      <c r="J14" s="195">
        <f t="shared" si="1"/>
        <v>3</v>
      </c>
      <c r="K14" s="194">
        <f t="shared" si="1"/>
        <v>818</v>
      </c>
      <c r="L14" s="194">
        <f>N14/M14</f>
        <v>228.9</v>
      </c>
      <c r="M14" s="195">
        <f t="shared" si="1"/>
        <v>2</v>
      </c>
      <c r="N14" s="194">
        <f t="shared" si="1"/>
        <v>457.8</v>
      </c>
      <c r="O14" s="194">
        <f>Q14/P14</f>
        <v>294.525</v>
      </c>
      <c r="P14" s="195">
        <f t="shared" si="1"/>
        <v>4</v>
      </c>
      <c r="Q14" s="194">
        <f t="shared" si="1"/>
        <v>1178.1</v>
      </c>
    </row>
    <row r="15" spans="1:17" ht="32.25" customHeight="1">
      <c r="A15" s="148" t="s">
        <v>152</v>
      </c>
      <c r="B15" s="189" t="s">
        <v>12</v>
      </c>
      <c r="C15" s="198"/>
      <c r="D15" s="199"/>
      <c r="E15" s="198"/>
      <c r="F15" s="199">
        <f>H15/G15</f>
        <v>300</v>
      </c>
      <c r="G15" s="198">
        <v>2</v>
      </c>
      <c r="H15" s="199">
        <v>600</v>
      </c>
      <c r="I15" s="199">
        <f>K15/J15</f>
        <v>320</v>
      </c>
      <c r="J15" s="198">
        <v>2</v>
      </c>
      <c r="K15" s="200">
        <v>640</v>
      </c>
      <c r="L15" s="198"/>
      <c r="M15" s="199"/>
      <c r="N15" s="199"/>
      <c r="O15" s="201">
        <f>Q15/P15</f>
        <v>340</v>
      </c>
      <c r="P15" s="202">
        <v>2</v>
      </c>
      <c r="Q15" s="201">
        <v>680</v>
      </c>
    </row>
    <row r="16" spans="1:17" ht="48.75" customHeight="1">
      <c r="A16" s="148" t="s">
        <v>153</v>
      </c>
      <c r="B16" s="189" t="s">
        <v>9</v>
      </c>
      <c r="C16" s="199">
        <v>150</v>
      </c>
      <c r="D16" s="199">
        <v>1</v>
      </c>
      <c r="E16" s="199">
        <v>150</v>
      </c>
      <c r="F16" s="199">
        <v>165</v>
      </c>
      <c r="G16" s="198">
        <v>1</v>
      </c>
      <c r="H16" s="199">
        <v>165</v>
      </c>
      <c r="I16" s="199">
        <v>178</v>
      </c>
      <c r="J16" s="198">
        <v>1</v>
      </c>
      <c r="K16" s="200">
        <v>178</v>
      </c>
      <c r="L16" s="199">
        <v>187.8</v>
      </c>
      <c r="M16" s="199">
        <v>1</v>
      </c>
      <c r="N16" s="199">
        <f>L16*M16</f>
        <v>187.8</v>
      </c>
      <c r="O16" s="202">
        <v>198.1</v>
      </c>
      <c r="P16" s="202">
        <v>1</v>
      </c>
      <c r="Q16" s="202">
        <v>198.1</v>
      </c>
    </row>
    <row r="17" spans="1:17" ht="37.5" customHeight="1">
      <c r="A17" s="148" t="s">
        <v>154</v>
      </c>
      <c r="B17" s="189" t="s">
        <v>10</v>
      </c>
      <c r="C17" s="198"/>
      <c r="D17" s="199"/>
      <c r="E17" s="198"/>
      <c r="F17" s="199"/>
      <c r="G17" s="198"/>
      <c r="H17" s="198"/>
      <c r="I17" s="198"/>
      <c r="J17" s="199"/>
      <c r="K17" s="200"/>
      <c r="L17" s="198"/>
      <c r="M17" s="199"/>
      <c r="N17" s="199"/>
      <c r="O17" s="202"/>
      <c r="P17" s="202"/>
      <c r="Q17" s="202"/>
    </row>
    <row r="18" spans="1:17" ht="51.75" customHeight="1">
      <c r="A18" s="148" t="s">
        <v>178</v>
      </c>
      <c r="B18" s="189" t="s">
        <v>6</v>
      </c>
      <c r="C18" s="198"/>
      <c r="D18" s="199"/>
      <c r="E18" s="199"/>
      <c r="F18" s="199">
        <v>180</v>
      </c>
      <c r="G18" s="198">
        <v>1</v>
      </c>
      <c r="H18" s="199">
        <v>180</v>
      </c>
      <c r="I18" s="198"/>
      <c r="J18" s="199"/>
      <c r="K18" s="200"/>
      <c r="L18" s="198">
        <v>270</v>
      </c>
      <c r="M18" s="203">
        <v>1</v>
      </c>
      <c r="N18" s="199">
        <f>L18*M18</f>
        <v>270</v>
      </c>
      <c r="O18" s="202">
        <v>300</v>
      </c>
      <c r="P18" s="202">
        <v>1</v>
      </c>
      <c r="Q18" s="201">
        <v>300</v>
      </c>
    </row>
    <row r="19" spans="1:17" ht="60" customHeight="1">
      <c r="A19" s="204" t="s">
        <v>1</v>
      </c>
      <c r="B19" s="81" t="s">
        <v>119</v>
      </c>
      <c r="C19" s="195"/>
      <c r="D19" s="194"/>
      <c r="E19" s="194"/>
      <c r="F19" s="194">
        <f>F20</f>
        <v>180</v>
      </c>
      <c r="G19" s="195">
        <f aca="true" t="shared" si="2" ref="G19:Q19">G20</f>
        <v>1</v>
      </c>
      <c r="H19" s="194">
        <f t="shared" si="2"/>
        <v>180</v>
      </c>
      <c r="I19" s="195"/>
      <c r="J19" s="195"/>
      <c r="K19" s="195"/>
      <c r="L19" s="195"/>
      <c r="M19" s="195"/>
      <c r="N19" s="195"/>
      <c r="O19" s="195">
        <f t="shared" si="2"/>
        <v>215</v>
      </c>
      <c r="P19" s="195">
        <f t="shared" si="2"/>
        <v>1</v>
      </c>
      <c r="Q19" s="194">
        <f t="shared" si="2"/>
        <v>215</v>
      </c>
    </row>
    <row r="20" spans="1:17" ht="68.25" customHeight="1">
      <c r="A20" s="148" t="s">
        <v>179</v>
      </c>
      <c r="B20" s="141" t="s">
        <v>120</v>
      </c>
      <c r="C20" s="198"/>
      <c r="D20" s="199"/>
      <c r="E20" s="199"/>
      <c r="F20" s="199">
        <v>180</v>
      </c>
      <c r="G20" s="198">
        <v>1</v>
      </c>
      <c r="H20" s="199">
        <v>180</v>
      </c>
      <c r="I20" s="198"/>
      <c r="J20" s="198"/>
      <c r="K20" s="205"/>
      <c r="L20" s="198"/>
      <c r="M20" s="199"/>
      <c r="N20" s="199"/>
      <c r="O20" s="202">
        <v>215</v>
      </c>
      <c r="P20" s="202">
        <v>1</v>
      </c>
      <c r="Q20" s="201">
        <v>215</v>
      </c>
    </row>
    <row r="21" spans="1:17" ht="51" customHeight="1">
      <c r="A21" s="204" t="s">
        <v>7</v>
      </c>
      <c r="B21" s="3" t="s">
        <v>180</v>
      </c>
      <c r="C21" s="206">
        <f aca="true" t="shared" si="3" ref="C21:K21">C22</f>
        <v>324</v>
      </c>
      <c r="D21" s="207">
        <f t="shared" si="3"/>
        <v>2</v>
      </c>
      <c r="E21" s="206">
        <f t="shared" si="3"/>
        <v>696</v>
      </c>
      <c r="F21" s="208">
        <f t="shared" si="3"/>
        <v>324</v>
      </c>
      <c r="G21" s="208">
        <f t="shared" si="3"/>
        <v>1</v>
      </c>
      <c r="H21" s="208">
        <f t="shared" si="3"/>
        <v>324</v>
      </c>
      <c r="I21" s="208">
        <f t="shared" si="3"/>
        <v>324</v>
      </c>
      <c r="J21" s="208">
        <f t="shared" si="3"/>
        <v>1</v>
      </c>
      <c r="K21" s="208">
        <f t="shared" si="3"/>
        <v>324</v>
      </c>
      <c r="L21" s="207"/>
      <c r="M21" s="207"/>
      <c r="N21" s="199"/>
      <c r="O21" s="2"/>
      <c r="P21" s="2"/>
      <c r="Q21" s="2"/>
    </row>
    <row r="22" spans="1:17" ht="71.25" customHeight="1">
      <c r="A22" s="148" t="s">
        <v>181</v>
      </c>
      <c r="B22" s="4" t="s">
        <v>182</v>
      </c>
      <c r="C22" s="206">
        <v>324</v>
      </c>
      <c r="D22" s="207">
        <v>2</v>
      </c>
      <c r="E22" s="209">
        <v>696</v>
      </c>
      <c r="F22" s="207">
        <v>324</v>
      </c>
      <c r="G22" s="206">
        <v>1</v>
      </c>
      <c r="H22" s="206">
        <v>324</v>
      </c>
      <c r="I22" s="207">
        <v>324</v>
      </c>
      <c r="J22" s="206">
        <v>1</v>
      </c>
      <c r="K22" s="200">
        <v>324</v>
      </c>
      <c r="L22" s="86"/>
      <c r="M22" s="207"/>
      <c r="N22" s="199"/>
      <c r="O22" s="2"/>
      <c r="P22" s="2"/>
      <c r="Q22" s="2"/>
    </row>
    <row r="23" spans="2:17" ht="15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5" spans="1:14" ht="18.75">
      <c r="A25" s="153" t="s">
        <v>183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</row>
    <row r="26" spans="1:2" ht="15.75">
      <c r="A26" s="1" t="s">
        <v>68</v>
      </c>
      <c r="B26" s="162"/>
    </row>
  </sheetData>
  <sheetProtection/>
  <mergeCells count="14">
    <mergeCell ref="C9:K9"/>
    <mergeCell ref="L9:Q9"/>
    <mergeCell ref="H2:S2"/>
    <mergeCell ref="H4:O4"/>
    <mergeCell ref="A6:P6"/>
    <mergeCell ref="A7:P7"/>
    <mergeCell ref="A8:P8"/>
    <mergeCell ref="O10:Q10"/>
    <mergeCell ref="A10:A11"/>
    <mergeCell ref="B10:B11"/>
    <mergeCell ref="C10:E10"/>
    <mergeCell ref="F10:H10"/>
    <mergeCell ref="I10:K10"/>
    <mergeCell ref="L10:N10"/>
  </mergeCell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user-pc</cp:lastModifiedBy>
  <cp:lastPrinted>2016-08-29T11:45:20Z</cp:lastPrinted>
  <dcterms:created xsi:type="dcterms:W3CDTF">1996-10-08T23:32:33Z</dcterms:created>
  <dcterms:modified xsi:type="dcterms:W3CDTF">2016-08-30T13:35:23Z</dcterms:modified>
  <cp:category/>
  <cp:version/>
  <cp:contentType/>
  <cp:contentStatus/>
</cp:coreProperties>
</file>