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5480" windowHeight="8325" activeTab="0"/>
  </bookViews>
  <sheets>
    <sheet name="4" sheetId="1" r:id="rId1"/>
  </sheets>
  <externalReferences>
    <externalReference r:id="rId4"/>
    <externalReference r:id="rId5"/>
  </externalReferences>
  <definedNames>
    <definedName name="_xlnm.Print_Area" localSheetId="0">'4'!$A$1:$T$144</definedName>
  </definedNames>
  <calcPr fullCalcOnLoad="1"/>
</workbook>
</file>

<file path=xl/sharedStrings.xml><?xml version="1.0" encoding="utf-8"?>
<sst xmlns="http://schemas.openxmlformats.org/spreadsheetml/2006/main" count="811" uniqueCount="187">
  <si>
    <t xml:space="preserve"> 2.2.4</t>
  </si>
  <si>
    <t>№ з/п</t>
  </si>
  <si>
    <t>Найменування заходів (пооб'єктно)</t>
  </si>
  <si>
    <t>1.1.1.1</t>
  </si>
  <si>
    <t xml:space="preserve"> 1.1</t>
  </si>
  <si>
    <t xml:space="preserve">  1.1.1</t>
  </si>
  <si>
    <t xml:space="preserve"> 1.2.1</t>
  </si>
  <si>
    <t xml:space="preserve"> 1.2.2</t>
  </si>
  <si>
    <t xml:space="preserve">  1.2.4</t>
  </si>
  <si>
    <t>Транспортування теплової енергії</t>
  </si>
  <si>
    <t>Виробництво теплової енергії</t>
  </si>
  <si>
    <t xml:space="preserve"> 2.1</t>
  </si>
  <si>
    <t xml:space="preserve">  2.1.1</t>
  </si>
  <si>
    <t>2.1.1.1</t>
  </si>
  <si>
    <t>2.1.2.1</t>
  </si>
  <si>
    <t xml:space="preserve">  2.2.</t>
  </si>
  <si>
    <t xml:space="preserve"> 2.2.1</t>
  </si>
  <si>
    <t>2.2.1.1</t>
  </si>
  <si>
    <t xml:space="preserve"> 2.2.2</t>
  </si>
  <si>
    <t>2.2.2.1</t>
  </si>
  <si>
    <t xml:space="preserve"> 2.2.3.</t>
  </si>
  <si>
    <t>2.2.3.1</t>
  </si>
  <si>
    <t>2.2.4.1</t>
  </si>
  <si>
    <t>2.2.5.</t>
  </si>
  <si>
    <t>Постачання теплової енергії</t>
  </si>
  <si>
    <t xml:space="preserve"> 3.1</t>
  </si>
  <si>
    <t xml:space="preserve">  3.1.1</t>
  </si>
  <si>
    <t>3.1.1.1</t>
  </si>
  <si>
    <t xml:space="preserve">  3.1.2</t>
  </si>
  <si>
    <t>3.1.2.1</t>
  </si>
  <si>
    <t xml:space="preserve">  3.1.3 </t>
  </si>
  <si>
    <t>3.1.3.1</t>
  </si>
  <si>
    <t xml:space="preserve">  3.2.</t>
  </si>
  <si>
    <t xml:space="preserve"> 3.2.1</t>
  </si>
  <si>
    <t>3.2.1.1</t>
  </si>
  <si>
    <t xml:space="preserve"> 3.2.2</t>
  </si>
  <si>
    <t>3.2.2.1</t>
  </si>
  <si>
    <t xml:space="preserve"> 3.2.3.</t>
  </si>
  <si>
    <t>3.2.3.1</t>
  </si>
  <si>
    <t>3.2.4.1</t>
  </si>
  <si>
    <t>3.2.5.</t>
  </si>
  <si>
    <t>х </t>
  </si>
  <si>
    <t>Інші заходи, у т.ч.:</t>
  </si>
  <si>
    <t>виробничі інвестиції з прибутку</t>
  </si>
  <si>
    <t xml:space="preserve">загальна сума </t>
  </si>
  <si>
    <t>Усього за інвестиційною програмою</t>
  </si>
  <si>
    <t xml:space="preserve"> 1.2.3</t>
  </si>
  <si>
    <t>3.2.4</t>
  </si>
  <si>
    <t>Заступник директора по кап. будівництву та</t>
  </si>
  <si>
    <t>-</t>
  </si>
  <si>
    <t>Кількісний показник (одиниця виміру)</t>
  </si>
  <si>
    <t>2.1.1.10</t>
  </si>
  <si>
    <t>№ аркуша обґрунтовуючих матеріалів</t>
  </si>
  <si>
    <t>Економія паливно-енергетичних ресурсів 
(тони умовного палива/прогнозний період)</t>
  </si>
  <si>
    <t>II</t>
  </si>
  <si>
    <t>Усього за розділом II</t>
  </si>
  <si>
    <t>III</t>
  </si>
  <si>
    <t>Усього за розділом III</t>
  </si>
  <si>
    <t>Заходи зі зниження питомих витрат, а також вртат ресурсів, з них:</t>
  </si>
  <si>
    <t>Заходи щодо забезпечення технологічного та/або комерційного обліку ресурсів, з них.:</t>
  </si>
  <si>
    <t xml:space="preserve">  1.1.2 </t>
  </si>
  <si>
    <t xml:space="preserve">  1.1.3</t>
  </si>
  <si>
    <t>Заходи зі зниження питомих витрат, а також втрат ресурсів, з них:</t>
  </si>
  <si>
    <t>Заходи щодо впровадження та розвитоку інформаційних технологій, з них:</t>
  </si>
  <si>
    <t>Інші заходи, з них: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</si>
  <si>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 Податкового кодексу України), з урахуванням. :</t>
    </r>
  </si>
  <si>
    <t>Усього за підпунктом 2.1.1</t>
  </si>
  <si>
    <t xml:space="preserve">  2.1.2 </t>
  </si>
  <si>
    <t>Усього за підпунктом 2.1.2</t>
  </si>
  <si>
    <t xml:space="preserve">  2.1.3</t>
  </si>
  <si>
    <t>Усього за підпунктом 2.1.3</t>
  </si>
  <si>
    <t>Усього за пунктом 2.1</t>
  </si>
  <si>
    <t>Усього за підпунктом 1.1.1</t>
  </si>
  <si>
    <t>Усього за підпунктом  1.1.2</t>
  </si>
  <si>
    <t>Усього за підпунктом  1.1.3</t>
  </si>
  <si>
    <t>Усього за пунктом  1.1</t>
  </si>
  <si>
    <t>Усього за підпунктом 1.2.5</t>
  </si>
  <si>
    <t>Усього за пунктом 1.2</t>
  </si>
  <si>
    <t xml:space="preserve">Інші заходи (не звільняється від оподаткування згідно з пунктом 154.9 статті 154  Податкового кодексу України), з урахуванням:  </t>
  </si>
  <si>
    <t>Усього за  підпунктом  2.2.1</t>
  </si>
  <si>
    <t>Усього за  підпунктом 2.2.2</t>
  </si>
  <si>
    <t>Усього за підпунктом 2.2.3</t>
  </si>
  <si>
    <t>Усього за підпунктом 2.2.4</t>
  </si>
  <si>
    <t>Усього за підпунктом 2.2.5</t>
  </si>
  <si>
    <t>Усього за пунктом 2.2</t>
  </si>
  <si>
    <t>Усього за підпунктом 3.1.1</t>
  </si>
  <si>
    <t>Усього за підпунктом 3.1.2</t>
  </si>
  <si>
    <t>Усього за підпунктом 3.1.3</t>
  </si>
  <si>
    <t>Усього за пунктом 3.1.</t>
  </si>
  <si>
    <t>Усього за підпунктом 3.2.1</t>
  </si>
  <si>
    <t>Усього за підпунктом 3.2.2</t>
  </si>
  <si>
    <t>Заходи щодо впровадження та розвиток інформаційних технологій, з них:</t>
  </si>
  <si>
    <t>Усього за підпунктом 3.2.3</t>
  </si>
  <si>
    <t>Заходи щодо модернізації та закупівлі транспортних засобів спеціального та спеціалізованого призначення , з них:</t>
  </si>
  <si>
    <t>Усього за підпунктом 3.2.4</t>
  </si>
  <si>
    <t>Усього за підпунктом 3.2.5</t>
  </si>
  <si>
    <t>Усього за пунктом 3.2</t>
  </si>
  <si>
    <t>Заходи щодо модернізації та закупівлі транспортних засобів спеціального та спеціалізованого призначення, з них:</t>
  </si>
  <si>
    <t>з урахуванням: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</si>
  <si>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</si>
  <si>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</si>
  <si>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Графік здійснення заходів та використання коштів на планований та прогнозний періоди    тис. грн (без ПДВ)</t>
  </si>
  <si>
    <r>
      <t xml:space="preserve">Строк окупності (місяців) </t>
    </r>
    <r>
      <rPr>
        <b/>
        <sz val="9"/>
        <rFont val="Times New Roman"/>
        <family val="1"/>
      </rPr>
      <t>**</t>
    </r>
  </si>
  <si>
    <t>Економія фонду заробітної плати,                                           (тис. грн/прогнозний період)</t>
  </si>
  <si>
    <r>
      <t xml:space="preserve">Економічний ефект (тис. грн ) </t>
    </r>
    <r>
      <rPr>
        <b/>
        <sz val="9"/>
        <rFont val="Times New Roman"/>
        <family val="1"/>
      </rPr>
      <t>***</t>
    </r>
  </si>
  <si>
    <t>госпо-дарський  (вартість    матері-альних ресурсів)</t>
  </si>
  <si>
    <t>підряд-ний</t>
  </si>
  <si>
    <t>плано-ваний період</t>
  </si>
  <si>
    <t xml:space="preserve">прогнозний період  </t>
  </si>
  <si>
    <t>аморти-заційні відраху-вання</t>
  </si>
  <si>
    <t>позичко-ві кошти</t>
  </si>
  <si>
    <t>інші залучені кошти,    з них:</t>
  </si>
  <si>
    <t>бюджетні кошти (не підлягають поверненню)</t>
  </si>
  <si>
    <t>підля-гають повер-ненню</t>
  </si>
  <si>
    <t xml:space="preserve">не підлягають повернен-ню </t>
  </si>
  <si>
    <t xml:space="preserve">плано-ваний період + n* </t>
  </si>
  <si>
    <t>І</t>
  </si>
  <si>
    <t>2                                                                                  Продовження додатка 4</t>
  </si>
  <si>
    <t>Заходи щодо забезпечення технологічного та/або комерційного обліку ресурсів, з них:</t>
  </si>
  <si>
    <t xml:space="preserve">  1.2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</si>
  <si>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</si>
  <si>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>Усього за підпунктом 1.2.1</t>
  </si>
  <si>
    <t>Усього за підпунктом 1.2.2</t>
  </si>
  <si>
    <t>Заходи щодо впровадження та розвитку інформаційних технологій, з них:</t>
  </si>
  <si>
    <t>Усього за підпунктом 1.2.3</t>
  </si>
  <si>
    <t>Усього за підпунктом 1.2.4</t>
  </si>
  <si>
    <t xml:space="preserve"> 1.2.5</t>
  </si>
  <si>
    <t>Усього за розділом І</t>
  </si>
  <si>
    <t>3                                                                                  Продовження додатка 4</t>
  </si>
  <si>
    <t xml:space="preserve">       ** Суми витрат по заходах та економічний ефект від їх упровадження  при розрахунку строку окупності враховувати без ПДВ.</t>
  </si>
  <si>
    <t xml:space="preserve">       *** Складові розрахунку економічного ефекту від упровадження  заходів ураховувати без ПДВ.</t>
  </si>
  <si>
    <t xml:space="preserve"> планований  період     +1</t>
  </si>
  <si>
    <t xml:space="preserve"> Будівництво, реконструкція та модернізація об’єктів теплопостачання (звільняється від оподаткування згідно з пунктом 154.9 статті 154 Податкового кодексу України), з урахуванням:</t>
  </si>
  <si>
    <t>Примітки:    n* – кількість років інвестиційної програми.</t>
  </si>
  <si>
    <t>по ТОВ "Сумитеплоенерго"</t>
  </si>
  <si>
    <t xml:space="preserve"> Будівництво, реконструкція та модернізація об’єктів теплопостачання (звільняється від оподаткування згідно з пунктом 154.9 статті 154  Податкового кодексу України), з урахуванням. :</t>
  </si>
  <si>
    <t>м.п.</t>
  </si>
  <si>
    <t xml:space="preserve">ЗАТВЕРДЖЕНО               </t>
  </si>
  <si>
    <t>Рішення Сумської міської ради</t>
  </si>
  <si>
    <t xml:space="preserve">              ПОГОДЖЕНО</t>
  </si>
  <si>
    <t xml:space="preserve">від "____"_________20____року № _______ </t>
  </si>
  <si>
    <t>2.2.1.3</t>
  </si>
  <si>
    <t>2.2.1.4</t>
  </si>
  <si>
    <t>2.2.1.8</t>
  </si>
  <si>
    <t xml:space="preserve">  2.2.2 </t>
  </si>
  <si>
    <t xml:space="preserve"> 2.2</t>
  </si>
  <si>
    <t xml:space="preserve">  2.2.1</t>
  </si>
  <si>
    <t>6                                                                                 Продовження додатка 4</t>
  </si>
  <si>
    <t>4                                                                                                                                                                    Продовження додатка 5</t>
  </si>
  <si>
    <t>2.2.1.5</t>
  </si>
  <si>
    <t>2.2.1.6</t>
  </si>
  <si>
    <t>2.2.1.7</t>
  </si>
  <si>
    <t>2.2.1.9</t>
  </si>
  <si>
    <t>Усього за підпунктом 2.2.2</t>
  </si>
  <si>
    <t>Усього за підпунктом 2.2.1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</si>
  <si>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 не звільняється від оподаткування згідно з пунктом 154.9 статті 154  Податкового кодексу України), з урахуванням. :</t>
    </r>
  </si>
  <si>
    <t xml:space="preserve">        м.п.                                                          </t>
  </si>
  <si>
    <t xml:space="preserve">        "____" ____________ 20___ року</t>
  </si>
  <si>
    <t>Модернізація котельного обладнання в  котельні по Білопільському шл.,33</t>
  </si>
  <si>
    <t>Реконструкція    дільниці
тепломережі по вул.Супруна 
від ТК 302 до ТК -303, 2d530мм</t>
  </si>
  <si>
    <t xml:space="preserve">Модернізація теплових мереж по вул. Харківській ЦТП№1 від ТК1 до ТК-3, 2d133,108,89мм            </t>
  </si>
  <si>
    <t xml:space="preserve">Модернізація теплових мереж по вул. Харківській ЦТП№9, від ТК4 до ТК-5, 2d159,108,76мм                          </t>
  </si>
  <si>
    <t>Модернізація теплових мереж по вул Ковпака ЦТП№1, від ТК103 до ТК-104, 3d108,57мм</t>
  </si>
  <si>
    <t>2.2.1.10</t>
  </si>
  <si>
    <t>2.2.1.11</t>
  </si>
  <si>
    <t>2.2.1.12</t>
  </si>
  <si>
    <t xml:space="preserve">Модернізація теплових мереж по вул.Леваневського,26, від ТК4 до ТК-5,2d159,108,76мм            </t>
  </si>
  <si>
    <t>т/м 2d159,108,89мм -45пм,  у 2-х тр. вимірі</t>
  </si>
  <si>
    <t xml:space="preserve">Модернізація теплових мереж по вул.Курська,ЦТП№8, від ТК-11 до ТК-12,2d159,133,89мм </t>
  </si>
  <si>
    <t>2.2.1.13</t>
  </si>
  <si>
    <t xml:space="preserve">Модернізація теплових мереж по вул. Леваневського,26, від ТК-2 до ТК-3,2d159,133,89мм </t>
  </si>
  <si>
    <t>Реконструкція теплових мереж з підключенням додаткового теплового навантаження від  котельні Веретенівка до т/ м КППВ</t>
  </si>
  <si>
    <t>2.2.1.14</t>
  </si>
  <si>
    <t>Заміна аварійних кабельних ліній живлення ПНС-1,ПНС-2</t>
  </si>
  <si>
    <t>Фінансовий план використання коштів для  виконання  інвестиційної програми на 2017 рік</t>
  </si>
  <si>
    <t>Модернізація теплових мереж по І.Сірка (Д.Коротченка) ЦТП№18, від ТК4 до ТК-5, 2d219,133,89мм</t>
  </si>
  <si>
    <t>ремонтам – начальник цеху т/м  та котельних                                                                                                                                             Н.Г. Покутня</t>
  </si>
  <si>
    <t xml:space="preserve">Директор  ТОВ „Сумитеплоенерго”   </t>
  </si>
  <si>
    <t xml:space="preserve">Модернізація теплових мереж по вул.Соборній,32, 2d133мм </t>
  </si>
  <si>
    <t>т/м 2d108,2d89мм  -109пм,  у 2-х тр.вимірі, Н.О.- 14шт., засувки -dу100мм -2шт., dу80мм -6шт</t>
  </si>
  <si>
    <t>т/м 2d133мм  -50пм,  у 2-х тр.вимірі, Н.О.-4шт.,засувки: dу150мм -2шт., dу100мм -2шт.,dу80мм -2шт</t>
  </si>
  <si>
    <t xml:space="preserve">Модернізація теплових мереж по вул.Воскресенській,15, вул.Кооперативній,4,6, провул.9Травня,8, 2d108,2d89мм </t>
  </si>
  <si>
    <t xml:space="preserve">Забезпечення комерційного обліку  ресурсів </t>
  </si>
  <si>
    <r>
      <t xml:space="preserve">    ________________</t>
    </r>
    <r>
      <rPr>
        <b/>
        <sz val="14"/>
        <rFont val="Times New Roman"/>
        <family val="1"/>
      </rPr>
      <t xml:space="preserve">О.В. РИБАЛКА   </t>
    </r>
    <r>
      <rPr>
        <sz val="14"/>
        <rFont val="Times New Roman"/>
        <family val="1"/>
      </rPr>
      <t xml:space="preserve"> </t>
    </r>
  </si>
  <si>
    <r>
      <t>Сумський міський голова ___</t>
    </r>
    <r>
      <rPr>
        <b/>
        <sz val="14"/>
        <color indexed="8"/>
        <rFont val="Times New Roman"/>
        <family val="1"/>
      </rPr>
      <t xml:space="preserve">_________О.М.ЛИСЕНКО </t>
    </r>
  </si>
  <si>
    <t>Додаток № 1до проекту рішення Сумської міської ради від _________№____ «Про погодження Інвестиційної програми виробництва, транспортування та постачання теплової енергії ТОВ «Сумитеплоенерго» на 2017 рік»</t>
  </si>
  <si>
    <t>водопідігрівачі -4 один.
насосні агрегати
 -8 шт.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</si>
</sst>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грнн&quot;;\-#,##0&quot; грнн&quot;"/>
    <numFmt numFmtId="173" formatCode="#,##0&quot; грнн&quot;;[Red]\-#,##0&quot; грнн&quot;"/>
    <numFmt numFmtId="174" formatCode="#,##0.00&quot; грнн&quot;;\-#,##0.00&quot; грнн&quot;"/>
    <numFmt numFmtId="175" formatCode="#,##0.00&quot; грнн&quot;;[Red]\-#,##0.00&quot; грнн&quot;"/>
    <numFmt numFmtId="176" formatCode="_-* #,##0&quot; грнн&quot;_-;\-* #,##0&quot; грнн&quot;_-;_-* &quot;-&quot;&quot; грнн&quot;_-;_-@_-"/>
    <numFmt numFmtId="177" formatCode="_-* #,##0_ _г_р_н_._-;\-* #,##0_ _г_р_н_._-;_-* &quot;-&quot;_ _г_р_н_._-;_-@_-"/>
    <numFmt numFmtId="178" formatCode="_-* #,##0.00&quot; грнн&quot;_-;\-* #,##0.00&quot; грнн&quot;_-;_-* &quot;-&quot;??&quot; грнн&quot;_-;_-@_-"/>
    <numFmt numFmtId="179" formatCode="_-* #,##0.00_ _г_р_н_._-;\-* #,##0.00_ _г_р_н_._-;_-* &quot;-&quot;??_ 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 [$fr.-100C]\ * #,##0.00_ ;_ [$fr.-100C]\ * \-#,##0.00_ ;_ [$fr.-100C]\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#,##0.0"/>
    <numFmt numFmtId="196" formatCode="#,##0.000"/>
    <numFmt numFmtId="197" formatCode="#,##0.0000"/>
    <numFmt numFmtId="198" formatCode="0.000000"/>
    <numFmt numFmtId="199" formatCode="0.00000"/>
    <numFmt numFmtId="200" formatCode="0.0000"/>
    <numFmt numFmtId="201" formatCode="0.000"/>
    <numFmt numFmtId="202" formatCode="#,##0.00000"/>
    <numFmt numFmtId="203" formatCode="#,##0.00000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9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36" fillId="4" borderId="0" applyNumberFormat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4" fillId="22" borderId="1" applyNumberFormat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32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22" borderId="9" applyNumberFormat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6" fillId="16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0" xfId="33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24" borderId="10" xfId="54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/>
    </xf>
    <xf numFmtId="195" fontId="7" fillId="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vertical="center"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6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95" fontId="6" fillId="24" borderId="10" xfId="54" applyNumberFormat="1" applyFont="1" applyFill="1" applyBorder="1" applyAlignment="1">
      <alignment horizontal="center" vertical="center" wrapText="1"/>
      <protection/>
    </xf>
    <xf numFmtId="4" fontId="6" fillId="24" borderId="10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33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4" fontId="7" fillId="4" borderId="17" xfId="0" applyNumberFormat="1" applyFont="1" applyFill="1" applyBorder="1" applyAlignment="1">
      <alignment horizontal="center"/>
    </xf>
    <xf numFmtId="4" fontId="9" fillId="4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3" fontId="2" fillId="24" borderId="10" xfId="54" applyNumberFormat="1" applyFont="1" applyFill="1" applyBorder="1" applyAlignment="1">
      <alignment horizontal="center" vertical="center" wrapText="1"/>
      <protection/>
    </xf>
    <xf numFmtId="4" fontId="2" fillId="24" borderId="10" xfId="54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4" borderId="17" xfId="0" applyFont="1" applyFill="1" applyBorder="1" applyAlignment="1">
      <alignment horizontal="left" vertical="center"/>
    </xf>
    <xf numFmtId="3" fontId="6" fillId="24" borderId="18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2" fillId="24" borderId="18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3" fontId="6" fillId="0" borderId="10" xfId="54" applyNumberFormat="1" applyFont="1" applyFill="1" applyBorder="1" applyAlignment="1">
      <alignment horizontal="center" vertical="center" textRotation="90" wrapText="1"/>
      <protection/>
    </xf>
    <xf numFmtId="2" fontId="6" fillId="0" borderId="10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vertical="center"/>
    </xf>
    <xf numFmtId="4" fontId="2" fillId="0" borderId="18" xfId="0" applyNumberFormat="1" applyFont="1" applyFill="1" applyBorder="1" applyAlignment="1">
      <alignment horizontal="center" vertical="center"/>
    </xf>
    <xf numFmtId="4" fontId="5" fillId="0" borderId="10" xfId="33" applyNumberFormat="1" applyFont="1" applyFill="1" applyBorder="1" applyAlignment="1" applyProtection="1">
      <alignment horizontal="center" vertical="center" wrapText="1"/>
      <protection/>
    </xf>
    <xf numFmtId="2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>
      <alignment vertical="center" wrapText="1"/>
    </xf>
    <xf numFmtId="195" fontId="6" fillId="0" borderId="10" xfId="54" applyNumberFormat="1" applyFont="1" applyFill="1" applyBorder="1" applyAlignment="1">
      <alignment horizontal="center" vertical="center" wrapText="1"/>
      <protection/>
    </xf>
    <xf numFmtId="4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4" fontId="7" fillId="4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" fontId="5" fillId="24" borderId="10" xfId="54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4" fontId="6" fillId="0" borderId="11" xfId="54" applyNumberFormat="1" applyFont="1" applyFill="1" applyBorder="1" applyAlignment="1">
      <alignment horizontal="center" vertical="center" wrapText="1"/>
      <protection/>
    </xf>
    <xf numFmtId="4" fontId="6" fillId="0" borderId="17" xfId="54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vertical="center" wrapText="1"/>
    </xf>
    <xf numFmtId="2" fontId="5" fillId="25" borderId="10" xfId="33" applyNumberFormat="1" applyFont="1" applyFill="1" applyBorder="1" applyAlignment="1" applyProtection="1">
      <alignment horizontal="center" vertical="center" wrapText="1"/>
      <protection/>
    </xf>
    <xf numFmtId="195" fontId="6" fillId="25" borderId="10" xfId="54" applyNumberFormat="1" applyFont="1" applyFill="1" applyBorder="1" applyAlignment="1">
      <alignment horizontal="center" vertical="center" wrapText="1"/>
      <protection/>
    </xf>
    <xf numFmtId="4" fontId="6" fillId="25" borderId="10" xfId="54" applyNumberFormat="1" applyFont="1" applyFill="1" applyBorder="1" applyAlignment="1">
      <alignment horizontal="center" vertical="center" wrapText="1"/>
      <protection/>
    </xf>
    <xf numFmtId="4" fontId="2" fillId="25" borderId="10" xfId="54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8" fillId="0" borderId="0" xfId="0" applyFont="1" applyAlignment="1">
      <alignment horizontal="right" inden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4" fontId="6" fillId="4" borderId="17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10" xfId="33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11" xfId="33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left"/>
    </xf>
    <xf numFmtId="187" fontId="18" fillId="0" borderId="0" xfId="63" applyFont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 vertical="center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33" applyFont="1" applyFill="1" applyBorder="1" applyAlignment="1" applyProtection="1">
      <alignment horizontal="center" vertical="center" wrapText="1"/>
      <protection locked="0"/>
    </xf>
    <xf numFmtId="0" fontId="5" fillId="0" borderId="17" xfId="33" applyFont="1" applyFill="1" applyBorder="1" applyAlignment="1" applyProtection="1">
      <alignment horizontal="center" vertical="center" wrapText="1"/>
      <protection locked="0"/>
    </xf>
    <xf numFmtId="0" fontId="5" fillId="0" borderId="14" xfId="33" applyFont="1" applyFill="1" applyBorder="1" applyAlignment="1" applyProtection="1">
      <alignment horizontal="center" vertical="center" wrapText="1"/>
      <protection locked="0"/>
    </xf>
    <xf numFmtId="0" fontId="5" fillId="0" borderId="18" xfId="33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5" fillId="0" borderId="14" xfId="0" applyFont="1" applyFill="1" applyBorder="1" applyAlignment="1">
      <alignment horizontal="right"/>
    </xf>
    <xf numFmtId="0" fontId="15" fillId="0" borderId="22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Iau?iue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Percent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5;&#1074;&#1077;&#1089;&#1090;%2013884,99%20%20&#1074;&#1072;&#1088;&#1080;&#1072;&#1085;&#1090;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5;&#1074;&#1077;&#1089;&#1090;%2013884,99%20%20&#1074;&#1072;&#1088;&#1080;&#1072;&#1085;&#1090;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4">
          <cell r="C24" t="str">
            <v>т/м 2d133,108,89мм -45пм,  у 2-х тр. вимірі</v>
          </cell>
        </row>
        <row r="28">
          <cell r="C28" t="str">
            <v>т/м 2d159,108,76мм -75пм,  у 2-х тр. вимірі</v>
          </cell>
        </row>
        <row r="31">
          <cell r="C31" t="str">
            <v>т/м 3d108,57мм - 106пм,  у 2-х тр. вимірі,
засувка dу100мм- 5шт.,dу50мм- 2шт</v>
          </cell>
        </row>
        <row r="34">
          <cell r="C34" t="str">
            <v>т/м 3d108,57мм - 60пм,  у 2-х тр. вимірі
</v>
          </cell>
        </row>
        <row r="40">
          <cell r="C40" t="str">
            <v>т/м 2d159,108,89мм -81пм,  у 2-х тр. вимірі</v>
          </cell>
        </row>
        <row r="43">
          <cell r="C43" t="str">
            <v>Будівництво теплової  мережі,2d133мм, L=450,0 пм </v>
          </cell>
        </row>
        <row r="46">
          <cell r="C46" t="str">
            <v>кабель електричний-3500 пм,
 муфт -20шт.</v>
          </cell>
        </row>
        <row r="48">
          <cell r="E48">
            <v>1132.72</v>
          </cell>
        </row>
        <row r="49">
          <cell r="E49">
            <v>1946.35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C10" t="str">
            <v>котел ТВГ-4
конвективні частини- 1шт. 
 подові пальники - 4 шт.  котла  ТВГ-4</v>
          </cell>
        </row>
        <row r="12">
          <cell r="E12">
            <v>414.06825000000003</v>
          </cell>
        </row>
        <row r="15">
          <cell r="C15" t="str">
            <v>т/м 2d530мм - 97,5пм,  у 2-х тр. вимірі, сальниковий компенс. -dу500мм -1шт.</v>
          </cell>
        </row>
        <row r="17">
          <cell r="E17">
            <v>2998.6490000000003</v>
          </cell>
        </row>
        <row r="18">
          <cell r="E18">
            <v>228</v>
          </cell>
        </row>
        <row r="19">
          <cell r="C19" t="str">
            <v>т/м 2d159,108,76мм -123пм,  у 2-х тр. вимірі</v>
          </cell>
        </row>
        <row r="21">
          <cell r="E21">
            <v>597.3199999999999</v>
          </cell>
        </row>
        <row r="24">
          <cell r="E24">
            <v>635.56</v>
          </cell>
        </row>
        <row r="27">
          <cell r="E27">
            <v>378.84</v>
          </cell>
        </row>
        <row r="30">
          <cell r="E30">
            <v>295.98</v>
          </cell>
        </row>
        <row r="33">
          <cell r="E33">
            <v>496.96</v>
          </cell>
        </row>
        <row r="36">
          <cell r="E36">
            <v>551.592</v>
          </cell>
        </row>
        <row r="39">
          <cell r="E39">
            <v>1648.12</v>
          </cell>
        </row>
        <row r="43">
          <cell r="B43" t="str">
            <v>Технічне переоснащення  теплових пунктів </v>
          </cell>
        </row>
        <row r="44">
          <cell r="C44" t="str">
            <v>42 вуз.обл.води
6 вуз.обл.т/енергії</v>
          </cell>
          <cell r="E44">
            <v>2520.83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44"/>
  <sheetViews>
    <sheetView tabSelected="1" view="pageBreakPreview" zoomScaleSheetLayoutView="100" zoomScalePageLayoutView="0" workbookViewId="0" topLeftCell="A82">
      <selection activeCell="B86" sqref="B86:X86"/>
    </sheetView>
  </sheetViews>
  <sheetFormatPr defaultColWidth="9.00390625" defaultRowHeight="12.75"/>
  <cols>
    <col min="1" max="1" width="4.625" style="74" customWidth="1"/>
    <col min="2" max="2" width="30.875" style="76" customWidth="1"/>
    <col min="3" max="3" width="17.625" style="49" customWidth="1"/>
    <col min="4" max="4" width="8.375" style="76" customWidth="1"/>
    <col min="5" max="5" width="8.125" style="76" customWidth="1"/>
    <col min="6" max="6" width="8.625" style="76" customWidth="1"/>
    <col min="7" max="7" width="7.375" style="76" customWidth="1"/>
    <col min="8" max="8" width="5.625" style="76" customWidth="1"/>
    <col min="9" max="9" width="6.25390625" style="76" customWidth="1"/>
    <col min="10" max="10" width="7.25390625" style="76" customWidth="1"/>
    <col min="11" max="11" width="8.125" style="76" customWidth="1"/>
    <col min="12" max="12" width="8.625" style="76" customWidth="1"/>
    <col min="13" max="13" width="7.75390625" style="76" customWidth="1"/>
    <col min="14" max="14" width="8.125" style="76" customWidth="1"/>
    <col min="15" max="15" width="6.375" style="76" customWidth="1"/>
    <col min="16" max="16" width="7.375" style="76" customWidth="1"/>
    <col min="17" max="17" width="4.75390625" style="76" customWidth="1"/>
    <col min="18" max="18" width="6.875" style="76" customWidth="1"/>
    <col min="19" max="19" width="6.875" style="83" customWidth="1"/>
    <col min="20" max="20" width="8.875" style="83" customWidth="1"/>
  </cols>
  <sheetData>
    <row r="1" spans="11:20" ht="41.25" customHeight="1">
      <c r="K1" s="164"/>
      <c r="L1" s="211" t="s">
        <v>185</v>
      </c>
      <c r="M1" s="212"/>
      <c r="N1" s="212"/>
      <c r="O1" s="212"/>
      <c r="P1" s="212"/>
      <c r="Q1" s="212"/>
      <c r="R1" s="212"/>
      <c r="S1" s="212"/>
      <c r="T1" s="212"/>
    </row>
    <row r="2" spans="11:21" ht="15" customHeight="1"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2"/>
    </row>
    <row r="3" spans="2:28" s="8" customFormat="1" ht="22.5" customHeight="1">
      <c r="B3" s="208" t="s">
        <v>139</v>
      </c>
      <c r="C3" s="208"/>
      <c r="D3" s="208"/>
      <c r="E3" s="208"/>
      <c r="F3" s="94"/>
      <c r="G3" s="95"/>
      <c r="H3" s="95"/>
      <c r="I3" s="1"/>
      <c r="J3" s="95"/>
      <c r="K3" s="95"/>
      <c r="L3" s="95"/>
      <c r="M3" s="217" t="s">
        <v>137</v>
      </c>
      <c r="N3" s="217"/>
      <c r="O3" s="217"/>
      <c r="P3" s="217"/>
      <c r="Q3" s="217"/>
      <c r="R3" s="217"/>
      <c r="S3" s="217"/>
      <c r="T3" s="217"/>
      <c r="U3" s="137"/>
      <c r="V3" s="137"/>
      <c r="W3" s="102"/>
      <c r="X3" s="21"/>
      <c r="Y3" s="20"/>
      <c r="Z3" s="7"/>
      <c r="AA3" s="7"/>
      <c r="AB3" s="7"/>
    </row>
    <row r="4" spans="2:32" s="8" customFormat="1" ht="22.5" customHeight="1">
      <c r="B4" s="209" t="s">
        <v>138</v>
      </c>
      <c r="C4" s="209"/>
      <c r="D4" s="209"/>
      <c r="E4" s="209"/>
      <c r="F4" s="94"/>
      <c r="G4" s="95"/>
      <c r="H4" s="95"/>
      <c r="I4" s="1"/>
      <c r="J4" s="95"/>
      <c r="K4" s="95"/>
      <c r="L4" s="95"/>
      <c r="M4" s="218" t="s">
        <v>177</v>
      </c>
      <c r="N4" s="218"/>
      <c r="O4" s="218"/>
      <c r="P4" s="218"/>
      <c r="Q4" s="218"/>
      <c r="R4" s="218"/>
      <c r="S4" s="218"/>
      <c r="T4" s="218"/>
      <c r="U4" s="138"/>
      <c r="V4" s="138"/>
      <c r="W4" s="138"/>
      <c r="X4" s="21"/>
      <c r="Y4" s="20"/>
      <c r="Z4" s="7"/>
      <c r="AA4" s="7"/>
      <c r="AB4" s="7"/>
      <c r="AC4" s="96"/>
      <c r="AD4" s="96"/>
      <c r="AE4" s="96"/>
      <c r="AF4" s="96"/>
    </row>
    <row r="5" spans="2:32" s="8" customFormat="1" ht="22.5" customHeight="1">
      <c r="B5" s="210" t="s">
        <v>140</v>
      </c>
      <c r="C5" s="210"/>
      <c r="D5" s="210"/>
      <c r="E5" s="210"/>
      <c r="F5" s="94"/>
      <c r="G5" s="95"/>
      <c r="H5" s="95"/>
      <c r="J5" s="95"/>
      <c r="K5" s="95"/>
      <c r="L5" s="95"/>
      <c r="M5" s="203" t="s">
        <v>183</v>
      </c>
      <c r="N5" s="203"/>
      <c r="O5" s="203"/>
      <c r="P5" s="203"/>
      <c r="Q5" s="203"/>
      <c r="R5" s="203"/>
      <c r="S5" s="203"/>
      <c r="T5" s="203"/>
      <c r="U5" s="203"/>
      <c r="V5" s="138"/>
      <c r="W5" s="138"/>
      <c r="X5" s="21"/>
      <c r="Y5" s="20"/>
      <c r="Z5" s="7"/>
      <c r="AA5" s="7"/>
      <c r="AB5" s="7"/>
      <c r="AC5" s="96"/>
      <c r="AD5" s="96"/>
      <c r="AE5" s="96"/>
      <c r="AF5" s="96"/>
    </row>
    <row r="6" spans="2:32" s="8" customFormat="1" ht="6" customHeight="1">
      <c r="B6" s="210"/>
      <c r="C6" s="210"/>
      <c r="D6" s="210"/>
      <c r="E6" s="210"/>
      <c r="F6" s="94"/>
      <c r="G6" s="95"/>
      <c r="H6" s="95"/>
      <c r="J6" s="95"/>
      <c r="K6" s="95"/>
      <c r="L6" s="95"/>
      <c r="M6" s="18"/>
      <c r="N6" s="19"/>
      <c r="O6" s="94"/>
      <c r="P6" s="95"/>
      <c r="Q6" s="95"/>
      <c r="R6" s="95"/>
      <c r="S6" s="95"/>
      <c r="T6" s="95"/>
      <c r="U6" s="95"/>
      <c r="V6" s="95"/>
      <c r="W6" s="95"/>
      <c r="X6" s="21"/>
      <c r="Y6" s="20"/>
      <c r="Z6" s="7"/>
      <c r="AA6" s="7"/>
      <c r="AB6" s="7"/>
      <c r="AC6" s="96"/>
      <c r="AD6" s="96"/>
      <c r="AE6" s="96"/>
      <c r="AF6" s="96"/>
    </row>
    <row r="7" spans="1:32" s="8" customFormat="1" ht="22.5" customHeight="1">
      <c r="A7" s="210" t="s">
        <v>184</v>
      </c>
      <c r="B7" s="210"/>
      <c r="C7" s="210"/>
      <c r="D7" s="210"/>
      <c r="E7" s="210"/>
      <c r="F7" s="94"/>
      <c r="G7" s="95"/>
      <c r="H7" s="95"/>
      <c r="J7" s="95"/>
      <c r="K7" s="95"/>
      <c r="L7" s="95"/>
      <c r="M7" s="203" t="s">
        <v>157</v>
      </c>
      <c r="N7" s="203"/>
      <c r="O7" s="203"/>
      <c r="P7" s="203"/>
      <c r="Q7" s="203"/>
      <c r="R7" s="203"/>
      <c r="S7" s="203"/>
      <c r="T7" s="203"/>
      <c r="U7" s="138"/>
      <c r="V7" s="138"/>
      <c r="W7" s="138"/>
      <c r="X7" s="21"/>
      <c r="Y7" s="20"/>
      <c r="Z7" s="7"/>
      <c r="AA7" s="7"/>
      <c r="AB7" s="7"/>
      <c r="AC7" s="96"/>
      <c r="AD7" s="96"/>
      <c r="AE7" s="96"/>
      <c r="AF7" s="96"/>
    </row>
    <row r="8" spans="2:32" s="8" customFormat="1" ht="20.25" customHeight="1">
      <c r="B8" s="210" t="s">
        <v>136</v>
      </c>
      <c r="C8" s="210"/>
      <c r="D8" s="210"/>
      <c r="E8" s="210"/>
      <c r="F8" s="94"/>
      <c r="G8" s="95"/>
      <c r="H8" s="95"/>
      <c r="J8" s="95"/>
      <c r="K8" s="95"/>
      <c r="L8" s="95"/>
      <c r="M8" s="203" t="s">
        <v>156</v>
      </c>
      <c r="N8" s="203"/>
      <c r="O8" s="203"/>
      <c r="P8" s="203"/>
      <c r="Q8" s="203"/>
      <c r="R8" s="203"/>
      <c r="S8" s="203"/>
      <c r="T8" s="203"/>
      <c r="U8" s="94"/>
      <c r="V8" s="94"/>
      <c r="W8" s="21"/>
      <c r="X8" s="21"/>
      <c r="Y8" s="20"/>
      <c r="Z8" s="7"/>
      <c r="AA8" s="7"/>
      <c r="AB8" s="7"/>
      <c r="AC8" s="96"/>
      <c r="AD8" s="96"/>
      <c r="AE8" s="96"/>
      <c r="AF8" s="96"/>
    </row>
    <row r="9" spans="1:20" ht="4.5" customHeight="1">
      <c r="A9" s="48"/>
      <c r="B9" s="75"/>
      <c r="C9" s="47"/>
      <c r="D9" s="75"/>
      <c r="E9" s="75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82"/>
      <c r="T9" s="82"/>
    </row>
    <row r="10" spans="1:20" ht="18.75">
      <c r="A10" s="207" t="s">
        <v>174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ht="14.25" customHeight="1">
      <c r="A11" s="207" t="s">
        <v>134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18" ht="12.75" hidden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</row>
    <row r="13" spans="1:20" ht="65.25" customHeight="1">
      <c r="A13" s="189" t="s">
        <v>1</v>
      </c>
      <c r="B13" s="189" t="s">
        <v>2</v>
      </c>
      <c r="C13" s="189" t="s">
        <v>50</v>
      </c>
      <c r="D13" s="196" t="s">
        <v>99</v>
      </c>
      <c r="E13" s="197"/>
      <c r="F13" s="197"/>
      <c r="G13" s="197"/>
      <c r="H13" s="197"/>
      <c r="I13" s="197"/>
      <c r="J13" s="198"/>
      <c r="K13" s="196" t="s">
        <v>100</v>
      </c>
      <c r="L13" s="198"/>
      <c r="M13" s="196" t="s">
        <v>101</v>
      </c>
      <c r="N13" s="197"/>
      <c r="O13" s="198"/>
      <c r="P13" s="183" t="s">
        <v>102</v>
      </c>
      <c r="Q13" s="183" t="s">
        <v>52</v>
      </c>
      <c r="R13" s="183" t="s">
        <v>53</v>
      </c>
      <c r="S13" s="183" t="s">
        <v>103</v>
      </c>
      <c r="T13" s="183" t="s">
        <v>104</v>
      </c>
    </row>
    <row r="14" spans="1:20" ht="15.75" customHeight="1">
      <c r="A14" s="190"/>
      <c r="B14" s="190"/>
      <c r="C14" s="190"/>
      <c r="D14" s="189" t="s">
        <v>44</v>
      </c>
      <c r="E14" s="204" t="s">
        <v>98</v>
      </c>
      <c r="F14" s="205"/>
      <c r="G14" s="205"/>
      <c r="H14" s="205"/>
      <c r="I14" s="205"/>
      <c r="J14" s="206"/>
      <c r="K14" s="189" t="s">
        <v>105</v>
      </c>
      <c r="L14" s="189" t="s">
        <v>106</v>
      </c>
      <c r="M14" s="189" t="s">
        <v>107</v>
      </c>
      <c r="N14" s="199" t="s">
        <v>108</v>
      </c>
      <c r="O14" s="200"/>
      <c r="P14" s="184"/>
      <c r="Q14" s="184"/>
      <c r="R14" s="184"/>
      <c r="S14" s="184"/>
      <c r="T14" s="184"/>
    </row>
    <row r="15" spans="1:20" ht="28.5" customHeight="1">
      <c r="A15" s="190"/>
      <c r="B15" s="190"/>
      <c r="C15" s="190"/>
      <c r="D15" s="190"/>
      <c r="E15" s="192" t="s">
        <v>109</v>
      </c>
      <c r="F15" s="192" t="s">
        <v>43</v>
      </c>
      <c r="G15" s="192" t="s">
        <v>110</v>
      </c>
      <c r="H15" s="194" t="s">
        <v>111</v>
      </c>
      <c r="I15" s="195"/>
      <c r="J15" s="192" t="s">
        <v>112</v>
      </c>
      <c r="K15" s="190"/>
      <c r="L15" s="190"/>
      <c r="M15" s="190"/>
      <c r="N15" s="201"/>
      <c r="O15" s="202"/>
      <c r="P15" s="184"/>
      <c r="Q15" s="184"/>
      <c r="R15" s="184"/>
      <c r="S15" s="184"/>
      <c r="T15" s="184"/>
    </row>
    <row r="16" spans="1:20" ht="64.5" customHeight="1">
      <c r="A16" s="191"/>
      <c r="B16" s="191"/>
      <c r="C16" s="191"/>
      <c r="D16" s="191"/>
      <c r="E16" s="193"/>
      <c r="F16" s="193"/>
      <c r="G16" s="193"/>
      <c r="H16" s="52" t="s">
        <v>113</v>
      </c>
      <c r="I16" s="52" t="s">
        <v>114</v>
      </c>
      <c r="J16" s="193"/>
      <c r="K16" s="191"/>
      <c r="L16" s="191"/>
      <c r="M16" s="191"/>
      <c r="N16" s="50" t="s">
        <v>131</v>
      </c>
      <c r="O16" s="51" t="s">
        <v>115</v>
      </c>
      <c r="P16" s="185"/>
      <c r="Q16" s="185"/>
      <c r="R16" s="185"/>
      <c r="S16" s="185"/>
      <c r="T16" s="185"/>
    </row>
    <row r="17" spans="1:20" ht="12.75" customHeight="1">
      <c r="A17" s="54">
        <v>1</v>
      </c>
      <c r="B17" s="54">
        <v>2</v>
      </c>
      <c r="C17" s="53">
        <v>3</v>
      </c>
      <c r="D17" s="54">
        <v>4</v>
      </c>
      <c r="E17" s="54">
        <v>5</v>
      </c>
      <c r="F17" s="54">
        <v>6</v>
      </c>
      <c r="G17" s="84">
        <v>7</v>
      </c>
      <c r="H17" s="54">
        <v>8</v>
      </c>
      <c r="I17" s="54">
        <v>9</v>
      </c>
      <c r="J17" s="54">
        <v>10</v>
      </c>
      <c r="K17" s="54">
        <v>11</v>
      </c>
      <c r="L17" s="54">
        <v>12</v>
      </c>
      <c r="M17" s="54">
        <v>13</v>
      </c>
      <c r="N17" s="54">
        <v>14</v>
      </c>
      <c r="O17" s="54">
        <v>15</v>
      </c>
      <c r="P17" s="54">
        <v>16</v>
      </c>
      <c r="Q17" s="54">
        <v>17</v>
      </c>
      <c r="R17" s="54">
        <v>18</v>
      </c>
      <c r="S17" s="54">
        <v>19</v>
      </c>
      <c r="T17" s="54">
        <v>20</v>
      </c>
    </row>
    <row r="18" spans="1:20" ht="12.75" customHeight="1">
      <c r="A18" s="54" t="s">
        <v>116</v>
      </c>
      <c r="B18" s="187" t="s">
        <v>10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</row>
    <row r="19" spans="1:20" ht="12.75" customHeight="1">
      <c r="A19" s="77" t="s">
        <v>4</v>
      </c>
      <c r="B19" s="187" t="s">
        <v>132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</row>
    <row r="20" spans="1:20" ht="12.75" customHeight="1">
      <c r="A20" s="58" t="s">
        <v>5</v>
      </c>
      <c r="B20" s="186" t="s">
        <v>62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</row>
    <row r="21" spans="1:20" ht="7.5" customHeight="1">
      <c r="A21" s="58" t="s">
        <v>3</v>
      </c>
      <c r="B21" s="120"/>
      <c r="C21" s="121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</row>
    <row r="22" spans="1:90" s="6" customFormat="1" ht="12.75" customHeight="1">
      <c r="A22" s="65"/>
      <c r="B22" s="91" t="s">
        <v>72</v>
      </c>
      <c r="C22" s="29" t="s">
        <v>41</v>
      </c>
      <c r="D22" s="32">
        <f aca="true" t="shared" si="0" ref="D22:T22">SUM(D21:D32)-D32</f>
        <v>0</v>
      </c>
      <c r="E22" s="32">
        <f t="shared" si="0"/>
        <v>0</v>
      </c>
      <c r="F22" s="32">
        <f t="shared" si="0"/>
        <v>0</v>
      </c>
      <c r="G22" s="32">
        <f t="shared" si="0"/>
        <v>0</v>
      </c>
      <c r="H22" s="32">
        <f t="shared" si="0"/>
        <v>0</v>
      </c>
      <c r="I22" s="32">
        <f t="shared" si="0"/>
        <v>0</v>
      </c>
      <c r="J22" s="32">
        <f t="shared" si="0"/>
        <v>0</v>
      </c>
      <c r="K22" s="32">
        <f t="shared" si="0"/>
        <v>0</v>
      </c>
      <c r="L22" s="32">
        <f t="shared" si="0"/>
        <v>0</v>
      </c>
      <c r="M22" s="32">
        <f t="shared" si="0"/>
        <v>0</v>
      </c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 t="shared" si="0"/>
        <v>0</v>
      </c>
      <c r="S22" s="32">
        <f t="shared" si="0"/>
        <v>0</v>
      </c>
      <c r="T22" s="32">
        <f t="shared" si="0"/>
        <v>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s="3" customFormat="1" ht="12.75" customHeight="1">
      <c r="A23" s="11" t="s">
        <v>60</v>
      </c>
      <c r="B23" s="171" t="s">
        <v>59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20" s="3" customFormat="1" ht="24" customHeight="1">
      <c r="A24" s="11"/>
      <c r="B24" s="41"/>
      <c r="C24" s="22"/>
      <c r="D24" s="17"/>
      <c r="E24" s="27" t="s">
        <v>41</v>
      </c>
      <c r="F24" s="27" t="s">
        <v>41</v>
      </c>
      <c r="G24" s="27" t="s">
        <v>41</v>
      </c>
      <c r="H24" s="27" t="s">
        <v>41</v>
      </c>
      <c r="I24" s="27" t="s">
        <v>41</v>
      </c>
      <c r="J24" s="27" t="s">
        <v>41</v>
      </c>
      <c r="K24" s="27" t="s">
        <v>41</v>
      </c>
      <c r="L24" s="73">
        <f>D24</f>
        <v>0</v>
      </c>
      <c r="M24" s="73">
        <f>D24</f>
        <v>0</v>
      </c>
      <c r="N24" s="27" t="s">
        <v>41</v>
      </c>
      <c r="O24" s="27" t="s">
        <v>41</v>
      </c>
      <c r="P24" s="128" t="s">
        <v>49</v>
      </c>
      <c r="Q24" s="128"/>
      <c r="R24" s="128" t="s">
        <v>49</v>
      </c>
      <c r="S24" s="128" t="s">
        <v>49</v>
      </c>
      <c r="T24" s="128" t="s">
        <v>49</v>
      </c>
    </row>
    <row r="25" spans="1:87" s="6" customFormat="1" ht="12.75" customHeight="1">
      <c r="A25" s="65"/>
      <c r="B25" s="91" t="s">
        <v>73</v>
      </c>
      <c r="C25" s="29" t="s">
        <v>41</v>
      </c>
      <c r="D25" s="32">
        <f>SUM(D24:D24)</f>
        <v>0</v>
      </c>
      <c r="E25" s="32">
        <f aca="true" t="shared" si="1" ref="E25:S25">SUM(E24:E24)</f>
        <v>0</v>
      </c>
      <c r="F25" s="32">
        <f t="shared" si="1"/>
        <v>0</v>
      </c>
      <c r="G25" s="32">
        <f t="shared" si="1"/>
        <v>0</v>
      </c>
      <c r="H25" s="32">
        <f t="shared" si="1"/>
        <v>0</v>
      </c>
      <c r="I25" s="32">
        <f t="shared" si="1"/>
        <v>0</v>
      </c>
      <c r="J25" s="32">
        <f t="shared" si="1"/>
        <v>0</v>
      </c>
      <c r="K25" s="32">
        <f t="shared" si="1"/>
        <v>0</v>
      </c>
      <c r="L25" s="32">
        <f t="shared" si="1"/>
        <v>0</v>
      </c>
      <c r="M25" s="32">
        <f t="shared" si="1"/>
        <v>0</v>
      </c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  <c r="S25" s="32">
        <f t="shared" si="1"/>
        <v>0</v>
      </c>
      <c r="T25" s="32">
        <f>SUM(T24:T24)</f>
        <v>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90" s="3" customFormat="1" ht="12.75" customHeight="1">
      <c r="A26" s="66" t="s">
        <v>61</v>
      </c>
      <c r="B26" s="173" t="s">
        <v>42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s="3" customFormat="1" ht="12.75" customHeight="1">
      <c r="A27" s="66"/>
      <c r="B27" s="11"/>
      <c r="C27" s="44" t="s">
        <v>41</v>
      </c>
      <c r="D27" s="11" t="s">
        <v>41</v>
      </c>
      <c r="E27" s="11" t="s">
        <v>41</v>
      </c>
      <c r="F27" s="11" t="s">
        <v>41</v>
      </c>
      <c r="G27" s="11" t="s">
        <v>41</v>
      </c>
      <c r="H27" s="11" t="s">
        <v>41</v>
      </c>
      <c r="I27" s="11" t="s">
        <v>41</v>
      </c>
      <c r="J27" s="11" t="s">
        <v>41</v>
      </c>
      <c r="K27" s="11" t="s">
        <v>41</v>
      </c>
      <c r="L27" s="11" t="s">
        <v>41</v>
      </c>
      <c r="M27" s="11" t="s">
        <v>41</v>
      </c>
      <c r="N27" s="11" t="s">
        <v>41</v>
      </c>
      <c r="O27" s="11" t="s">
        <v>41</v>
      </c>
      <c r="P27" s="35" t="s">
        <v>41</v>
      </c>
      <c r="Q27" s="35"/>
      <c r="R27" s="35" t="s">
        <v>41</v>
      </c>
      <c r="S27" s="35" t="s">
        <v>41</v>
      </c>
      <c r="T27" s="35" t="s">
        <v>41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s="6" customFormat="1" ht="12.75" customHeight="1">
      <c r="A28" s="65"/>
      <c r="B28" s="91" t="s">
        <v>74</v>
      </c>
      <c r="C28" s="29" t="s">
        <v>41</v>
      </c>
      <c r="D28" s="32" t="s">
        <v>41</v>
      </c>
      <c r="E28" s="32" t="s">
        <v>41</v>
      </c>
      <c r="F28" s="32" t="s">
        <v>41</v>
      </c>
      <c r="G28" s="32" t="s">
        <v>41</v>
      </c>
      <c r="H28" s="32" t="s">
        <v>41</v>
      </c>
      <c r="I28" s="32" t="s">
        <v>41</v>
      </c>
      <c r="J28" s="32" t="s">
        <v>41</v>
      </c>
      <c r="K28" s="32" t="s">
        <v>41</v>
      </c>
      <c r="L28" s="32" t="s">
        <v>41</v>
      </c>
      <c r="M28" s="32" t="s">
        <v>41</v>
      </c>
      <c r="N28" s="32" t="s">
        <v>41</v>
      </c>
      <c r="O28" s="32" t="s">
        <v>41</v>
      </c>
      <c r="P28" s="32" t="s">
        <v>41</v>
      </c>
      <c r="Q28" s="32"/>
      <c r="R28" s="32" t="s">
        <v>41</v>
      </c>
      <c r="S28" s="32" t="s">
        <v>41</v>
      </c>
      <c r="T28" s="32" t="s">
        <v>41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s="6" customFormat="1" ht="12.75" customHeight="1">
      <c r="A29" s="65"/>
      <c r="B29" s="91" t="s">
        <v>75</v>
      </c>
      <c r="C29" s="29" t="s">
        <v>41</v>
      </c>
      <c r="D29" s="32">
        <f>D25+D22</f>
        <v>0</v>
      </c>
      <c r="E29" s="32">
        <f aca="true" t="shared" si="2" ref="E29:J29">E25+E22</f>
        <v>0</v>
      </c>
      <c r="F29" s="32">
        <f t="shared" si="2"/>
        <v>0</v>
      </c>
      <c r="G29" s="32">
        <f t="shared" si="2"/>
        <v>0</v>
      </c>
      <c r="H29" s="32">
        <f t="shared" si="2"/>
        <v>0</v>
      </c>
      <c r="I29" s="32">
        <f>I25+I22</f>
        <v>0</v>
      </c>
      <c r="J29" s="32">
        <f t="shared" si="2"/>
        <v>0</v>
      </c>
      <c r="K29" s="32">
        <f aca="true" t="shared" si="3" ref="K29:T29">K25+K22</f>
        <v>0</v>
      </c>
      <c r="L29" s="32">
        <f t="shared" si="3"/>
        <v>0</v>
      </c>
      <c r="M29" s="32">
        <f t="shared" si="3"/>
        <v>0</v>
      </c>
      <c r="N29" s="32">
        <f t="shared" si="3"/>
        <v>0</v>
      </c>
      <c r="O29" s="32">
        <f t="shared" si="3"/>
        <v>0</v>
      </c>
      <c r="P29" s="32">
        <f t="shared" si="3"/>
        <v>0</v>
      </c>
      <c r="Q29" s="32">
        <f t="shared" si="3"/>
        <v>0</v>
      </c>
      <c r="R29" s="32">
        <f t="shared" si="3"/>
        <v>0</v>
      </c>
      <c r="S29" s="32">
        <f t="shared" si="3"/>
        <v>0</v>
      </c>
      <c r="T29" s="32">
        <f t="shared" si="3"/>
        <v>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20" ht="15" customHeight="1">
      <c r="A30" s="77" t="s">
        <v>119</v>
      </c>
      <c r="B30" s="172" t="s">
        <v>120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</row>
    <row r="31" spans="1:20" ht="12.75">
      <c r="A31" s="180" t="s">
        <v>117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</row>
    <row r="32" spans="1:20" ht="12.75">
      <c r="A32" s="54">
        <v>1</v>
      </c>
      <c r="B32" s="54">
        <v>2</v>
      </c>
      <c r="C32" s="53">
        <v>3</v>
      </c>
      <c r="D32" s="54">
        <v>4</v>
      </c>
      <c r="E32" s="54">
        <v>5</v>
      </c>
      <c r="F32" s="54">
        <v>6</v>
      </c>
      <c r="G32" s="84">
        <v>7</v>
      </c>
      <c r="H32" s="54">
        <v>8</v>
      </c>
      <c r="I32" s="54">
        <v>9</v>
      </c>
      <c r="J32" s="54">
        <v>10</v>
      </c>
      <c r="K32" s="54">
        <v>11</v>
      </c>
      <c r="L32" s="54">
        <v>12</v>
      </c>
      <c r="M32" s="54">
        <v>13</v>
      </c>
      <c r="N32" s="64">
        <v>14</v>
      </c>
      <c r="O32" s="54">
        <v>15</v>
      </c>
      <c r="P32" s="54">
        <v>16</v>
      </c>
      <c r="Q32" s="54">
        <v>17</v>
      </c>
      <c r="R32" s="54">
        <v>18</v>
      </c>
      <c r="S32" s="54">
        <v>19</v>
      </c>
      <c r="T32" s="54">
        <v>20</v>
      </c>
    </row>
    <row r="33" spans="1:20" ht="12.75" customHeight="1">
      <c r="A33" s="56" t="s">
        <v>6</v>
      </c>
      <c r="B33" s="171" t="s">
        <v>62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</row>
    <row r="34" spans="1:20" ht="67.5" customHeight="1">
      <c r="A34" s="56"/>
      <c r="B34" s="23" t="s">
        <v>158</v>
      </c>
      <c r="C34" s="108" t="str">
        <f>'[2]Лист3'!$C$10</f>
        <v>котел ТВГ-4
конвективні частини- 1шт. 
 подові пальники - 4 шт.  котла  ТВГ-4</v>
      </c>
      <c r="D34" s="114">
        <f>M34</f>
        <v>414.06825000000003</v>
      </c>
      <c r="E34" s="59" t="s">
        <v>41</v>
      </c>
      <c r="F34" s="59" t="s">
        <v>41</v>
      </c>
      <c r="G34" s="59" t="s">
        <v>41</v>
      </c>
      <c r="H34" s="59" t="s">
        <v>41</v>
      </c>
      <c r="I34" s="59" t="s">
        <v>41</v>
      </c>
      <c r="J34" s="59" t="s">
        <v>41</v>
      </c>
      <c r="K34" s="136">
        <v>0</v>
      </c>
      <c r="L34" s="119">
        <f>'[2]Лист3'!$E$12</f>
        <v>414.06825000000003</v>
      </c>
      <c r="M34" s="132">
        <f>SUM(K34:L34)</f>
        <v>414.06825000000003</v>
      </c>
      <c r="N34" s="61"/>
      <c r="O34" s="60"/>
      <c r="P34" s="133">
        <f>D34/T34*12</f>
        <v>16.211481239804243</v>
      </c>
      <c r="Q34" s="37"/>
      <c r="R34" s="133">
        <f>31.088*2</f>
        <v>62.176</v>
      </c>
      <c r="S34" s="93"/>
      <c r="T34" s="133">
        <v>306.5</v>
      </c>
    </row>
    <row r="35" spans="1:20" ht="12.75" customHeight="1">
      <c r="A35" s="62"/>
      <c r="B35" s="90" t="s">
        <v>121</v>
      </c>
      <c r="C35" s="63" t="s">
        <v>41</v>
      </c>
      <c r="D35" s="113">
        <f>SUM(D34:D34)</f>
        <v>414.06825000000003</v>
      </c>
      <c r="E35" s="113">
        <f>D35</f>
        <v>414.06825000000003</v>
      </c>
      <c r="F35" s="113" t="s">
        <v>41</v>
      </c>
      <c r="G35" s="113" t="s">
        <v>41</v>
      </c>
      <c r="H35" s="113" t="s">
        <v>41</v>
      </c>
      <c r="I35" s="113" t="s">
        <v>41</v>
      </c>
      <c r="J35" s="113" t="s">
        <v>41</v>
      </c>
      <c r="K35" s="113">
        <f aca="true" t="shared" si="4" ref="K35:T35">SUM(K34:K34)</f>
        <v>0</v>
      </c>
      <c r="L35" s="113">
        <f t="shared" si="4"/>
        <v>414.06825000000003</v>
      </c>
      <c r="M35" s="113">
        <f t="shared" si="4"/>
        <v>414.06825000000003</v>
      </c>
      <c r="N35" s="113">
        <f t="shared" si="4"/>
        <v>0</v>
      </c>
      <c r="O35" s="113">
        <f t="shared" si="4"/>
        <v>0</v>
      </c>
      <c r="P35" s="113">
        <f t="shared" si="4"/>
        <v>16.211481239804243</v>
      </c>
      <c r="Q35" s="113">
        <f t="shared" si="4"/>
        <v>0</v>
      </c>
      <c r="R35" s="113">
        <f t="shared" si="4"/>
        <v>62.176</v>
      </c>
      <c r="S35" s="113">
        <f t="shared" si="4"/>
        <v>0</v>
      </c>
      <c r="T35" s="113">
        <f t="shared" si="4"/>
        <v>306.5</v>
      </c>
    </row>
    <row r="36" spans="1:20" ht="12.75" customHeight="1">
      <c r="A36" s="52" t="s">
        <v>7</v>
      </c>
      <c r="B36" s="171" t="s">
        <v>118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</row>
    <row r="37" spans="1:20" ht="12.75" customHeight="1">
      <c r="A37" s="60"/>
      <c r="B37" s="54"/>
      <c r="C37" s="55" t="s">
        <v>41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12.75" customHeight="1">
      <c r="A38" s="62"/>
      <c r="B38" s="90" t="s">
        <v>122</v>
      </c>
      <c r="C38" s="63" t="s">
        <v>41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1:20" ht="12.75" customHeight="1">
      <c r="A39" s="60" t="s">
        <v>46</v>
      </c>
      <c r="B39" s="171" t="s">
        <v>123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</row>
    <row r="40" spans="1:20" ht="12.75" customHeight="1">
      <c r="A40" s="60"/>
      <c r="B40" s="54"/>
      <c r="C40" s="55" t="s">
        <v>41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2.75" customHeight="1">
      <c r="A41" s="62"/>
      <c r="B41" s="90" t="s">
        <v>124</v>
      </c>
      <c r="C41" s="63" t="s">
        <v>41</v>
      </c>
      <c r="D41" s="63"/>
      <c r="E41" s="63" t="s">
        <v>41</v>
      </c>
      <c r="F41" s="63" t="s">
        <v>41</v>
      </c>
      <c r="G41" s="63" t="s">
        <v>41</v>
      </c>
      <c r="H41" s="63" t="s">
        <v>41</v>
      </c>
      <c r="I41" s="63" t="s">
        <v>41</v>
      </c>
      <c r="J41" s="63" t="s">
        <v>41</v>
      </c>
      <c r="K41" s="63" t="s">
        <v>41</v>
      </c>
      <c r="L41" s="63" t="s">
        <v>41</v>
      </c>
      <c r="M41" s="63" t="s">
        <v>41</v>
      </c>
      <c r="N41" s="63" t="s">
        <v>41</v>
      </c>
      <c r="O41" s="63" t="s">
        <v>41</v>
      </c>
      <c r="P41" s="63" t="s">
        <v>41</v>
      </c>
      <c r="Q41" s="63"/>
      <c r="R41" s="63" t="s">
        <v>41</v>
      </c>
      <c r="S41" s="63" t="s">
        <v>41</v>
      </c>
      <c r="T41" s="63" t="s">
        <v>41</v>
      </c>
    </row>
    <row r="42" spans="1:20" ht="12.75" customHeight="1">
      <c r="A42" s="52" t="s">
        <v>8</v>
      </c>
      <c r="B42" s="171" t="s">
        <v>97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</row>
    <row r="43" spans="1:20" ht="12.75" customHeight="1">
      <c r="A43" s="60"/>
      <c r="B43" s="54"/>
      <c r="C43" s="55" t="s">
        <v>41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12.75" customHeight="1">
      <c r="A44" s="62"/>
      <c r="B44" s="90" t="s">
        <v>125</v>
      </c>
      <c r="C44" s="63" t="s">
        <v>41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</row>
    <row r="45" spans="1:20" ht="12.75" customHeight="1">
      <c r="A45" s="60" t="s">
        <v>126</v>
      </c>
      <c r="B45" s="186" t="s">
        <v>64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</row>
    <row r="46" spans="1:20" ht="12.75" customHeight="1">
      <c r="A46" s="60"/>
      <c r="B46" s="54"/>
      <c r="C46" s="55" t="s">
        <v>41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ht="12.75" customHeight="1">
      <c r="A47" s="62"/>
      <c r="B47" s="90" t="s">
        <v>76</v>
      </c>
      <c r="C47" s="63" t="s">
        <v>41</v>
      </c>
      <c r="D47" s="63" t="s">
        <v>41</v>
      </c>
      <c r="E47" s="63" t="s">
        <v>41</v>
      </c>
      <c r="F47" s="63" t="s">
        <v>41</v>
      </c>
      <c r="G47" s="63" t="s">
        <v>41</v>
      </c>
      <c r="H47" s="63" t="s">
        <v>41</v>
      </c>
      <c r="I47" s="63" t="s">
        <v>41</v>
      </c>
      <c r="J47" s="63" t="s">
        <v>41</v>
      </c>
      <c r="K47" s="63" t="s">
        <v>41</v>
      </c>
      <c r="L47" s="63" t="s">
        <v>41</v>
      </c>
      <c r="M47" s="63" t="s">
        <v>41</v>
      </c>
      <c r="N47" s="63" t="s">
        <v>41</v>
      </c>
      <c r="O47" s="63" t="s">
        <v>41</v>
      </c>
      <c r="P47" s="63" t="s">
        <v>41</v>
      </c>
      <c r="Q47" s="63"/>
      <c r="R47" s="63" t="s">
        <v>41</v>
      </c>
      <c r="S47" s="63" t="s">
        <v>41</v>
      </c>
      <c r="T47" s="63" t="s">
        <v>41</v>
      </c>
    </row>
    <row r="48" spans="1:20" ht="12.75" customHeight="1">
      <c r="A48" s="62"/>
      <c r="B48" s="90" t="s">
        <v>77</v>
      </c>
      <c r="C48" s="63" t="s">
        <v>41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</row>
    <row r="49" spans="1:20" ht="12.75" customHeight="1">
      <c r="A49" s="63"/>
      <c r="B49" s="92" t="s">
        <v>127</v>
      </c>
      <c r="C49" s="63"/>
      <c r="D49" s="85">
        <f>D35</f>
        <v>414.06825000000003</v>
      </c>
      <c r="E49" s="85">
        <f aca="true" t="shared" si="5" ref="E49:T49">E35</f>
        <v>414.06825000000003</v>
      </c>
      <c r="F49" s="85" t="str">
        <f t="shared" si="5"/>
        <v>х </v>
      </c>
      <c r="G49" s="85" t="str">
        <f t="shared" si="5"/>
        <v>х </v>
      </c>
      <c r="H49" s="85" t="str">
        <f t="shared" si="5"/>
        <v>х </v>
      </c>
      <c r="I49" s="85" t="str">
        <f t="shared" si="5"/>
        <v>х </v>
      </c>
      <c r="J49" s="85" t="str">
        <f t="shared" si="5"/>
        <v>х </v>
      </c>
      <c r="K49" s="85">
        <f t="shared" si="5"/>
        <v>0</v>
      </c>
      <c r="L49" s="85">
        <f t="shared" si="5"/>
        <v>414.06825000000003</v>
      </c>
      <c r="M49" s="85">
        <f t="shared" si="5"/>
        <v>414.06825000000003</v>
      </c>
      <c r="N49" s="85">
        <f t="shared" si="5"/>
        <v>0</v>
      </c>
      <c r="O49" s="85">
        <f t="shared" si="5"/>
        <v>0</v>
      </c>
      <c r="P49" s="85">
        <f t="shared" si="5"/>
        <v>16.211481239804243</v>
      </c>
      <c r="Q49" s="85">
        <f t="shared" si="5"/>
        <v>0</v>
      </c>
      <c r="R49" s="85">
        <f t="shared" si="5"/>
        <v>62.176</v>
      </c>
      <c r="S49" s="85">
        <f t="shared" si="5"/>
        <v>0</v>
      </c>
      <c r="T49" s="85">
        <f t="shared" si="5"/>
        <v>306.5</v>
      </c>
    </row>
    <row r="50" spans="1:20" s="39" customFormat="1" ht="12.75" customHeight="1">
      <c r="A50" s="67" t="s">
        <v>54</v>
      </c>
      <c r="B50" s="187" t="s">
        <v>9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</row>
    <row r="51" spans="1:20" s="39" customFormat="1" ht="12.75" customHeight="1">
      <c r="A51" s="66" t="s">
        <v>11</v>
      </c>
      <c r="B51" s="166" t="s">
        <v>65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</row>
    <row r="52" spans="1:20" s="39" customFormat="1" ht="12.75" customHeight="1">
      <c r="A52" s="68" t="s">
        <v>12</v>
      </c>
      <c r="B52" s="171" t="s">
        <v>58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</row>
    <row r="53" spans="1:20" s="39" customFormat="1" ht="12.75" customHeight="1">
      <c r="A53" s="35" t="s">
        <v>13</v>
      </c>
      <c r="B53" s="10"/>
      <c r="C53" s="109"/>
      <c r="D53" s="36"/>
      <c r="E53" s="37" t="s">
        <v>41</v>
      </c>
      <c r="F53" s="37" t="s">
        <v>41</v>
      </c>
      <c r="G53" s="37" t="s">
        <v>41</v>
      </c>
      <c r="H53" s="37" t="s">
        <v>41</v>
      </c>
      <c r="I53" s="37" t="s">
        <v>41</v>
      </c>
      <c r="J53" s="37" t="s">
        <v>41</v>
      </c>
      <c r="K53" s="93">
        <f>D53</f>
        <v>0</v>
      </c>
      <c r="L53" s="73">
        <v>0</v>
      </c>
      <c r="M53" s="38">
        <f>SUM(K53:L53)</f>
        <v>0</v>
      </c>
      <c r="N53" s="93" t="s">
        <v>41</v>
      </c>
      <c r="O53" s="37" t="s">
        <v>41</v>
      </c>
      <c r="P53" s="37"/>
      <c r="Q53" s="37"/>
      <c r="R53" s="37"/>
      <c r="S53" s="37"/>
      <c r="T53" s="37"/>
    </row>
    <row r="54" spans="1:20" s="39" customFormat="1" ht="12.75" customHeight="1">
      <c r="A54" s="11" t="s">
        <v>51</v>
      </c>
      <c r="B54" s="41"/>
      <c r="C54" s="2"/>
      <c r="D54" s="36"/>
      <c r="E54" s="27" t="s">
        <v>41</v>
      </c>
      <c r="F54" s="27" t="s">
        <v>41</v>
      </c>
      <c r="G54" s="27" t="s">
        <v>41</v>
      </c>
      <c r="H54" s="27" t="s">
        <v>41</v>
      </c>
      <c r="I54" s="27" t="s">
        <v>41</v>
      </c>
      <c r="J54" s="27" t="s">
        <v>41</v>
      </c>
      <c r="K54" s="73">
        <v>0</v>
      </c>
      <c r="L54" s="73">
        <f>D54</f>
        <v>0</v>
      </c>
      <c r="M54" s="72">
        <f>SUM(K54:L54)</f>
        <v>0</v>
      </c>
      <c r="N54" s="27" t="s">
        <v>41</v>
      </c>
      <c r="O54" s="27" t="s">
        <v>41</v>
      </c>
      <c r="P54" s="129"/>
      <c r="Q54" s="129"/>
      <c r="R54" s="129"/>
      <c r="S54" s="129"/>
      <c r="T54" s="129"/>
    </row>
    <row r="55" spans="1:20" s="39" customFormat="1" ht="12.75" customHeight="1">
      <c r="A55" s="65"/>
      <c r="B55" s="91" t="s">
        <v>66</v>
      </c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s="39" customFormat="1" ht="12.75" customHeight="1">
      <c r="A56" s="11" t="s">
        <v>67</v>
      </c>
      <c r="B56" s="171" t="s">
        <v>59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</row>
    <row r="57" spans="1:20" s="39" customFormat="1" ht="12.75" customHeight="1">
      <c r="A57" s="11" t="s">
        <v>14</v>
      </c>
      <c r="B57" s="110"/>
      <c r="C57" s="27"/>
      <c r="D57" s="12"/>
      <c r="E57" s="27" t="s">
        <v>41</v>
      </c>
      <c r="F57" s="27" t="s">
        <v>41</v>
      </c>
      <c r="G57" s="27" t="s">
        <v>41</v>
      </c>
      <c r="H57" s="27" t="s">
        <v>41</v>
      </c>
      <c r="I57" s="27" t="s">
        <v>41</v>
      </c>
      <c r="J57" s="27" t="s">
        <v>41</v>
      </c>
      <c r="K57" s="73">
        <v>0</v>
      </c>
      <c r="L57" s="12">
        <f>D57</f>
        <v>0</v>
      </c>
      <c r="M57" s="12">
        <f>L57+K57</f>
        <v>0</v>
      </c>
      <c r="N57" s="27" t="s">
        <v>41</v>
      </c>
      <c r="O57" s="27" t="s">
        <v>41</v>
      </c>
      <c r="P57" s="37"/>
      <c r="Q57" s="37"/>
      <c r="R57" s="37"/>
      <c r="S57" s="37"/>
      <c r="T57" s="37"/>
    </row>
    <row r="58" spans="1:20" s="39" customFormat="1" ht="12.75" customHeight="1">
      <c r="A58" s="65"/>
      <c r="B58" s="91" t="s">
        <v>68</v>
      </c>
      <c r="C58" s="112" t="s">
        <v>41</v>
      </c>
      <c r="D58" s="112">
        <f aca="true" t="shared" si="6" ref="D58:T58">SUM(D57:D57)</f>
        <v>0</v>
      </c>
      <c r="E58" s="112">
        <f t="shared" si="6"/>
        <v>0</v>
      </c>
      <c r="F58" s="112">
        <f t="shared" si="6"/>
        <v>0</v>
      </c>
      <c r="G58" s="112">
        <f t="shared" si="6"/>
        <v>0</v>
      </c>
      <c r="H58" s="112">
        <f t="shared" si="6"/>
        <v>0</v>
      </c>
      <c r="I58" s="112">
        <f t="shared" si="6"/>
        <v>0</v>
      </c>
      <c r="J58" s="112">
        <f t="shared" si="6"/>
        <v>0</v>
      </c>
      <c r="K58" s="112">
        <f t="shared" si="6"/>
        <v>0</v>
      </c>
      <c r="L58" s="112">
        <f t="shared" si="6"/>
        <v>0</v>
      </c>
      <c r="M58" s="112">
        <f t="shared" si="6"/>
        <v>0</v>
      </c>
      <c r="N58" s="112">
        <f t="shared" si="6"/>
        <v>0</v>
      </c>
      <c r="O58" s="112">
        <f t="shared" si="6"/>
        <v>0</v>
      </c>
      <c r="P58" s="112">
        <f t="shared" si="6"/>
        <v>0</v>
      </c>
      <c r="Q58" s="112">
        <f t="shared" si="6"/>
        <v>0</v>
      </c>
      <c r="R58" s="112">
        <f t="shared" si="6"/>
        <v>0</v>
      </c>
      <c r="S58" s="112">
        <f t="shared" si="6"/>
        <v>0</v>
      </c>
      <c r="T58" s="112">
        <f t="shared" si="6"/>
        <v>0</v>
      </c>
    </row>
    <row r="59" spans="1:20" s="39" customFormat="1" ht="12.75" customHeight="1">
      <c r="A59" s="66" t="s">
        <v>69</v>
      </c>
      <c r="B59" s="173" t="s">
        <v>64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</row>
    <row r="60" spans="1:20" s="39" customFormat="1" ht="12.75" customHeight="1">
      <c r="A60" s="66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55"/>
      <c r="Q60" s="55"/>
      <c r="R60" s="55"/>
      <c r="S60" s="55"/>
      <c r="T60" s="55"/>
    </row>
    <row r="61" spans="1:20" s="39" customFormat="1" ht="12.75" customHeight="1">
      <c r="A61" s="65"/>
      <c r="B61" s="91" t="s">
        <v>70</v>
      </c>
      <c r="C61" s="29" t="s">
        <v>41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</row>
    <row r="62" spans="1:20" s="39" customFormat="1" ht="12.75" customHeight="1">
      <c r="A62" s="65"/>
      <c r="B62" s="91" t="s">
        <v>71</v>
      </c>
      <c r="C62" s="29" t="s">
        <v>41</v>
      </c>
      <c r="D62" s="32">
        <f aca="true" t="shared" si="7" ref="D62:T62">D58+D55</f>
        <v>0</v>
      </c>
      <c r="E62" s="32">
        <f t="shared" si="7"/>
        <v>0</v>
      </c>
      <c r="F62" s="32">
        <f t="shared" si="7"/>
        <v>0</v>
      </c>
      <c r="G62" s="32">
        <f t="shared" si="7"/>
        <v>0</v>
      </c>
      <c r="H62" s="32">
        <f t="shared" si="7"/>
        <v>0</v>
      </c>
      <c r="I62" s="32">
        <f t="shared" si="7"/>
        <v>0</v>
      </c>
      <c r="J62" s="32">
        <f t="shared" si="7"/>
        <v>0</v>
      </c>
      <c r="K62" s="32">
        <f t="shared" si="7"/>
        <v>0</v>
      </c>
      <c r="L62" s="32">
        <f t="shared" si="7"/>
        <v>0</v>
      </c>
      <c r="M62" s="32">
        <f t="shared" si="7"/>
        <v>0</v>
      </c>
      <c r="N62" s="32">
        <f t="shared" si="7"/>
        <v>0</v>
      </c>
      <c r="O62" s="32">
        <f t="shared" si="7"/>
        <v>0</v>
      </c>
      <c r="P62" s="32">
        <f t="shared" si="7"/>
        <v>0</v>
      </c>
      <c r="Q62" s="32">
        <f t="shared" si="7"/>
        <v>0</v>
      </c>
      <c r="R62" s="32">
        <f t="shared" si="7"/>
        <v>0</v>
      </c>
      <c r="S62" s="32">
        <f t="shared" si="7"/>
        <v>0</v>
      </c>
      <c r="T62" s="32">
        <f t="shared" si="7"/>
        <v>0</v>
      </c>
    </row>
    <row r="63" spans="1:20" s="39" customFormat="1" ht="12.75" customHeight="1">
      <c r="A63" s="180" t="s">
        <v>128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</row>
    <row r="64" spans="1:20" s="39" customFormat="1" ht="12.75" customHeight="1">
      <c r="A64" s="54">
        <v>1</v>
      </c>
      <c r="B64" s="54">
        <v>2</v>
      </c>
      <c r="C64" s="53">
        <v>3</v>
      </c>
      <c r="D64" s="54">
        <v>4</v>
      </c>
      <c r="E64" s="54">
        <v>5</v>
      </c>
      <c r="F64" s="54">
        <v>6</v>
      </c>
      <c r="G64" s="84">
        <v>7</v>
      </c>
      <c r="H64" s="54">
        <v>8</v>
      </c>
      <c r="I64" s="54">
        <v>9</v>
      </c>
      <c r="J64" s="54">
        <v>10</v>
      </c>
      <c r="K64" s="54">
        <v>11</v>
      </c>
      <c r="L64" s="54">
        <v>12</v>
      </c>
      <c r="M64" s="54">
        <v>13</v>
      </c>
      <c r="N64" s="64">
        <v>14</v>
      </c>
      <c r="O64" s="54">
        <v>15</v>
      </c>
      <c r="P64" s="54">
        <v>16</v>
      </c>
      <c r="Q64" s="54">
        <v>17</v>
      </c>
      <c r="R64" s="54">
        <v>18</v>
      </c>
      <c r="S64" s="54">
        <v>19</v>
      </c>
      <c r="T64" s="54">
        <v>20</v>
      </c>
    </row>
    <row r="65" spans="1:90" s="3" customFormat="1" ht="12.75" customHeight="1">
      <c r="A65" s="66" t="s">
        <v>145</v>
      </c>
      <c r="B65" s="166" t="s">
        <v>155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</row>
    <row r="66" spans="1:90" s="3" customFormat="1" ht="12.75" customHeight="1">
      <c r="A66" s="68" t="s">
        <v>146</v>
      </c>
      <c r="B66" s="171" t="s">
        <v>58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</row>
    <row r="67" spans="1:87" s="3" customFormat="1" ht="63.75" customHeight="1">
      <c r="A67" s="35" t="s">
        <v>17</v>
      </c>
      <c r="B67" s="149" t="s">
        <v>159</v>
      </c>
      <c r="C67" s="110" t="str">
        <f>'[2]Лист3'!$C$15</f>
        <v>т/м 2d530мм - 97,5пм,  у 2-х тр. вимірі, сальниковий компенс. -dу500мм -1шт.</v>
      </c>
      <c r="D67" s="114">
        <f>M67</f>
        <v>2998.6490000000003</v>
      </c>
      <c r="E67" s="27" t="s">
        <v>41</v>
      </c>
      <c r="F67" s="27" t="s">
        <v>41</v>
      </c>
      <c r="G67" s="27" t="s">
        <v>41</v>
      </c>
      <c r="H67" s="27" t="s">
        <v>41</v>
      </c>
      <c r="I67" s="27" t="s">
        <v>41</v>
      </c>
      <c r="J67" s="27" t="s">
        <v>41</v>
      </c>
      <c r="K67" s="93">
        <v>0</v>
      </c>
      <c r="L67" s="73">
        <f>'[2]Лист3'!$E$17</f>
        <v>2998.6490000000003</v>
      </c>
      <c r="M67" s="93">
        <f>SUM(K67:L67)</f>
        <v>2998.6490000000003</v>
      </c>
      <c r="N67" s="27" t="s">
        <v>41</v>
      </c>
      <c r="O67" s="27" t="s">
        <v>41</v>
      </c>
      <c r="P67" s="133">
        <f>D67/T67*12</f>
        <v>76.5441507748269</v>
      </c>
      <c r="Q67" s="115"/>
      <c r="R67" s="116">
        <v>17.52</v>
      </c>
      <c r="S67" s="116">
        <v>0</v>
      </c>
      <c r="T67" s="116">
        <v>470.105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</row>
    <row r="68" spans="1:87" s="3" customFormat="1" ht="51" customHeight="1">
      <c r="A68" s="35" t="s">
        <v>141</v>
      </c>
      <c r="B68" s="149" t="s">
        <v>160</v>
      </c>
      <c r="C68" s="127" t="str">
        <f>'[1]Лист3'!$C$24</f>
        <v>т/м 2d133,108,89мм -45пм,  у 2-х тр. вимірі</v>
      </c>
      <c r="D68" s="114">
        <f aca="true" t="shared" si="8" ref="D68:D79">M68</f>
        <v>228</v>
      </c>
      <c r="E68" s="27" t="s">
        <v>41</v>
      </c>
      <c r="F68" s="27" t="s">
        <v>41</v>
      </c>
      <c r="G68" s="27" t="s">
        <v>41</v>
      </c>
      <c r="H68" s="27" t="s">
        <v>41</v>
      </c>
      <c r="I68" s="27" t="s">
        <v>41</v>
      </c>
      <c r="J68" s="27" t="s">
        <v>41</v>
      </c>
      <c r="K68" s="93">
        <v>0</v>
      </c>
      <c r="L68" s="73">
        <f>'[2]Лист3'!$E$18</f>
        <v>228</v>
      </c>
      <c r="M68" s="93">
        <f aca="true" t="shared" si="9" ref="M68:M79">SUM(K68:L68)</f>
        <v>228</v>
      </c>
      <c r="N68" s="27" t="s">
        <v>41</v>
      </c>
      <c r="O68" s="27" t="s">
        <v>41</v>
      </c>
      <c r="P68" s="133">
        <f>D68/T68*12</f>
        <v>37.47945205479452</v>
      </c>
      <c r="Q68" s="135">
        <v>0</v>
      </c>
      <c r="R68" s="93">
        <v>6.469</v>
      </c>
      <c r="S68" s="116">
        <v>0</v>
      </c>
      <c r="T68" s="116">
        <v>73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</row>
    <row r="69" spans="1:87" s="3" customFormat="1" ht="66.75" customHeight="1">
      <c r="A69" s="35" t="s">
        <v>142</v>
      </c>
      <c r="B69" s="149" t="s">
        <v>161</v>
      </c>
      <c r="C69" s="127" t="str">
        <f>'[2]Лист3'!$C$19</f>
        <v>т/м 2d159,108,76мм -123пм,  у 2-х тр. вимірі</v>
      </c>
      <c r="D69" s="114">
        <f t="shared" si="8"/>
        <v>597.3199999999999</v>
      </c>
      <c r="E69" s="27" t="s">
        <v>41</v>
      </c>
      <c r="F69" s="27" t="s">
        <v>41</v>
      </c>
      <c r="G69" s="27" t="s">
        <v>41</v>
      </c>
      <c r="H69" s="27" t="s">
        <v>41</v>
      </c>
      <c r="I69" s="27" t="s">
        <v>41</v>
      </c>
      <c r="J69" s="27" t="s">
        <v>41</v>
      </c>
      <c r="K69" s="93">
        <v>0</v>
      </c>
      <c r="L69" s="73">
        <f>'[2]Лист3'!$E$21</f>
        <v>597.3199999999999</v>
      </c>
      <c r="M69" s="93">
        <f t="shared" si="9"/>
        <v>597.3199999999999</v>
      </c>
      <c r="N69" s="27" t="s">
        <v>41</v>
      </c>
      <c r="O69" s="27" t="s">
        <v>41</v>
      </c>
      <c r="P69" s="133">
        <f>D69/T69*12</f>
        <v>35.923620508194254</v>
      </c>
      <c r="Q69" s="135">
        <v>0</v>
      </c>
      <c r="R69" s="93">
        <v>17.685</v>
      </c>
      <c r="S69" s="116">
        <v>0</v>
      </c>
      <c r="T69" s="116">
        <v>199.53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</row>
    <row r="70" spans="1:87" s="3" customFormat="1" ht="65.25" customHeight="1">
      <c r="A70" s="35" t="s">
        <v>149</v>
      </c>
      <c r="B70" s="149" t="s">
        <v>175</v>
      </c>
      <c r="C70" s="127" t="str">
        <f>'[1]Лист3'!$C$28</f>
        <v>т/м 2d159,108,76мм -75пм,  у 2-х тр. вимірі</v>
      </c>
      <c r="D70" s="114">
        <f t="shared" si="8"/>
        <v>635.56</v>
      </c>
      <c r="E70" s="27" t="s">
        <v>41</v>
      </c>
      <c r="F70" s="27" t="s">
        <v>41</v>
      </c>
      <c r="G70" s="27" t="s">
        <v>41</v>
      </c>
      <c r="H70" s="27" t="s">
        <v>41</v>
      </c>
      <c r="I70" s="27" t="s">
        <v>41</v>
      </c>
      <c r="J70" s="27" t="s">
        <v>41</v>
      </c>
      <c r="K70" s="93">
        <v>0</v>
      </c>
      <c r="L70" s="73">
        <f>'[2]Лист3'!$E$24</f>
        <v>635.56</v>
      </c>
      <c r="M70" s="93">
        <f t="shared" si="9"/>
        <v>635.56</v>
      </c>
      <c r="N70" s="27" t="s">
        <v>41</v>
      </c>
      <c r="O70" s="27" t="s">
        <v>41</v>
      </c>
      <c r="P70" s="133">
        <f aca="true" t="shared" si="10" ref="P70:P79">D70/T70*12</f>
        <v>62.68880486602005</v>
      </c>
      <c r="Q70" s="135">
        <v>0</v>
      </c>
      <c r="R70" s="93">
        <v>10.786</v>
      </c>
      <c r="S70" s="116">
        <v>0</v>
      </c>
      <c r="T70" s="116">
        <v>121.66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</row>
    <row r="71" spans="1:87" s="3" customFormat="1" ht="56.25" customHeight="1">
      <c r="A71" s="35" t="s">
        <v>150</v>
      </c>
      <c r="B71" s="149" t="s">
        <v>162</v>
      </c>
      <c r="C71" s="110" t="str">
        <f>'[1]Лист3'!$C$31</f>
        <v>т/м 3d108,57мм - 106пм,  у 2-х тр. вимірі,
засувка dу100мм- 5шт.,dу50мм- 2шт</v>
      </c>
      <c r="D71" s="114">
        <f t="shared" si="8"/>
        <v>496.96</v>
      </c>
      <c r="E71" s="27" t="s">
        <v>41</v>
      </c>
      <c r="F71" s="27" t="s">
        <v>41</v>
      </c>
      <c r="G71" s="27" t="s">
        <v>41</v>
      </c>
      <c r="H71" s="27" t="s">
        <v>41</v>
      </c>
      <c r="I71" s="27" t="s">
        <v>41</v>
      </c>
      <c r="J71" s="27" t="s">
        <v>41</v>
      </c>
      <c r="K71" s="93">
        <v>0</v>
      </c>
      <c r="L71" s="73">
        <f>'[2]Лист3'!$E$33</f>
        <v>496.96</v>
      </c>
      <c r="M71" s="93">
        <f t="shared" si="9"/>
        <v>496.96</v>
      </c>
      <c r="N71" s="27" t="s">
        <v>41</v>
      </c>
      <c r="O71" s="27" t="s">
        <v>41</v>
      </c>
      <c r="P71" s="133">
        <f t="shared" si="10"/>
        <v>34.68251660405011</v>
      </c>
      <c r="Q71" s="37"/>
      <c r="R71" s="93">
        <v>15.249</v>
      </c>
      <c r="S71" s="116">
        <v>0</v>
      </c>
      <c r="T71" s="116">
        <v>171.946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</row>
    <row r="72" spans="1:87" s="3" customFormat="1" ht="49.5" customHeight="1">
      <c r="A72" s="35" t="s">
        <v>151</v>
      </c>
      <c r="B72" s="149" t="s">
        <v>166</v>
      </c>
      <c r="C72" s="110" t="str">
        <f>'[1]Лист3'!$C$34</f>
        <v>т/м 3d108,57мм - 60пм,  у 2-х тр. вимірі
</v>
      </c>
      <c r="D72" s="114">
        <f t="shared" si="8"/>
        <v>378.84</v>
      </c>
      <c r="E72" s="27" t="s">
        <v>41</v>
      </c>
      <c r="F72" s="27" t="s">
        <v>41</v>
      </c>
      <c r="G72" s="27" t="s">
        <v>41</v>
      </c>
      <c r="H72" s="27" t="s">
        <v>41</v>
      </c>
      <c r="I72" s="27" t="s">
        <v>41</v>
      </c>
      <c r="J72" s="27" t="s">
        <v>41</v>
      </c>
      <c r="K72" s="93">
        <v>0</v>
      </c>
      <c r="L72" s="73">
        <f>'[2]Лист3'!$E$27</f>
        <v>378.84</v>
      </c>
      <c r="M72" s="93">
        <f t="shared" si="9"/>
        <v>378.84</v>
      </c>
      <c r="N72" s="27" t="s">
        <v>41</v>
      </c>
      <c r="O72" s="27" t="s">
        <v>41</v>
      </c>
      <c r="P72" s="133">
        <f t="shared" si="10"/>
        <v>46.70790095551217</v>
      </c>
      <c r="Q72" s="135">
        <v>0</v>
      </c>
      <c r="R72" s="93">
        <v>8.63</v>
      </c>
      <c r="S72" s="116">
        <v>0</v>
      </c>
      <c r="T72" s="116">
        <v>97.33</v>
      </c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</row>
    <row r="73" spans="1:87" s="3" customFormat="1" ht="54" customHeight="1">
      <c r="A73" s="35" t="s">
        <v>143</v>
      </c>
      <c r="B73" s="150" t="s">
        <v>170</v>
      </c>
      <c r="C73" s="148" t="s">
        <v>167</v>
      </c>
      <c r="D73" s="131">
        <f t="shared" si="8"/>
        <v>295.98</v>
      </c>
      <c r="E73" s="27" t="s">
        <v>41</v>
      </c>
      <c r="F73" s="27" t="s">
        <v>41</v>
      </c>
      <c r="G73" s="27" t="s">
        <v>41</v>
      </c>
      <c r="H73" s="27" t="s">
        <v>41</v>
      </c>
      <c r="I73" s="27" t="s">
        <v>41</v>
      </c>
      <c r="J73" s="27" t="s">
        <v>41</v>
      </c>
      <c r="K73" s="93">
        <v>0</v>
      </c>
      <c r="L73" s="73">
        <f>'[2]Лист3'!$E$30</f>
        <v>295.98</v>
      </c>
      <c r="M73" s="93">
        <f t="shared" si="9"/>
        <v>295.98</v>
      </c>
      <c r="N73" s="27" t="s">
        <v>41</v>
      </c>
      <c r="O73" s="27" t="s">
        <v>41</v>
      </c>
      <c r="P73" s="133">
        <f t="shared" si="10"/>
        <v>48.66091245376079</v>
      </c>
      <c r="Q73" s="135"/>
      <c r="R73" s="93">
        <v>6.47</v>
      </c>
      <c r="S73" s="116">
        <v>0</v>
      </c>
      <c r="T73" s="116">
        <v>72.99</v>
      </c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</row>
    <row r="74" spans="1:87" s="3" customFormat="1" ht="51.75" customHeight="1">
      <c r="A74" s="159" t="s">
        <v>152</v>
      </c>
      <c r="B74" s="149" t="s">
        <v>168</v>
      </c>
      <c r="C74" s="161" t="str">
        <f>'[1]Лист3'!$C$40</f>
        <v>т/м 2d159,108,89мм -81пм,  у 2-х тр. вимірі</v>
      </c>
      <c r="D74" s="131">
        <f t="shared" si="8"/>
        <v>551.592</v>
      </c>
      <c r="E74" s="27" t="s">
        <v>41</v>
      </c>
      <c r="F74" s="27" t="s">
        <v>41</v>
      </c>
      <c r="G74" s="27" t="s">
        <v>41</v>
      </c>
      <c r="H74" s="27" t="s">
        <v>41</v>
      </c>
      <c r="I74" s="27" t="s">
        <v>41</v>
      </c>
      <c r="J74" s="27" t="s">
        <v>41</v>
      </c>
      <c r="K74" s="93">
        <v>0</v>
      </c>
      <c r="L74" s="73">
        <f>'[2]Лист3'!$E$36</f>
        <v>551.592</v>
      </c>
      <c r="M74" s="93">
        <f t="shared" si="9"/>
        <v>551.592</v>
      </c>
      <c r="N74" s="27" t="s">
        <v>41</v>
      </c>
      <c r="O74" s="27" t="s">
        <v>41</v>
      </c>
      <c r="P74" s="133">
        <f t="shared" si="10"/>
        <v>50.381367026944744</v>
      </c>
      <c r="Q74" s="135"/>
      <c r="R74" s="93">
        <v>11.65</v>
      </c>
      <c r="S74" s="116">
        <v>0</v>
      </c>
      <c r="T74" s="116">
        <v>131.38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</row>
    <row r="75" spans="1:87" s="3" customFormat="1" ht="0.75" customHeight="1" hidden="1">
      <c r="A75" s="159" t="s">
        <v>163</v>
      </c>
      <c r="B75" s="160" t="s">
        <v>181</v>
      </c>
      <c r="C75" s="148" t="s">
        <v>179</v>
      </c>
      <c r="E75" s="27"/>
      <c r="F75" s="27"/>
      <c r="G75" s="27"/>
      <c r="H75" s="27"/>
      <c r="I75" s="27"/>
      <c r="J75" s="27"/>
      <c r="K75" s="93">
        <v>0</v>
      </c>
      <c r="L75" s="154"/>
      <c r="M75" s="152"/>
      <c r="N75" s="27" t="s">
        <v>41</v>
      </c>
      <c r="O75" s="27" t="s">
        <v>41</v>
      </c>
      <c r="P75" s="155"/>
      <c r="Q75" s="156"/>
      <c r="R75" s="157"/>
      <c r="S75" s="157"/>
      <c r="T75" s="158"/>
      <c r="U75" s="5"/>
      <c r="V75" s="131">
        <f>M75</f>
        <v>0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</row>
    <row r="76" spans="1:87" s="3" customFormat="1" ht="49.5" customHeight="1" hidden="1">
      <c r="A76" s="159" t="s">
        <v>164</v>
      </c>
      <c r="B76" s="160" t="s">
        <v>178</v>
      </c>
      <c r="C76" s="148" t="s">
        <v>180</v>
      </c>
      <c r="E76" s="27"/>
      <c r="F76" s="27"/>
      <c r="G76" s="27"/>
      <c r="H76" s="27"/>
      <c r="I76" s="27"/>
      <c r="J76" s="27"/>
      <c r="K76" s="93">
        <v>0</v>
      </c>
      <c r="L76" s="154"/>
      <c r="M76" s="152"/>
      <c r="N76" s="27" t="s">
        <v>41</v>
      </c>
      <c r="O76" s="27" t="s">
        <v>41</v>
      </c>
      <c r="P76" s="155"/>
      <c r="Q76" s="156"/>
      <c r="R76" s="157"/>
      <c r="S76" s="157"/>
      <c r="T76" s="158"/>
      <c r="U76" s="5"/>
      <c r="V76" s="131">
        <f>M76</f>
        <v>0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</row>
    <row r="77" spans="1:87" s="3" customFormat="1" ht="74.25" customHeight="1">
      <c r="A77" s="35" t="s">
        <v>165</v>
      </c>
      <c r="B77" s="151" t="s">
        <v>171</v>
      </c>
      <c r="C77" s="110" t="str">
        <f>'[1]Лист3'!$C$43</f>
        <v>Будівництво теплової  мережі,2d133мм, L=450,0 пм </v>
      </c>
      <c r="D77" s="114">
        <f t="shared" si="8"/>
        <v>1648.12</v>
      </c>
      <c r="E77" s="27" t="s">
        <v>41</v>
      </c>
      <c r="F77" s="27" t="s">
        <v>41</v>
      </c>
      <c r="G77" s="27" t="s">
        <v>41</v>
      </c>
      <c r="H77" s="27" t="s">
        <v>41</v>
      </c>
      <c r="I77" s="27" t="s">
        <v>41</v>
      </c>
      <c r="J77" s="27" t="s">
        <v>41</v>
      </c>
      <c r="K77" s="93">
        <v>0</v>
      </c>
      <c r="L77" s="73">
        <f>'[2]Лист3'!$E$39</f>
        <v>1648.12</v>
      </c>
      <c r="M77" s="153">
        <f t="shared" si="9"/>
        <v>1648.12</v>
      </c>
      <c r="N77" s="27" t="s">
        <v>41</v>
      </c>
      <c r="O77" s="27" t="s">
        <v>41</v>
      </c>
      <c r="P77" s="133">
        <f t="shared" si="10"/>
        <v>13.562913180633656</v>
      </c>
      <c r="Q77" s="135"/>
      <c r="R77" s="93">
        <v>232</v>
      </c>
      <c r="S77" s="93">
        <v>126</v>
      </c>
      <c r="T77" s="116">
        <v>1458.2</v>
      </c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</row>
    <row r="78" spans="1:87" s="3" customFormat="1" ht="41.25" customHeight="1">
      <c r="A78" s="35" t="s">
        <v>169</v>
      </c>
      <c r="B78" s="151" t="s">
        <v>173</v>
      </c>
      <c r="C78" s="147" t="str">
        <f>'[1]Лист3'!$C$46</f>
        <v>кабель електричний-3500 пм,
 муфт -20шт.</v>
      </c>
      <c r="D78" s="114">
        <f t="shared" si="8"/>
        <v>1132.72</v>
      </c>
      <c r="E78" s="27" t="s">
        <v>41</v>
      </c>
      <c r="F78" s="27" t="s">
        <v>41</v>
      </c>
      <c r="G78" s="27" t="s">
        <v>41</v>
      </c>
      <c r="H78" s="27" t="s">
        <v>41</v>
      </c>
      <c r="I78" s="27" t="s">
        <v>41</v>
      </c>
      <c r="J78" s="27" t="s">
        <v>41</v>
      </c>
      <c r="K78" s="93">
        <v>0</v>
      </c>
      <c r="L78" s="73">
        <f>'[1]Лист3'!$E$48</f>
        <v>1132.72</v>
      </c>
      <c r="M78" s="93">
        <f t="shared" si="9"/>
        <v>1132.72</v>
      </c>
      <c r="N78" s="27" t="s">
        <v>41</v>
      </c>
      <c r="O78" s="27" t="s">
        <v>41</v>
      </c>
      <c r="P78" s="133">
        <f t="shared" si="10"/>
        <v>20.911753846153847</v>
      </c>
      <c r="Q78" s="135"/>
      <c r="R78" s="93">
        <v>0</v>
      </c>
      <c r="S78" s="93">
        <v>0</v>
      </c>
      <c r="T78" s="116">
        <v>650</v>
      </c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</row>
    <row r="79" spans="1:87" s="3" customFormat="1" ht="48.75" customHeight="1">
      <c r="A79" s="35" t="s">
        <v>172</v>
      </c>
      <c r="B79" s="151" t="str">
        <f>'[2]Лист3'!$B$43</f>
        <v>Технічне переоснащення  теплових пунктів </v>
      </c>
      <c r="C79" s="147" t="s">
        <v>186</v>
      </c>
      <c r="D79" s="114">
        <f t="shared" si="8"/>
        <v>1946.35</v>
      </c>
      <c r="E79" s="27" t="s">
        <v>41</v>
      </c>
      <c r="F79" s="27" t="s">
        <v>41</v>
      </c>
      <c r="G79" s="27" t="s">
        <v>41</v>
      </c>
      <c r="H79" s="27" t="s">
        <v>41</v>
      </c>
      <c r="I79" s="27" t="s">
        <v>41</v>
      </c>
      <c r="J79" s="27" t="s">
        <v>41</v>
      </c>
      <c r="K79" s="93">
        <v>0</v>
      </c>
      <c r="L79" s="73">
        <f>'[1]Лист3'!$E$49</f>
        <v>1946.35</v>
      </c>
      <c r="M79" s="93">
        <f t="shared" si="9"/>
        <v>1946.35</v>
      </c>
      <c r="N79" s="27" t="s">
        <v>41</v>
      </c>
      <c r="O79" s="27" t="s">
        <v>41</v>
      </c>
      <c r="P79" s="133">
        <f t="shared" si="10"/>
        <v>33.18514098165001</v>
      </c>
      <c r="Q79" s="135"/>
      <c r="R79" s="93">
        <v>193.05</v>
      </c>
      <c r="S79" s="93">
        <v>0</v>
      </c>
      <c r="T79" s="116">
        <v>703.815</v>
      </c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</row>
    <row r="80" spans="1:90" s="16" customFormat="1" ht="18.75" customHeight="1">
      <c r="A80" s="65"/>
      <c r="B80" s="122" t="s">
        <v>154</v>
      </c>
      <c r="C80" s="165">
        <f>L80-D80</f>
        <v>0</v>
      </c>
      <c r="D80" s="139">
        <f>SUM(D67:D79)</f>
        <v>10910.091</v>
      </c>
      <c r="E80" s="139">
        <f aca="true" t="shared" si="11" ref="E80:M80">SUM(E67:E79)</f>
        <v>0</v>
      </c>
      <c r="F80" s="139">
        <f t="shared" si="11"/>
        <v>0</v>
      </c>
      <c r="G80" s="139">
        <f t="shared" si="11"/>
        <v>0</v>
      </c>
      <c r="H80" s="139">
        <f t="shared" si="11"/>
        <v>0</v>
      </c>
      <c r="I80" s="139">
        <f t="shared" si="11"/>
        <v>0</v>
      </c>
      <c r="J80" s="139">
        <f t="shared" si="11"/>
        <v>0</v>
      </c>
      <c r="K80" s="139">
        <f t="shared" si="11"/>
        <v>0</v>
      </c>
      <c r="L80" s="139">
        <f>SUM(L67:L79)</f>
        <v>10910.091</v>
      </c>
      <c r="M80" s="139">
        <f t="shared" si="11"/>
        <v>10910.091</v>
      </c>
      <c r="N80" s="139">
        <f aca="true" t="shared" si="12" ref="N80:T80">SUM(N67:N79)</f>
        <v>0</v>
      </c>
      <c r="O80" s="139">
        <f t="shared" si="12"/>
        <v>0</v>
      </c>
      <c r="P80" s="139">
        <f t="shared" si="12"/>
        <v>460.728533252541</v>
      </c>
      <c r="Q80" s="32">
        <f t="shared" si="12"/>
        <v>0</v>
      </c>
      <c r="R80" s="32">
        <f t="shared" si="12"/>
        <v>519.509</v>
      </c>
      <c r="S80" s="32">
        <f t="shared" si="12"/>
        <v>126</v>
      </c>
      <c r="T80" s="32">
        <f t="shared" si="12"/>
        <v>4149.956</v>
      </c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</row>
    <row r="81" spans="1:90" s="16" customFormat="1" ht="12.75" customHeight="1">
      <c r="A81" s="180" t="s">
        <v>128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</row>
    <row r="82" spans="1:90" s="16" customFormat="1" ht="12.75" customHeight="1">
      <c r="A82" s="54">
        <v>1</v>
      </c>
      <c r="B82" s="54">
        <v>2</v>
      </c>
      <c r="C82" s="53">
        <v>3</v>
      </c>
      <c r="D82" s="54">
        <v>4</v>
      </c>
      <c r="E82" s="54">
        <v>5</v>
      </c>
      <c r="F82" s="54">
        <v>6</v>
      </c>
      <c r="G82" s="84">
        <v>7</v>
      </c>
      <c r="H82" s="54">
        <v>8</v>
      </c>
      <c r="I82" s="54">
        <v>9</v>
      </c>
      <c r="J82" s="54">
        <v>10</v>
      </c>
      <c r="K82" s="54">
        <v>11</v>
      </c>
      <c r="L82" s="54">
        <v>12</v>
      </c>
      <c r="M82" s="54">
        <v>13</v>
      </c>
      <c r="N82" s="64">
        <v>14</v>
      </c>
      <c r="O82" s="54">
        <v>15</v>
      </c>
      <c r="P82" s="54">
        <v>16</v>
      </c>
      <c r="Q82" s="54">
        <v>17</v>
      </c>
      <c r="R82" s="54">
        <v>18</v>
      </c>
      <c r="S82" s="54">
        <v>19</v>
      </c>
      <c r="T82" s="54">
        <v>20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</row>
    <row r="83" spans="1:90" s="3" customFormat="1" ht="12.75" customHeight="1">
      <c r="A83" s="11" t="s">
        <v>144</v>
      </c>
      <c r="B83" s="171" t="s">
        <v>59</v>
      </c>
      <c r="C83" s="174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</row>
    <row r="84" spans="1:90" s="3" customFormat="1" ht="45.75" customHeight="1">
      <c r="A84" s="11" t="s">
        <v>19</v>
      </c>
      <c r="B84" s="169" t="s">
        <v>182</v>
      </c>
      <c r="C84" s="134" t="str">
        <f>'[2]Лист3'!$C$44</f>
        <v>42 вуз.обл.води
6 вуз.обл.т/енергії</v>
      </c>
      <c r="D84" s="131">
        <f>L84</f>
        <v>2520.83</v>
      </c>
      <c r="E84" s="123" t="s">
        <v>41</v>
      </c>
      <c r="F84" s="27" t="s">
        <v>41</v>
      </c>
      <c r="G84" s="27" t="s">
        <v>41</v>
      </c>
      <c r="H84" s="27" t="s">
        <v>41</v>
      </c>
      <c r="I84" s="27" t="s">
        <v>41</v>
      </c>
      <c r="J84" s="27" t="s">
        <v>41</v>
      </c>
      <c r="K84" s="73">
        <v>0</v>
      </c>
      <c r="L84" s="73">
        <f>'[2]Лист3'!$E$44</f>
        <v>2520.83</v>
      </c>
      <c r="M84" s="93">
        <f>SUM(K84:L84)</f>
        <v>2520.83</v>
      </c>
      <c r="N84" s="27" t="s">
        <v>41</v>
      </c>
      <c r="O84" s="27" t="s">
        <v>41</v>
      </c>
      <c r="P84" s="93">
        <v>0</v>
      </c>
      <c r="Q84" s="93">
        <v>0</v>
      </c>
      <c r="R84" s="93">
        <v>0</v>
      </c>
      <c r="S84" s="93">
        <v>0</v>
      </c>
      <c r="T84" s="93">
        <v>0</v>
      </c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</row>
    <row r="85" spans="1:90" s="6" customFormat="1" ht="12.75" customHeight="1">
      <c r="A85" s="65"/>
      <c r="B85" s="122" t="s">
        <v>153</v>
      </c>
      <c r="C85" s="112" t="s">
        <v>41</v>
      </c>
      <c r="D85" s="112">
        <f aca="true" t="shared" si="13" ref="D85:T85">SUM(D84:D84)</f>
        <v>2520.83</v>
      </c>
      <c r="E85" s="112">
        <f t="shared" si="13"/>
        <v>0</v>
      </c>
      <c r="F85" s="112">
        <f t="shared" si="13"/>
        <v>0</v>
      </c>
      <c r="G85" s="112">
        <f t="shared" si="13"/>
        <v>0</v>
      </c>
      <c r="H85" s="112">
        <f t="shared" si="13"/>
        <v>0</v>
      </c>
      <c r="I85" s="112">
        <v>40</v>
      </c>
      <c r="J85" s="112">
        <f t="shared" si="13"/>
        <v>0</v>
      </c>
      <c r="K85" s="112">
        <f t="shared" si="13"/>
        <v>0</v>
      </c>
      <c r="L85" s="112">
        <f t="shared" si="13"/>
        <v>2520.83</v>
      </c>
      <c r="M85" s="112">
        <f t="shared" si="13"/>
        <v>2520.83</v>
      </c>
      <c r="N85" s="112">
        <f t="shared" si="13"/>
        <v>0</v>
      </c>
      <c r="O85" s="112">
        <f t="shared" si="13"/>
        <v>0</v>
      </c>
      <c r="P85" s="112">
        <f t="shared" si="13"/>
        <v>0</v>
      </c>
      <c r="Q85" s="112">
        <f t="shared" si="13"/>
        <v>0</v>
      </c>
      <c r="R85" s="112">
        <f t="shared" si="13"/>
        <v>0</v>
      </c>
      <c r="S85" s="112">
        <f t="shared" si="13"/>
        <v>0</v>
      </c>
      <c r="T85" s="112">
        <f t="shared" si="13"/>
        <v>0</v>
      </c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</row>
    <row r="86" spans="1:90" s="6" customFormat="1" ht="9.75" customHeight="1">
      <c r="A86" s="66" t="s">
        <v>15</v>
      </c>
      <c r="B86" s="182" t="s">
        <v>78</v>
      </c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</row>
    <row r="87" spans="1:90" s="6" customFormat="1" ht="12.75" customHeight="1">
      <c r="A87" s="69" t="s">
        <v>16</v>
      </c>
      <c r="B87" s="182" t="s">
        <v>58</v>
      </c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</row>
    <row r="88" spans="1:90" s="6" customFormat="1" ht="0.75" customHeight="1">
      <c r="A88" s="11" t="s">
        <v>17</v>
      </c>
      <c r="B88" s="42"/>
      <c r="C88" s="27" t="s">
        <v>41</v>
      </c>
      <c r="D88" s="27" t="s">
        <v>41</v>
      </c>
      <c r="E88" s="27" t="s">
        <v>41</v>
      </c>
      <c r="F88" s="27" t="s">
        <v>41</v>
      </c>
      <c r="G88" s="27" t="s">
        <v>41</v>
      </c>
      <c r="H88" s="27" t="s">
        <v>41</v>
      </c>
      <c r="I88" s="27" t="s">
        <v>41</v>
      </c>
      <c r="J88" s="27" t="s">
        <v>41</v>
      </c>
      <c r="K88" s="27" t="s">
        <v>41</v>
      </c>
      <c r="L88" s="27" t="s">
        <v>41</v>
      </c>
      <c r="M88" s="27" t="s">
        <v>41</v>
      </c>
      <c r="N88" s="27" t="s">
        <v>41</v>
      </c>
      <c r="O88" s="27" t="s">
        <v>41</v>
      </c>
      <c r="P88" s="27" t="s">
        <v>41</v>
      </c>
      <c r="Q88" s="27" t="s">
        <v>41</v>
      </c>
      <c r="R88" s="27" t="s">
        <v>41</v>
      </c>
      <c r="S88" s="27" t="s">
        <v>41</v>
      </c>
      <c r="T88" s="27" t="s">
        <v>41</v>
      </c>
      <c r="U88" s="27"/>
      <c r="V88" s="27" t="s">
        <v>41</v>
      </c>
      <c r="W88" s="27" t="s">
        <v>41</v>
      </c>
      <c r="X88" s="27" t="s">
        <v>41</v>
      </c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</row>
    <row r="89" spans="1:90" s="6" customFormat="1" ht="12.75" customHeight="1" hidden="1">
      <c r="A89" s="65"/>
      <c r="B89" s="43" t="s">
        <v>79</v>
      </c>
      <c r="C89" s="29" t="s">
        <v>41</v>
      </c>
      <c r="D89" s="30" t="s">
        <v>41</v>
      </c>
      <c r="E89" s="45" t="s">
        <v>41</v>
      </c>
      <c r="F89" s="45" t="s">
        <v>41</v>
      </c>
      <c r="G89" s="45" t="s">
        <v>41</v>
      </c>
      <c r="H89" s="45" t="s">
        <v>41</v>
      </c>
      <c r="I89" s="45" t="s">
        <v>41</v>
      </c>
      <c r="J89" s="45" t="s">
        <v>41</v>
      </c>
      <c r="K89" s="45" t="s">
        <v>41</v>
      </c>
      <c r="L89" s="45" t="s">
        <v>41</v>
      </c>
      <c r="M89" s="45" t="s">
        <v>41</v>
      </c>
      <c r="N89" s="45" t="s">
        <v>41</v>
      </c>
      <c r="O89" s="45" t="s">
        <v>41</v>
      </c>
      <c r="P89" s="45" t="s">
        <v>41</v>
      </c>
      <c r="Q89" s="45" t="s">
        <v>41</v>
      </c>
      <c r="R89" s="45" t="s">
        <v>41</v>
      </c>
      <c r="S89" s="45" t="s">
        <v>41</v>
      </c>
      <c r="T89" s="45" t="s">
        <v>41</v>
      </c>
      <c r="U89" s="45" t="s">
        <v>41</v>
      </c>
      <c r="V89" s="45" t="s">
        <v>41</v>
      </c>
      <c r="W89" s="45" t="s">
        <v>41</v>
      </c>
      <c r="X89" s="45" t="s">
        <v>41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</row>
    <row r="90" spans="1:90" s="6" customFormat="1" ht="12.75" customHeight="1" hidden="1">
      <c r="A90" s="214" t="s">
        <v>148</v>
      </c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6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</row>
    <row r="91" spans="1:90" s="6" customFormat="1" ht="12.75" customHeight="1" hidden="1">
      <c r="A91" s="98">
        <v>1</v>
      </c>
      <c r="B91" s="99">
        <v>2</v>
      </c>
      <c r="C91" s="25">
        <v>3</v>
      </c>
      <c r="D91" s="25">
        <v>4</v>
      </c>
      <c r="E91" s="25">
        <v>5</v>
      </c>
      <c r="F91" s="25">
        <v>6</v>
      </c>
      <c r="G91" s="100">
        <v>7</v>
      </c>
      <c r="H91" s="25">
        <v>8</v>
      </c>
      <c r="I91" s="25">
        <v>9</v>
      </c>
      <c r="J91" s="25">
        <v>10</v>
      </c>
      <c r="K91" s="101">
        <v>11</v>
      </c>
      <c r="L91" s="101">
        <v>12</v>
      </c>
      <c r="M91" s="101">
        <v>13</v>
      </c>
      <c r="N91" s="25">
        <v>14</v>
      </c>
      <c r="O91" s="25">
        <v>15</v>
      </c>
      <c r="P91" s="25">
        <v>16</v>
      </c>
      <c r="Q91" s="25">
        <v>17</v>
      </c>
      <c r="R91" s="25">
        <v>18</v>
      </c>
      <c r="S91" s="25">
        <v>19</v>
      </c>
      <c r="T91" s="25">
        <v>20</v>
      </c>
      <c r="U91" s="25">
        <v>21</v>
      </c>
      <c r="V91" s="25">
        <v>22</v>
      </c>
      <c r="W91" s="25">
        <v>23</v>
      </c>
      <c r="X91" s="28">
        <v>24</v>
      </c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</row>
    <row r="92" spans="1:90" s="6" customFormat="1" ht="12.75" customHeight="1" hidden="1">
      <c r="A92" s="2" t="s">
        <v>18</v>
      </c>
      <c r="B92" s="182" t="s">
        <v>59</v>
      </c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</row>
    <row r="93" spans="1:90" s="6" customFormat="1" ht="12.75" customHeight="1" hidden="1">
      <c r="A93" s="11" t="s">
        <v>19</v>
      </c>
      <c r="B93" s="42"/>
      <c r="C93" s="27" t="s">
        <v>41</v>
      </c>
      <c r="D93" s="27" t="s">
        <v>41</v>
      </c>
      <c r="E93" s="27" t="s">
        <v>41</v>
      </c>
      <c r="F93" s="27" t="s">
        <v>41</v>
      </c>
      <c r="G93" s="27" t="s">
        <v>41</v>
      </c>
      <c r="H93" s="27" t="s">
        <v>41</v>
      </c>
      <c r="I93" s="27" t="s">
        <v>41</v>
      </c>
      <c r="J93" s="27" t="s">
        <v>41</v>
      </c>
      <c r="K93" s="27" t="s">
        <v>41</v>
      </c>
      <c r="L93" s="27" t="s">
        <v>41</v>
      </c>
      <c r="M93" s="27" t="s">
        <v>41</v>
      </c>
      <c r="N93" s="27" t="s">
        <v>41</v>
      </c>
      <c r="O93" s="27" t="s">
        <v>41</v>
      </c>
      <c r="P93" s="27" t="s">
        <v>41</v>
      </c>
      <c r="Q93" s="27" t="s">
        <v>41</v>
      </c>
      <c r="R93" s="27" t="s">
        <v>41</v>
      </c>
      <c r="S93" s="27" t="s">
        <v>41</v>
      </c>
      <c r="T93" s="27" t="s">
        <v>41</v>
      </c>
      <c r="U93" s="27"/>
      <c r="V93" s="27" t="s">
        <v>41</v>
      </c>
      <c r="W93" s="27" t="s">
        <v>41</v>
      </c>
      <c r="X93" s="27" t="s">
        <v>41</v>
      </c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</row>
    <row r="94" spans="1:90" s="6" customFormat="1" ht="12.75" customHeight="1">
      <c r="A94" s="65"/>
      <c r="B94" s="43" t="s">
        <v>80</v>
      </c>
      <c r="C94" s="29" t="s">
        <v>41</v>
      </c>
      <c r="D94" s="29" t="s">
        <v>41</v>
      </c>
      <c r="E94" s="29" t="s">
        <v>41</v>
      </c>
      <c r="F94" s="29" t="s">
        <v>41</v>
      </c>
      <c r="G94" s="29" t="s">
        <v>41</v>
      </c>
      <c r="H94" s="29" t="s">
        <v>41</v>
      </c>
      <c r="I94" s="29" t="s">
        <v>41</v>
      </c>
      <c r="J94" s="29" t="s">
        <v>41</v>
      </c>
      <c r="K94" s="29" t="s">
        <v>41</v>
      </c>
      <c r="L94" s="29" t="s">
        <v>41</v>
      </c>
      <c r="M94" s="29" t="s">
        <v>41</v>
      </c>
      <c r="N94" s="29" t="s">
        <v>41</v>
      </c>
      <c r="O94" s="29" t="s">
        <v>41</v>
      </c>
      <c r="P94" s="29" t="s">
        <v>41</v>
      </c>
      <c r="Q94" s="29" t="s">
        <v>41</v>
      </c>
      <c r="R94" s="29" t="s">
        <v>41</v>
      </c>
      <c r="S94" s="29" t="s">
        <v>41</v>
      </c>
      <c r="T94" s="29" t="s">
        <v>41</v>
      </c>
      <c r="U94" s="29" t="s">
        <v>41</v>
      </c>
      <c r="V94" s="29" t="s">
        <v>41</v>
      </c>
      <c r="W94" s="29" t="s">
        <v>41</v>
      </c>
      <c r="X94" s="29" t="s">
        <v>41</v>
      </c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</row>
    <row r="95" spans="1:90" s="6" customFormat="1" ht="10.5" customHeight="1">
      <c r="A95" s="11" t="s">
        <v>20</v>
      </c>
      <c r="B95" s="182" t="s">
        <v>63</v>
      </c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</row>
    <row r="96" spans="1:90" s="6" customFormat="1" ht="9.75" customHeight="1">
      <c r="A96" s="11" t="s">
        <v>21</v>
      </c>
      <c r="B96" s="140"/>
      <c r="C96" s="127"/>
      <c r="D96" s="126">
        <v>0</v>
      </c>
      <c r="E96" s="117" t="s">
        <v>41</v>
      </c>
      <c r="F96" s="117" t="s">
        <v>41</v>
      </c>
      <c r="G96" s="117" t="s">
        <v>41</v>
      </c>
      <c r="H96" s="117" t="s">
        <v>41</v>
      </c>
      <c r="I96" s="117" t="s">
        <v>41</v>
      </c>
      <c r="J96" s="117" t="s">
        <v>41</v>
      </c>
      <c r="K96" s="118">
        <v>0</v>
      </c>
      <c r="L96" s="117" t="s">
        <v>41</v>
      </c>
      <c r="M96" s="118">
        <v>0</v>
      </c>
      <c r="N96" s="118"/>
      <c r="O96" s="141">
        <v>0</v>
      </c>
      <c r="P96" s="141">
        <v>0</v>
      </c>
      <c r="Q96" s="141">
        <v>0</v>
      </c>
      <c r="R96" s="141">
        <v>0</v>
      </c>
      <c r="S96" s="141">
        <v>0</v>
      </c>
      <c r="T96" s="141">
        <v>0</v>
      </c>
      <c r="U96" s="117"/>
      <c r="V96" s="118">
        <v>0</v>
      </c>
      <c r="W96" s="118">
        <v>0</v>
      </c>
      <c r="X96" s="118">
        <v>0</v>
      </c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</row>
    <row r="97" spans="1:90" s="6" customFormat="1" ht="12.75" customHeight="1">
      <c r="A97" s="65"/>
      <c r="B97" s="43" t="s">
        <v>81</v>
      </c>
      <c r="C97" s="29" t="s">
        <v>41</v>
      </c>
      <c r="D97" s="29">
        <f>SUM(D96)</f>
        <v>0</v>
      </c>
      <c r="E97" s="29">
        <f aca="true" t="shared" si="14" ref="E97:X97">SUM(E96)</f>
        <v>0</v>
      </c>
      <c r="F97" s="29">
        <f t="shared" si="14"/>
        <v>0</v>
      </c>
      <c r="G97" s="29">
        <f t="shared" si="14"/>
        <v>0</v>
      </c>
      <c r="H97" s="29">
        <f t="shared" si="14"/>
        <v>0</v>
      </c>
      <c r="I97" s="29">
        <f t="shared" si="14"/>
        <v>0</v>
      </c>
      <c r="J97" s="29">
        <f t="shared" si="14"/>
        <v>0</v>
      </c>
      <c r="K97" s="29">
        <f t="shared" si="14"/>
        <v>0</v>
      </c>
      <c r="L97" s="29">
        <f t="shared" si="14"/>
        <v>0</v>
      </c>
      <c r="M97" s="29">
        <f t="shared" si="14"/>
        <v>0</v>
      </c>
      <c r="N97" s="29">
        <f t="shared" si="14"/>
        <v>0</v>
      </c>
      <c r="O97" s="29">
        <f t="shared" si="14"/>
        <v>0</v>
      </c>
      <c r="P97" s="29">
        <f t="shared" si="14"/>
        <v>0</v>
      </c>
      <c r="Q97" s="34">
        <f t="shared" si="14"/>
        <v>0</v>
      </c>
      <c r="R97" s="29">
        <f t="shared" si="14"/>
        <v>0</v>
      </c>
      <c r="S97" s="29">
        <f t="shared" si="14"/>
        <v>0</v>
      </c>
      <c r="T97" s="29">
        <f t="shared" si="14"/>
        <v>0</v>
      </c>
      <c r="U97" s="29">
        <f t="shared" si="14"/>
        <v>0</v>
      </c>
      <c r="V97" s="29">
        <f t="shared" si="14"/>
        <v>0</v>
      </c>
      <c r="W97" s="29">
        <f t="shared" si="14"/>
        <v>0</v>
      </c>
      <c r="X97" s="29">
        <f t="shared" si="14"/>
        <v>0</v>
      </c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</row>
    <row r="98" spans="1:90" s="6" customFormat="1" ht="12.75" customHeight="1">
      <c r="A98" s="2" t="s">
        <v>0</v>
      </c>
      <c r="B98" s="167" t="s">
        <v>97</v>
      </c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</row>
    <row r="99" spans="1:90" s="6" customFormat="1" ht="12.75" customHeight="1">
      <c r="A99" s="11" t="s">
        <v>22</v>
      </c>
      <c r="B99" s="40"/>
      <c r="C99" s="27" t="s">
        <v>41</v>
      </c>
      <c r="D99" s="27" t="s">
        <v>41</v>
      </c>
      <c r="E99" s="27" t="s">
        <v>41</v>
      </c>
      <c r="F99" s="27" t="s">
        <v>41</v>
      </c>
      <c r="G99" s="27" t="s">
        <v>41</v>
      </c>
      <c r="H99" s="27" t="s">
        <v>41</v>
      </c>
      <c r="I99" s="27" t="s">
        <v>41</v>
      </c>
      <c r="J99" s="27" t="s">
        <v>41</v>
      </c>
      <c r="K99" s="27" t="s">
        <v>41</v>
      </c>
      <c r="L99" s="27" t="s">
        <v>41</v>
      </c>
      <c r="M99" s="27" t="s">
        <v>41</v>
      </c>
      <c r="N99" s="27" t="s">
        <v>41</v>
      </c>
      <c r="O99" s="27" t="s">
        <v>41</v>
      </c>
      <c r="P99" s="27" t="s">
        <v>41</v>
      </c>
      <c r="Q99" s="27" t="s">
        <v>41</v>
      </c>
      <c r="R99" s="27" t="s">
        <v>41</v>
      </c>
      <c r="S99" s="27" t="s">
        <v>41</v>
      </c>
      <c r="T99" s="27" t="s">
        <v>41</v>
      </c>
      <c r="U99" s="27"/>
      <c r="V99" s="27" t="s">
        <v>41</v>
      </c>
      <c r="W99" s="27" t="s">
        <v>41</v>
      </c>
      <c r="X99" s="27" t="s">
        <v>41</v>
      </c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</row>
    <row r="100" spans="1:90" s="6" customFormat="1" ht="12.75" customHeight="1">
      <c r="A100" s="65"/>
      <c r="B100" s="43" t="s">
        <v>82</v>
      </c>
      <c r="C100" s="29" t="s">
        <v>41</v>
      </c>
      <c r="D100" s="29" t="s">
        <v>41</v>
      </c>
      <c r="E100" s="29" t="s">
        <v>41</v>
      </c>
      <c r="F100" s="29" t="s">
        <v>41</v>
      </c>
      <c r="G100" s="29" t="s">
        <v>41</v>
      </c>
      <c r="H100" s="29" t="s">
        <v>41</v>
      </c>
      <c r="I100" s="29" t="s">
        <v>41</v>
      </c>
      <c r="J100" s="29" t="s">
        <v>41</v>
      </c>
      <c r="K100" s="29" t="s">
        <v>41</v>
      </c>
      <c r="L100" s="29" t="s">
        <v>41</v>
      </c>
      <c r="M100" s="29" t="s">
        <v>41</v>
      </c>
      <c r="N100" s="29" t="s">
        <v>41</v>
      </c>
      <c r="O100" s="29" t="s">
        <v>41</v>
      </c>
      <c r="P100" s="29" t="s">
        <v>41</v>
      </c>
      <c r="Q100" s="29" t="s">
        <v>41</v>
      </c>
      <c r="R100" s="29" t="s">
        <v>41</v>
      </c>
      <c r="S100" s="29" t="s">
        <v>41</v>
      </c>
      <c r="T100" s="29" t="s">
        <v>41</v>
      </c>
      <c r="U100" s="29" t="s">
        <v>41</v>
      </c>
      <c r="V100" s="29" t="s">
        <v>41</v>
      </c>
      <c r="W100" s="29" t="s">
        <v>41</v>
      </c>
      <c r="X100" s="29" t="s">
        <v>41</v>
      </c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</row>
    <row r="101" spans="1:90" s="6" customFormat="1" ht="12.75" customHeight="1">
      <c r="A101" s="11" t="s">
        <v>23</v>
      </c>
      <c r="B101" s="213" t="s">
        <v>64</v>
      </c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</row>
    <row r="102" spans="1:90" s="6" customFormat="1" ht="12.75" customHeight="1">
      <c r="A102" s="65"/>
      <c r="B102" s="43" t="s">
        <v>83</v>
      </c>
      <c r="C102" s="29" t="s">
        <v>41</v>
      </c>
      <c r="D102" s="33">
        <v>0</v>
      </c>
      <c r="E102" s="45" t="s">
        <v>41</v>
      </c>
      <c r="F102" s="45" t="s">
        <v>41</v>
      </c>
      <c r="G102" s="45" t="s">
        <v>41</v>
      </c>
      <c r="H102" s="45" t="s">
        <v>41</v>
      </c>
      <c r="I102" s="45" t="s">
        <v>41</v>
      </c>
      <c r="J102" s="45" t="s">
        <v>41</v>
      </c>
      <c r="K102" s="45" t="s">
        <v>41</v>
      </c>
      <c r="L102" s="45" t="s">
        <v>41</v>
      </c>
      <c r="M102" s="45" t="s">
        <v>41</v>
      </c>
      <c r="N102" s="45" t="s">
        <v>41</v>
      </c>
      <c r="O102" s="45" t="s">
        <v>41</v>
      </c>
      <c r="P102" s="45" t="s">
        <v>41</v>
      </c>
      <c r="Q102" s="45" t="s">
        <v>41</v>
      </c>
      <c r="R102" s="45" t="s">
        <v>41</v>
      </c>
      <c r="S102" s="45" t="s">
        <v>41</v>
      </c>
      <c r="T102" s="45" t="s">
        <v>41</v>
      </c>
      <c r="U102" s="45" t="s">
        <v>41</v>
      </c>
      <c r="V102" s="45" t="s">
        <v>41</v>
      </c>
      <c r="W102" s="45" t="s">
        <v>41</v>
      </c>
      <c r="X102" s="45" t="s">
        <v>41</v>
      </c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</row>
    <row r="103" spans="1:90" s="6" customFormat="1" ht="12.75" customHeight="1">
      <c r="A103" s="65"/>
      <c r="B103" s="43" t="s">
        <v>84</v>
      </c>
      <c r="C103" s="29" t="s">
        <v>41</v>
      </c>
      <c r="D103" s="33">
        <f>D102</f>
        <v>0</v>
      </c>
      <c r="E103" s="45" t="s">
        <v>41</v>
      </c>
      <c r="F103" s="45" t="s">
        <v>41</v>
      </c>
      <c r="G103" s="45" t="s">
        <v>41</v>
      </c>
      <c r="H103" s="45" t="s">
        <v>41</v>
      </c>
      <c r="I103" s="45" t="s">
        <v>41</v>
      </c>
      <c r="J103" s="45" t="s">
        <v>41</v>
      </c>
      <c r="K103" s="45" t="s">
        <v>41</v>
      </c>
      <c r="L103" s="45" t="s">
        <v>41</v>
      </c>
      <c r="M103" s="45" t="s">
        <v>41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45" t="s">
        <v>41</v>
      </c>
      <c r="V103" s="33">
        <v>0</v>
      </c>
      <c r="W103" s="33">
        <v>0</v>
      </c>
      <c r="X103" s="33">
        <v>0</v>
      </c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</row>
    <row r="104" spans="1:90" s="6" customFormat="1" ht="12.75" customHeight="1">
      <c r="A104" s="70"/>
      <c r="B104" s="46" t="s">
        <v>55</v>
      </c>
      <c r="C104" s="32" t="s">
        <v>41</v>
      </c>
      <c r="D104" s="85">
        <f>D97+D85+D80</f>
        <v>13430.921</v>
      </c>
      <c r="E104" s="85">
        <f aca="true" t="shared" si="15" ref="E104:T104">E97+E85+E80</f>
        <v>0</v>
      </c>
      <c r="F104" s="85">
        <f t="shared" si="15"/>
        <v>0</v>
      </c>
      <c r="G104" s="85">
        <f t="shared" si="15"/>
        <v>0</v>
      </c>
      <c r="H104" s="85">
        <f t="shared" si="15"/>
        <v>0</v>
      </c>
      <c r="I104" s="85">
        <f t="shared" si="15"/>
        <v>40</v>
      </c>
      <c r="J104" s="85">
        <f t="shared" si="15"/>
        <v>0</v>
      </c>
      <c r="K104" s="85">
        <f t="shared" si="15"/>
        <v>0</v>
      </c>
      <c r="L104" s="85">
        <f t="shared" si="15"/>
        <v>13430.921</v>
      </c>
      <c r="M104" s="85">
        <f t="shared" si="15"/>
        <v>13430.921</v>
      </c>
      <c r="N104" s="85">
        <f t="shared" si="15"/>
        <v>0</v>
      </c>
      <c r="O104" s="85">
        <f t="shared" si="15"/>
        <v>0</v>
      </c>
      <c r="P104" s="85">
        <f t="shared" si="15"/>
        <v>460.728533252541</v>
      </c>
      <c r="Q104" s="85">
        <f t="shared" si="15"/>
        <v>0</v>
      </c>
      <c r="R104" s="85">
        <f t="shared" si="15"/>
        <v>519.509</v>
      </c>
      <c r="S104" s="85">
        <f t="shared" si="15"/>
        <v>126</v>
      </c>
      <c r="T104" s="85">
        <f t="shared" si="15"/>
        <v>4149.956</v>
      </c>
      <c r="U104" s="45" t="s">
        <v>41</v>
      </c>
      <c r="V104" s="85">
        <f>V103+V85+V97</f>
        <v>0</v>
      </c>
      <c r="W104" s="85">
        <f>W103+W85+W97</f>
        <v>0</v>
      </c>
      <c r="X104" s="85">
        <f>X103+X85+X97</f>
        <v>0</v>
      </c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</row>
    <row r="105" spans="1:90" s="3" customFormat="1" ht="11.25" customHeight="1">
      <c r="A105" s="4" t="s">
        <v>56</v>
      </c>
      <c r="B105" s="166" t="s">
        <v>24</v>
      </c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</row>
    <row r="106" spans="1:90" s="3" customFormat="1" ht="9.75" customHeight="1">
      <c r="A106" s="66" t="s">
        <v>25</v>
      </c>
      <c r="B106" s="166" t="s">
        <v>135</v>
      </c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</row>
    <row r="107" spans="1:90" s="3" customFormat="1" ht="12.75" customHeight="1">
      <c r="A107" s="68" t="s">
        <v>26</v>
      </c>
      <c r="B107" s="171" t="s">
        <v>58</v>
      </c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</row>
    <row r="108" spans="1:90" s="3" customFormat="1" ht="8.25" customHeight="1">
      <c r="A108" s="11" t="s">
        <v>27</v>
      </c>
      <c r="B108" s="78"/>
      <c r="C108" s="27" t="s">
        <v>41</v>
      </c>
      <c r="D108" s="27" t="s">
        <v>41</v>
      </c>
      <c r="E108" s="27" t="s">
        <v>41</v>
      </c>
      <c r="F108" s="27" t="s">
        <v>41</v>
      </c>
      <c r="G108" s="27" t="s">
        <v>41</v>
      </c>
      <c r="H108" s="27" t="s">
        <v>41</v>
      </c>
      <c r="I108" s="27" t="s">
        <v>41</v>
      </c>
      <c r="J108" s="27" t="s">
        <v>41</v>
      </c>
      <c r="K108" s="27" t="s">
        <v>41</v>
      </c>
      <c r="L108" s="27" t="s">
        <v>41</v>
      </c>
      <c r="M108" s="27" t="s">
        <v>41</v>
      </c>
      <c r="N108" s="27" t="s">
        <v>41</v>
      </c>
      <c r="O108" s="27" t="s">
        <v>41</v>
      </c>
      <c r="P108" s="37" t="s">
        <v>41</v>
      </c>
      <c r="Q108" s="37"/>
      <c r="R108" s="37" t="s">
        <v>41</v>
      </c>
      <c r="S108" s="37" t="s">
        <v>41</v>
      </c>
      <c r="T108" s="37" t="s">
        <v>41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</row>
    <row r="109" spans="1:90" s="6" customFormat="1" ht="12.75" customHeight="1">
      <c r="A109" s="65"/>
      <c r="B109" s="91" t="s">
        <v>85</v>
      </c>
      <c r="C109" s="29" t="s">
        <v>41</v>
      </c>
      <c r="D109" s="29" t="s">
        <v>41</v>
      </c>
      <c r="E109" s="29" t="s">
        <v>41</v>
      </c>
      <c r="F109" s="29" t="s">
        <v>41</v>
      </c>
      <c r="G109" s="29" t="s">
        <v>41</v>
      </c>
      <c r="H109" s="29" t="s">
        <v>41</v>
      </c>
      <c r="I109" s="29" t="s">
        <v>41</v>
      </c>
      <c r="J109" s="29" t="s">
        <v>41</v>
      </c>
      <c r="K109" s="29" t="s">
        <v>41</v>
      </c>
      <c r="L109" s="29" t="s">
        <v>41</v>
      </c>
      <c r="M109" s="29" t="s">
        <v>41</v>
      </c>
      <c r="N109" s="29" t="s">
        <v>41</v>
      </c>
      <c r="O109" s="29" t="s">
        <v>41</v>
      </c>
      <c r="P109" s="29" t="s">
        <v>41</v>
      </c>
      <c r="Q109" s="29"/>
      <c r="R109" s="29" t="s">
        <v>41</v>
      </c>
      <c r="S109" s="29" t="s">
        <v>41</v>
      </c>
      <c r="T109" s="29" t="s">
        <v>41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</row>
    <row r="110" spans="1:20" ht="1.5" customHeight="1">
      <c r="A110" s="181" t="s">
        <v>147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</row>
    <row r="111" spans="1:20" ht="8.25" customHeight="1" hidden="1">
      <c r="A111" s="54">
        <v>1</v>
      </c>
      <c r="B111" s="54">
        <v>2</v>
      </c>
      <c r="C111" s="54">
        <v>3</v>
      </c>
      <c r="D111" s="54">
        <v>4</v>
      </c>
      <c r="E111" s="54">
        <v>5</v>
      </c>
      <c r="F111" s="54">
        <v>6</v>
      </c>
      <c r="G111" s="84">
        <v>7</v>
      </c>
      <c r="H111" s="54">
        <v>8</v>
      </c>
      <c r="I111" s="54">
        <v>9</v>
      </c>
      <c r="J111" s="54">
        <v>10</v>
      </c>
      <c r="K111" s="54">
        <v>11</v>
      </c>
      <c r="L111" s="54">
        <v>12</v>
      </c>
      <c r="M111" s="54">
        <v>13</v>
      </c>
      <c r="N111" s="64">
        <v>14</v>
      </c>
      <c r="O111" s="54">
        <v>15</v>
      </c>
      <c r="P111" s="54">
        <v>16</v>
      </c>
      <c r="Q111" s="54">
        <v>17</v>
      </c>
      <c r="R111" s="54">
        <v>18</v>
      </c>
      <c r="S111" s="54">
        <v>19</v>
      </c>
      <c r="T111" s="54">
        <v>20</v>
      </c>
    </row>
    <row r="112" spans="1:90" s="3" customFormat="1" ht="12.75" customHeight="1">
      <c r="A112" s="68" t="s">
        <v>28</v>
      </c>
      <c r="B112" s="171" t="s">
        <v>59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</row>
    <row r="113" spans="1:90" s="3" customFormat="1" ht="6.75" customHeight="1">
      <c r="A113" s="26" t="s">
        <v>29</v>
      </c>
      <c r="B113" s="40"/>
      <c r="C113" s="27" t="s">
        <v>41</v>
      </c>
      <c r="D113" s="27" t="s">
        <v>41</v>
      </c>
      <c r="E113" s="27" t="s">
        <v>41</v>
      </c>
      <c r="F113" s="27" t="s">
        <v>41</v>
      </c>
      <c r="G113" s="27" t="s">
        <v>41</v>
      </c>
      <c r="H113" s="27" t="s">
        <v>41</v>
      </c>
      <c r="I113" s="27" t="s">
        <v>41</v>
      </c>
      <c r="J113" s="27" t="s">
        <v>41</v>
      </c>
      <c r="K113" s="27" t="s">
        <v>41</v>
      </c>
      <c r="L113" s="27" t="s">
        <v>41</v>
      </c>
      <c r="M113" s="27" t="s">
        <v>41</v>
      </c>
      <c r="N113" s="27" t="s">
        <v>41</v>
      </c>
      <c r="O113" s="27" t="s">
        <v>41</v>
      </c>
      <c r="P113" s="37" t="s">
        <v>41</v>
      </c>
      <c r="Q113" s="37" t="s">
        <v>41</v>
      </c>
      <c r="R113" s="37" t="s">
        <v>41</v>
      </c>
      <c r="S113" s="37" t="s">
        <v>41</v>
      </c>
      <c r="T113" s="37" t="s">
        <v>41</v>
      </c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</row>
    <row r="114" spans="1:90" s="6" customFormat="1" ht="12.75" customHeight="1">
      <c r="A114" s="65"/>
      <c r="B114" s="91" t="s">
        <v>86</v>
      </c>
      <c r="C114" s="29" t="s">
        <v>41</v>
      </c>
      <c r="D114" s="29" t="str">
        <f>D113</f>
        <v>х </v>
      </c>
      <c r="E114" s="29" t="str">
        <f aca="true" t="shared" si="16" ref="E114:T114">E113</f>
        <v>х </v>
      </c>
      <c r="F114" s="29" t="str">
        <f t="shared" si="16"/>
        <v>х </v>
      </c>
      <c r="G114" s="29" t="str">
        <f t="shared" si="16"/>
        <v>х </v>
      </c>
      <c r="H114" s="29" t="str">
        <f t="shared" si="16"/>
        <v>х </v>
      </c>
      <c r="I114" s="29" t="str">
        <f t="shared" si="16"/>
        <v>х </v>
      </c>
      <c r="J114" s="29" t="str">
        <f t="shared" si="16"/>
        <v>х </v>
      </c>
      <c r="K114" s="29" t="str">
        <f t="shared" si="16"/>
        <v>х </v>
      </c>
      <c r="L114" s="29" t="str">
        <f t="shared" si="16"/>
        <v>х </v>
      </c>
      <c r="M114" s="29" t="str">
        <f t="shared" si="16"/>
        <v>х </v>
      </c>
      <c r="N114" s="29" t="str">
        <f t="shared" si="16"/>
        <v>х </v>
      </c>
      <c r="O114" s="29" t="str">
        <f t="shared" si="16"/>
        <v>х </v>
      </c>
      <c r="P114" s="29" t="str">
        <f t="shared" si="16"/>
        <v>х </v>
      </c>
      <c r="Q114" s="29" t="str">
        <f t="shared" si="16"/>
        <v>х </v>
      </c>
      <c r="R114" s="29" t="str">
        <f t="shared" si="16"/>
        <v>х </v>
      </c>
      <c r="S114" s="29" t="str">
        <f t="shared" si="16"/>
        <v>х </v>
      </c>
      <c r="T114" s="29" t="str">
        <f t="shared" si="16"/>
        <v>х </v>
      </c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</row>
    <row r="115" spans="1:90" s="3" customFormat="1" ht="12.75" customHeight="1">
      <c r="A115" s="11" t="s">
        <v>30</v>
      </c>
      <c r="B115" s="178" t="s">
        <v>64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</row>
    <row r="116" spans="1:90" s="3" customFormat="1" ht="12.75" customHeight="1">
      <c r="A116" s="11" t="s">
        <v>31</v>
      </c>
      <c r="B116" s="41"/>
      <c r="C116" s="27" t="s">
        <v>41</v>
      </c>
      <c r="D116" s="27" t="s">
        <v>41</v>
      </c>
      <c r="E116" s="27" t="s">
        <v>41</v>
      </c>
      <c r="F116" s="27" t="s">
        <v>41</v>
      </c>
      <c r="G116" s="27" t="s">
        <v>41</v>
      </c>
      <c r="H116" s="27" t="s">
        <v>41</v>
      </c>
      <c r="I116" s="27" t="s">
        <v>41</v>
      </c>
      <c r="J116" s="27" t="s">
        <v>41</v>
      </c>
      <c r="K116" s="27" t="s">
        <v>41</v>
      </c>
      <c r="L116" s="27" t="s">
        <v>41</v>
      </c>
      <c r="M116" s="27" t="s">
        <v>41</v>
      </c>
      <c r="N116" s="27" t="s">
        <v>41</v>
      </c>
      <c r="O116" s="27" t="s">
        <v>41</v>
      </c>
      <c r="P116" s="37" t="s">
        <v>41</v>
      </c>
      <c r="Q116" s="37"/>
      <c r="R116" s="37" t="s">
        <v>41</v>
      </c>
      <c r="S116" s="37" t="s">
        <v>41</v>
      </c>
      <c r="T116" s="37" t="s">
        <v>41</v>
      </c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</row>
    <row r="117" spans="1:90" s="6" customFormat="1" ht="12.75" customHeight="1">
      <c r="A117" s="65"/>
      <c r="B117" s="91" t="s">
        <v>87</v>
      </c>
      <c r="C117" s="29" t="s">
        <v>41</v>
      </c>
      <c r="D117" s="29" t="s">
        <v>41</v>
      </c>
      <c r="E117" s="29" t="s">
        <v>41</v>
      </c>
      <c r="F117" s="29" t="s">
        <v>41</v>
      </c>
      <c r="G117" s="29" t="s">
        <v>41</v>
      </c>
      <c r="H117" s="29" t="s">
        <v>41</v>
      </c>
      <c r="I117" s="29" t="s">
        <v>41</v>
      </c>
      <c r="J117" s="29" t="s">
        <v>41</v>
      </c>
      <c r="K117" s="29" t="s">
        <v>41</v>
      </c>
      <c r="L117" s="29" t="s">
        <v>41</v>
      </c>
      <c r="M117" s="29" t="s">
        <v>41</v>
      </c>
      <c r="N117" s="29" t="s">
        <v>41</v>
      </c>
      <c r="O117" s="29" t="s">
        <v>41</v>
      </c>
      <c r="P117" s="29" t="s">
        <v>41</v>
      </c>
      <c r="Q117" s="29"/>
      <c r="R117" s="29" t="s">
        <v>41</v>
      </c>
      <c r="S117" s="29" t="s">
        <v>41</v>
      </c>
      <c r="T117" s="29" t="s">
        <v>41</v>
      </c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</row>
    <row r="118" spans="1:90" s="6" customFormat="1" ht="12.75" customHeight="1">
      <c r="A118" s="65"/>
      <c r="B118" s="91" t="s">
        <v>88</v>
      </c>
      <c r="C118" s="29" t="s">
        <v>41</v>
      </c>
      <c r="D118" s="29" t="s">
        <v>41</v>
      </c>
      <c r="E118" s="29" t="s">
        <v>41</v>
      </c>
      <c r="F118" s="29" t="s">
        <v>41</v>
      </c>
      <c r="G118" s="29" t="s">
        <v>41</v>
      </c>
      <c r="H118" s="29" t="s">
        <v>41</v>
      </c>
      <c r="I118" s="29" t="s">
        <v>41</v>
      </c>
      <c r="J118" s="29" t="s">
        <v>41</v>
      </c>
      <c r="K118" s="29" t="s">
        <v>41</v>
      </c>
      <c r="L118" s="29" t="s">
        <v>41</v>
      </c>
      <c r="M118" s="29" t="s">
        <v>41</v>
      </c>
      <c r="N118" s="29" t="s">
        <v>41</v>
      </c>
      <c r="O118" s="29" t="s">
        <v>41</v>
      </c>
      <c r="P118" s="29" t="s">
        <v>41</v>
      </c>
      <c r="Q118" s="29"/>
      <c r="R118" s="29" t="s">
        <v>41</v>
      </c>
      <c r="S118" s="29" t="s">
        <v>41</v>
      </c>
      <c r="T118" s="29" t="s">
        <v>41</v>
      </c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</row>
    <row r="119" spans="1:90" s="3" customFormat="1" ht="12.75" customHeight="1">
      <c r="A119" s="66" t="s">
        <v>32</v>
      </c>
      <c r="B119" s="172" t="s">
        <v>78</v>
      </c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</row>
    <row r="120" spans="1:90" s="3" customFormat="1" ht="5.25" customHeight="1">
      <c r="A120" s="69" t="s">
        <v>33</v>
      </c>
      <c r="B120" s="171" t="s">
        <v>58</v>
      </c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</row>
    <row r="121" spans="1:90" s="3" customFormat="1" ht="9" customHeight="1">
      <c r="A121" s="11" t="s">
        <v>34</v>
      </c>
      <c r="B121" s="78"/>
      <c r="C121" s="27" t="s">
        <v>41</v>
      </c>
      <c r="D121" s="27" t="s">
        <v>41</v>
      </c>
      <c r="E121" s="27" t="s">
        <v>41</v>
      </c>
      <c r="F121" s="27" t="s">
        <v>41</v>
      </c>
      <c r="G121" s="27" t="s">
        <v>41</v>
      </c>
      <c r="H121" s="27" t="s">
        <v>41</v>
      </c>
      <c r="I121" s="27" t="s">
        <v>41</v>
      </c>
      <c r="J121" s="27" t="s">
        <v>41</v>
      </c>
      <c r="K121" s="27" t="s">
        <v>41</v>
      </c>
      <c r="L121" s="27" t="s">
        <v>41</v>
      </c>
      <c r="M121" s="27" t="s">
        <v>41</v>
      </c>
      <c r="N121" s="27" t="s">
        <v>41</v>
      </c>
      <c r="O121" s="27" t="s">
        <v>41</v>
      </c>
      <c r="P121" s="37" t="s">
        <v>41</v>
      </c>
      <c r="Q121" s="37"/>
      <c r="R121" s="37" t="s">
        <v>41</v>
      </c>
      <c r="S121" s="37" t="s">
        <v>41</v>
      </c>
      <c r="T121" s="37" t="s">
        <v>41</v>
      </c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</row>
    <row r="122" spans="1:90" s="6" customFormat="1" ht="12.75" customHeight="1">
      <c r="A122" s="65"/>
      <c r="B122" s="91" t="s">
        <v>89</v>
      </c>
      <c r="C122" s="29" t="s">
        <v>41</v>
      </c>
      <c r="D122" s="29" t="s">
        <v>41</v>
      </c>
      <c r="E122" s="29" t="s">
        <v>41</v>
      </c>
      <c r="F122" s="29" t="s">
        <v>41</v>
      </c>
      <c r="G122" s="29" t="s">
        <v>41</v>
      </c>
      <c r="H122" s="29" t="s">
        <v>41</v>
      </c>
      <c r="I122" s="29" t="s">
        <v>41</v>
      </c>
      <c r="J122" s="29" t="s">
        <v>41</v>
      </c>
      <c r="K122" s="29" t="s">
        <v>41</v>
      </c>
      <c r="L122" s="29" t="s">
        <v>41</v>
      </c>
      <c r="M122" s="29" t="s">
        <v>41</v>
      </c>
      <c r="N122" s="29" t="s">
        <v>41</v>
      </c>
      <c r="O122" s="29" t="s">
        <v>41</v>
      </c>
      <c r="P122" s="29" t="s">
        <v>41</v>
      </c>
      <c r="Q122" s="29"/>
      <c r="R122" s="29" t="s">
        <v>41</v>
      </c>
      <c r="S122" s="29" t="s">
        <v>41</v>
      </c>
      <c r="T122" s="29" t="s">
        <v>41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</row>
    <row r="123" spans="1:90" s="3" customFormat="1" ht="3.75" customHeight="1">
      <c r="A123" s="2" t="s">
        <v>35</v>
      </c>
      <c r="B123" s="171" t="s">
        <v>59</v>
      </c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</row>
    <row r="124" spans="1:90" s="3" customFormat="1" ht="9.75" customHeight="1">
      <c r="A124" s="11" t="s">
        <v>36</v>
      </c>
      <c r="B124" s="41"/>
      <c r="C124" s="27" t="s">
        <v>41</v>
      </c>
      <c r="D124" s="27" t="s">
        <v>41</v>
      </c>
      <c r="E124" s="27" t="s">
        <v>41</v>
      </c>
      <c r="F124" s="27" t="s">
        <v>41</v>
      </c>
      <c r="G124" s="27" t="s">
        <v>41</v>
      </c>
      <c r="H124" s="27" t="s">
        <v>41</v>
      </c>
      <c r="I124" s="27" t="s">
        <v>41</v>
      </c>
      <c r="J124" s="27" t="s">
        <v>41</v>
      </c>
      <c r="K124" s="27" t="s">
        <v>41</v>
      </c>
      <c r="L124" s="27" t="s">
        <v>41</v>
      </c>
      <c r="M124" s="27" t="s">
        <v>41</v>
      </c>
      <c r="N124" s="27" t="s">
        <v>41</v>
      </c>
      <c r="O124" s="27" t="s">
        <v>41</v>
      </c>
      <c r="P124" s="37" t="s">
        <v>41</v>
      </c>
      <c r="Q124" s="37"/>
      <c r="R124" s="37" t="s">
        <v>41</v>
      </c>
      <c r="S124" s="37" t="s">
        <v>41</v>
      </c>
      <c r="T124" s="37" t="s">
        <v>41</v>
      </c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</row>
    <row r="125" spans="1:90" s="6" customFormat="1" ht="12.75" customHeight="1">
      <c r="A125" s="65"/>
      <c r="B125" s="91" t="s">
        <v>90</v>
      </c>
      <c r="C125" s="29" t="s">
        <v>41</v>
      </c>
      <c r="D125" s="29" t="s">
        <v>41</v>
      </c>
      <c r="E125" s="29" t="s">
        <v>41</v>
      </c>
      <c r="F125" s="29" t="s">
        <v>41</v>
      </c>
      <c r="G125" s="29" t="s">
        <v>41</v>
      </c>
      <c r="H125" s="29" t="s">
        <v>41</v>
      </c>
      <c r="I125" s="29" t="s">
        <v>41</v>
      </c>
      <c r="J125" s="29" t="s">
        <v>41</v>
      </c>
      <c r="K125" s="29" t="s">
        <v>41</v>
      </c>
      <c r="L125" s="29" t="s">
        <v>41</v>
      </c>
      <c r="M125" s="29" t="s">
        <v>41</v>
      </c>
      <c r="N125" s="29" t="s">
        <v>41</v>
      </c>
      <c r="O125" s="29" t="s">
        <v>41</v>
      </c>
      <c r="P125" s="29" t="s">
        <v>41</v>
      </c>
      <c r="Q125" s="29"/>
      <c r="R125" s="29" t="s">
        <v>41</v>
      </c>
      <c r="S125" s="29" t="s">
        <v>41</v>
      </c>
      <c r="T125" s="29" t="s">
        <v>41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</row>
    <row r="126" spans="1:90" s="3" customFormat="1" ht="13.5" customHeight="1">
      <c r="A126" s="11" t="s">
        <v>37</v>
      </c>
      <c r="B126" s="174" t="s">
        <v>91</v>
      </c>
      <c r="C126" s="174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</row>
    <row r="127" spans="1:87" s="3" customFormat="1" ht="12.75" customHeight="1">
      <c r="A127" s="125" t="s">
        <v>38</v>
      </c>
      <c r="B127" s="140"/>
      <c r="C127" s="127"/>
      <c r="D127" s="126"/>
      <c r="E127" s="117" t="s">
        <v>41</v>
      </c>
      <c r="F127" s="117" t="s">
        <v>41</v>
      </c>
      <c r="G127" s="117" t="s">
        <v>41</v>
      </c>
      <c r="H127" s="117" t="s">
        <v>41</v>
      </c>
      <c r="I127" s="117" t="s">
        <v>41</v>
      </c>
      <c r="J127" s="117" t="s">
        <v>41</v>
      </c>
      <c r="K127" s="118"/>
      <c r="L127" s="117" t="s">
        <v>41</v>
      </c>
      <c r="M127" s="118"/>
      <c r="N127" s="118"/>
      <c r="O127" s="141">
        <v>0</v>
      </c>
      <c r="P127" s="141">
        <v>0</v>
      </c>
      <c r="Q127" s="141">
        <v>0</v>
      </c>
      <c r="R127" s="141">
        <v>0</v>
      </c>
      <c r="S127" s="141">
        <v>0</v>
      </c>
      <c r="T127" s="141">
        <v>0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</row>
    <row r="128" spans="1:87" s="6" customFormat="1" ht="10.5" customHeight="1">
      <c r="A128" s="65"/>
      <c r="B128" s="122" t="s">
        <v>92</v>
      </c>
      <c r="C128" s="112" t="s">
        <v>41</v>
      </c>
      <c r="D128" s="32">
        <f>SUM(D127:D127)</f>
        <v>0</v>
      </c>
      <c r="E128" s="32">
        <f aca="true" t="shared" si="17" ref="E128:K128">SUM(E127:E127)</f>
        <v>0</v>
      </c>
      <c r="F128" s="32">
        <f t="shared" si="17"/>
        <v>0</v>
      </c>
      <c r="G128" s="32">
        <f t="shared" si="17"/>
        <v>0</v>
      </c>
      <c r="H128" s="32">
        <f t="shared" si="17"/>
        <v>0</v>
      </c>
      <c r="I128" s="32">
        <f t="shared" si="17"/>
        <v>0</v>
      </c>
      <c r="J128" s="32">
        <f t="shared" si="17"/>
        <v>0</v>
      </c>
      <c r="K128" s="32">
        <f t="shared" si="17"/>
        <v>0</v>
      </c>
      <c r="L128" s="32">
        <f>SUM(L127:L127)</f>
        <v>0</v>
      </c>
      <c r="M128" s="32">
        <f>SUM(M127:M127)</f>
        <v>0</v>
      </c>
      <c r="N128" s="32" t="s">
        <v>41</v>
      </c>
      <c r="O128" s="32" t="s">
        <v>41</v>
      </c>
      <c r="P128" s="32">
        <f>SUM(P127:P127)</f>
        <v>0</v>
      </c>
      <c r="Q128" s="32"/>
      <c r="R128" s="32">
        <f>SUM(R127:R127)</f>
        <v>0</v>
      </c>
      <c r="S128" s="32">
        <f>SUM(S127:S127)</f>
        <v>0</v>
      </c>
      <c r="T128" s="32">
        <f>SUM(T127:T127)</f>
        <v>0</v>
      </c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</row>
    <row r="129" spans="1:90" s="3" customFormat="1" ht="9" customHeight="1">
      <c r="A129" s="71" t="s">
        <v>47</v>
      </c>
      <c r="B129" s="171" t="s">
        <v>93</v>
      </c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</row>
    <row r="130" spans="1:90" s="3" customFormat="1" ht="9" customHeight="1">
      <c r="A130" s="11" t="s">
        <v>39</v>
      </c>
      <c r="B130" s="78"/>
      <c r="C130" s="27" t="s">
        <v>41</v>
      </c>
      <c r="D130" s="27" t="s">
        <v>41</v>
      </c>
      <c r="E130" s="27" t="s">
        <v>41</v>
      </c>
      <c r="F130" s="27" t="s">
        <v>41</v>
      </c>
      <c r="G130" s="27" t="s">
        <v>41</v>
      </c>
      <c r="H130" s="27" t="s">
        <v>41</v>
      </c>
      <c r="I130" s="27" t="s">
        <v>41</v>
      </c>
      <c r="J130" s="27" t="s">
        <v>41</v>
      </c>
      <c r="K130" s="27" t="s">
        <v>41</v>
      </c>
      <c r="L130" s="27" t="s">
        <v>41</v>
      </c>
      <c r="M130" s="27" t="s">
        <v>41</v>
      </c>
      <c r="N130" s="27" t="s">
        <v>41</v>
      </c>
      <c r="O130" s="27" t="s">
        <v>41</v>
      </c>
      <c r="P130" s="37" t="s">
        <v>41</v>
      </c>
      <c r="Q130" s="37"/>
      <c r="R130" s="37" t="s">
        <v>41</v>
      </c>
      <c r="S130" s="37" t="s">
        <v>41</v>
      </c>
      <c r="T130" s="37" t="s">
        <v>41</v>
      </c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</row>
    <row r="131" spans="1:90" s="6" customFormat="1" ht="9.75" customHeight="1">
      <c r="A131" s="65"/>
      <c r="B131" s="91" t="s">
        <v>94</v>
      </c>
      <c r="C131" s="29" t="s">
        <v>41</v>
      </c>
      <c r="D131" s="31"/>
      <c r="E131" s="65" t="s">
        <v>41</v>
      </c>
      <c r="F131" s="65" t="s">
        <v>41</v>
      </c>
      <c r="G131" s="31"/>
      <c r="H131" s="31"/>
      <c r="I131" s="31"/>
      <c r="J131" s="31"/>
      <c r="K131" s="31"/>
      <c r="L131" s="31"/>
      <c r="M131" s="86"/>
      <c r="N131" s="86"/>
      <c r="O131" s="31"/>
      <c r="P131" s="31"/>
      <c r="Q131" s="31"/>
      <c r="R131" s="31"/>
      <c r="S131" s="31"/>
      <c r="T131" s="32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</row>
    <row r="132" spans="1:90" s="3" customFormat="1" ht="6.75" customHeight="1">
      <c r="A132" s="11" t="s">
        <v>40</v>
      </c>
      <c r="B132" s="173" t="s">
        <v>64</v>
      </c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</row>
    <row r="133" spans="1:90" s="3" customFormat="1" ht="5.25" customHeight="1">
      <c r="A133" s="11"/>
      <c r="B133" s="7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37"/>
      <c r="Q133" s="37"/>
      <c r="R133" s="37"/>
      <c r="S133" s="37"/>
      <c r="T133" s="37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</row>
    <row r="134" spans="1:90" s="6" customFormat="1" ht="6.75" customHeight="1">
      <c r="A134" s="54"/>
      <c r="B134" s="144" t="s">
        <v>95</v>
      </c>
      <c r="C134" s="142" t="s">
        <v>41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143">
        <v>0</v>
      </c>
      <c r="J134" s="143">
        <v>0</v>
      </c>
      <c r="K134" s="143">
        <v>0</v>
      </c>
      <c r="L134" s="143">
        <v>0</v>
      </c>
      <c r="M134" s="143">
        <v>0</v>
      </c>
      <c r="N134" s="143">
        <v>0</v>
      </c>
      <c r="O134" s="143">
        <v>0</v>
      </c>
      <c r="P134" s="143">
        <v>0</v>
      </c>
      <c r="Q134" s="143">
        <v>0</v>
      </c>
      <c r="R134" s="143">
        <v>0</v>
      </c>
      <c r="S134" s="143">
        <v>0</v>
      </c>
      <c r="T134" s="143">
        <v>0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</row>
    <row r="135" spans="1:90" s="16" customFormat="1" ht="10.5" customHeight="1">
      <c r="A135" s="54"/>
      <c r="B135" s="144" t="s">
        <v>96</v>
      </c>
      <c r="C135" s="143" t="s">
        <v>41</v>
      </c>
      <c r="D135" s="143">
        <v>0</v>
      </c>
      <c r="E135" s="143">
        <f aca="true" t="shared" si="18" ref="E135:K135">E128</f>
        <v>0</v>
      </c>
      <c r="F135" s="143">
        <f t="shared" si="18"/>
        <v>0</v>
      </c>
      <c r="G135" s="143">
        <f t="shared" si="18"/>
        <v>0</v>
      </c>
      <c r="H135" s="143">
        <f t="shared" si="18"/>
        <v>0</v>
      </c>
      <c r="I135" s="143">
        <f t="shared" si="18"/>
        <v>0</v>
      </c>
      <c r="J135" s="143">
        <f t="shared" si="18"/>
        <v>0</v>
      </c>
      <c r="K135" s="143">
        <f t="shared" si="18"/>
        <v>0</v>
      </c>
      <c r="L135" s="143">
        <f>L128</f>
        <v>0</v>
      </c>
      <c r="M135" s="143">
        <f>M128</f>
        <v>0</v>
      </c>
      <c r="N135" s="143">
        <v>0</v>
      </c>
      <c r="O135" s="143">
        <v>0</v>
      </c>
      <c r="P135" s="143">
        <f>P128</f>
        <v>0</v>
      </c>
      <c r="Q135" s="143">
        <f>Q128</f>
        <v>0</v>
      </c>
      <c r="R135" s="143">
        <f>R128</f>
        <v>0</v>
      </c>
      <c r="S135" s="143">
        <f>S128</f>
        <v>0</v>
      </c>
      <c r="T135" s="143">
        <f>T128</f>
        <v>0</v>
      </c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</row>
    <row r="136" spans="1:90" s="16" customFormat="1" ht="12.75" customHeight="1">
      <c r="A136" s="60"/>
      <c r="B136" s="145" t="s">
        <v>57</v>
      </c>
      <c r="C136" s="143" t="s">
        <v>41</v>
      </c>
      <c r="D136" s="143">
        <f>D128</f>
        <v>0</v>
      </c>
      <c r="E136" s="143">
        <f aca="true" t="shared" si="19" ref="E136:T137">E128</f>
        <v>0</v>
      </c>
      <c r="F136" s="143">
        <f t="shared" si="19"/>
        <v>0</v>
      </c>
      <c r="G136" s="143">
        <f t="shared" si="19"/>
        <v>0</v>
      </c>
      <c r="H136" s="143">
        <f t="shared" si="19"/>
        <v>0</v>
      </c>
      <c r="I136" s="143">
        <f t="shared" si="19"/>
        <v>0</v>
      </c>
      <c r="J136" s="143">
        <f t="shared" si="19"/>
        <v>0</v>
      </c>
      <c r="K136" s="143">
        <f t="shared" si="19"/>
        <v>0</v>
      </c>
      <c r="L136" s="143">
        <f t="shared" si="19"/>
        <v>0</v>
      </c>
      <c r="M136" s="143">
        <f t="shared" si="19"/>
        <v>0</v>
      </c>
      <c r="N136" s="143" t="str">
        <f t="shared" si="19"/>
        <v>х </v>
      </c>
      <c r="O136" s="143" t="str">
        <f t="shared" si="19"/>
        <v>х </v>
      </c>
      <c r="P136" s="143">
        <f t="shared" si="19"/>
        <v>0</v>
      </c>
      <c r="Q136" s="143">
        <f t="shared" si="19"/>
        <v>0</v>
      </c>
      <c r="R136" s="143">
        <f t="shared" si="19"/>
        <v>0</v>
      </c>
      <c r="S136" s="143">
        <f t="shared" si="19"/>
        <v>0</v>
      </c>
      <c r="T136" s="143">
        <f t="shared" si="19"/>
        <v>0</v>
      </c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</row>
    <row r="137" spans="1:90" s="14" customFormat="1" ht="14.25" customHeight="1">
      <c r="A137" s="179" t="s">
        <v>45</v>
      </c>
      <c r="B137" s="179"/>
      <c r="C137" s="143" t="s">
        <v>41</v>
      </c>
      <c r="D137" s="146">
        <f>D104+D49</f>
        <v>13844.98925</v>
      </c>
      <c r="E137" s="146">
        <v>13844.99</v>
      </c>
      <c r="F137" s="143">
        <f t="shared" si="19"/>
        <v>0</v>
      </c>
      <c r="G137" s="143">
        <f t="shared" si="19"/>
        <v>0</v>
      </c>
      <c r="H137" s="143">
        <f t="shared" si="19"/>
        <v>0</v>
      </c>
      <c r="I137" s="143">
        <f t="shared" si="19"/>
        <v>0</v>
      </c>
      <c r="J137" s="143">
        <f t="shared" si="19"/>
        <v>0</v>
      </c>
      <c r="K137" s="143">
        <f t="shared" si="19"/>
        <v>0</v>
      </c>
      <c r="L137" s="146">
        <f>L136+L104+L49</f>
        <v>13844.98925</v>
      </c>
      <c r="M137" s="146">
        <f>M136+M104+M49</f>
        <v>13844.98925</v>
      </c>
      <c r="N137" s="143">
        <v>0</v>
      </c>
      <c r="O137" s="143">
        <v>0</v>
      </c>
      <c r="P137" s="146">
        <f>P136+P104+P49</f>
        <v>476.94001449234526</v>
      </c>
      <c r="Q137" s="146">
        <f>Q136+Q104+Q49</f>
        <v>0</v>
      </c>
      <c r="R137" s="146">
        <f>R136+R104+R49</f>
        <v>581.6850000000001</v>
      </c>
      <c r="S137" s="146">
        <f>S136+S104+S49</f>
        <v>126</v>
      </c>
      <c r="T137" s="146">
        <f>T136+T104+T49</f>
        <v>4456.456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</row>
    <row r="138" spans="1:20" ht="12.75">
      <c r="A138" s="175" t="s">
        <v>133</v>
      </c>
      <c r="B138" s="175"/>
      <c r="C138" s="175"/>
      <c r="D138" s="175"/>
      <c r="E138" s="175"/>
      <c r="F138" s="175"/>
      <c r="G138" s="175"/>
      <c r="H138" s="87"/>
      <c r="I138" s="87"/>
      <c r="J138" s="87"/>
      <c r="K138" s="87"/>
      <c r="L138" s="87"/>
      <c r="M138" s="88"/>
      <c r="N138" s="88"/>
      <c r="O138" s="87"/>
      <c r="P138" s="87"/>
      <c r="Q138" s="87"/>
      <c r="R138" s="87"/>
      <c r="S138" s="87"/>
      <c r="T138" s="87"/>
    </row>
    <row r="139" spans="1:20" ht="9" customHeight="1">
      <c r="A139" s="79"/>
      <c r="B139" s="80" t="s">
        <v>129</v>
      </c>
      <c r="C139" s="57"/>
      <c r="D139" s="79"/>
      <c r="E139" s="79"/>
      <c r="F139" s="79"/>
      <c r="G139" s="79"/>
      <c r="H139" s="87"/>
      <c r="I139" s="87"/>
      <c r="J139" s="87"/>
      <c r="K139" s="87"/>
      <c r="L139" s="87"/>
      <c r="M139" s="88"/>
      <c r="N139" s="88"/>
      <c r="O139" s="87"/>
      <c r="P139" s="87"/>
      <c r="Q139" s="87"/>
      <c r="R139" s="87"/>
      <c r="S139" s="87"/>
      <c r="T139" s="87"/>
    </row>
    <row r="140" spans="1:20" ht="10.5" customHeight="1">
      <c r="A140" s="79"/>
      <c r="B140" s="80" t="s">
        <v>130</v>
      </c>
      <c r="C140" s="57"/>
      <c r="D140" s="79"/>
      <c r="E140" s="79"/>
      <c r="F140" s="79"/>
      <c r="G140" s="79"/>
      <c r="H140" s="87"/>
      <c r="I140" s="87"/>
      <c r="J140" s="87"/>
      <c r="K140" s="87"/>
      <c r="L140" s="87"/>
      <c r="M140" s="88"/>
      <c r="N140" s="88"/>
      <c r="O140" s="87"/>
      <c r="P140" s="87"/>
      <c r="Q140" s="87"/>
      <c r="R140" s="87"/>
      <c r="S140" s="87"/>
      <c r="T140" s="87"/>
    </row>
    <row r="141" spans="1:20" ht="9.75" customHeight="1" hidden="1">
      <c r="A141" s="79"/>
      <c r="B141" s="80"/>
      <c r="C141" s="57"/>
      <c r="D141" s="79"/>
      <c r="E141" s="79"/>
      <c r="F141" s="79"/>
      <c r="G141" s="79"/>
      <c r="H141" s="87"/>
      <c r="I141" s="87"/>
      <c r="J141" s="87"/>
      <c r="K141" s="87"/>
      <c r="L141" s="87"/>
      <c r="M141" s="88"/>
      <c r="N141" s="88"/>
      <c r="O141" s="87"/>
      <c r="P141" s="87"/>
      <c r="Q141" s="87"/>
      <c r="R141" s="87"/>
      <c r="S141" s="87"/>
      <c r="T141" s="87"/>
    </row>
    <row r="142" spans="1:20" s="8" customFormat="1" ht="12.75" hidden="1">
      <c r="A142" s="81"/>
      <c r="B142" s="20"/>
      <c r="C142" s="9"/>
      <c r="D142" s="1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89"/>
      <c r="P142" s="89"/>
      <c r="Q142" s="177"/>
      <c r="R142" s="177"/>
      <c r="S142" s="168"/>
      <c r="T142" s="168"/>
    </row>
    <row r="143" spans="1:20" s="97" customFormat="1" ht="18.75">
      <c r="A143" s="104" t="s">
        <v>48</v>
      </c>
      <c r="B143" s="105"/>
      <c r="C143" s="103"/>
      <c r="D143" s="106"/>
      <c r="E143" s="107"/>
      <c r="F143" s="106"/>
      <c r="G143" s="106"/>
      <c r="H143" s="106"/>
      <c r="I143" s="176"/>
      <c r="J143" s="176"/>
      <c r="K143" s="176"/>
      <c r="L143" s="176"/>
      <c r="M143" s="106"/>
      <c r="N143" s="106"/>
      <c r="O143" s="106"/>
      <c r="P143" s="130"/>
      <c r="Q143" s="130"/>
      <c r="R143" s="130"/>
      <c r="S143" s="105"/>
      <c r="T143" s="105"/>
    </row>
    <row r="144" spans="1:20" s="97" customFormat="1" ht="18.75">
      <c r="A144" s="170" t="s">
        <v>176</v>
      </c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</row>
  </sheetData>
  <sheetProtection/>
  <mergeCells count="84">
    <mergeCell ref="L1:T1"/>
    <mergeCell ref="B101:X101"/>
    <mergeCell ref="B86:X86"/>
    <mergeCell ref="B87:X87"/>
    <mergeCell ref="A90:X90"/>
    <mergeCell ref="B92:X92"/>
    <mergeCell ref="B5:E5"/>
    <mergeCell ref="B6:E6"/>
    <mergeCell ref="M3:T3"/>
    <mergeCell ref="M4:T4"/>
    <mergeCell ref="B3:E3"/>
    <mergeCell ref="B4:E4"/>
    <mergeCell ref="M5:U5"/>
    <mergeCell ref="A11:T11"/>
    <mergeCell ref="M7:T7"/>
    <mergeCell ref="B8:E8"/>
    <mergeCell ref="A7:E7"/>
    <mergeCell ref="S13:S16"/>
    <mergeCell ref="C13:C16"/>
    <mergeCell ref="D13:J13"/>
    <mergeCell ref="M8:T8"/>
    <mergeCell ref="F15:F16"/>
    <mergeCell ref="G15:G16"/>
    <mergeCell ref="D14:D16"/>
    <mergeCell ref="E14:J14"/>
    <mergeCell ref="K13:L13"/>
    <mergeCell ref="A10:T10"/>
    <mergeCell ref="A13:A16"/>
    <mergeCell ref="B13:B16"/>
    <mergeCell ref="P13:P16"/>
    <mergeCell ref="M13:O13"/>
    <mergeCell ref="M14:M16"/>
    <mergeCell ref="N14:O15"/>
    <mergeCell ref="A12:R12"/>
    <mergeCell ref="B18:T18"/>
    <mergeCell ref="B19:T19"/>
    <mergeCell ref="K14:K16"/>
    <mergeCell ref="L14:L16"/>
    <mergeCell ref="E15:E16"/>
    <mergeCell ref="J15:J16"/>
    <mergeCell ref="R13:R16"/>
    <mergeCell ref="H15:I15"/>
    <mergeCell ref="T13:T16"/>
    <mergeCell ref="Q13:Q16"/>
    <mergeCell ref="B20:T20"/>
    <mergeCell ref="B107:T107"/>
    <mergeCell ref="B23:T23"/>
    <mergeCell ref="B26:T26"/>
    <mergeCell ref="B50:T50"/>
    <mergeCell ref="B65:T65"/>
    <mergeCell ref="B45:T45"/>
    <mergeCell ref="B42:T42"/>
    <mergeCell ref="B66:T66"/>
    <mergeCell ref="B30:T30"/>
    <mergeCell ref="B33:T33"/>
    <mergeCell ref="B36:T36"/>
    <mergeCell ref="A31:T31"/>
    <mergeCell ref="S142:T142"/>
    <mergeCell ref="B112:T112"/>
    <mergeCell ref="A110:T110"/>
    <mergeCell ref="B51:T51"/>
    <mergeCell ref="B52:T52"/>
    <mergeCell ref="B56:T56"/>
    <mergeCell ref="B59:T59"/>
    <mergeCell ref="B95:X95"/>
    <mergeCell ref="A63:T63"/>
    <mergeCell ref="B83:T83"/>
    <mergeCell ref="B39:T39"/>
    <mergeCell ref="B115:T115"/>
    <mergeCell ref="A137:B137"/>
    <mergeCell ref="A81:T81"/>
    <mergeCell ref="B105:T105"/>
    <mergeCell ref="B106:T106"/>
    <mergeCell ref="B98:X98"/>
    <mergeCell ref="A144:T144"/>
    <mergeCell ref="B120:T120"/>
    <mergeCell ref="B123:T123"/>
    <mergeCell ref="B119:T119"/>
    <mergeCell ref="B129:T129"/>
    <mergeCell ref="B132:T132"/>
    <mergeCell ref="B126:T126"/>
    <mergeCell ref="A138:G138"/>
    <mergeCell ref="I143:L143"/>
    <mergeCell ref="Q142:R142"/>
  </mergeCells>
  <printOptions/>
  <pageMargins left="0.25" right="0.17" top="0.44" bottom="0.17" header="0.5" footer="0.35"/>
  <pageSetup horizontalDpi="600" verticalDpi="600" orientation="landscape" paperSize="9" scale="80" r:id="rId1"/>
  <rowBreaks count="3" manualBreakCount="3">
    <brk id="30" max="19" man="1"/>
    <brk id="62" max="19" man="1"/>
    <brk id="8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Litvinova</cp:lastModifiedBy>
  <cp:lastPrinted>2017-01-23T16:40:12Z</cp:lastPrinted>
  <dcterms:created xsi:type="dcterms:W3CDTF">2011-09-13T12:33:42Z</dcterms:created>
  <dcterms:modified xsi:type="dcterms:W3CDTF">2017-01-24T13:23:22Z</dcterms:modified>
  <cp:category/>
  <cp:version/>
  <cp:contentType/>
  <cp:contentStatus/>
</cp:coreProperties>
</file>