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9720" windowHeight="6840" tabRatio="913" activeTab="0"/>
  </bookViews>
  <sheets>
    <sheet name="дод 1" sheetId="1" r:id="rId1"/>
    <sheet name="дод 2 Святкові " sheetId="2" r:id="rId2"/>
  </sheets>
  <externalReferences>
    <externalReference r:id="rId5"/>
  </externalReferences>
  <definedNames>
    <definedName name="_xlnm.Print_Area" localSheetId="0">'дод 1'!$A$1:$U$44</definedName>
    <definedName name="_xlnm.Print_Area" localSheetId="1">'дод 2 Святкові '!$A$1:$K$33</definedName>
  </definedNames>
  <calcPr fullCalcOnLoad="1"/>
</workbook>
</file>

<file path=xl/sharedStrings.xml><?xml version="1.0" encoding="utf-8"?>
<sst xmlns="http://schemas.openxmlformats.org/spreadsheetml/2006/main" count="120" uniqueCount="83">
  <si>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</si>
  <si>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</si>
  <si>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</si>
  <si>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</si>
  <si>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</si>
  <si>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___________________</t>
  </si>
  <si>
    <t>до рішення Сумської міської ради</t>
  </si>
  <si>
    <t>Найменування заходу</t>
  </si>
  <si>
    <t>Джерела фінансування</t>
  </si>
  <si>
    <t>Відповідальний за виконання заходу</t>
  </si>
  <si>
    <t>Міський бюджет</t>
  </si>
  <si>
    <t>Виконавець: Яременко Г.І.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</si>
  <si>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</si>
  <si>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</si>
  <si>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</si>
  <si>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</si>
  <si>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</si>
  <si>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</si>
  <si>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м.Суми на 2011 - 2014 роки (зі змінами)"</t>
  </si>
  <si>
    <t>від ____________2012 року №                   -МР</t>
  </si>
  <si>
    <t>2008 рік</t>
  </si>
  <si>
    <t>2009 рік</t>
  </si>
  <si>
    <t>2010 рік</t>
  </si>
  <si>
    <t>Департамент інфраструктури міста Сумської міської ради та інші суб'єкти господарювання</t>
  </si>
  <si>
    <t>Департамент інфраструктури міста Сумської міської ради</t>
  </si>
  <si>
    <t xml:space="preserve">житлово-комунального господарства м.Суми </t>
  </si>
  <si>
    <t>Потреба коштів всього тис. грн.</t>
  </si>
  <si>
    <t>Виконавець: Г.І. Яременко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</si>
  <si>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</si>
  <si>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Департамент інфраструктури міста Сумської міської ради, КП ЕЗО "Міськсвітло" СМР та інші суб'єкти господарювання</t>
  </si>
  <si>
    <t>в тому числі капітальний ремонт покрівлі житлових будинків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</si>
  <si>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</si>
  <si>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</si>
  <si>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Департамент інфраструктури міста Сумської міської ради, КП "Спеціалізований комбінат" та інші суб'єкти господарювання</t>
  </si>
  <si>
    <t>Виготовлення та розміщення соціальної реклами, рекламних матеріалів до святкових та урочистих подій</t>
  </si>
  <si>
    <t>Демонтаж рекламних засобів, розміщених самовільно та з порушенням порядку розміщення зовнішньої реклами</t>
  </si>
  <si>
    <t>Управління архітектури та містобудування СМР, КП "АБК", КП ЕЗО "Міськсвітло" СМР, КП "Сумижилкомсервіс" СМР та інші суб'єкти господарювання</t>
  </si>
  <si>
    <t>Оплата  податку на земельну ділянку за адресою: м. Суми, вул. Привокзальна,4/13(каналізаційно-насосна станція)</t>
  </si>
  <si>
    <t xml:space="preserve">Придбання та монтаж покажчиків вулиць, нумерації будинків міста, інформаційних дошок про втрачені об’єкти архітектури у місті </t>
  </si>
  <si>
    <t>Додаток 2</t>
  </si>
  <si>
    <t>Створення сприятливих умов проживання населення та забезпечення надання життєво необхідних послуг</t>
  </si>
  <si>
    <t>Забезпечення надійного та безперебійного функціонування житлово-експлуатаційного господарства</t>
  </si>
  <si>
    <t>до  рішення Сумської міської ради</t>
  </si>
  <si>
    <t>програми  реформування і розвитку житлово-</t>
  </si>
  <si>
    <t xml:space="preserve">Основні завдання Програми </t>
  </si>
  <si>
    <t>в тому числі</t>
  </si>
  <si>
    <t>державний бюджет</t>
  </si>
  <si>
    <t>обласний бюджет</t>
  </si>
  <si>
    <t>міський бюджет</t>
  </si>
  <si>
    <t>2013 рік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</si>
  <si>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</si>
  <si>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</si>
  <si>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</si>
  <si>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</si>
  <si>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</si>
  <si>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</si>
  <si>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</si>
  <si>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>Капітальний ремонт об'єктів житлового господарства міста Суми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</si>
  <si>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</si>
  <si>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</si>
  <si>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 xml:space="preserve">Забезпечення функціонування об'єктів житлово-комунального господарства міста Суми </t>
  </si>
  <si>
    <t>Впровадження енергозберігаючих заходів</t>
  </si>
  <si>
    <t>Повернення бюджетних позичок на поворотній основі</t>
  </si>
  <si>
    <t>Цільовий фонд, утворений Сумською міською радою</t>
  </si>
  <si>
    <t xml:space="preserve">«Про затвердження Комплексної цільової </t>
  </si>
  <si>
    <t xml:space="preserve">«Про затвердження  Комплексної 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</si>
  <si>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2020 року</t>
  </si>
  <si>
    <t>Забезпечення постачання та розподілу природного газу до монументу "Вічна Слава"</t>
  </si>
  <si>
    <t>Зберігання демонтованих елементів благоустрою, тимчасових збірно-розбірних індивідуальних  гаражів, тимчасових  споруд  та рекламних засобів</t>
  </si>
  <si>
    <t>Демонтаж незаконно (самовільно) встановлених елементів благоустрою, тимчасових збірно-розбірних індивідуальних  гаражів, тимчасових  споруд для здійснення  підприємницької діяльності , побутового, соціально-культурного та іншого  призначення на території м.Суми</t>
  </si>
  <si>
    <t xml:space="preserve">на  2018- 2020  роки» </t>
  </si>
  <si>
    <t xml:space="preserve"> на 2018- 2020  роки» </t>
  </si>
  <si>
    <t>Обсяг ресурсів всього, тис.грн.</t>
  </si>
  <si>
    <t xml:space="preserve">Забезпечення зміцнення матеріально-технічної бази підприємств комунальної форми власності міста Суми </t>
  </si>
  <si>
    <t xml:space="preserve">Капітальний ремонт  об'єктів та елементів благоустрою 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</si>
  <si>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2020 року </t>
  </si>
  <si>
    <t>інші джерела</t>
  </si>
  <si>
    <t>Святкова ілюмінація міста та її ремонт</t>
  </si>
  <si>
    <t>Надання бюджетних позичок на поворотній основі</t>
  </si>
  <si>
    <t>Відшкодування майнової шкоди, витрат на правову допомогу  та судового збору по рішенню судів, охорона новорічних ялинок, розробка схеми теплопостачання м.Суми</t>
  </si>
  <si>
    <t>Додаток 1</t>
  </si>
  <si>
    <t xml:space="preserve">від __________ 2018 року №  ______-МР </t>
  </si>
  <si>
    <t xml:space="preserve">від _________  2018 року №  _________-МР МР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</si>
</sst>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0.00_ ;[Red]\-0.00\ "/>
    <numFmt numFmtId="216" formatCode="#,##0.000"/>
    <numFmt numFmtId="217" formatCode="#,##0.0000"/>
    <numFmt numFmtId="218" formatCode="#,##0.0"/>
    <numFmt numFmtId="219" formatCode="#,##0.00000"/>
    <numFmt numFmtId="220" formatCode="0.000_ ;[Red]\-0.000\ "/>
    <numFmt numFmtId="221" formatCode="0.0000_ ;[Red]\-0.0000\ "/>
    <numFmt numFmtId="222" formatCode="_(* #,##0.000_);_(* \(#,##0.000\);_(* &quot;-&quot;??_);_(@_)"/>
    <numFmt numFmtId="223" formatCode="_-* #,##0.000_₴_-;\-* #,##0.000_₴_-;_-* &quot;-&quot;???_₴_-;_-@_-"/>
    <numFmt numFmtId="224" formatCode="[$-422]d\ mmmm\ yyyy&quot; р.&quot;"/>
    <numFmt numFmtId="225" formatCode="#,##0.0_р_.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204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204" fontId="0" fillId="0" borderId="0" xfId="53" applyNumberFormat="1">
      <alignment/>
      <protection/>
    </xf>
    <xf numFmtId="0" fontId="0" fillId="0" borderId="0" xfId="53" applyBorder="1">
      <alignment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8" fillId="0" borderId="10" xfId="53" applyFont="1" applyBorder="1">
      <alignment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2" fontId="3" fillId="0" borderId="0" xfId="53" applyNumberFormat="1" applyFont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left"/>
      <protection/>
    </xf>
    <xf numFmtId="4" fontId="6" fillId="34" borderId="13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left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222" fontId="3" fillId="34" borderId="0" xfId="63" applyNumberFormat="1" applyFont="1" applyFill="1" applyBorder="1" applyAlignment="1">
      <alignment horizontal="center" vertical="center"/>
    </xf>
    <xf numFmtId="203" fontId="3" fillId="34" borderId="0" xfId="63" applyFont="1" applyFill="1" applyBorder="1" applyAlignment="1">
      <alignment horizontal="center" vertical="center"/>
    </xf>
    <xf numFmtId="203" fontId="6" fillId="34" borderId="10" xfId="61" applyFont="1" applyFill="1" applyBorder="1" applyAlignment="1">
      <alignment horizontal="center" vertical="center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53" applyFont="1" applyFill="1" applyBorder="1" applyAlignment="1">
      <alignment horizontal="left" vertical="center" wrapText="1"/>
      <protection/>
    </xf>
    <xf numFmtId="4" fontId="1" fillId="34" borderId="13" xfId="53" applyNumberFormat="1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204" fontId="3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204" fontId="0" fillId="34" borderId="0" xfId="0" applyNumberFormat="1" applyFill="1" applyAlignment="1">
      <alignment/>
    </xf>
    <xf numFmtId="216" fontId="6" fillId="34" borderId="10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204" fontId="3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216" fontId="11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204" fontId="2" fillId="34" borderId="0" xfId="0" applyNumberFormat="1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14" fontId="12" fillId="34" borderId="0" xfId="0" applyNumberFormat="1" applyFont="1" applyFill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/>
    </xf>
    <xf numFmtId="0" fontId="2" fillId="34" borderId="0" xfId="53" applyFont="1" applyFill="1" applyBorder="1" applyAlignment="1">
      <alignment horizontal="left" vertical="center" wrapText="1"/>
      <protection/>
    </xf>
    <xf numFmtId="0" fontId="6" fillId="34" borderId="0" xfId="0" applyFont="1" applyFill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53" applyFont="1" applyAlignment="1">
      <alignment horizontal="center" wrapText="1"/>
      <protection/>
    </xf>
    <xf numFmtId="0" fontId="9" fillId="0" borderId="0" xfId="53" applyFont="1" applyAlignment="1">
      <alignment horizontal="center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82"/>
  <sheetViews>
    <sheetView tabSelected="1" view="pageBreakPreview" zoomScale="60" zoomScalePageLayoutView="0" workbookViewId="0" topLeftCell="A1">
      <selection activeCell="K15" sqref="K15"/>
    </sheetView>
  </sheetViews>
  <sheetFormatPr defaultColWidth="9.140625" defaultRowHeight="12.75"/>
  <cols>
    <col min="1" max="1" width="5.00390625" style="57" customWidth="1"/>
    <col min="2" max="2" width="64.140625" style="57" customWidth="1"/>
    <col min="3" max="3" width="21.57421875" style="57" customWidth="1"/>
    <col min="4" max="4" width="13.421875" style="57" hidden="1" customWidth="1"/>
    <col min="5" max="5" width="14.7109375" style="57" customWidth="1"/>
    <col min="6" max="6" width="12.8515625" style="57" customWidth="1"/>
    <col min="7" max="7" width="20.7109375" style="57" customWidth="1"/>
    <col min="8" max="8" width="16.00390625" style="57" customWidth="1"/>
    <col min="9" max="9" width="15.28125" style="57" customWidth="1"/>
    <col min="10" max="10" width="15.7109375" style="57" customWidth="1"/>
    <col min="11" max="11" width="17.7109375" style="57" customWidth="1"/>
    <col min="12" max="12" width="14.140625" style="57" customWidth="1"/>
    <col min="13" max="13" width="12.421875" style="57" hidden="1" customWidth="1"/>
    <col min="14" max="14" width="14.8515625" style="57" customWidth="1"/>
    <col min="15" max="15" width="14.28125" style="57" customWidth="1"/>
    <col min="16" max="16" width="27.7109375" style="57" customWidth="1"/>
    <col min="17" max="17" width="16.28125" style="57" customWidth="1"/>
    <col min="18" max="18" width="15.140625" style="57" customWidth="1"/>
    <col min="19" max="19" width="14.140625" style="57" customWidth="1"/>
    <col min="20" max="20" width="17.28125" style="57" customWidth="1"/>
    <col min="21" max="21" width="13.8515625" style="57" customWidth="1"/>
    <col min="22" max="22" width="10.7109375" style="57" bestFit="1" customWidth="1"/>
    <col min="23" max="16384" width="9.140625" style="57" customWidth="1"/>
  </cols>
  <sheetData>
    <row r="1" spans="1:20" ht="18.75" customHeight="1">
      <c r="A1" s="58"/>
      <c r="B1" s="58"/>
      <c r="C1" s="58"/>
      <c r="D1" s="58"/>
      <c r="E1" s="58"/>
      <c r="F1" s="58"/>
      <c r="G1" s="58"/>
      <c r="H1" s="58"/>
      <c r="I1" s="63"/>
      <c r="J1" s="63"/>
      <c r="K1" s="63"/>
      <c r="L1" s="63"/>
      <c r="M1" s="63"/>
      <c r="N1" s="63"/>
      <c r="O1" s="94" t="s">
        <v>80</v>
      </c>
      <c r="P1" s="94"/>
      <c r="Q1" s="94"/>
      <c r="R1" s="94"/>
      <c r="S1" s="94"/>
      <c r="T1" s="94"/>
    </row>
    <row r="2" spans="1:20" ht="18.75">
      <c r="A2" s="58"/>
      <c r="B2" s="58"/>
      <c r="C2" s="58"/>
      <c r="D2" s="58"/>
      <c r="E2" s="58"/>
      <c r="F2" s="58"/>
      <c r="G2" s="58"/>
      <c r="H2" s="58"/>
      <c r="I2" s="64"/>
      <c r="J2" s="64"/>
      <c r="K2" s="64"/>
      <c r="L2" s="64"/>
      <c r="M2" s="64"/>
      <c r="N2" s="64"/>
      <c r="O2" s="106" t="s">
        <v>42</v>
      </c>
      <c r="P2" s="106"/>
      <c r="Q2" s="106"/>
      <c r="R2" s="106"/>
      <c r="S2" s="106"/>
      <c r="T2" s="106"/>
    </row>
    <row r="3" spans="1:20" ht="18.75">
      <c r="A3" s="58"/>
      <c r="B3" s="58"/>
      <c r="C3" s="58"/>
      <c r="D3" s="58"/>
      <c r="E3" s="58"/>
      <c r="F3" s="58"/>
      <c r="G3" s="58"/>
      <c r="H3" s="58"/>
      <c r="I3" s="64"/>
      <c r="J3" s="64"/>
      <c r="K3" s="64"/>
      <c r="L3" s="64"/>
      <c r="M3" s="64"/>
      <c r="N3" s="64"/>
      <c r="O3" s="106" t="s">
        <v>64</v>
      </c>
      <c r="P3" s="106"/>
      <c r="Q3" s="106"/>
      <c r="R3" s="106"/>
      <c r="S3" s="106"/>
      <c r="T3" s="106"/>
    </row>
    <row r="4" spans="1:20" ht="18.75">
      <c r="A4" s="58"/>
      <c r="B4" s="58"/>
      <c r="C4" s="58"/>
      <c r="D4" s="58"/>
      <c r="E4" s="58"/>
      <c r="F4" s="58"/>
      <c r="G4" s="58"/>
      <c r="H4" s="58"/>
      <c r="I4" s="64"/>
      <c r="J4" s="64"/>
      <c r="K4" s="64"/>
      <c r="L4" s="64"/>
      <c r="M4" s="64"/>
      <c r="N4" s="64"/>
      <c r="O4" s="106" t="s">
        <v>43</v>
      </c>
      <c r="P4" s="106"/>
      <c r="Q4" s="106"/>
      <c r="R4" s="106"/>
      <c r="S4" s="106"/>
      <c r="T4" s="106"/>
    </row>
    <row r="5" spans="1:20" ht="18.75">
      <c r="A5" s="58"/>
      <c r="B5" s="58"/>
      <c r="C5" s="58"/>
      <c r="D5" s="58"/>
      <c r="E5" s="58"/>
      <c r="F5" s="58"/>
      <c r="G5" s="58"/>
      <c r="H5" s="58"/>
      <c r="I5" s="64"/>
      <c r="J5" s="64"/>
      <c r="K5" s="64"/>
      <c r="L5" s="64"/>
      <c r="M5" s="64"/>
      <c r="N5" s="64"/>
      <c r="O5" s="106" t="s">
        <v>3</v>
      </c>
      <c r="P5" s="106"/>
      <c r="Q5" s="106"/>
      <c r="R5" s="106"/>
      <c r="S5" s="106"/>
      <c r="T5" s="106"/>
    </row>
    <row r="6" spans="1:20" ht="18.75">
      <c r="A6" s="58"/>
      <c r="B6" s="58"/>
      <c r="C6" s="58"/>
      <c r="D6" s="58"/>
      <c r="E6" s="58"/>
      <c r="F6" s="58"/>
      <c r="G6" s="58"/>
      <c r="H6" s="58"/>
      <c r="I6" s="64"/>
      <c r="J6" s="64"/>
      <c r="K6" s="64"/>
      <c r="L6" s="64"/>
      <c r="M6" s="64"/>
      <c r="N6" s="64"/>
      <c r="O6" s="106" t="s">
        <v>71</v>
      </c>
      <c r="P6" s="106"/>
      <c r="Q6" s="106"/>
      <c r="R6" s="106"/>
      <c r="S6" s="106"/>
      <c r="T6" s="106"/>
    </row>
    <row r="7" spans="1:20" ht="15.75" customHeight="1">
      <c r="A7" s="58"/>
      <c r="B7" s="58"/>
      <c r="C7" s="58"/>
      <c r="D7" s="58"/>
      <c r="E7" s="58"/>
      <c r="F7" s="58"/>
      <c r="G7" s="58"/>
      <c r="H7" s="58"/>
      <c r="I7" s="64"/>
      <c r="J7" s="64"/>
      <c r="K7" s="64"/>
      <c r="L7" s="64"/>
      <c r="M7" s="64"/>
      <c r="N7" s="64"/>
      <c r="O7" s="107" t="s">
        <v>82</v>
      </c>
      <c r="P7" s="107"/>
      <c r="Q7" s="107"/>
      <c r="R7" s="65"/>
      <c r="S7" s="65"/>
      <c r="T7" s="65"/>
    </row>
    <row r="8" spans="1:18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0" ht="18" customHeight="1">
      <c r="A9" s="105" t="s">
        <v>75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1:20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03"/>
      <c r="N10" s="103"/>
      <c r="O10" s="103"/>
      <c r="P10" s="103"/>
      <c r="Q10" s="103"/>
      <c r="R10" s="103"/>
      <c r="S10" s="103"/>
      <c r="T10" s="103"/>
    </row>
    <row r="11" spans="1:21" ht="19.5" customHeight="1">
      <c r="A11" s="97" t="s">
        <v>1</v>
      </c>
      <c r="B11" s="97" t="s">
        <v>44</v>
      </c>
      <c r="C11" s="102" t="s">
        <v>72</v>
      </c>
      <c r="D11" s="66"/>
      <c r="E11" s="99" t="s">
        <v>45</v>
      </c>
      <c r="F11" s="100"/>
      <c r="G11" s="100"/>
      <c r="H11" s="101"/>
      <c r="I11" s="99" t="s">
        <v>4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/>
    </row>
    <row r="12" spans="1:21" ht="21" customHeight="1">
      <c r="A12" s="104"/>
      <c r="B12" s="104"/>
      <c r="C12" s="102"/>
      <c r="D12" s="67"/>
      <c r="E12" s="97" t="s">
        <v>46</v>
      </c>
      <c r="F12" s="97" t="s">
        <v>47</v>
      </c>
      <c r="G12" s="97" t="s">
        <v>48</v>
      </c>
      <c r="H12" s="97" t="s">
        <v>76</v>
      </c>
      <c r="I12" s="99">
        <v>2018</v>
      </c>
      <c r="J12" s="100"/>
      <c r="K12" s="100"/>
      <c r="L12" s="101"/>
      <c r="M12" s="99" t="s">
        <v>49</v>
      </c>
      <c r="N12" s="102">
        <v>2019</v>
      </c>
      <c r="O12" s="102"/>
      <c r="P12" s="102"/>
      <c r="Q12" s="102"/>
      <c r="R12" s="99">
        <v>2020</v>
      </c>
      <c r="S12" s="100"/>
      <c r="T12" s="100"/>
      <c r="U12" s="101"/>
    </row>
    <row r="13" spans="1:21" ht="63.75" customHeight="1">
      <c r="A13" s="98"/>
      <c r="B13" s="98"/>
      <c r="C13" s="97"/>
      <c r="D13" s="68"/>
      <c r="E13" s="98"/>
      <c r="F13" s="98"/>
      <c r="G13" s="98"/>
      <c r="H13" s="98"/>
      <c r="I13" s="62" t="s">
        <v>46</v>
      </c>
      <c r="J13" s="62" t="s">
        <v>47</v>
      </c>
      <c r="K13" s="62" t="s">
        <v>48</v>
      </c>
      <c r="L13" s="91" t="s">
        <v>76</v>
      </c>
      <c r="M13" s="99"/>
      <c r="N13" s="62" t="s">
        <v>46</v>
      </c>
      <c r="O13" s="62" t="s">
        <v>47</v>
      </c>
      <c r="P13" s="62" t="s">
        <v>48</v>
      </c>
      <c r="Q13" s="91" t="s">
        <v>76</v>
      </c>
      <c r="R13" s="62" t="s">
        <v>46</v>
      </c>
      <c r="S13" s="62" t="s">
        <v>47</v>
      </c>
      <c r="T13" s="62" t="s">
        <v>48</v>
      </c>
      <c r="U13" s="91" t="s">
        <v>76</v>
      </c>
    </row>
    <row r="14" spans="1:22" ht="43.5" customHeight="1">
      <c r="A14" s="52">
        <v>1</v>
      </c>
      <c r="B14" s="51" t="s">
        <v>50</v>
      </c>
      <c r="C14" s="44">
        <f>E14+F14+G14+H14</f>
        <v>1067407.5</v>
      </c>
      <c r="D14" s="44">
        <f>E14+F14+G14</f>
        <v>1067407.5</v>
      </c>
      <c r="E14" s="44">
        <f>I14+N14+R14</f>
        <v>0</v>
      </c>
      <c r="F14" s="44"/>
      <c r="G14" s="44">
        <f aca="true" t="shared" si="0" ref="G14:G33">K14+P14+T14</f>
        <v>1067407.5</v>
      </c>
      <c r="H14" s="44"/>
      <c r="I14" s="46">
        <v>0</v>
      </c>
      <c r="J14" s="46"/>
      <c r="K14" s="46">
        <f>324400+100</f>
        <v>324500</v>
      </c>
      <c r="L14" s="56"/>
      <c r="M14" s="46" t="e">
        <f>#REF!</f>
        <v>#REF!</v>
      </c>
      <c r="N14" s="46"/>
      <c r="O14" s="46"/>
      <c r="P14" s="46">
        <v>359992</v>
      </c>
      <c r="Q14" s="46"/>
      <c r="R14" s="46">
        <v>0</v>
      </c>
      <c r="S14" s="46"/>
      <c r="T14" s="46">
        <v>382915.5</v>
      </c>
      <c r="U14" s="92"/>
      <c r="V14" s="69"/>
    </row>
    <row r="15" spans="1:21" ht="37.5" customHeight="1">
      <c r="A15" s="52">
        <f>A14+1</f>
        <v>2</v>
      </c>
      <c r="B15" s="51" t="s">
        <v>51</v>
      </c>
      <c r="C15" s="44">
        <f>E15+F15+G15+H15</f>
        <v>186000</v>
      </c>
      <c r="D15" s="44">
        <f aca="true" t="shared" si="1" ref="D15:D25">E15+F15+G15</f>
        <v>186000</v>
      </c>
      <c r="E15" s="44">
        <f>I15+N15+R15</f>
        <v>0</v>
      </c>
      <c r="F15" s="44"/>
      <c r="G15" s="44">
        <f t="shared" si="0"/>
        <v>186000</v>
      </c>
      <c r="H15" s="44"/>
      <c r="I15" s="46"/>
      <c r="J15" s="46"/>
      <c r="K15" s="46">
        <v>55000</v>
      </c>
      <c r="L15" s="92"/>
      <c r="M15" s="46">
        <v>4760</v>
      </c>
      <c r="N15" s="46">
        <v>0</v>
      </c>
      <c r="O15" s="46">
        <v>0</v>
      </c>
      <c r="P15" s="46">
        <v>62000</v>
      </c>
      <c r="Q15" s="46"/>
      <c r="R15" s="46"/>
      <c r="S15" s="46">
        <v>0</v>
      </c>
      <c r="T15" s="46">
        <v>69000</v>
      </c>
      <c r="U15" s="92"/>
    </row>
    <row r="16" spans="1:21" ht="70.5" customHeight="1">
      <c r="A16" s="52">
        <f aca="true" t="shared" si="2" ref="A16:A23">A15+1</f>
        <v>3</v>
      </c>
      <c r="B16" s="51" t="s">
        <v>52</v>
      </c>
      <c r="C16" s="44">
        <f>E16+F16+G16+H16</f>
        <v>132158</v>
      </c>
      <c r="D16" s="44">
        <f t="shared" si="1"/>
        <v>130458</v>
      </c>
      <c r="E16" s="44"/>
      <c r="F16" s="44">
        <f>J16+O16+S16</f>
        <v>0</v>
      </c>
      <c r="G16" s="44">
        <f t="shared" si="0"/>
        <v>130458</v>
      </c>
      <c r="H16" s="44">
        <f>L16+Q16+U16</f>
        <v>1700</v>
      </c>
      <c r="I16" s="46"/>
      <c r="J16" s="46"/>
      <c r="K16" s="46">
        <v>42327</v>
      </c>
      <c r="L16" s="49">
        <v>540</v>
      </c>
      <c r="M16" s="46">
        <v>13299.9</v>
      </c>
      <c r="N16" s="46"/>
      <c r="O16" s="46">
        <v>0</v>
      </c>
      <c r="P16" s="46">
        <v>43416</v>
      </c>
      <c r="Q16" s="46">
        <v>560</v>
      </c>
      <c r="R16" s="46"/>
      <c r="S16" s="46"/>
      <c r="T16" s="46">
        <v>44715</v>
      </c>
      <c r="U16" s="49">
        <v>600</v>
      </c>
    </row>
    <row r="17" spans="1:21" ht="84.75" customHeight="1">
      <c r="A17" s="52">
        <f t="shared" si="2"/>
        <v>4</v>
      </c>
      <c r="B17" s="51" t="s">
        <v>53</v>
      </c>
      <c r="C17" s="44">
        <f aca="true" t="shared" si="3" ref="C17:C34">E17+F17+G17+H17</f>
        <v>68000.2</v>
      </c>
      <c r="D17" s="44">
        <f t="shared" si="1"/>
        <v>67639.2</v>
      </c>
      <c r="E17" s="44"/>
      <c r="F17" s="44"/>
      <c r="G17" s="44">
        <f t="shared" si="0"/>
        <v>67639.2</v>
      </c>
      <c r="H17" s="44">
        <f>L17+Q17+U17</f>
        <v>361</v>
      </c>
      <c r="I17" s="46"/>
      <c r="J17" s="46"/>
      <c r="K17" s="46">
        <v>21696.7</v>
      </c>
      <c r="L17" s="49">
        <v>116</v>
      </c>
      <c r="M17" s="46">
        <v>117795.5</v>
      </c>
      <c r="N17" s="46"/>
      <c r="O17" s="46"/>
      <c r="P17" s="46">
        <v>22613.5</v>
      </c>
      <c r="Q17" s="46">
        <v>120</v>
      </c>
      <c r="R17" s="46"/>
      <c r="S17" s="46"/>
      <c r="T17" s="46">
        <v>23329</v>
      </c>
      <c r="U17" s="49">
        <v>125</v>
      </c>
    </row>
    <row r="18" spans="1:21" ht="27" customHeight="1">
      <c r="A18" s="52">
        <f t="shared" si="2"/>
        <v>5</v>
      </c>
      <c r="B18" s="51" t="s">
        <v>54</v>
      </c>
      <c r="C18" s="44">
        <f t="shared" si="3"/>
        <v>16581.4</v>
      </c>
      <c r="D18" s="44">
        <f t="shared" si="1"/>
        <v>16581.4</v>
      </c>
      <c r="E18" s="44"/>
      <c r="F18" s="44"/>
      <c r="G18" s="44">
        <f t="shared" si="0"/>
        <v>16581.4</v>
      </c>
      <c r="H18" s="44"/>
      <c r="I18" s="46"/>
      <c r="J18" s="46"/>
      <c r="K18" s="46">
        <v>5421.4</v>
      </c>
      <c r="L18" s="92"/>
      <c r="M18" s="46">
        <v>7405.3</v>
      </c>
      <c r="N18" s="46"/>
      <c r="O18" s="46"/>
      <c r="P18" s="46">
        <v>5500</v>
      </c>
      <c r="Q18" s="46"/>
      <c r="R18" s="46"/>
      <c r="S18" s="46"/>
      <c r="T18" s="46">
        <v>5660</v>
      </c>
      <c r="U18" s="92"/>
    </row>
    <row r="19" spans="1:21" ht="51" customHeight="1">
      <c r="A19" s="52">
        <f t="shared" si="2"/>
        <v>6</v>
      </c>
      <c r="B19" s="51" t="s">
        <v>55</v>
      </c>
      <c r="C19" s="44">
        <f t="shared" si="3"/>
        <v>61905</v>
      </c>
      <c r="D19" s="44">
        <f t="shared" si="1"/>
        <v>61905</v>
      </c>
      <c r="E19" s="44"/>
      <c r="F19" s="44"/>
      <c r="G19" s="44">
        <f t="shared" si="0"/>
        <v>61905</v>
      </c>
      <c r="H19" s="44"/>
      <c r="I19" s="46"/>
      <c r="J19" s="46"/>
      <c r="K19" s="46">
        <v>20075</v>
      </c>
      <c r="L19" s="92"/>
      <c r="M19" s="46">
        <v>22035.5</v>
      </c>
      <c r="N19" s="46"/>
      <c r="O19" s="46"/>
      <c r="P19" s="46">
        <v>20255</v>
      </c>
      <c r="Q19" s="46"/>
      <c r="R19" s="46"/>
      <c r="S19" s="46"/>
      <c r="T19" s="46">
        <v>21575</v>
      </c>
      <c r="U19" s="92"/>
    </row>
    <row r="20" spans="1:21" ht="56.25" customHeight="1">
      <c r="A20" s="52">
        <f t="shared" si="2"/>
        <v>7</v>
      </c>
      <c r="B20" s="51" t="s">
        <v>56</v>
      </c>
      <c r="C20" s="44">
        <f t="shared" si="3"/>
        <v>3600</v>
      </c>
      <c r="D20" s="44">
        <f t="shared" si="1"/>
        <v>3600</v>
      </c>
      <c r="E20" s="44"/>
      <c r="F20" s="44"/>
      <c r="G20" s="44">
        <f t="shared" si="0"/>
        <v>3600</v>
      </c>
      <c r="H20" s="44"/>
      <c r="I20" s="46"/>
      <c r="J20" s="46"/>
      <c r="K20" s="46">
        <v>1000</v>
      </c>
      <c r="L20" s="92"/>
      <c r="M20" s="46">
        <v>13568.2</v>
      </c>
      <c r="N20" s="46"/>
      <c r="O20" s="46"/>
      <c r="P20" s="46">
        <v>1200</v>
      </c>
      <c r="Q20" s="46"/>
      <c r="R20" s="46"/>
      <c r="S20" s="46"/>
      <c r="T20" s="46">
        <v>1400</v>
      </c>
      <c r="U20" s="92"/>
    </row>
    <row r="21" spans="1:21" ht="50.25" customHeight="1">
      <c r="A21" s="52">
        <f t="shared" si="2"/>
        <v>8</v>
      </c>
      <c r="B21" s="51" t="s">
        <v>74</v>
      </c>
      <c r="C21" s="44">
        <f t="shared" si="3"/>
        <v>35880</v>
      </c>
      <c r="D21" s="44">
        <f t="shared" si="1"/>
        <v>35880</v>
      </c>
      <c r="E21" s="44"/>
      <c r="F21" s="44"/>
      <c r="G21" s="44">
        <f t="shared" si="0"/>
        <v>35880</v>
      </c>
      <c r="H21" s="44"/>
      <c r="I21" s="46"/>
      <c r="J21" s="46"/>
      <c r="K21" s="46">
        <v>11780</v>
      </c>
      <c r="L21" s="92"/>
      <c r="M21" s="46">
        <v>2008.9</v>
      </c>
      <c r="N21" s="46"/>
      <c r="O21" s="46"/>
      <c r="P21" s="46">
        <v>12000</v>
      </c>
      <c r="Q21" s="46"/>
      <c r="R21" s="46">
        <f>575-575</f>
        <v>0</v>
      </c>
      <c r="S21" s="46"/>
      <c r="T21" s="46">
        <v>12100</v>
      </c>
      <c r="U21" s="92"/>
    </row>
    <row r="22" spans="1:21" ht="52.5" customHeight="1">
      <c r="A22" s="52">
        <f t="shared" si="2"/>
        <v>9</v>
      </c>
      <c r="B22" s="51" t="s">
        <v>57</v>
      </c>
      <c r="C22" s="44">
        <f t="shared" si="3"/>
        <v>203000</v>
      </c>
      <c r="D22" s="44">
        <f t="shared" si="1"/>
        <v>203000</v>
      </c>
      <c r="E22" s="44">
        <f>I22+N22+R22</f>
        <v>0</v>
      </c>
      <c r="F22" s="44">
        <f>J22+O22+S22</f>
        <v>0</v>
      </c>
      <c r="G22" s="44">
        <f t="shared" si="0"/>
        <v>203000</v>
      </c>
      <c r="H22" s="44"/>
      <c r="I22" s="46"/>
      <c r="J22" s="46"/>
      <c r="K22" s="46">
        <v>65000</v>
      </c>
      <c r="L22" s="92"/>
      <c r="M22" s="46">
        <v>882.7</v>
      </c>
      <c r="N22" s="46"/>
      <c r="O22" s="46"/>
      <c r="P22" s="46">
        <v>68000</v>
      </c>
      <c r="Q22" s="46"/>
      <c r="R22" s="46"/>
      <c r="S22" s="46"/>
      <c r="T22" s="46">
        <v>70000</v>
      </c>
      <c r="U22" s="92"/>
    </row>
    <row r="23" spans="1:21" ht="72" customHeight="1">
      <c r="A23" s="52">
        <f t="shared" si="2"/>
        <v>10</v>
      </c>
      <c r="B23" s="51" t="s">
        <v>58</v>
      </c>
      <c r="C23" s="44">
        <f t="shared" si="3"/>
        <v>11712.73</v>
      </c>
      <c r="D23" s="44">
        <f t="shared" si="1"/>
        <v>11712.73</v>
      </c>
      <c r="E23" s="44"/>
      <c r="F23" s="44"/>
      <c r="G23" s="44">
        <f t="shared" si="0"/>
        <v>11712.73</v>
      </c>
      <c r="H23" s="44"/>
      <c r="I23" s="46"/>
      <c r="J23" s="46"/>
      <c r="K23" s="46">
        <v>3891.3</v>
      </c>
      <c r="L23" s="92"/>
      <c r="M23" s="46">
        <v>1969.3</v>
      </c>
      <c r="N23" s="46"/>
      <c r="O23" s="46"/>
      <c r="P23" s="46">
        <v>3739.48</v>
      </c>
      <c r="Q23" s="46"/>
      <c r="R23" s="46"/>
      <c r="S23" s="46"/>
      <c r="T23" s="46">
        <v>4081.95</v>
      </c>
      <c r="U23" s="92"/>
    </row>
    <row r="24" spans="1:21" ht="45.75" customHeight="1">
      <c r="A24" s="52">
        <v>11</v>
      </c>
      <c r="B24" s="51" t="s">
        <v>59</v>
      </c>
      <c r="C24" s="44">
        <f t="shared" si="3"/>
        <v>25950.4</v>
      </c>
      <c r="D24" s="44">
        <f t="shared" si="1"/>
        <v>25950.4</v>
      </c>
      <c r="E24" s="44"/>
      <c r="F24" s="44"/>
      <c r="G24" s="44">
        <f t="shared" si="0"/>
        <v>25950.4</v>
      </c>
      <c r="H24" s="44"/>
      <c r="I24" s="46"/>
      <c r="J24" s="46"/>
      <c r="K24" s="46">
        <v>7720.4</v>
      </c>
      <c r="L24" s="92"/>
      <c r="M24" s="46"/>
      <c r="N24" s="46"/>
      <c r="O24" s="46"/>
      <c r="P24" s="46">
        <v>8580</v>
      </c>
      <c r="Q24" s="46"/>
      <c r="R24" s="46"/>
      <c r="S24" s="46"/>
      <c r="T24" s="46">
        <v>9650</v>
      </c>
      <c r="U24" s="92"/>
    </row>
    <row r="25" spans="1:21" ht="39" customHeight="1">
      <c r="A25" s="52">
        <v>12</v>
      </c>
      <c r="B25" s="51" t="s">
        <v>60</v>
      </c>
      <c r="C25" s="44">
        <f t="shared" si="3"/>
        <v>4771.7</v>
      </c>
      <c r="D25" s="44">
        <f t="shared" si="1"/>
        <v>4771.7</v>
      </c>
      <c r="E25" s="44"/>
      <c r="F25" s="44"/>
      <c r="G25" s="44">
        <f t="shared" si="0"/>
        <v>4771.7</v>
      </c>
      <c r="H25" s="44"/>
      <c r="I25" s="46"/>
      <c r="J25" s="46"/>
      <c r="K25" s="46">
        <v>1521.7</v>
      </c>
      <c r="L25" s="92"/>
      <c r="M25" s="46"/>
      <c r="N25" s="46"/>
      <c r="O25" s="46"/>
      <c r="P25" s="46">
        <v>1600</v>
      </c>
      <c r="Q25" s="46"/>
      <c r="R25" s="46"/>
      <c r="S25" s="46"/>
      <c r="T25" s="46">
        <v>1650</v>
      </c>
      <c r="U25" s="92"/>
    </row>
    <row r="26" spans="1:21" ht="37.5" customHeight="1">
      <c r="A26" s="52">
        <v>13</v>
      </c>
      <c r="B26" s="51" t="s">
        <v>61</v>
      </c>
      <c r="C26" s="44">
        <f t="shared" si="3"/>
        <v>4500</v>
      </c>
      <c r="D26" s="44"/>
      <c r="E26" s="44"/>
      <c r="F26" s="44"/>
      <c r="G26" s="44">
        <f t="shared" si="0"/>
        <v>4500</v>
      </c>
      <c r="H26" s="44"/>
      <c r="I26" s="46"/>
      <c r="J26" s="46"/>
      <c r="K26" s="46">
        <v>1500</v>
      </c>
      <c r="L26" s="92"/>
      <c r="M26" s="46"/>
      <c r="N26" s="46"/>
      <c r="O26" s="46"/>
      <c r="P26" s="46">
        <v>1500</v>
      </c>
      <c r="Q26" s="46"/>
      <c r="R26" s="46"/>
      <c r="S26" s="46"/>
      <c r="T26" s="46">
        <v>1500</v>
      </c>
      <c r="U26" s="92"/>
    </row>
    <row r="27" spans="1:21" ht="65.25" customHeight="1">
      <c r="A27" s="52">
        <v>14</v>
      </c>
      <c r="B27" s="51" t="s">
        <v>73</v>
      </c>
      <c r="C27" s="44">
        <f t="shared" si="3"/>
        <v>127784.3</v>
      </c>
      <c r="D27" s="44"/>
      <c r="E27" s="44"/>
      <c r="F27" s="44"/>
      <c r="G27" s="44">
        <f t="shared" si="0"/>
        <v>127784.3</v>
      </c>
      <c r="H27" s="44"/>
      <c r="I27" s="46"/>
      <c r="J27" s="46"/>
      <c r="K27" s="46">
        <f>127284.3+500</f>
        <v>127784.3</v>
      </c>
      <c r="L27" s="92"/>
      <c r="M27" s="46"/>
      <c r="N27" s="46"/>
      <c r="O27" s="46"/>
      <c r="P27" s="70"/>
      <c r="Q27" s="46"/>
      <c r="R27" s="46"/>
      <c r="S27" s="46"/>
      <c r="T27" s="70"/>
      <c r="U27" s="92"/>
    </row>
    <row r="28" spans="1:21" ht="48.75" customHeight="1">
      <c r="A28" s="52">
        <v>15</v>
      </c>
      <c r="B28" s="51" t="s">
        <v>40</v>
      </c>
      <c r="C28" s="44">
        <f t="shared" si="3"/>
        <v>5940</v>
      </c>
      <c r="D28" s="44"/>
      <c r="E28" s="44"/>
      <c r="F28" s="44"/>
      <c r="G28" s="44">
        <f t="shared" si="0"/>
        <v>5940</v>
      </c>
      <c r="H28" s="44"/>
      <c r="I28" s="46"/>
      <c r="J28" s="46"/>
      <c r="K28" s="46">
        <v>1980</v>
      </c>
      <c r="L28" s="92"/>
      <c r="M28" s="46"/>
      <c r="N28" s="46"/>
      <c r="O28" s="46"/>
      <c r="P28" s="46">
        <v>1980</v>
      </c>
      <c r="Q28" s="46"/>
      <c r="R28" s="46"/>
      <c r="S28" s="46"/>
      <c r="T28" s="46">
        <v>1980</v>
      </c>
      <c r="U28" s="92"/>
    </row>
    <row r="29" spans="1:24" ht="65.25" customHeight="1">
      <c r="A29" s="52">
        <v>16</v>
      </c>
      <c r="B29" s="51" t="s">
        <v>41</v>
      </c>
      <c r="C29" s="44">
        <f t="shared" si="3"/>
        <v>3000</v>
      </c>
      <c r="D29" s="44"/>
      <c r="E29" s="44"/>
      <c r="F29" s="44"/>
      <c r="G29" s="44">
        <f t="shared" si="0"/>
        <v>3000</v>
      </c>
      <c r="H29" s="44"/>
      <c r="I29" s="46"/>
      <c r="J29" s="46"/>
      <c r="K29" s="46">
        <v>3000</v>
      </c>
      <c r="L29" s="92"/>
      <c r="M29" s="46"/>
      <c r="N29" s="46"/>
      <c r="O29" s="46"/>
      <c r="P29" s="46"/>
      <c r="Q29" s="46"/>
      <c r="R29" s="46"/>
      <c r="S29" s="46"/>
      <c r="T29" s="46"/>
      <c r="U29" s="92"/>
      <c r="X29" s="71"/>
    </row>
    <row r="30" spans="1:24" ht="75">
      <c r="A30" s="52">
        <v>17</v>
      </c>
      <c r="B30" s="51" t="s">
        <v>28</v>
      </c>
      <c r="C30" s="44">
        <f t="shared" si="3"/>
        <v>275000</v>
      </c>
      <c r="D30" s="44"/>
      <c r="E30" s="44">
        <f>I30+N30+R30</f>
        <v>0</v>
      </c>
      <c r="F30" s="44"/>
      <c r="G30" s="44">
        <f t="shared" si="0"/>
        <v>275000</v>
      </c>
      <c r="H30" s="44"/>
      <c r="I30" s="46"/>
      <c r="J30" s="46"/>
      <c r="K30" s="46">
        <v>88000</v>
      </c>
      <c r="L30" s="92"/>
      <c r="M30" s="46"/>
      <c r="N30" s="46"/>
      <c r="O30" s="46"/>
      <c r="P30" s="46">
        <v>92000</v>
      </c>
      <c r="Q30" s="46"/>
      <c r="R30" s="46"/>
      <c r="S30" s="46"/>
      <c r="T30" s="46">
        <v>95000</v>
      </c>
      <c r="U30" s="92"/>
      <c r="X30" s="71"/>
    </row>
    <row r="31" spans="1:24" ht="40.5" customHeight="1">
      <c r="A31" s="52">
        <v>18</v>
      </c>
      <c r="B31" s="51" t="s">
        <v>62</v>
      </c>
      <c r="C31" s="44">
        <f t="shared" si="3"/>
        <v>-2074.09</v>
      </c>
      <c r="D31" s="44"/>
      <c r="E31" s="44"/>
      <c r="F31" s="44"/>
      <c r="G31" s="44">
        <f t="shared" si="0"/>
        <v>-2074.09</v>
      </c>
      <c r="H31" s="44"/>
      <c r="I31" s="46"/>
      <c r="J31" s="46"/>
      <c r="K31" s="46">
        <f>-2079.09+5</f>
        <v>-2074.09</v>
      </c>
      <c r="L31" s="92"/>
      <c r="M31" s="46"/>
      <c r="N31" s="46"/>
      <c r="O31" s="46"/>
      <c r="P31" s="46"/>
      <c r="Q31" s="46"/>
      <c r="R31" s="46"/>
      <c r="S31" s="46"/>
      <c r="T31" s="70"/>
      <c r="U31" s="92"/>
      <c r="X31" s="71"/>
    </row>
    <row r="32" spans="1:24" ht="39.75" customHeight="1" hidden="1">
      <c r="A32" s="52">
        <v>24</v>
      </c>
      <c r="B32" s="51" t="s">
        <v>63</v>
      </c>
      <c r="C32" s="44">
        <f t="shared" si="3"/>
        <v>0</v>
      </c>
      <c r="D32" s="44"/>
      <c r="E32" s="44"/>
      <c r="F32" s="44"/>
      <c r="G32" s="44">
        <f t="shared" si="0"/>
        <v>0</v>
      </c>
      <c r="H32" s="44"/>
      <c r="I32" s="46"/>
      <c r="J32" s="46"/>
      <c r="K32" s="46"/>
      <c r="L32" s="46"/>
      <c r="M32" s="46"/>
      <c r="N32" s="46"/>
      <c r="O32" s="46"/>
      <c r="P32" s="46">
        <v>0</v>
      </c>
      <c r="Q32" s="46"/>
      <c r="R32" s="46"/>
      <c r="S32" s="46"/>
      <c r="T32" s="70">
        <v>0</v>
      </c>
      <c r="U32" s="92"/>
      <c r="X32" s="71"/>
    </row>
    <row r="33" spans="1:24" ht="39.75" customHeight="1">
      <c r="A33" s="52">
        <v>19</v>
      </c>
      <c r="B33" s="51" t="s">
        <v>78</v>
      </c>
      <c r="C33" s="44">
        <f t="shared" si="3"/>
        <v>74070.2</v>
      </c>
      <c r="D33" s="44"/>
      <c r="E33" s="44"/>
      <c r="F33" s="44"/>
      <c r="G33" s="44">
        <f t="shared" si="0"/>
        <v>74070.2</v>
      </c>
      <c r="H33" s="44"/>
      <c r="I33" s="46"/>
      <c r="J33" s="46"/>
      <c r="K33" s="46">
        <v>74070.2</v>
      </c>
      <c r="L33" s="46"/>
      <c r="M33" s="46"/>
      <c r="N33" s="46"/>
      <c r="O33" s="46"/>
      <c r="P33" s="46"/>
      <c r="Q33" s="46"/>
      <c r="R33" s="46"/>
      <c r="S33" s="46"/>
      <c r="T33" s="70"/>
      <c r="U33" s="92"/>
      <c r="X33" s="71"/>
    </row>
    <row r="34" spans="1:21" ht="18.75">
      <c r="A34" s="102" t="s">
        <v>0</v>
      </c>
      <c r="B34" s="102"/>
      <c r="C34" s="44">
        <f t="shared" si="3"/>
        <v>2305187.34</v>
      </c>
      <c r="D34" s="44">
        <f>D14+D15+D16+D17+D18+D19+D20+D21+D22+D23+D24+D25+D26+D27+D28+D29+D30+D31</f>
        <v>1814905.9299999997</v>
      </c>
      <c r="E34" s="44">
        <f>E14+E15+E16+E17+E18+E19+E20+E21+E22+E23+E24+E25+E26+E27+E28+E29+E30+E31</f>
        <v>0</v>
      </c>
      <c r="F34" s="44">
        <f>F14+F15+F16+F17+F18+F19+F20+F21+F22+F23+F24+F25+F26+F27+F28+F29+F30+F31</f>
        <v>0</v>
      </c>
      <c r="G34" s="44">
        <f>G14+G15+G16+G17+G18+G19+G20+G21+G22+G23+G24+G25+G26+G27+G28+G29+G30+G31+G33</f>
        <v>2303126.34</v>
      </c>
      <c r="H34" s="44">
        <f aca="true" t="shared" si="4" ref="H34:U34">H14+H15+H16+H17+H18+H19+H20+H21+H22+H23+H24+H25+H26+H27+H28+H29+H30+H31+H33</f>
        <v>2061</v>
      </c>
      <c r="I34" s="44">
        <f t="shared" si="4"/>
        <v>0</v>
      </c>
      <c r="J34" s="44">
        <f t="shared" si="4"/>
        <v>0</v>
      </c>
      <c r="K34" s="44">
        <f t="shared" si="4"/>
        <v>854193.9100000001</v>
      </c>
      <c r="L34" s="44">
        <f t="shared" si="4"/>
        <v>656</v>
      </c>
      <c r="M34" s="44" t="e">
        <f t="shared" si="4"/>
        <v>#REF!</v>
      </c>
      <c r="N34" s="44">
        <f t="shared" si="4"/>
        <v>0</v>
      </c>
      <c r="O34" s="44">
        <f t="shared" si="4"/>
        <v>0</v>
      </c>
      <c r="P34" s="44">
        <f t="shared" si="4"/>
        <v>704375.98</v>
      </c>
      <c r="Q34" s="44">
        <f t="shared" si="4"/>
        <v>680</v>
      </c>
      <c r="R34" s="44">
        <f t="shared" si="4"/>
        <v>0</v>
      </c>
      <c r="S34" s="44">
        <f t="shared" si="4"/>
        <v>0</v>
      </c>
      <c r="T34" s="44">
        <f t="shared" si="4"/>
        <v>744556.45</v>
      </c>
      <c r="U34" s="44">
        <f t="shared" si="4"/>
        <v>725</v>
      </c>
    </row>
    <row r="35" spans="1:20" ht="15.75">
      <c r="A35" s="72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ht="15.75">
      <c r="A36" s="72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ht="15.75">
      <c r="A37" s="72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ht="16.5" customHeight="1">
      <c r="A38" s="72"/>
      <c r="B38" s="72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3"/>
      <c r="Q38" s="75"/>
      <c r="R38" s="76"/>
      <c r="T38" s="77"/>
    </row>
    <row r="39" spans="1:22" ht="25.5" customHeight="1">
      <c r="A39" s="93" t="s">
        <v>12</v>
      </c>
      <c r="B39" s="93"/>
      <c r="C39" s="78"/>
      <c r="D39" s="60"/>
      <c r="E39" s="79"/>
      <c r="F39" s="60"/>
      <c r="G39" s="60"/>
      <c r="H39" s="60"/>
      <c r="I39" s="80"/>
      <c r="J39" s="80"/>
      <c r="K39" s="80"/>
      <c r="L39" s="80"/>
      <c r="M39" s="79"/>
      <c r="N39" s="79"/>
      <c r="O39" s="79"/>
      <c r="P39" s="81"/>
      <c r="Q39" s="81"/>
      <c r="R39" s="94" t="s">
        <v>2</v>
      </c>
      <c r="S39" s="94"/>
      <c r="T39" s="47"/>
      <c r="U39" s="59"/>
      <c r="V39" s="59"/>
    </row>
    <row r="40" spans="1:22" ht="25.5" customHeight="1">
      <c r="A40" s="82"/>
      <c r="B40" s="82"/>
      <c r="C40" s="78"/>
      <c r="D40" s="60"/>
      <c r="E40" s="79"/>
      <c r="F40" s="60"/>
      <c r="G40" s="60"/>
      <c r="H40" s="60"/>
      <c r="I40" s="74"/>
      <c r="J40" s="74"/>
      <c r="K40" s="74"/>
      <c r="L40" s="74"/>
      <c r="P40" s="71"/>
      <c r="R40" s="83"/>
      <c r="S40" s="83"/>
      <c r="T40" s="48"/>
      <c r="U40" s="59"/>
      <c r="V40" s="59"/>
    </row>
    <row r="41" spans="1:21" ht="15" customHeight="1">
      <c r="A41" s="95" t="s">
        <v>11</v>
      </c>
      <c r="B41" s="95"/>
      <c r="C41" s="84"/>
      <c r="D41" s="61"/>
      <c r="E41" s="61"/>
      <c r="F41" s="58"/>
      <c r="G41" s="58"/>
      <c r="H41" s="58"/>
      <c r="I41" s="96"/>
      <c r="J41" s="96"/>
      <c r="K41" s="96"/>
      <c r="L41" s="96"/>
      <c r="M41" s="96"/>
      <c r="N41" s="96"/>
      <c r="O41" s="96"/>
      <c r="P41" s="96"/>
      <c r="Q41" s="85"/>
      <c r="R41" s="85"/>
      <c r="S41" s="86"/>
      <c r="U41" s="85"/>
    </row>
    <row r="42" spans="1:20" ht="29.25" customHeight="1">
      <c r="A42" s="87" t="s">
        <v>5</v>
      </c>
      <c r="B42" s="87"/>
      <c r="C42" s="71"/>
      <c r="D42" s="71"/>
      <c r="E42" s="71"/>
      <c r="F42" s="71"/>
      <c r="G42" s="71"/>
      <c r="H42" s="71"/>
      <c r="T42" s="88"/>
    </row>
    <row r="43" spans="1:18" ht="12.75" hidden="1">
      <c r="A43" s="89"/>
      <c r="B43" s="90"/>
      <c r="Q43" s="71"/>
      <c r="R43" s="71"/>
    </row>
    <row r="44" spans="1:2" ht="12.75">
      <c r="A44" s="89"/>
      <c r="B44" s="89"/>
    </row>
    <row r="45" spans="1:20" ht="12.75">
      <c r="A45" s="89"/>
      <c r="B45" s="8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" ht="12.75">
      <c r="A46" s="89"/>
      <c r="B46" s="89"/>
    </row>
    <row r="47" spans="1:2" ht="12.75">
      <c r="A47" s="89"/>
      <c r="B47" s="89"/>
    </row>
    <row r="48" spans="1:18" ht="12.75">
      <c r="A48" s="89"/>
      <c r="B48" s="89"/>
      <c r="Q48" s="71"/>
      <c r="R48" s="71"/>
    </row>
    <row r="49" spans="1:18" ht="12.75">
      <c r="A49" s="89"/>
      <c r="B49" s="89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12.75">
      <c r="A50" s="89"/>
      <c r="B50" s="89"/>
      <c r="C50" s="71"/>
      <c r="D50" s="71"/>
      <c r="E50" s="71"/>
      <c r="F50" s="71"/>
      <c r="G50" s="71"/>
      <c r="H50" s="71"/>
      <c r="Q50" s="71"/>
      <c r="R50" s="71"/>
    </row>
    <row r="51" spans="1:2" ht="12.75">
      <c r="A51" s="89"/>
      <c r="B51" s="89"/>
    </row>
    <row r="52" spans="1:2" ht="12.75">
      <c r="A52" s="89"/>
      <c r="B52" s="89"/>
    </row>
    <row r="53" spans="1:18" ht="12.75">
      <c r="A53" s="89"/>
      <c r="B53" s="89"/>
      <c r="Q53" s="71"/>
      <c r="R53" s="71"/>
    </row>
    <row r="54" spans="1:2" ht="12.75">
      <c r="A54" s="89"/>
      <c r="B54" s="89"/>
    </row>
    <row r="55" spans="1:18" ht="12.75">
      <c r="A55" s="89"/>
      <c r="B55" s="89"/>
      <c r="Q55" s="71"/>
      <c r="R55" s="71"/>
    </row>
    <row r="56" spans="1:2" ht="12.75">
      <c r="A56" s="89"/>
      <c r="B56" s="89"/>
    </row>
    <row r="57" spans="1:2" ht="12.75">
      <c r="A57" s="89"/>
      <c r="B57" s="89"/>
    </row>
    <row r="58" spans="1:2" ht="12.75">
      <c r="A58" s="89"/>
      <c r="B58" s="89"/>
    </row>
    <row r="59" spans="1:2" ht="12.75">
      <c r="A59" s="89"/>
      <c r="B59" s="89"/>
    </row>
    <row r="60" spans="1:2" ht="12.75">
      <c r="A60" s="89"/>
      <c r="B60" s="89"/>
    </row>
    <row r="61" spans="1:2" ht="12.75">
      <c r="A61" s="89"/>
      <c r="B61" s="89"/>
    </row>
    <row r="62" spans="1:2" ht="12.75">
      <c r="A62" s="89"/>
      <c r="B62" s="89"/>
    </row>
    <row r="63" spans="1:2" ht="12.75">
      <c r="A63" s="89"/>
      <c r="B63" s="89"/>
    </row>
    <row r="64" spans="1:2" ht="12.75">
      <c r="A64" s="89"/>
      <c r="B64" s="89"/>
    </row>
    <row r="65" spans="1:2" ht="12.75">
      <c r="A65" s="89"/>
      <c r="B65" s="89"/>
    </row>
    <row r="66" spans="1:2" ht="12.75">
      <c r="A66" s="89"/>
      <c r="B66" s="89"/>
    </row>
    <row r="67" spans="1:2" ht="12.75">
      <c r="A67" s="89"/>
      <c r="B67" s="89"/>
    </row>
    <row r="68" spans="1:2" ht="12.75">
      <c r="A68" s="89"/>
      <c r="B68" s="89"/>
    </row>
    <row r="69" spans="1:2" ht="12.75">
      <c r="A69" s="89"/>
      <c r="B69" s="89"/>
    </row>
    <row r="70" spans="1:2" ht="12.75">
      <c r="A70" s="89"/>
      <c r="B70" s="89"/>
    </row>
    <row r="71" spans="1:2" ht="12.75">
      <c r="A71" s="89"/>
      <c r="B71" s="89"/>
    </row>
    <row r="72" spans="1:2" ht="12.75">
      <c r="A72" s="89"/>
      <c r="B72" s="89"/>
    </row>
    <row r="73" spans="1:2" ht="12.75">
      <c r="A73" s="89"/>
      <c r="B73" s="89"/>
    </row>
    <row r="74" spans="1:2" ht="12.75">
      <c r="A74" s="89"/>
      <c r="B74" s="89"/>
    </row>
    <row r="75" spans="1:2" ht="12.75">
      <c r="A75" s="89"/>
      <c r="B75" s="89"/>
    </row>
    <row r="76" spans="1:2" ht="12.75">
      <c r="A76" s="89"/>
      <c r="B76" s="89"/>
    </row>
    <row r="77" spans="1:2" ht="12.75">
      <c r="A77" s="89"/>
      <c r="B77" s="89"/>
    </row>
    <row r="78" spans="1:2" ht="12.75">
      <c r="A78" s="89"/>
      <c r="B78" s="89"/>
    </row>
    <row r="79" spans="1:2" ht="12.75">
      <c r="A79" s="89"/>
      <c r="B79" s="89"/>
    </row>
    <row r="80" spans="1:2" ht="12.75">
      <c r="A80" s="89"/>
      <c r="B80" s="89"/>
    </row>
    <row r="81" spans="1:2" ht="12.75">
      <c r="A81" s="89"/>
      <c r="B81" s="89"/>
    </row>
    <row r="82" ht="12.75">
      <c r="A82" s="89"/>
    </row>
  </sheetData>
  <sheetProtection/>
  <mergeCells count="27">
    <mergeCell ref="A9:T9"/>
    <mergeCell ref="O1:T1"/>
    <mergeCell ref="O2:T2"/>
    <mergeCell ref="O3:T3"/>
    <mergeCell ref="O4:T4"/>
    <mergeCell ref="O5:T5"/>
    <mergeCell ref="O6:T6"/>
    <mergeCell ref="O7:Q7"/>
    <mergeCell ref="M10:T10"/>
    <mergeCell ref="A11:A13"/>
    <mergeCell ref="B11:B13"/>
    <mergeCell ref="C11:C13"/>
    <mergeCell ref="E12:E13"/>
    <mergeCell ref="F12:F13"/>
    <mergeCell ref="E11:H11"/>
    <mergeCell ref="H12:H13"/>
    <mergeCell ref="I11:U11"/>
    <mergeCell ref="R12:U12"/>
    <mergeCell ref="A39:B39"/>
    <mergeCell ref="R39:S39"/>
    <mergeCell ref="A41:B41"/>
    <mergeCell ref="I41:P41"/>
    <mergeCell ref="G12:G13"/>
    <mergeCell ref="I12:L12"/>
    <mergeCell ref="M12:M13"/>
    <mergeCell ref="N12:Q12"/>
    <mergeCell ref="A34:B34"/>
  </mergeCells>
  <printOptions horizontalCentered="1"/>
  <pageMargins left="0" right="0" top="1.1811023622047245" bottom="0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9"/>
  <sheetViews>
    <sheetView view="pageBreakPreview" zoomScale="80" zoomScaleSheetLayoutView="80" zoomScalePageLayoutView="0" workbookViewId="0" topLeftCell="A23">
      <selection activeCell="A1" sqref="A1:K33"/>
    </sheetView>
  </sheetViews>
  <sheetFormatPr defaultColWidth="9.140625" defaultRowHeight="12.75"/>
  <cols>
    <col min="1" max="1" width="5.57421875" style="3" customWidth="1"/>
    <col min="2" max="2" width="53.57421875" style="3" customWidth="1"/>
    <col min="3" max="3" width="18.00390625" style="3" customWidth="1"/>
    <col min="4" max="5" width="19.00390625" style="3" customWidth="1"/>
    <col min="6" max="6" width="17.7109375" style="3" customWidth="1"/>
    <col min="7" max="8" width="11.57421875" style="3" hidden="1" customWidth="1"/>
    <col min="9" max="9" width="12.57421875" style="3" hidden="1" customWidth="1"/>
    <col min="10" max="10" width="17.421875" style="3" customWidth="1"/>
    <col min="11" max="11" width="53.00390625" style="3" customWidth="1"/>
    <col min="12" max="13" width="9.140625" style="3" hidden="1" customWidth="1"/>
    <col min="14" max="14" width="9.8515625" style="3" customWidth="1"/>
    <col min="15" max="15" width="10.140625" style="3" customWidth="1"/>
    <col min="16" max="16384" width="9.140625" style="3" customWidth="1"/>
  </cols>
  <sheetData>
    <row r="1" spans="2:12" ht="18.75">
      <c r="B1" s="4"/>
      <c r="C1" s="4"/>
      <c r="D1" s="4"/>
      <c r="E1" s="4"/>
      <c r="F1" s="4"/>
      <c r="G1" s="4"/>
      <c r="H1" s="4"/>
      <c r="I1" s="2" t="s">
        <v>13</v>
      </c>
      <c r="J1" s="108" t="s">
        <v>39</v>
      </c>
      <c r="K1" s="108"/>
      <c r="L1" s="2" t="s">
        <v>13</v>
      </c>
    </row>
    <row r="2" spans="2:12" ht="18.75">
      <c r="B2" s="4"/>
      <c r="C2" s="4"/>
      <c r="D2" s="4"/>
      <c r="E2" s="4"/>
      <c r="F2" s="4"/>
      <c r="G2" s="4"/>
      <c r="H2" s="4"/>
      <c r="I2" s="1" t="s">
        <v>6</v>
      </c>
      <c r="J2" s="109" t="s">
        <v>6</v>
      </c>
      <c r="K2" s="109"/>
      <c r="L2" s="1" t="s">
        <v>6</v>
      </c>
    </row>
    <row r="3" spans="2:12" ht="18.75">
      <c r="B3" s="4"/>
      <c r="C3" s="4"/>
      <c r="D3" s="4"/>
      <c r="E3" s="4"/>
      <c r="F3" s="4"/>
      <c r="G3" s="4"/>
      <c r="H3" s="4"/>
      <c r="I3" s="1" t="s">
        <v>14</v>
      </c>
      <c r="J3" s="19" t="s">
        <v>65</v>
      </c>
      <c r="K3" s="19"/>
      <c r="L3" s="1" t="s">
        <v>14</v>
      </c>
    </row>
    <row r="4" spans="2:12" ht="18.75">
      <c r="B4" s="4"/>
      <c r="C4" s="4"/>
      <c r="D4" s="4"/>
      <c r="E4" s="4"/>
      <c r="F4" s="4"/>
      <c r="G4" s="4"/>
      <c r="H4" s="4"/>
      <c r="I4" s="1" t="s">
        <v>15</v>
      </c>
      <c r="J4" s="19" t="s">
        <v>16</v>
      </c>
      <c r="K4" s="19"/>
      <c r="L4" s="1" t="s">
        <v>15</v>
      </c>
    </row>
    <row r="5" spans="2:12" ht="18.75">
      <c r="B5" s="4"/>
      <c r="C5" s="4"/>
      <c r="D5" s="4"/>
      <c r="E5" s="4"/>
      <c r="F5" s="4"/>
      <c r="G5" s="4"/>
      <c r="H5" s="4"/>
      <c r="I5" s="1" t="s">
        <v>17</v>
      </c>
      <c r="J5" s="19" t="s">
        <v>25</v>
      </c>
      <c r="K5" s="19"/>
      <c r="L5" s="1" t="s">
        <v>17</v>
      </c>
    </row>
    <row r="6" spans="2:12" ht="18.75">
      <c r="B6" s="4"/>
      <c r="C6" s="4"/>
      <c r="D6" s="4"/>
      <c r="E6" s="4"/>
      <c r="F6" s="4"/>
      <c r="G6" s="4"/>
      <c r="H6" s="5"/>
      <c r="I6" s="1" t="s">
        <v>18</v>
      </c>
      <c r="J6" s="19" t="s">
        <v>70</v>
      </c>
      <c r="K6" s="19"/>
      <c r="L6" s="1" t="s">
        <v>18</v>
      </c>
    </row>
    <row r="7" spans="2:15" ht="15.75" customHeight="1">
      <c r="B7" s="4"/>
      <c r="C7" s="4"/>
      <c r="D7" s="4"/>
      <c r="E7" s="4"/>
      <c r="F7" s="4"/>
      <c r="G7" s="4"/>
      <c r="H7" s="5"/>
      <c r="I7" s="1" t="s">
        <v>19</v>
      </c>
      <c r="J7" s="110" t="s">
        <v>81</v>
      </c>
      <c r="K7" s="111"/>
      <c r="L7" s="6"/>
      <c r="M7" s="6"/>
      <c r="N7" s="6"/>
      <c r="O7" s="6"/>
    </row>
    <row r="8" spans="2:12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36" customHeight="1">
      <c r="B9" s="112" t="s">
        <v>66</v>
      </c>
      <c r="C9" s="112"/>
      <c r="D9" s="112"/>
      <c r="E9" s="112"/>
      <c r="F9" s="112"/>
      <c r="G9" s="112"/>
      <c r="H9" s="112"/>
      <c r="I9" s="112"/>
      <c r="J9" s="112"/>
      <c r="K9" s="112"/>
      <c r="L9" s="4"/>
    </row>
    <row r="10" spans="2:12" ht="15.75">
      <c r="B10" s="4"/>
      <c r="C10" s="4"/>
      <c r="D10" s="113"/>
      <c r="E10" s="113"/>
      <c r="F10" s="113"/>
      <c r="G10" s="113"/>
      <c r="H10" s="113"/>
      <c r="I10" s="4"/>
      <c r="J10" s="4"/>
      <c r="K10" s="4"/>
      <c r="L10" s="4"/>
    </row>
    <row r="11" spans="1:12" ht="15.75" customHeight="1">
      <c r="A11" s="114" t="s">
        <v>1</v>
      </c>
      <c r="B11" s="117" t="s">
        <v>7</v>
      </c>
      <c r="C11" s="117" t="s">
        <v>8</v>
      </c>
      <c r="D11" s="117" t="s">
        <v>26</v>
      </c>
      <c r="E11" s="120" t="s">
        <v>4</v>
      </c>
      <c r="F11" s="120"/>
      <c r="G11" s="120"/>
      <c r="H11" s="120"/>
      <c r="I11" s="120"/>
      <c r="J11" s="121"/>
      <c r="K11" s="125" t="s">
        <v>9</v>
      </c>
      <c r="L11" s="4"/>
    </row>
    <row r="12" spans="1:12" ht="15.75">
      <c r="A12" s="115"/>
      <c r="B12" s="118"/>
      <c r="C12" s="118"/>
      <c r="D12" s="118"/>
      <c r="E12" s="117">
        <v>2018</v>
      </c>
      <c r="F12" s="117">
        <v>2019</v>
      </c>
      <c r="G12" s="117" t="s">
        <v>20</v>
      </c>
      <c r="H12" s="117" t="s">
        <v>21</v>
      </c>
      <c r="I12" s="117" t="s">
        <v>22</v>
      </c>
      <c r="J12" s="125">
        <v>2020</v>
      </c>
      <c r="K12" s="125"/>
      <c r="L12" s="4"/>
    </row>
    <row r="13" spans="1:12" ht="21.75" customHeight="1">
      <c r="A13" s="116"/>
      <c r="B13" s="119"/>
      <c r="C13" s="119"/>
      <c r="D13" s="119"/>
      <c r="E13" s="119"/>
      <c r="F13" s="119"/>
      <c r="G13" s="119"/>
      <c r="H13" s="119"/>
      <c r="I13" s="119"/>
      <c r="J13" s="125"/>
      <c r="K13" s="125"/>
      <c r="L13" s="4"/>
    </row>
    <row r="14" spans="1:12" ht="64.5" customHeight="1">
      <c r="A14" s="25">
        <v>1</v>
      </c>
      <c r="B14" s="53" t="s">
        <v>77</v>
      </c>
      <c r="C14" s="50" t="s">
        <v>10</v>
      </c>
      <c r="D14" s="54">
        <f aca="true" t="shared" si="0" ref="D14:D21">E14+F14+J14</f>
        <v>4020</v>
      </c>
      <c r="E14" s="41">
        <v>1520</v>
      </c>
      <c r="F14" s="41">
        <v>1200</v>
      </c>
      <c r="G14" s="41"/>
      <c r="H14" s="41"/>
      <c r="I14" s="41"/>
      <c r="J14" s="41">
        <v>1300</v>
      </c>
      <c r="K14" s="50" t="s">
        <v>29</v>
      </c>
      <c r="L14" s="4"/>
    </row>
    <row r="15" spans="1:12" ht="75" hidden="1">
      <c r="A15" s="25"/>
      <c r="B15" s="53" t="s">
        <v>30</v>
      </c>
      <c r="C15" s="50" t="s">
        <v>10</v>
      </c>
      <c r="D15" s="54">
        <f t="shared" si="0"/>
        <v>0</v>
      </c>
      <c r="E15" s="41"/>
      <c r="F15" s="41"/>
      <c r="G15" s="41"/>
      <c r="H15" s="41"/>
      <c r="I15" s="41"/>
      <c r="J15" s="41"/>
      <c r="K15" s="50" t="s">
        <v>31</v>
      </c>
      <c r="L15" s="4"/>
    </row>
    <row r="16" spans="1:12" ht="62.25" customHeight="1">
      <c r="A16" s="26">
        <v>2</v>
      </c>
      <c r="B16" s="53" t="s">
        <v>32</v>
      </c>
      <c r="C16" s="50" t="s">
        <v>10</v>
      </c>
      <c r="D16" s="54">
        <f t="shared" si="0"/>
        <v>2400</v>
      </c>
      <c r="E16" s="41">
        <v>700</v>
      </c>
      <c r="F16" s="41">
        <v>800</v>
      </c>
      <c r="G16" s="41"/>
      <c r="H16" s="41"/>
      <c r="I16" s="41"/>
      <c r="J16" s="41">
        <v>900</v>
      </c>
      <c r="K16" s="50" t="s">
        <v>33</v>
      </c>
      <c r="L16" s="4"/>
    </row>
    <row r="17" spans="1:12" ht="75">
      <c r="A17" s="26">
        <v>3</v>
      </c>
      <c r="B17" s="53" t="s">
        <v>38</v>
      </c>
      <c r="C17" s="50" t="s">
        <v>10</v>
      </c>
      <c r="D17" s="54">
        <f t="shared" si="0"/>
        <v>813</v>
      </c>
      <c r="E17" s="41">
        <f>250-87</f>
        <v>163</v>
      </c>
      <c r="F17" s="41">
        <v>300</v>
      </c>
      <c r="G17" s="41"/>
      <c r="H17" s="41"/>
      <c r="I17" s="41"/>
      <c r="J17" s="41">
        <v>350</v>
      </c>
      <c r="K17" s="50" t="s">
        <v>23</v>
      </c>
      <c r="L17" s="4"/>
    </row>
    <row r="18" spans="1:12" ht="69" customHeight="1">
      <c r="A18" s="26">
        <v>4</v>
      </c>
      <c r="B18" s="53" t="s">
        <v>34</v>
      </c>
      <c r="C18" s="50" t="s">
        <v>10</v>
      </c>
      <c r="D18" s="54">
        <f t="shared" si="0"/>
        <v>1341.08</v>
      </c>
      <c r="E18" s="41">
        <v>418</v>
      </c>
      <c r="F18" s="41">
        <v>448.1</v>
      </c>
      <c r="G18" s="41"/>
      <c r="H18" s="41"/>
      <c r="I18" s="41"/>
      <c r="J18" s="41">
        <v>474.98</v>
      </c>
      <c r="K18" s="122" t="s">
        <v>36</v>
      </c>
      <c r="L18" s="4"/>
    </row>
    <row r="19" spans="1:12" ht="56.25">
      <c r="A19" s="27">
        <v>5</v>
      </c>
      <c r="B19" s="53" t="s">
        <v>35</v>
      </c>
      <c r="C19" s="50" t="s">
        <v>10</v>
      </c>
      <c r="D19" s="54">
        <f t="shared" si="0"/>
        <v>365.07</v>
      </c>
      <c r="E19" s="41">
        <v>113.46</v>
      </c>
      <c r="F19" s="41">
        <v>121.98</v>
      </c>
      <c r="G19" s="41"/>
      <c r="H19" s="41"/>
      <c r="I19" s="41"/>
      <c r="J19" s="41">
        <v>129.63</v>
      </c>
      <c r="K19" s="123"/>
      <c r="L19" s="4"/>
    </row>
    <row r="20" spans="1:12" ht="150">
      <c r="A20" s="28">
        <v>6</v>
      </c>
      <c r="B20" s="45" t="s">
        <v>69</v>
      </c>
      <c r="C20" s="50" t="s">
        <v>10</v>
      </c>
      <c r="D20" s="54">
        <f t="shared" si="0"/>
        <v>1375.58</v>
      </c>
      <c r="E20" s="41">
        <v>428.84</v>
      </c>
      <c r="F20" s="41">
        <v>459.4</v>
      </c>
      <c r="G20" s="41"/>
      <c r="H20" s="41"/>
      <c r="I20" s="41"/>
      <c r="J20" s="41">
        <v>487.34</v>
      </c>
      <c r="K20" s="123"/>
      <c r="L20" s="4"/>
    </row>
    <row r="21" spans="1:12" ht="75">
      <c r="A21" s="26">
        <v>7</v>
      </c>
      <c r="B21" s="45" t="s">
        <v>68</v>
      </c>
      <c r="C21" s="50" t="s">
        <v>10</v>
      </c>
      <c r="D21" s="54">
        <f t="shared" si="0"/>
        <v>847</v>
      </c>
      <c r="E21" s="41">
        <v>264</v>
      </c>
      <c r="F21" s="41">
        <v>283</v>
      </c>
      <c r="G21" s="41"/>
      <c r="H21" s="41"/>
      <c r="I21" s="41"/>
      <c r="J21" s="41">
        <v>300</v>
      </c>
      <c r="K21" s="123"/>
      <c r="L21" s="4"/>
    </row>
    <row r="22" spans="1:12" ht="75.75" customHeight="1">
      <c r="A22" s="28">
        <v>8</v>
      </c>
      <c r="B22" s="45" t="s">
        <v>37</v>
      </c>
      <c r="C22" s="50" t="s">
        <v>10</v>
      </c>
      <c r="D22" s="54">
        <f>E22+F22+J22</f>
        <v>37</v>
      </c>
      <c r="E22" s="41">
        <v>10</v>
      </c>
      <c r="F22" s="41">
        <v>12</v>
      </c>
      <c r="G22" s="41"/>
      <c r="H22" s="41"/>
      <c r="I22" s="41"/>
      <c r="J22" s="41">
        <v>15</v>
      </c>
      <c r="K22" s="50" t="s">
        <v>24</v>
      </c>
      <c r="L22" s="4"/>
    </row>
    <row r="23" spans="1:12" ht="56.25">
      <c r="A23" s="28">
        <v>9</v>
      </c>
      <c r="B23" s="45" t="s">
        <v>67</v>
      </c>
      <c r="C23" s="50" t="s">
        <v>10</v>
      </c>
      <c r="D23" s="54">
        <f>E23+F23+J23</f>
        <v>210</v>
      </c>
      <c r="E23" s="41">
        <v>65</v>
      </c>
      <c r="F23" s="41">
        <v>70</v>
      </c>
      <c r="G23" s="41"/>
      <c r="H23" s="41"/>
      <c r="I23" s="41"/>
      <c r="J23" s="41">
        <v>75</v>
      </c>
      <c r="K23" s="55" t="s">
        <v>24</v>
      </c>
      <c r="L23" s="4"/>
    </row>
    <row r="24" spans="1:12" ht="93.75">
      <c r="A24" s="28">
        <v>10</v>
      </c>
      <c r="B24" s="45" t="s">
        <v>79</v>
      </c>
      <c r="C24" s="50" t="s">
        <v>10</v>
      </c>
      <c r="D24" s="54">
        <f>E24+F24+J24</f>
        <v>304</v>
      </c>
      <c r="E24" s="41">
        <f>42+80+87</f>
        <v>209</v>
      </c>
      <c r="F24" s="41">
        <v>45</v>
      </c>
      <c r="G24" s="41"/>
      <c r="H24" s="41"/>
      <c r="I24" s="41"/>
      <c r="J24" s="41">
        <v>50</v>
      </c>
      <c r="K24" s="55" t="s">
        <v>24</v>
      </c>
      <c r="L24" s="4"/>
    </row>
    <row r="25" spans="1:12" ht="32.25" customHeight="1">
      <c r="A25" s="24"/>
      <c r="B25" s="20" t="s">
        <v>0</v>
      </c>
      <c r="C25" s="22"/>
      <c r="D25" s="21">
        <f aca="true" t="shared" si="1" ref="D25:J25">D14+D16+D17+D18+D19+D20+D21+D22+D23+D24</f>
        <v>11712.73</v>
      </c>
      <c r="E25" s="21">
        <f t="shared" si="1"/>
        <v>3891.3</v>
      </c>
      <c r="F25" s="21">
        <f t="shared" si="1"/>
        <v>3739.48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4081.9500000000003</v>
      </c>
      <c r="K25" s="23"/>
      <c r="L25" s="4"/>
    </row>
    <row r="26" spans="1:12" ht="32.25" customHeight="1">
      <c r="A26" s="16"/>
      <c r="B26" s="7"/>
      <c r="C26" s="7"/>
      <c r="D26" s="29"/>
      <c r="E26" s="29"/>
      <c r="F26" s="29"/>
      <c r="G26" s="29"/>
      <c r="H26" s="29"/>
      <c r="I26" s="29"/>
      <c r="J26" s="29"/>
      <c r="K26" s="9"/>
      <c r="L26" s="4"/>
    </row>
    <row r="27" spans="1:12" ht="21.75" customHeight="1">
      <c r="A27" s="16"/>
      <c r="B27" s="7"/>
      <c r="C27" s="7"/>
      <c r="D27" s="29"/>
      <c r="E27" s="29"/>
      <c r="F27" s="29"/>
      <c r="G27" s="29"/>
      <c r="H27" s="29"/>
      <c r="I27" s="29"/>
      <c r="J27" s="29"/>
      <c r="K27" s="9"/>
      <c r="L27" s="4"/>
    </row>
    <row r="28" spans="2:12" ht="15.75">
      <c r="B28" s="7"/>
      <c r="C28" s="7"/>
      <c r="D28" s="8"/>
      <c r="E28" s="8"/>
      <c r="F28" s="8"/>
      <c r="G28" s="8"/>
      <c r="H28" s="8"/>
      <c r="I28" s="8"/>
      <c r="J28" s="8"/>
      <c r="K28" s="9"/>
      <c r="L28" s="4"/>
    </row>
    <row r="29" spans="2:12" ht="15.75" hidden="1">
      <c r="B29" s="7"/>
      <c r="C29" s="7"/>
      <c r="D29" s="8"/>
      <c r="E29" s="8"/>
      <c r="F29" s="8"/>
      <c r="G29" s="8"/>
      <c r="H29" s="8"/>
      <c r="I29" s="8"/>
      <c r="J29" s="8"/>
      <c r="K29" s="9"/>
      <c r="L29" s="4"/>
    </row>
    <row r="30" spans="2:12" ht="18.75">
      <c r="B30" s="17"/>
      <c r="C30" s="18"/>
      <c r="E30" s="8"/>
      <c r="F30" s="8"/>
      <c r="G30" s="8"/>
      <c r="H30" s="8"/>
      <c r="I30" s="8"/>
      <c r="J30" s="8"/>
      <c r="K30" s="18"/>
      <c r="L30" s="4"/>
    </row>
    <row r="31" spans="2:13" s="30" customFormat="1" ht="18.75" customHeight="1">
      <c r="B31" s="31" t="s">
        <v>12</v>
      </c>
      <c r="C31" s="31"/>
      <c r="E31" s="31"/>
      <c r="F31" s="124" t="s">
        <v>2</v>
      </c>
      <c r="G31" s="124"/>
      <c r="H31" s="124"/>
      <c r="I31" s="124"/>
      <c r="J31" s="124"/>
      <c r="K31" s="33"/>
      <c r="L31" s="34" t="s">
        <v>2</v>
      </c>
      <c r="M31" s="33"/>
    </row>
    <row r="32" spans="2:13" s="30" customFormat="1" ht="18.75" customHeight="1">
      <c r="B32" s="31"/>
      <c r="C32" s="31"/>
      <c r="E32" s="31"/>
      <c r="F32" s="32"/>
      <c r="G32" s="32"/>
      <c r="H32" s="32"/>
      <c r="I32" s="32"/>
      <c r="J32" s="32"/>
      <c r="K32" s="33"/>
      <c r="L32" s="34"/>
      <c r="M32" s="33"/>
    </row>
    <row r="33" spans="2:12" s="30" customFormat="1" ht="41.25" customHeight="1">
      <c r="B33" s="43" t="s">
        <v>27</v>
      </c>
      <c r="C33" s="35"/>
      <c r="E33" s="36"/>
      <c r="F33" s="37"/>
      <c r="G33" s="37"/>
      <c r="H33" s="37"/>
      <c r="I33" s="37"/>
      <c r="J33" s="37"/>
      <c r="K33" s="38"/>
      <c r="L33" s="38"/>
    </row>
    <row r="34" spans="2:14" s="30" customFormat="1" ht="42" customHeight="1">
      <c r="B34" s="42"/>
      <c r="D34" s="39"/>
      <c r="E34" s="37"/>
      <c r="F34" s="37"/>
      <c r="G34" s="37"/>
      <c r="H34" s="37"/>
      <c r="I34" s="37"/>
      <c r="J34" s="37"/>
      <c r="K34" s="38"/>
      <c r="L34" s="38"/>
      <c r="N34" s="40"/>
    </row>
    <row r="35" spans="2:11" ht="15.75">
      <c r="B35" s="11"/>
      <c r="C35" s="12"/>
      <c r="D35" s="13"/>
      <c r="E35" s="10"/>
      <c r="F35" s="10"/>
      <c r="G35" s="10"/>
      <c r="H35" s="10"/>
      <c r="I35" s="10"/>
      <c r="J35" s="4"/>
      <c r="K35" s="4"/>
    </row>
    <row r="36" spans="3:10" ht="15.75">
      <c r="C36" s="13"/>
      <c r="D36" s="10"/>
      <c r="E36" s="10"/>
      <c r="F36" s="10"/>
      <c r="G36" s="10"/>
      <c r="H36" s="10"/>
      <c r="I36" s="10"/>
      <c r="J36" s="10"/>
    </row>
    <row r="37" spans="3:10" ht="15.75">
      <c r="C37" s="14"/>
      <c r="D37" s="10"/>
      <c r="E37" s="10"/>
      <c r="F37" s="10"/>
      <c r="G37" s="10"/>
      <c r="H37" s="10"/>
      <c r="I37" s="10"/>
      <c r="J37" s="10"/>
    </row>
    <row r="39" ht="12.75">
      <c r="H39" s="15"/>
    </row>
  </sheetData>
  <sheetProtection/>
  <mergeCells count="19">
    <mergeCell ref="K18:K21"/>
    <mergeCell ref="F31:J31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" right="0" top="1.1811023622047245" bottom="0" header="0" footer="0"/>
  <pageSetup fitToHeight="2" fitToWidth="1" horizontalDpi="600" verticalDpi="600" orientation="landscape" paperSize="9" scale="72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2018-01-19T08:39:51Z</cp:lastPrinted>
  <dcterms:created xsi:type="dcterms:W3CDTF">1996-10-08T23:32:33Z</dcterms:created>
  <dcterms:modified xsi:type="dcterms:W3CDTF">2018-01-19T09:08:50Z</dcterms:modified>
  <cp:category/>
  <cp:version/>
  <cp:contentType/>
  <cp:contentStatus/>
</cp:coreProperties>
</file>