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8" windowWidth="15300" windowHeight="7056"/>
  </bookViews>
  <sheets>
    <sheet name="дод 6 (с)" sheetId="7" r:id="rId1"/>
  </sheets>
  <definedNames>
    <definedName name="_xlnm.Print_Titles" localSheetId="0">'дод 6 (с)'!$11:$11</definedName>
    <definedName name="_xlnm.Print_Area" localSheetId="0">'дод 6 (с)'!$A$1:$I$101</definedName>
  </definedNames>
  <calcPr calcId="144525"/>
</workbook>
</file>

<file path=xl/calcChain.xml><?xml version="1.0" encoding="utf-8"?>
<calcChain xmlns="http://schemas.openxmlformats.org/spreadsheetml/2006/main">
  <c r="H33" i="7" l="1"/>
  <c r="H54" i="7" l="1"/>
  <c r="H51" i="7" l="1"/>
  <c r="H59" i="7"/>
  <c r="H66" i="7" l="1"/>
  <c r="H80" i="7"/>
  <c r="H26" i="7" l="1"/>
  <c r="H28" i="7"/>
  <c r="H87" i="7" l="1"/>
  <c r="H91" i="7" l="1"/>
  <c r="H86" i="7" s="1"/>
  <c r="H84" i="7"/>
  <c r="H81" i="7"/>
  <c r="H73" i="7" s="1"/>
  <c r="H68" i="7"/>
  <c r="H65" i="7"/>
  <c r="H64" i="7" s="1"/>
  <c r="H58" i="7"/>
  <c r="H50" i="7"/>
  <c r="H48" i="7"/>
  <c r="H42" i="7"/>
  <c r="H40" i="7"/>
  <c r="H39" i="7"/>
  <c r="H32" i="7"/>
  <c r="H30" i="7" s="1"/>
  <c r="H29" i="7" s="1"/>
  <c r="H25" i="7"/>
  <c r="H23" i="7"/>
  <c r="H19" i="7"/>
  <c r="H18" i="7" s="1"/>
  <c r="H13" i="7"/>
  <c r="H12" i="7" s="1"/>
  <c r="H38" i="7" l="1"/>
  <c r="H37" i="7" s="1"/>
  <c r="H67" i="7"/>
  <c r="H47" i="7"/>
  <c r="H46" i="7" s="1"/>
  <c r="H17" i="7"/>
  <c r="H16" i="7" s="1"/>
  <c r="H15" i="7" s="1"/>
  <c r="H36" i="7" l="1"/>
  <c r="H95" i="7" s="1"/>
  <c r="H35" i="7" l="1"/>
</calcChain>
</file>

<file path=xl/sharedStrings.xml><?xml version="1.0" encoding="utf-8"?>
<sst xmlns="http://schemas.openxmlformats.org/spreadsheetml/2006/main" count="158" uniqueCount="109">
  <si>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</si>
  <si>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</si>
  <si>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</si>
  <si>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</si>
  <si>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</si>
  <si>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</si>
  <si>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</si>
  <si>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</si>
  <si>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</si>
  <si>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</si>
  <si>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</si>
  <si>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</si>
  <si>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</si>
  <si>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</si>
  <si>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</si>
  <si>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</si>
  <si>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</si>
  <si>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</si>
  <si>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</si>
  <si>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</si>
  <si>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Будівництво дитячих майданчиків на території закладів освіти по м. Суми</t>
  </si>
  <si>
    <t xml:space="preserve">Реконструкція будівлі КУ Сумський НВК № 16 з облаштуванням ліфту 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</si>
  <si>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</si>
  <si>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</si>
  <si>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</si>
  <si>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</si>
  <si>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</si>
  <si>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</si>
  <si>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</si>
  <si>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</si>
  <si>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будівлі по вул. Першотравнева, 12</t>
  </si>
  <si>
    <t>Реконструкція будівлі по вул. Академічна, 13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</si>
  <si>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</si>
  <si>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</si>
  <si>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</si>
  <si>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</si>
  <si>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</si>
  <si>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</si>
  <si>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</si>
  <si>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</si>
  <si>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</si>
  <si>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</si>
  <si>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</si>
  <si>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</si>
  <si>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</si>
  <si>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теплиць КП  «Зелене будівництво»  Сумської міської ради по                     вул. Пролетарська, 77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</si>
  <si>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</si>
  <si>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</si>
  <si>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</si>
  <si>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</si>
  <si>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</si>
  <si>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</si>
  <si>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</si>
  <si>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</si>
  <si>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</si>
  <si>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</si>
  <si>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</si>
  <si>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</si>
  <si>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</si>
  <si>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</si>
  <si>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</si>
  <si>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</si>
  <si>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</si>
  <si>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</si>
  <si>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</si>
  <si>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</si>
  <si>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</si>
  <si>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</si>
  <si>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</si>
  <si>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</si>
  <si>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</si>
  <si>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</si>
  <si>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</si>
  <si>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</si>
  <si>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</si>
  <si>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</si>
  <si>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</si>
  <si>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</si>
  <si>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</si>
  <si>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</si>
  <si>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</si>
  <si>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</si>
  <si>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</si>
  <si>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</si>
  <si>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</si>
  <si>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</si>
  <si>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</si>
  <si>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</si>
  <si>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</si>
  <si>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</si>
  <si>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</si>
  <si>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</si>
  <si>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</si>
  <si>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</si>
  <si>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</si>
  <si>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</si>
  <si>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Сумський міський голова</t>
  </si>
  <si>
    <t>О.М. Лисенко</t>
  </si>
  <si>
    <t>Виконавець: Липова С.А.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</si>
  <si>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</si>
  <si>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</si>
  <si>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харчоблоку КУ «Сумська спеціалізована школа І ступеня № 30 «Унікум» Сумської міської ради по вул. Рибалка, 7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</si>
  <si>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</si>
  <si>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Будівництво  інших  об’єктів  комунальної власності</t>
  </si>
  <si>
    <t xml:space="preserve"> Додаток № 6</t>
  </si>
  <si>
    <t>міського бюджету м.Суми на 2019 рік»</t>
  </si>
  <si>
    <t>«Про  внесення  змін  та  доповнень  до</t>
  </si>
  <si>
    <t>до  рішення  Сумської  міської   ради</t>
  </si>
  <si>
    <t>від                   2019  року  №          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</si>
</sst>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69">
    <xf numFmtId="0" fontId="0" fillId="0" borderId="0" xfId="0"/>
    <xf numFmtId="0" fontId="8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9" fillId="2" borderId="0" xfId="0" applyFont="1" applyFill="1"/>
    <xf numFmtId="0" fontId="0" fillId="2" borderId="0" xfId="0" applyFill="1" applyBorder="1"/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0" xfId="0" applyNumberFormat="1" applyFont="1" applyFill="1" applyAlignment="1" applyProtection="1"/>
    <xf numFmtId="0" fontId="20" fillId="2" borderId="0" xfId="0" applyFont="1" applyFill="1" applyBorder="1" applyAlignment="1">
      <alignment horizontal="center"/>
    </xf>
    <xf numFmtId="0" fontId="19" fillId="2" borderId="0" xfId="0" applyNumberFormat="1" applyFont="1" applyFill="1" applyAlignment="1" applyProtection="1"/>
    <xf numFmtId="4" fontId="19" fillId="2" borderId="0" xfId="0" applyNumberFormat="1" applyFont="1" applyFill="1" applyAlignment="1" applyProtection="1"/>
    <xf numFmtId="0" fontId="19" fillId="2" borderId="0" xfId="0" applyFont="1" applyFill="1" applyAlignment="1">
      <alignment vertical="top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textRotation="180"/>
    </xf>
    <xf numFmtId="0" fontId="19" fillId="2" borderId="0" xfId="0" applyFont="1" applyFill="1" applyAlignment="1">
      <alignment horizontal="center"/>
    </xf>
    <xf numFmtId="0" fontId="21" fillId="2" borderId="0" xfId="0" applyNumberFormat="1" applyFont="1" applyFill="1" applyAlignment="1" applyProtection="1">
      <alignment horizontal="left"/>
    </xf>
    <xf numFmtId="0" fontId="3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19" fillId="2" borderId="0" xfId="0" applyNumberFormat="1" applyFont="1" applyFill="1" applyAlignment="1" applyProtection="1">
      <alignment horizontal="center"/>
    </xf>
    <xf numFmtId="0" fontId="19" fillId="2" borderId="0" xfId="0" applyNumberFormat="1" applyFont="1" applyFill="1" applyAlignment="1" applyProtection="1">
      <alignment horizontal="center"/>
    </xf>
    <xf numFmtId="0" fontId="19" fillId="2" borderId="0" xfId="0" applyNumberFormat="1" applyFont="1" applyFill="1" applyAlignment="1" applyProtection="1">
      <alignment horizontal="left"/>
    </xf>
    <xf numFmtId="0" fontId="19" fillId="2" borderId="0" xfId="0" applyFont="1" applyFill="1" applyBorder="1" applyAlignment="1">
      <alignment horizontal="left" vertical="distributed" wrapText="1"/>
    </xf>
    <xf numFmtId="0" fontId="24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view="pageBreakPreview" topLeftCell="A3" zoomScale="60" zoomScaleNormal="100" workbookViewId="0">
      <selection activeCell="A8" sqref="A8:I8"/>
    </sheetView>
  </sheetViews>
  <sheetFormatPr defaultColWidth="8.88671875" defaultRowHeight="13.8" x14ac:dyDescent="0.3"/>
  <cols>
    <col min="1" max="1" width="10.5546875" style="22" customWidth="1"/>
    <col min="2" max="2" width="10.6640625" style="22" customWidth="1"/>
    <col min="3" max="3" width="10.5546875" style="22" customWidth="1"/>
    <col min="4" max="4" width="31.33203125" style="22" customWidth="1"/>
    <col min="5" max="5" width="38.33203125" style="22" customWidth="1"/>
    <col min="6" max="6" width="11.6640625" style="22" customWidth="1"/>
    <col min="7" max="7" width="12.5546875" style="22" customWidth="1"/>
    <col min="8" max="8" width="16.6640625" style="22" customWidth="1"/>
    <col min="9" max="9" width="14.44140625" style="22" customWidth="1"/>
    <col min="10" max="16384" width="8.88671875" style="22"/>
  </cols>
  <sheetData>
    <row r="1" spans="1:9" ht="18" x14ac:dyDescent="0.35">
      <c r="F1" s="65" t="s">
        <v>104</v>
      </c>
      <c r="G1" s="65"/>
      <c r="H1" s="65"/>
      <c r="I1" s="65"/>
    </row>
    <row r="2" spans="1:9" ht="18" x14ac:dyDescent="0.35">
      <c r="F2" s="65" t="s">
        <v>107</v>
      </c>
      <c r="G2" s="65"/>
      <c r="H2" s="65"/>
      <c r="I2" s="65"/>
    </row>
    <row r="3" spans="1:9" ht="18" x14ac:dyDescent="0.35">
      <c r="F3" s="65" t="s">
        <v>106</v>
      </c>
      <c r="G3" s="65"/>
      <c r="H3" s="65"/>
      <c r="I3" s="65"/>
    </row>
    <row r="4" spans="1:9" ht="18" x14ac:dyDescent="0.35">
      <c r="F4" s="65" t="s">
        <v>105</v>
      </c>
      <c r="G4" s="65"/>
      <c r="H4" s="65"/>
      <c r="I4" s="65"/>
    </row>
    <row r="5" spans="1:9" ht="18" x14ac:dyDescent="0.35">
      <c r="F5" s="65" t="s">
        <v>108</v>
      </c>
      <c r="G5" s="65"/>
      <c r="H5" s="65"/>
      <c r="I5" s="65"/>
    </row>
    <row r="6" spans="1:9" ht="19.2" x14ac:dyDescent="0.35">
      <c r="G6" s="61"/>
      <c r="H6" s="61"/>
      <c r="I6" s="61"/>
    </row>
    <row r="7" spans="1:9" ht="28.2" customHeight="1" x14ac:dyDescent="0.35">
      <c r="G7" s="51"/>
      <c r="H7" s="51"/>
      <c r="I7" s="51"/>
    </row>
    <row r="8" spans="1:9" ht="33" customHeight="1" x14ac:dyDescent="0.3">
      <c r="A8" s="68" t="s">
        <v>39</v>
      </c>
      <c r="B8" s="68"/>
      <c r="C8" s="68"/>
      <c r="D8" s="68"/>
      <c r="E8" s="68"/>
      <c r="F8" s="68"/>
      <c r="G8" s="68"/>
      <c r="H8" s="68"/>
      <c r="I8" s="68"/>
    </row>
    <row r="9" spans="1:9" ht="17.399999999999999" x14ac:dyDescent="0.3">
      <c r="A9" s="62"/>
      <c r="B9" s="62"/>
      <c r="C9" s="62"/>
      <c r="D9" s="62"/>
      <c r="E9" s="62"/>
      <c r="F9" s="62"/>
      <c r="G9" s="62"/>
      <c r="H9" s="62"/>
      <c r="I9" s="52" t="s">
        <v>95</v>
      </c>
    </row>
    <row r="10" spans="1:9" ht="80.400000000000006" customHeight="1" x14ac:dyDescent="0.3">
      <c r="A10" s="23" t="s">
        <v>0</v>
      </c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4" t="s">
        <v>7</v>
      </c>
      <c r="I10" s="23" t="s">
        <v>8</v>
      </c>
    </row>
    <row r="11" spans="1:9" s="21" customFormat="1" x14ac:dyDescent="0.3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9" s="21" customFormat="1" ht="44.4" customHeight="1" x14ac:dyDescent="0.3">
      <c r="A12" s="20" t="s">
        <v>56</v>
      </c>
      <c r="B12" s="19"/>
      <c r="C12" s="19"/>
      <c r="D12" s="16" t="s">
        <v>57</v>
      </c>
      <c r="E12" s="19"/>
      <c r="F12" s="19"/>
      <c r="G12" s="19"/>
      <c r="H12" s="5">
        <f>H13</f>
        <v>2007200</v>
      </c>
      <c r="I12" s="19"/>
    </row>
    <row r="13" spans="1:9" s="21" customFormat="1" ht="34.950000000000003" customHeight="1" x14ac:dyDescent="0.3">
      <c r="A13" s="3" t="s">
        <v>58</v>
      </c>
      <c r="B13" s="3"/>
      <c r="C13" s="3"/>
      <c r="D13" s="4" t="s">
        <v>57</v>
      </c>
      <c r="E13" s="19"/>
      <c r="F13" s="19"/>
      <c r="G13" s="19"/>
      <c r="H13" s="5">
        <f>H14</f>
        <v>2007200</v>
      </c>
      <c r="I13" s="19"/>
    </row>
    <row r="14" spans="1:9" s="21" customFormat="1" ht="78.599999999999994" customHeight="1" x14ac:dyDescent="0.3">
      <c r="A14" s="15" t="s">
        <v>84</v>
      </c>
      <c r="B14" s="15" t="s">
        <v>85</v>
      </c>
      <c r="C14" s="15" t="s">
        <v>89</v>
      </c>
      <c r="D14" s="16" t="s">
        <v>86</v>
      </c>
      <c r="E14" s="13" t="s">
        <v>87</v>
      </c>
      <c r="F14" s="19" t="s">
        <v>64</v>
      </c>
      <c r="G14" s="19"/>
      <c r="H14" s="14">
        <v>2007200</v>
      </c>
      <c r="I14" s="20"/>
    </row>
    <row r="15" spans="1:9" s="21" customFormat="1" ht="43.2" customHeight="1" x14ac:dyDescent="0.3">
      <c r="A15" s="20">
        <v>1200000</v>
      </c>
      <c r="B15" s="19"/>
      <c r="C15" s="19"/>
      <c r="D15" s="16" t="s">
        <v>91</v>
      </c>
      <c r="E15" s="19"/>
      <c r="F15" s="19"/>
      <c r="G15" s="19"/>
      <c r="H15" s="5">
        <f>H16</f>
        <v>35815753</v>
      </c>
      <c r="I15" s="19"/>
    </row>
    <row r="16" spans="1:9" s="8" customFormat="1" ht="56.4" customHeight="1" x14ac:dyDescent="0.3">
      <c r="A16" s="9">
        <v>1210000</v>
      </c>
      <c r="B16" s="6"/>
      <c r="C16" s="6"/>
      <c r="D16" s="10" t="s">
        <v>91</v>
      </c>
      <c r="E16" s="6"/>
      <c r="F16" s="6"/>
      <c r="G16" s="6"/>
      <c r="H16" s="5">
        <f>H17+H29+H33</f>
        <v>35815753</v>
      </c>
      <c r="I16" s="6"/>
    </row>
    <row r="17" spans="1:9" s="21" customFormat="1" ht="48" customHeight="1" x14ac:dyDescent="0.3">
      <c r="A17" s="20">
        <v>1217310</v>
      </c>
      <c r="B17" s="20">
        <v>7310</v>
      </c>
      <c r="C17" s="25" t="s">
        <v>11</v>
      </c>
      <c r="D17" s="16" t="s">
        <v>10</v>
      </c>
      <c r="E17" s="19"/>
      <c r="F17" s="19"/>
      <c r="G17" s="19"/>
      <c r="H17" s="5">
        <f>H18+H25+H23</f>
        <v>26950000</v>
      </c>
      <c r="I17" s="19"/>
    </row>
    <row r="18" spans="1:9" s="21" customFormat="1" ht="25.2" customHeight="1" x14ac:dyDescent="0.3">
      <c r="A18" s="19"/>
      <c r="B18" s="19"/>
      <c r="C18" s="19"/>
      <c r="D18" s="19"/>
      <c r="E18" s="26" t="s">
        <v>12</v>
      </c>
      <c r="F18" s="19"/>
      <c r="G18" s="19"/>
      <c r="H18" s="5">
        <f>H19+H22+H20+H21</f>
        <v>12450000</v>
      </c>
      <c r="I18" s="19"/>
    </row>
    <row r="19" spans="1:9" s="21" customFormat="1" ht="45" customHeight="1" x14ac:dyDescent="0.3">
      <c r="A19" s="19"/>
      <c r="B19" s="19"/>
      <c r="C19" s="19"/>
      <c r="D19" s="19"/>
      <c r="E19" s="17" t="s">
        <v>47</v>
      </c>
      <c r="F19" s="19" t="s">
        <v>60</v>
      </c>
      <c r="G19" s="19"/>
      <c r="H19" s="2">
        <f>1000000-850000</f>
        <v>150000</v>
      </c>
      <c r="I19" s="19"/>
    </row>
    <row r="20" spans="1:9" s="21" customFormat="1" ht="69" customHeight="1" x14ac:dyDescent="0.3">
      <c r="A20" s="19"/>
      <c r="B20" s="19"/>
      <c r="C20" s="19"/>
      <c r="D20" s="19"/>
      <c r="E20" s="17" t="s">
        <v>93</v>
      </c>
      <c r="F20" s="19">
        <v>2019</v>
      </c>
      <c r="G20" s="19"/>
      <c r="H20" s="14">
        <v>7900000</v>
      </c>
      <c r="I20" s="19"/>
    </row>
    <row r="21" spans="1:9" s="21" customFormat="1" ht="63" customHeight="1" x14ac:dyDescent="0.3">
      <c r="A21" s="19"/>
      <c r="B21" s="19"/>
      <c r="C21" s="19"/>
      <c r="D21" s="19"/>
      <c r="E21" s="17" t="s">
        <v>94</v>
      </c>
      <c r="F21" s="19">
        <v>2019</v>
      </c>
      <c r="G21" s="19"/>
      <c r="H21" s="14">
        <v>4000000</v>
      </c>
      <c r="I21" s="19"/>
    </row>
    <row r="22" spans="1:9" s="21" customFormat="1" ht="43.2" customHeight="1" x14ac:dyDescent="0.3">
      <c r="A22" s="19"/>
      <c r="B22" s="19"/>
      <c r="C22" s="19"/>
      <c r="D22" s="19"/>
      <c r="E22" s="17" t="s">
        <v>59</v>
      </c>
      <c r="F22" s="19">
        <v>2019</v>
      </c>
      <c r="G22" s="27"/>
      <c r="H22" s="2">
        <v>400000</v>
      </c>
      <c r="I22" s="19"/>
    </row>
    <row r="23" spans="1:9" s="21" customFormat="1" ht="23.4" customHeight="1" x14ac:dyDescent="0.3">
      <c r="A23" s="19"/>
      <c r="B23" s="19"/>
      <c r="C23" s="19"/>
      <c r="D23" s="19"/>
      <c r="E23" s="28" t="s">
        <v>48</v>
      </c>
      <c r="F23" s="19"/>
      <c r="G23" s="19"/>
      <c r="H23" s="5">
        <f>H24</f>
        <v>500000</v>
      </c>
      <c r="I23" s="2"/>
    </row>
    <row r="24" spans="1:9" s="21" customFormat="1" ht="39.6" customHeight="1" x14ac:dyDescent="0.3">
      <c r="A24" s="19"/>
      <c r="B24" s="19"/>
      <c r="C24" s="19"/>
      <c r="D24" s="19"/>
      <c r="E24" s="17" t="s">
        <v>51</v>
      </c>
      <c r="F24" s="19">
        <v>2019</v>
      </c>
      <c r="G24" s="27"/>
      <c r="H24" s="14">
        <v>500000</v>
      </c>
      <c r="I24" s="19"/>
    </row>
    <row r="25" spans="1:9" s="21" customFormat="1" ht="19.2" customHeight="1" x14ac:dyDescent="0.3">
      <c r="A25" s="19"/>
      <c r="B25" s="19"/>
      <c r="C25" s="19"/>
      <c r="D25" s="19"/>
      <c r="E25" s="16" t="s">
        <v>49</v>
      </c>
      <c r="F25" s="19"/>
      <c r="G25" s="19"/>
      <c r="H25" s="5">
        <f>SUM(H26:H28)</f>
        <v>14000000</v>
      </c>
      <c r="I25" s="19"/>
    </row>
    <row r="26" spans="1:9" s="21" customFormat="1" ht="52.95" customHeight="1" x14ac:dyDescent="0.3">
      <c r="A26" s="19"/>
      <c r="B26" s="19"/>
      <c r="C26" s="19"/>
      <c r="D26" s="19"/>
      <c r="E26" s="17" t="s">
        <v>46</v>
      </c>
      <c r="F26" s="19" t="s">
        <v>60</v>
      </c>
      <c r="G26" s="29">
        <v>12333420</v>
      </c>
      <c r="H26" s="2">
        <f>3000000+598000</f>
        <v>3598000</v>
      </c>
      <c r="I26" s="19"/>
    </row>
    <row r="27" spans="1:9" s="21" customFormat="1" ht="50.4" customHeight="1" x14ac:dyDescent="0.3">
      <c r="A27" s="19"/>
      <c r="B27" s="19"/>
      <c r="C27" s="19"/>
      <c r="D27" s="19"/>
      <c r="E27" s="17" t="s">
        <v>92</v>
      </c>
      <c r="F27" s="19" t="s">
        <v>61</v>
      </c>
      <c r="G27" s="29">
        <v>36282325</v>
      </c>
      <c r="H27" s="2">
        <v>3000000</v>
      </c>
      <c r="I27" s="19">
        <v>3.3</v>
      </c>
    </row>
    <row r="28" spans="1:9" s="21" customFormat="1" ht="94.95" customHeight="1" x14ac:dyDescent="0.3">
      <c r="A28" s="19"/>
      <c r="B28" s="19"/>
      <c r="C28" s="19"/>
      <c r="D28" s="19"/>
      <c r="E28" s="17" t="s">
        <v>88</v>
      </c>
      <c r="F28" s="19" t="s">
        <v>62</v>
      </c>
      <c r="G28" s="29">
        <v>18069199</v>
      </c>
      <c r="H28" s="2">
        <f>3000000+4402000</f>
        <v>7402000</v>
      </c>
      <c r="I28" s="19">
        <v>44.4</v>
      </c>
    </row>
    <row r="29" spans="1:9" s="21" customFormat="1" ht="59.4" customHeight="1" x14ac:dyDescent="0.3">
      <c r="A29" s="20">
        <v>1217330</v>
      </c>
      <c r="B29" s="20">
        <v>7330</v>
      </c>
      <c r="C29" s="25" t="s">
        <v>11</v>
      </c>
      <c r="D29" s="30" t="s">
        <v>103</v>
      </c>
      <c r="E29" s="17"/>
      <c r="F29" s="19"/>
      <c r="G29" s="19"/>
      <c r="H29" s="5">
        <f>H30</f>
        <v>5765753</v>
      </c>
      <c r="I29" s="19"/>
    </row>
    <row r="30" spans="1:9" s="21" customFormat="1" ht="22.2" customHeight="1" x14ac:dyDescent="0.3">
      <c r="A30" s="20"/>
      <c r="B30" s="20"/>
      <c r="C30" s="25"/>
      <c r="D30" s="30"/>
      <c r="E30" s="26" t="s">
        <v>12</v>
      </c>
      <c r="F30" s="19"/>
      <c r="G30" s="19"/>
      <c r="H30" s="5">
        <f>SUM(H31:H32)</f>
        <v>5765753</v>
      </c>
      <c r="I30" s="19"/>
    </row>
    <row r="31" spans="1:9" s="21" customFormat="1" ht="33" customHeight="1" x14ac:dyDescent="0.3">
      <c r="A31" s="20"/>
      <c r="B31" s="20"/>
      <c r="C31" s="25"/>
      <c r="D31" s="30"/>
      <c r="E31" s="17" t="s">
        <v>52</v>
      </c>
      <c r="F31" s="19" t="s">
        <v>62</v>
      </c>
      <c r="G31" s="29">
        <v>4150571</v>
      </c>
      <c r="H31" s="2">
        <v>1765753</v>
      </c>
      <c r="I31" s="19">
        <v>73.599999999999994</v>
      </c>
    </row>
    <row r="32" spans="1:9" s="21" customFormat="1" ht="37.950000000000003" customHeight="1" x14ac:dyDescent="0.3">
      <c r="A32" s="20"/>
      <c r="B32" s="20"/>
      <c r="C32" s="25"/>
      <c r="D32" s="30"/>
      <c r="E32" s="17" t="s">
        <v>53</v>
      </c>
      <c r="F32" s="19" t="s">
        <v>63</v>
      </c>
      <c r="G32" s="29">
        <v>6472940</v>
      </c>
      <c r="H32" s="2">
        <f>1000000+3200000-200000</f>
        <v>4000000</v>
      </c>
      <c r="I32" s="19">
        <v>2.2000000000000002</v>
      </c>
    </row>
    <row r="33" spans="1:9" s="21" customFormat="1" ht="51.6" customHeight="1" x14ac:dyDescent="0.3">
      <c r="A33" s="20">
        <v>1217340</v>
      </c>
      <c r="B33" s="20">
        <v>7340</v>
      </c>
      <c r="C33" s="25" t="s">
        <v>11</v>
      </c>
      <c r="D33" s="16" t="s">
        <v>36</v>
      </c>
      <c r="E33" s="17"/>
      <c r="F33" s="19"/>
      <c r="G33" s="19"/>
      <c r="H33" s="5">
        <f>H34</f>
        <v>3100000</v>
      </c>
      <c r="I33" s="19"/>
    </row>
    <row r="34" spans="1:9" s="21" customFormat="1" ht="54" customHeight="1" x14ac:dyDescent="0.3">
      <c r="A34" s="20"/>
      <c r="B34" s="20"/>
      <c r="C34" s="25"/>
      <c r="D34" s="30"/>
      <c r="E34" s="17" t="s">
        <v>54</v>
      </c>
      <c r="F34" s="31" t="s">
        <v>61</v>
      </c>
      <c r="G34" s="29">
        <v>12490900.4</v>
      </c>
      <c r="H34" s="2">
        <v>3100000</v>
      </c>
      <c r="I34" s="19">
        <v>11.2</v>
      </c>
    </row>
    <row r="35" spans="1:9" s="32" customFormat="1" ht="72" customHeight="1" x14ac:dyDescent="0.3">
      <c r="A35" s="20">
        <v>1500000</v>
      </c>
      <c r="B35" s="19"/>
      <c r="C35" s="19"/>
      <c r="D35" s="16" t="s">
        <v>9</v>
      </c>
      <c r="E35" s="19"/>
      <c r="F35" s="2"/>
      <c r="G35" s="2"/>
      <c r="H35" s="5">
        <f>H36</f>
        <v>142453727</v>
      </c>
      <c r="I35" s="19"/>
    </row>
    <row r="36" spans="1:9" s="12" customFormat="1" ht="65.400000000000006" customHeight="1" x14ac:dyDescent="0.3">
      <c r="A36" s="9">
        <v>1510000</v>
      </c>
      <c r="B36" s="6"/>
      <c r="C36" s="6"/>
      <c r="D36" s="10" t="s">
        <v>9</v>
      </c>
      <c r="E36" s="6"/>
      <c r="F36" s="11"/>
      <c r="G36" s="11"/>
      <c r="H36" s="7">
        <f>H37+H46+H58+H64+H67+H84+H86</f>
        <v>142453727</v>
      </c>
      <c r="I36" s="7"/>
    </row>
    <row r="37" spans="1:9" s="32" customFormat="1" ht="57" customHeight="1" x14ac:dyDescent="0.3">
      <c r="A37" s="20">
        <v>1517310</v>
      </c>
      <c r="B37" s="20">
        <v>7310</v>
      </c>
      <c r="C37" s="25" t="s">
        <v>11</v>
      </c>
      <c r="D37" s="16" t="s">
        <v>10</v>
      </c>
      <c r="E37" s="19"/>
      <c r="F37" s="2"/>
      <c r="G37" s="2"/>
      <c r="H37" s="5">
        <f>H38+H42</f>
        <v>7800000</v>
      </c>
      <c r="I37" s="5"/>
    </row>
    <row r="38" spans="1:9" s="32" customFormat="1" ht="27.6" customHeight="1" x14ac:dyDescent="0.3">
      <c r="A38" s="19"/>
      <c r="B38" s="19"/>
      <c r="C38" s="19"/>
      <c r="D38" s="33"/>
      <c r="E38" s="26" t="s">
        <v>12</v>
      </c>
      <c r="F38" s="2"/>
      <c r="G38" s="2"/>
      <c r="H38" s="5">
        <f>H39+H40+H41</f>
        <v>6600000</v>
      </c>
      <c r="I38" s="19"/>
    </row>
    <row r="39" spans="1:9" s="32" customFormat="1" ht="39.6" customHeight="1" x14ac:dyDescent="0.3">
      <c r="A39" s="19"/>
      <c r="B39" s="19"/>
      <c r="C39" s="19"/>
      <c r="D39" s="31"/>
      <c r="E39" s="1" t="s">
        <v>13</v>
      </c>
      <c r="F39" s="2" t="s">
        <v>64</v>
      </c>
      <c r="G39" s="29">
        <v>15922519</v>
      </c>
      <c r="H39" s="2">
        <f>3000000-1000000</f>
        <v>2000000</v>
      </c>
      <c r="I39" s="19">
        <v>33.299999999999997</v>
      </c>
    </row>
    <row r="40" spans="1:9" s="32" customFormat="1" ht="43.2" customHeight="1" x14ac:dyDescent="0.3">
      <c r="A40" s="19"/>
      <c r="B40" s="19"/>
      <c r="C40" s="19"/>
      <c r="D40" s="31"/>
      <c r="E40" s="1" t="s">
        <v>38</v>
      </c>
      <c r="F40" s="2" t="s">
        <v>69</v>
      </c>
      <c r="G40" s="29"/>
      <c r="H40" s="2">
        <f>7000000-6000000</f>
        <v>1000000</v>
      </c>
      <c r="I40" s="19"/>
    </row>
    <row r="41" spans="1:9" s="32" customFormat="1" ht="39" customHeight="1" x14ac:dyDescent="0.3">
      <c r="A41" s="19"/>
      <c r="B41" s="19"/>
      <c r="C41" s="19"/>
      <c r="D41" s="31"/>
      <c r="E41" s="1" t="s">
        <v>14</v>
      </c>
      <c r="F41" s="29">
        <v>2019</v>
      </c>
      <c r="G41" s="29"/>
      <c r="H41" s="2">
        <v>3600000</v>
      </c>
      <c r="I41" s="19"/>
    </row>
    <row r="42" spans="1:9" s="32" customFormat="1" ht="16.2" customHeight="1" x14ac:dyDescent="0.3">
      <c r="A42" s="19"/>
      <c r="B42" s="19"/>
      <c r="C42" s="19"/>
      <c r="D42" s="33"/>
      <c r="E42" s="16" t="s">
        <v>15</v>
      </c>
      <c r="F42" s="2"/>
      <c r="G42" s="29"/>
      <c r="H42" s="5">
        <f>H43+H44+H45</f>
        <v>1200000</v>
      </c>
      <c r="I42" s="19"/>
    </row>
    <row r="43" spans="1:9" s="32" customFormat="1" ht="24" customHeight="1" x14ac:dyDescent="0.3">
      <c r="A43" s="19"/>
      <c r="B43" s="19"/>
      <c r="C43" s="19"/>
      <c r="D43" s="33"/>
      <c r="E43" s="34" t="s">
        <v>16</v>
      </c>
      <c r="F43" s="2" t="s">
        <v>65</v>
      </c>
      <c r="G43" s="29">
        <v>16481572</v>
      </c>
      <c r="H43" s="2">
        <v>1000000</v>
      </c>
      <c r="I43" s="31">
        <v>31</v>
      </c>
    </row>
    <row r="44" spans="1:9" s="32" customFormat="1" ht="61.95" customHeight="1" x14ac:dyDescent="0.3">
      <c r="A44" s="19"/>
      <c r="B44" s="19"/>
      <c r="C44" s="19"/>
      <c r="D44" s="33"/>
      <c r="E44" s="1" t="s">
        <v>70</v>
      </c>
      <c r="F44" s="29">
        <v>2019</v>
      </c>
      <c r="G44" s="29"/>
      <c r="H44" s="2">
        <v>100000</v>
      </c>
      <c r="I44" s="19"/>
    </row>
    <row r="45" spans="1:9" s="32" customFormat="1" ht="38.4" customHeight="1" x14ac:dyDescent="0.3">
      <c r="A45" s="19"/>
      <c r="B45" s="19"/>
      <c r="C45" s="19"/>
      <c r="D45" s="33"/>
      <c r="E45" s="1" t="s">
        <v>71</v>
      </c>
      <c r="F45" s="29">
        <v>2019</v>
      </c>
      <c r="G45" s="29"/>
      <c r="H45" s="2">
        <v>100000</v>
      </c>
      <c r="I45" s="19"/>
    </row>
    <row r="46" spans="1:9" s="32" customFormat="1" ht="38.4" customHeight="1" x14ac:dyDescent="0.3">
      <c r="A46" s="20">
        <v>1517321</v>
      </c>
      <c r="B46" s="20">
        <v>7321</v>
      </c>
      <c r="C46" s="25" t="s">
        <v>11</v>
      </c>
      <c r="D46" s="30" t="s">
        <v>17</v>
      </c>
      <c r="E46" s="35"/>
      <c r="F46" s="2"/>
      <c r="G46" s="2"/>
      <c r="H46" s="5">
        <f>H47+H51</f>
        <v>12300000</v>
      </c>
      <c r="I46" s="19"/>
    </row>
    <row r="47" spans="1:9" s="32" customFormat="1" ht="17.399999999999999" customHeight="1" x14ac:dyDescent="0.3">
      <c r="A47" s="19"/>
      <c r="B47" s="19"/>
      <c r="C47" s="19"/>
      <c r="D47" s="33"/>
      <c r="E47" s="26" t="s">
        <v>12</v>
      </c>
      <c r="F47" s="2"/>
      <c r="G47" s="2"/>
      <c r="H47" s="5">
        <f>H48+H49+H50</f>
        <v>8800000</v>
      </c>
      <c r="I47" s="19"/>
    </row>
    <row r="48" spans="1:9" s="32" customFormat="1" ht="25.2" customHeight="1" x14ac:dyDescent="0.3">
      <c r="A48" s="19"/>
      <c r="B48" s="19"/>
      <c r="C48" s="19"/>
      <c r="D48" s="31"/>
      <c r="E48" s="34" t="s">
        <v>18</v>
      </c>
      <c r="F48" s="29" t="s">
        <v>72</v>
      </c>
      <c r="G48" s="2"/>
      <c r="H48" s="2">
        <f>3000000+2500000</f>
        <v>5500000</v>
      </c>
      <c r="I48" s="19"/>
    </row>
    <row r="49" spans="1:9" s="32" customFormat="1" ht="45" customHeight="1" x14ac:dyDescent="0.3">
      <c r="A49" s="19"/>
      <c r="B49" s="19"/>
      <c r="C49" s="19"/>
      <c r="D49" s="31"/>
      <c r="E49" s="34" t="s">
        <v>19</v>
      </c>
      <c r="F49" s="29" t="s">
        <v>73</v>
      </c>
      <c r="G49" s="2"/>
      <c r="H49" s="2">
        <v>2000000</v>
      </c>
      <c r="I49" s="19"/>
    </row>
    <row r="50" spans="1:9" s="32" customFormat="1" ht="43.95" customHeight="1" x14ac:dyDescent="0.3">
      <c r="A50" s="19"/>
      <c r="B50" s="19"/>
      <c r="C50" s="19"/>
      <c r="D50" s="31"/>
      <c r="E50" s="34" t="s">
        <v>20</v>
      </c>
      <c r="F50" s="29">
        <v>2019</v>
      </c>
      <c r="G50" s="2"/>
      <c r="H50" s="2">
        <f>2300000-1000000</f>
        <v>1300000</v>
      </c>
      <c r="I50" s="19"/>
    </row>
    <row r="51" spans="1:9" s="32" customFormat="1" ht="25.2" customHeight="1" x14ac:dyDescent="0.3">
      <c r="A51" s="19"/>
      <c r="B51" s="19"/>
      <c r="C51" s="19"/>
      <c r="D51" s="33"/>
      <c r="E51" s="16" t="s">
        <v>15</v>
      </c>
      <c r="F51" s="2"/>
      <c r="G51" s="2"/>
      <c r="H51" s="5">
        <f>H53+H54+H52+H57+H55+H56</f>
        <v>3500000</v>
      </c>
      <c r="I51" s="19"/>
    </row>
    <row r="52" spans="1:9" s="32" customFormat="1" ht="42.6" customHeight="1" x14ac:dyDescent="0.3">
      <c r="A52" s="19"/>
      <c r="B52" s="19"/>
      <c r="C52" s="19"/>
      <c r="D52" s="33"/>
      <c r="E52" s="1" t="s">
        <v>40</v>
      </c>
      <c r="F52" s="29">
        <v>2019</v>
      </c>
      <c r="G52" s="2"/>
      <c r="H52" s="2">
        <v>100000</v>
      </c>
      <c r="I52" s="19"/>
    </row>
    <row r="53" spans="1:9" s="32" customFormat="1" ht="44.4" customHeight="1" x14ac:dyDescent="0.3">
      <c r="A53" s="19"/>
      <c r="B53" s="19"/>
      <c r="C53" s="19"/>
      <c r="D53" s="33"/>
      <c r="E53" s="34" t="s">
        <v>21</v>
      </c>
      <c r="F53" s="2" t="s">
        <v>63</v>
      </c>
      <c r="G53" s="29">
        <v>2143744</v>
      </c>
      <c r="H53" s="2">
        <v>500000</v>
      </c>
      <c r="I53" s="19">
        <v>48.5</v>
      </c>
    </row>
    <row r="54" spans="1:9" s="32" customFormat="1" ht="37.950000000000003" customHeight="1" x14ac:dyDescent="0.3">
      <c r="A54" s="19"/>
      <c r="B54" s="19"/>
      <c r="C54" s="19"/>
      <c r="D54" s="33"/>
      <c r="E54" s="1" t="s">
        <v>22</v>
      </c>
      <c r="F54" s="2" t="s">
        <v>64</v>
      </c>
      <c r="G54" s="2"/>
      <c r="H54" s="14">
        <f>200000+1500000</f>
        <v>1700000</v>
      </c>
      <c r="I54" s="19"/>
    </row>
    <row r="55" spans="1:9" s="32" customFormat="1" ht="37.950000000000003" customHeight="1" x14ac:dyDescent="0.3">
      <c r="A55" s="19"/>
      <c r="B55" s="19"/>
      <c r="C55" s="19"/>
      <c r="D55" s="33"/>
      <c r="E55" s="1" t="s">
        <v>99</v>
      </c>
      <c r="F55" s="2" t="s">
        <v>67</v>
      </c>
      <c r="G55" s="2"/>
      <c r="H55" s="2">
        <v>100000</v>
      </c>
      <c r="I55" s="19"/>
    </row>
    <row r="56" spans="1:9" s="32" customFormat="1" ht="59.4" customHeight="1" x14ac:dyDescent="0.3">
      <c r="A56" s="19"/>
      <c r="B56" s="19"/>
      <c r="C56" s="19"/>
      <c r="D56" s="33"/>
      <c r="E56" s="1" t="s">
        <v>101</v>
      </c>
      <c r="F56" s="2" t="s">
        <v>67</v>
      </c>
      <c r="G56" s="2"/>
      <c r="H56" s="2">
        <v>100000</v>
      </c>
      <c r="I56" s="19"/>
    </row>
    <row r="57" spans="1:9" s="32" customFormat="1" ht="59.4" customHeight="1" x14ac:dyDescent="0.3">
      <c r="A57" s="19"/>
      <c r="B57" s="19"/>
      <c r="C57" s="19"/>
      <c r="D57" s="33"/>
      <c r="E57" s="1" t="s">
        <v>23</v>
      </c>
      <c r="F57" s="2" t="s">
        <v>63</v>
      </c>
      <c r="G57" s="2"/>
      <c r="H57" s="2">
        <v>1000000</v>
      </c>
      <c r="I57" s="19"/>
    </row>
    <row r="58" spans="1:9" s="32" customFormat="1" ht="26.4" x14ac:dyDescent="0.3">
      <c r="A58" s="20">
        <v>1517322</v>
      </c>
      <c r="B58" s="20">
        <v>7322</v>
      </c>
      <c r="C58" s="25" t="s">
        <v>11</v>
      </c>
      <c r="D58" s="30" t="s">
        <v>24</v>
      </c>
      <c r="E58" s="35"/>
      <c r="F58" s="2"/>
      <c r="G58" s="2"/>
      <c r="H58" s="5">
        <f>H59</f>
        <v>4200000</v>
      </c>
      <c r="I58" s="19"/>
    </row>
    <row r="59" spans="1:9" s="32" customFormat="1" ht="19.2" customHeight="1" x14ac:dyDescent="0.3">
      <c r="A59" s="19"/>
      <c r="B59" s="19"/>
      <c r="C59" s="19"/>
      <c r="D59" s="33"/>
      <c r="E59" s="16" t="s">
        <v>15</v>
      </c>
      <c r="F59" s="2"/>
      <c r="G59" s="2"/>
      <c r="H59" s="5">
        <f>H62+H63+H60+H61</f>
        <v>4200000</v>
      </c>
      <c r="I59" s="19"/>
    </row>
    <row r="60" spans="1:9" s="32" customFormat="1" ht="53.4" customHeight="1" x14ac:dyDescent="0.3">
      <c r="A60" s="19"/>
      <c r="B60" s="19"/>
      <c r="C60" s="19"/>
      <c r="D60" s="33"/>
      <c r="E60" s="34" t="s">
        <v>100</v>
      </c>
      <c r="F60" s="2" t="s">
        <v>67</v>
      </c>
      <c r="G60" s="2"/>
      <c r="H60" s="2">
        <v>100000</v>
      </c>
      <c r="I60" s="19"/>
    </row>
    <row r="61" spans="1:9" s="63" customFormat="1" ht="61.2" customHeight="1" x14ac:dyDescent="0.3">
      <c r="A61" s="31"/>
      <c r="B61" s="31"/>
      <c r="C61" s="31"/>
      <c r="D61" s="33"/>
      <c r="E61" s="34" t="s">
        <v>102</v>
      </c>
      <c r="F61" s="14" t="s">
        <v>67</v>
      </c>
      <c r="G61" s="14"/>
      <c r="H61" s="14">
        <v>100000</v>
      </c>
      <c r="I61" s="31"/>
    </row>
    <row r="62" spans="1:9" s="32" customFormat="1" ht="46.2" customHeight="1" x14ac:dyDescent="0.3">
      <c r="A62" s="19"/>
      <c r="B62" s="19"/>
      <c r="C62" s="19"/>
      <c r="D62" s="33"/>
      <c r="E62" s="34" t="s">
        <v>41</v>
      </c>
      <c r="F62" s="2" t="s">
        <v>64</v>
      </c>
      <c r="G62" s="29">
        <v>16272770</v>
      </c>
      <c r="H62" s="2">
        <v>1000000</v>
      </c>
      <c r="I62" s="19">
        <v>9.8000000000000007</v>
      </c>
    </row>
    <row r="63" spans="1:9" s="32" customFormat="1" ht="48.6" customHeight="1" x14ac:dyDescent="0.3">
      <c r="A63" s="19"/>
      <c r="B63" s="19"/>
      <c r="C63" s="19"/>
      <c r="D63" s="33"/>
      <c r="E63" s="13" t="s">
        <v>42</v>
      </c>
      <c r="F63" s="2" t="s">
        <v>64</v>
      </c>
      <c r="G63" s="2"/>
      <c r="H63" s="2">
        <v>3000000</v>
      </c>
      <c r="I63" s="19"/>
    </row>
    <row r="64" spans="1:9" s="32" customFormat="1" ht="61.2" customHeight="1" x14ac:dyDescent="0.3">
      <c r="A64" s="20">
        <v>1517325</v>
      </c>
      <c r="B64" s="20">
        <v>7325</v>
      </c>
      <c r="C64" s="25" t="s">
        <v>11</v>
      </c>
      <c r="D64" s="30" t="s">
        <v>25</v>
      </c>
      <c r="E64" s="30"/>
      <c r="F64" s="2"/>
      <c r="G64" s="2"/>
      <c r="H64" s="5">
        <f>H65</f>
        <v>8000000</v>
      </c>
      <c r="I64" s="19"/>
    </row>
    <row r="65" spans="1:9" s="32" customFormat="1" ht="37.200000000000003" customHeight="1" x14ac:dyDescent="0.3">
      <c r="A65" s="19"/>
      <c r="B65" s="19"/>
      <c r="C65" s="19"/>
      <c r="D65" s="33"/>
      <c r="E65" s="16" t="s">
        <v>15</v>
      </c>
      <c r="F65" s="2"/>
      <c r="G65" s="2"/>
      <c r="H65" s="5">
        <f>H66</f>
        <v>8000000</v>
      </c>
      <c r="I65" s="19"/>
    </row>
    <row r="66" spans="1:9" s="37" customFormat="1" ht="67.95" customHeight="1" x14ac:dyDescent="0.3">
      <c r="A66" s="36"/>
      <c r="B66" s="36"/>
      <c r="C66" s="36"/>
      <c r="D66" s="33"/>
      <c r="E66" s="34" t="s">
        <v>26</v>
      </c>
      <c r="F66" s="29" t="s">
        <v>63</v>
      </c>
      <c r="G66" s="29">
        <v>12431937</v>
      </c>
      <c r="H66" s="2">
        <f>10000000-2000000</f>
        <v>8000000</v>
      </c>
      <c r="I66" s="19">
        <v>0.17</v>
      </c>
    </row>
    <row r="67" spans="1:9" s="37" customFormat="1" ht="67.95" customHeight="1" x14ac:dyDescent="0.3">
      <c r="A67" s="20">
        <v>1517330</v>
      </c>
      <c r="B67" s="20">
        <v>7330</v>
      </c>
      <c r="C67" s="25" t="s">
        <v>11</v>
      </c>
      <c r="D67" s="30" t="s">
        <v>103</v>
      </c>
      <c r="E67" s="30"/>
      <c r="F67" s="2"/>
      <c r="G67" s="2"/>
      <c r="H67" s="5">
        <f>H68+H73</f>
        <v>34200000</v>
      </c>
      <c r="I67" s="19"/>
    </row>
    <row r="68" spans="1:9" s="39" customFormat="1" ht="19.2" customHeight="1" x14ac:dyDescent="0.3">
      <c r="A68" s="18"/>
      <c r="B68" s="18"/>
      <c r="C68" s="18"/>
      <c r="D68" s="33"/>
      <c r="E68" s="26" t="s">
        <v>12</v>
      </c>
      <c r="F68" s="38"/>
      <c r="G68" s="38"/>
      <c r="H68" s="5">
        <f>SUM(H69:H72)</f>
        <v>11500000</v>
      </c>
      <c r="I68" s="18"/>
    </row>
    <row r="69" spans="1:9" s="39" customFormat="1" ht="36.6" customHeight="1" x14ac:dyDescent="0.3">
      <c r="A69" s="18"/>
      <c r="B69" s="18"/>
      <c r="C69" s="18"/>
      <c r="D69" s="33"/>
      <c r="E69" s="13" t="s">
        <v>27</v>
      </c>
      <c r="F69" s="29" t="s">
        <v>63</v>
      </c>
      <c r="G69" s="29"/>
      <c r="H69" s="2">
        <v>1500000</v>
      </c>
      <c r="I69" s="40"/>
    </row>
    <row r="70" spans="1:9" s="39" customFormat="1" ht="37.200000000000003" customHeight="1" x14ac:dyDescent="0.3">
      <c r="A70" s="18"/>
      <c r="B70" s="18"/>
      <c r="C70" s="18"/>
      <c r="D70" s="31"/>
      <c r="E70" s="34" t="s">
        <v>28</v>
      </c>
      <c r="F70" s="2" t="s">
        <v>65</v>
      </c>
      <c r="G70" s="29">
        <v>28556946</v>
      </c>
      <c r="H70" s="2">
        <v>4000000</v>
      </c>
      <c r="I70" s="41">
        <v>43.4</v>
      </c>
    </row>
    <row r="71" spans="1:9" s="39" customFormat="1" ht="49.2" customHeight="1" x14ac:dyDescent="0.3">
      <c r="A71" s="18"/>
      <c r="B71" s="18"/>
      <c r="C71" s="18"/>
      <c r="D71" s="31"/>
      <c r="E71" s="50" t="s">
        <v>81</v>
      </c>
      <c r="F71" s="2" t="s">
        <v>83</v>
      </c>
      <c r="G71" s="29"/>
      <c r="H71" s="2">
        <v>1000000</v>
      </c>
      <c r="I71" s="41"/>
    </row>
    <row r="72" spans="1:9" s="39" customFormat="1" ht="67.95" customHeight="1" x14ac:dyDescent="0.3">
      <c r="A72" s="18"/>
      <c r="B72" s="18"/>
      <c r="C72" s="18"/>
      <c r="D72" s="31"/>
      <c r="E72" s="1" t="s">
        <v>29</v>
      </c>
      <c r="F72" s="2" t="s">
        <v>73</v>
      </c>
      <c r="G72" s="29"/>
      <c r="H72" s="2">
        <v>5000000</v>
      </c>
      <c r="I72" s="40"/>
    </row>
    <row r="73" spans="1:9" s="39" customFormat="1" ht="18" customHeight="1" x14ac:dyDescent="0.3">
      <c r="A73" s="18"/>
      <c r="B73" s="18"/>
      <c r="C73" s="18"/>
      <c r="D73" s="33"/>
      <c r="E73" s="16" t="s">
        <v>15</v>
      </c>
      <c r="F73" s="2"/>
      <c r="G73" s="29"/>
      <c r="H73" s="5">
        <f>SUM(H74:H83)</f>
        <v>22700000</v>
      </c>
      <c r="I73" s="40"/>
    </row>
    <row r="74" spans="1:9" s="39" customFormat="1" ht="37.950000000000003" customHeight="1" x14ac:dyDescent="0.3">
      <c r="A74" s="18"/>
      <c r="B74" s="18"/>
      <c r="C74" s="18"/>
      <c r="D74" s="33"/>
      <c r="E74" s="1" t="s">
        <v>43</v>
      </c>
      <c r="F74" s="29">
        <v>2019</v>
      </c>
      <c r="G74" s="29"/>
      <c r="H74" s="2">
        <v>1000000</v>
      </c>
      <c r="I74" s="40"/>
    </row>
    <row r="75" spans="1:9" s="39" customFormat="1" ht="34.950000000000003" customHeight="1" x14ac:dyDescent="0.3">
      <c r="A75" s="18"/>
      <c r="B75" s="18"/>
      <c r="C75" s="18"/>
      <c r="D75" s="33"/>
      <c r="E75" s="1" t="s">
        <v>30</v>
      </c>
      <c r="F75" s="29">
        <v>2019</v>
      </c>
      <c r="G75" s="29"/>
      <c r="H75" s="2">
        <v>1000000</v>
      </c>
      <c r="I75" s="40"/>
    </row>
    <row r="76" spans="1:9" s="39" customFormat="1" ht="39.6" customHeight="1" x14ac:dyDescent="0.3">
      <c r="A76" s="18"/>
      <c r="B76" s="18"/>
      <c r="C76" s="18"/>
      <c r="D76" s="33"/>
      <c r="E76" s="1" t="s">
        <v>31</v>
      </c>
      <c r="F76" s="29">
        <v>2019</v>
      </c>
      <c r="G76" s="29"/>
      <c r="H76" s="2">
        <v>500000</v>
      </c>
      <c r="I76" s="40"/>
    </row>
    <row r="77" spans="1:9" s="39" customFormat="1" ht="40.200000000000003" customHeight="1" x14ac:dyDescent="0.3">
      <c r="A77" s="18"/>
      <c r="B77" s="18"/>
      <c r="C77" s="18"/>
      <c r="D77" s="33"/>
      <c r="E77" s="1" t="s">
        <v>44</v>
      </c>
      <c r="F77" s="29" t="s">
        <v>64</v>
      </c>
      <c r="G77" s="29"/>
      <c r="H77" s="2">
        <v>1000000</v>
      </c>
      <c r="I77" s="40"/>
    </row>
    <row r="78" spans="1:9" s="39" customFormat="1" ht="54" customHeight="1" x14ac:dyDescent="0.3">
      <c r="A78" s="18"/>
      <c r="B78" s="18"/>
      <c r="C78" s="18"/>
      <c r="D78" s="33"/>
      <c r="E78" s="34" t="s">
        <v>45</v>
      </c>
      <c r="F78" s="29" t="s">
        <v>65</v>
      </c>
      <c r="G78" s="29">
        <v>7995986</v>
      </c>
      <c r="H78" s="2">
        <v>500000</v>
      </c>
      <c r="I78" s="40">
        <v>39.200000000000003</v>
      </c>
    </row>
    <row r="79" spans="1:9" s="39" customFormat="1" ht="40.200000000000003" customHeight="1" x14ac:dyDescent="0.3">
      <c r="A79" s="18"/>
      <c r="B79" s="18"/>
      <c r="C79" s="18"/>
      <c r="D79" s="33"/>
      <c r="E79" s="1" t="s">
        <v>32</v>
      </c>
      <c r="F79" s="29">
        <v>2019</v>
      </c>
      <c r="G79" s="29"/>
      <c r="H79" s="2">
        <v>700000</v>
      </c>
      <c r="I79" s="40"/>
    </row>
    <row r="80" spans="1:9" s="39" customFormat="1" ht="36" customHeight="1" x14ac:dyDescent="0.3">
      <c r="A80" s="18"/>
      <c r="B80" s="18"/>
      <c r="C80" s="18"/>
      <c r="D80" s="33"/>
      <c r="E80" s="1" t="s">
        <v>33</v>
      </c>
      <c r="F80" s="29" t="s">
        <v>65</v>
      </c>
      <c r="G80" s="29">
        <v>31834662</v>
      </c>
      <c r="H80" s="2">
        <f>10000000-2000000</f>
        <v>8000000</v>
      </c>
      <c r="I80" s="40">
        <v>56.4</v>
      </c>
    </row>
    <row r="81" spans="1:9" s="39" customFormat="1" ht="21.6" customHeight="1" x14ac:dyDescent="0.3">
      <c r="A81" s="18"/>
      <c r="B81" s="18"/>
      <c r="C81" s="18"/>
      <c r="D81" s="33"/>
      <c r="E81" s="34" t="s">
        <v>34</v>
      </c>
      <c r="F81" s="29" t="s">
        <v>65</v>
      </c>
      <c r="G81" s="29">
        <v>14670250</v>
      </c>
      <c r="H81" s="2">
        <f>1000000+6000000</f>
        <v>7000000</v>
      </c>
      <c r="I81" s="40">
        <v>51.3</v>
      </c>
    </row>
    <row r="82" spans="1:9" s="39" customFormat="1" ht="33" customHeight="1" x14ac:dyDescent="0.3">
      <c r="A82" s="18"/>
      <c r="B82" s="18"/>
      <c r="C82" s="18"/>
      <c r="D82" s="33"/>
      <c r="E82" s="34" t="s">
        <v>35</v>
      </c>
      <c r="F82" s="29">
        <v>2019</v>
      </c>
      <c r="G82" s="29"/>
      <c r="H82" s="2">
        <v>1000000</v>
      </c>
      <c r="I82" s="40"/>
    </row>
    <row r="83" spans="1:9" s="39" customFormat="1" ht="40.950000000000003" customHeight="1" x14ac:dyDescent="0.3">
      <c r="A83" s="18"/>
      <c r="B83" s="18"/>
      <c r="C83" s="18"/>
      <c r="D83" s="33"/>
      <c r="E83" s="34" t="s">
        <v>82</v>
      </c>
      <c r="F83" s="29" t="s">
        <v>63</v>
      </c>
      <c r="G83" s="29"/>
      <c r="H83" s="2">
        <v>2000000</v>
      </c>
      <c r="I83" s="40"/>
    </row>
    <row r="84" spans="1:9" s="39" customFormat="1" ht="39.6" customHeight="1" x14ac:dyDescent="0.3">
      <c r="A84" s="20">
        <v>1517340</v>
      </c>
      <c r="B84" s="20">
        <v>7340</v>
      </c>
      <c r="C84" s="25" t="s">
        <v>11</v>
      </c>
      <c r="D84" s="30" t="s">
        <v>36</v>
      </c>
      <c r="E84" s="1"/>
      <c r="F84" s="29"/>
      <c r="G84" s="29"/>
      <c r="H84" s="5">
        <f>H85</f>
        <v>500000</v>
      </c>
      <c r="I84" s="40"/>
    </row>
    <row r="85" spans="1:9" s="39" customFormat="1" ht="36" customHeight="1" x14ac:dyDescent="0.3">
      <c r="A85" s="18"/>
      <c r="B85" s="18"/>
      <c r="C85" s="18"/>
      <c r="D85" s="1"/>
      <c r="E85" s="1" t="s">
        <v>37</v>
      </c>
      <c r="F85" s="29">
        <v>2019</v>
      </c>
      <c r="G85" s="29"/>
      <c r="H85" s="2">
        <v>500000</v>
      </c>
      <c r="I85" s="40"/>
    </row>
    <row r="86" spans="1:9" s="39" customFormat="1" ht="40.950000000000003" customHeight="1" x14ac:dyDescent="0.3">
      <c r="A86" s="20">
        <v>1517640</v>
      </c>
      <c r="B86" s="20">
        <v>7640</v>
      </c>
      <c r="C86" s="18"/>
      <c r="D86" s="30" t="s">
        <v>50</v>
      </c>
      <c r="E86" s="18"/>
      <c r="F86" s="2"/>
      <c r="G86" s="29"/>
      <c r="H86" s="5">
        <f>SUM(H87:H94)</f>
        <v>75453727</v>
      </c>
      <c r="I86" s="40"/>
    </row>
    <row r="87" spans="1:9" s="39" customFormat="1" ht="82.2" customHeight="1" x14ac:dyDescent="0.3">
      <c r="A87" s="18"/>
      <c r="B87" s="18"/>
      <c r="C87" s="18"/>
      <c r="D87" s="18"/>
      <c r="E87" s="1" t="s">
        <v>90</v>
      </c>
      <c r="F87" s="2" t="s">
        <v>67</v>
      </c>
      <c r="G87" s="29"/>
      <c r="H87" s="2">
        <f>9618700+48093527</f>
        <v>57712227</v>
      </c>
      <c r="I87" s="43"/>
    </row>
    <row r="88" spans="1:9" s="39" customFormat="1" ht="61.95" customHeight="1" x14ac:dyDescent="0.3">
      <c r="A88" s="18"/>
      <c r="B88" s="18"/>
      <c r="C88" s="18"/>
      <c r="D88" s="18"/>
      <c r="E88" s="1" t="s">
        <v>74</v>
      </c>
      <c r="F88" s="2" t="s">
        <v>64</v>
      </c>
      <c r="G88" s="29"/>
      <c r="H88" s="2">
        <v>3738060</v>
      </c>
      <c r="I88" s="44"/>
    </row>
    <row r="89" spans="1:9" s="39" customFormat="1" ht="61.95" customHeight="1" x14ac:dyDescent="0.3">
      <c r="A89" s="18"/>
      <c r="B89" s="18"/>
      <c r="C89" s="18"/>
      <c r="D89" s="18"/>
      <c r="E89" s="1" t="s">
        <v>75</v>
      </c>
      <c r="F89" s="2" t="s">
        <v>64</v>
      </c>
      <c r="G89" s="29"/>
      <c r="H89" s="2">
        <v>2043580</v>
      </c>
      <c r="I89" s="44"/>
    </row>
    <row r="90" spans="1:9" ht="54" customHeight="1" x14ac:dyDescent="0.3">
      <c r="A90" s="45"/>
      <c r="B90" s="45"/>
      <c r="C90" s="45"/>
      <c r="D90" s="45"/>
      <c r="E90" s="1" t="s">
        <v>76</v>
      </c>
      <c r="F90" s="2" t="s">
        <v>64</v>
      </c>
      <c r="G90" s="45"/>
      <c r="H90" s="2">
        <v>6959860</v>
      </c>
      <c r="I90" s="44"/>
    </row>
    <row r="91" spans="1:9" ht="40.950000000000003" customHeight="1" x14ac:dyDescent="0.3">
      <c r="A91" s="45"/>
      <c r="B91" s="45"/>
      <c r="C91" s="45"/>
      <c r="D91" s="45"/>
      <c r="E91" s="42" t="s">
        <v>77</v>
      </c>
      <c r="F91" s="29" t="s">
        <v>65</v>
      </c>
      <c r="G91" s="29">
        <v>25179181</v>
      </c>
      <c r="H91" s="2">
        <f>5000000-2000000</f>
        <v>3000000</v>
      </c>
      <c r="I91" s="40">
        <v>45.43</v>
      </c>
    </row>
    <row r="92" spans="1:9" ht="36" customHeight="1" x14ac:dyDescent="0.3">
      <c r="A92" s="45"/>
      <c r="B92" s="45"/>
      <c r="C92" s="45"/>
      <c r="D92" s="45"/>
      <c r="E92" s="1" t="s">
        <v>78</v>
      </c>
      <c r="F92" s="29" t="s">
        <v>68</v>
      </c>
      <c r="G92" s="29">
        <v>5382485</v>
      </c>
      <c r="H92" s="2">
        <v>1000000</v>
      </c>
      <c r="I92" s="40">
        <v>64.5</v>
      </c>
    </row>
    <row r="93" spans="1:9" ht="101.4" customHeight="1" x14ac:dyDescent="0.3">
      <c r="A93" s="45"/>
      <c r="B93" s="45"/>
      <c r="C93" s="45"/>
      <c r="D93" s="45"/>
      <c r="E93" s="1" t="s">
        <v>79</v>
      </c>
      <c r="F93" s="29" t="s">
        <v>66</v>
      </c>
      <c r="G93" s="29">
        <v>1422026</v>
      </c>
      <c r="H93" s="2">
        <v>500000</v>
      </c>
      <c r="I93" s="40">
        <v>47.9</v>
      </c>
    </row>
    <row r="94" spans="1:9" ht="114.6" customHeight="1" x14ac:dyDescent="0.3">
      <c r="A94" s="45"/>
      <c r="B94" s="45"/>
      <c r="C94" s="45"/>
      <c r="D94" s="45"/>
      <c r="E94" s="1" t="s">
        <v>80</v>
      </c>
      <c r="F94" s="29" t="s">
        <v>66</v>
      </c>
      <c r="G94" s="29">
        <v>1328224</v>
      </c>
      <c r="H94" s="2">
        <v>500000</v>
      </c>
      <c r="I94" s="40">
        <v>60.3</v>
      </c>
    </row>
    <row r="95" spans="1:9" ht="25.95" customHeight="1" x14ac:dyDescent="0.3">
      <c r="A95" s="45"/>
      <c r="B95" s="45"/>
      <c r="C95" s="45"/>
      <c r="D95" s="48" t="s">
        <v>55</v>
      </c>
      <c r="E95" s="45"/>
      <c r="F95" s="45"/>
      <c r="G95" s="45"/>
      <c r="H95" s="49">
        <f>H36+H16+H12</f>
        <v>180276680</v>
      </c>
      <c r="I95" s="45"/>
    </row>
    <row r="96" spans="1:9" s="47" customFormat="1" x14ac:dyDescent="0.3"/>
    <row r="99" spans="1:9" s="46" customFormat="1" ht="18" x14ac:dyDescent="0.35">
      <c r="A99" s="66" t="s">
        <v>96</v>
      </c>
      <c r="B99" s="66"/>
      <c r="C99" s="66"/>
      <c r="D99" s="66"/>
      <c r="E99" s="66"/>
      <c r="H99" s="67" t="s">
        <v>97</v>
      </c>
      <c r="I99" s="67"/>
    </row>
    <row r="100" spans="1:9" s="46" customFormat="1" ht="18" x14ac:dyDescent="0.35">
      <c r="A100" s="64"/>
      <c r="B100" s="64"/>
      <c r="C100" s="64"/>
      <c r="D100" s="53"/>
      <c r="E100" s="53"/>
      <c r="F100" s="53"/>
      <c r="G100" s="53"/>
      <c r="H100" s="53"/>
      <c r="I100" s="54"/>
    </row>
    <row r="101" spans="1:9" s="46" customFormat="1" ht="18" x14ac:dyDescent="0.35">
      <c r="A101" s="55" t="s">
        <v>98</v>
      </c>
      <c r="B101" s="56"/>
      <c r="C101" s="57"/>
      <c r="D101" s="58"/>
      <c r="H101" s="59"/>
      <c r="I101" s="60"/>
    </row>
  </sheetData>
  <mergeCells count="8">
    <mergeCell ref="F2:I2"/>
    <mergeCell ref="F1:I1"/>
    <mergeCell ref="F5:I5"/>
    <mergeCell ref="A99:E99"/>
    <mergeCell ref="H99:I99"/>
    <mergeCell ref="A8:I8"/>
    <mergeCell ref="F3:I3"/>
    <mergeCell ref="F4:I4"/>
  </mergeCells>
  <printOptions horizontalCentered="1"/>
  <pageMargins left="0.19685039370078741" right="0.19685039370078741" top="1.1811023622047245" bottom="0.51181102362204722" header="0.31496062992125984" footer="0.31496062992125984"/>
  <pageSetup paperSize="9" fitToHeight="9" orientation="landscape" verticalDpi="0" r:id="rId1"/>
  <headerFooter>
    <oddFooter>&amp;R&amp;"Times New Roman,обычный"&amp;12Сторінка &amp;P</oddFooter>
  </headerFooter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(с)</vt:lpstr>
      <vt:lpstr>'дод 6 (с)'!Заголовки_для_печати</vt:lpstr>
      <vt:lpstr>'дод 6 (с)'!Область_печати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2019-01-11T08:31:14Z</cp:lastPrinted>
  <dcterms:created xsi:type="dcterms:W3CDTF">2018-10-18T06:20:50Z</dcterms:created>
  <dcterms:modified xsi:type="dcterms:W3CDTF">2019-01-11T08:40:18Z</dcterms:modified>
</cp:coreProperties>
</file>