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tabRatio="446"/>
  </bookViews>
  <sheets>
    <sheet name="Лист1" sheetId="1" r:id="rId1"/>
    <sheet name="Лист2" sheetId="2" r:id="rId2"/>
    <sheet name="Лист3" sheetId="3" r:id="rId3"/>
  </sheets>
  <definedNames>
    <definedName name="_xlnm.Print_Titles" localSheetId="0">Лист1!$4:$6</definedName>
    <definedName name="_xlnm.Print_Area" localSheetId="0">Лист1!$A$1:$Q$118</definedName>
    <definedName name="_xlnm.Print_Area" localSheetId="1">Лист2!$A$1:$Q$20</definedName>
  </definedNames>
  <calcPr calcId="162913"/>
</workbook>
</file>

<file path=xl/calcChain.xml><?xml version="1.0" encoding="utf-8"?>
<calcChain xmlns="http://schemas.openxmlformats.org/spreadsheetml/2006/main">
  <c r="J109" i="1" l="1"/>
  <c r="J107" i="1"/>
  <c r="J78" i="1"/>
  <c r="J80" i="1"/>
  <c r="J70" i="1"/>
  <c r="J62" i="1"/>
  <c r="J61" i="1"/>
  <c r="L52" i="1"/>
  <c r="J55" i="1"/>
  <c r="J54" i="1"/>
  <c r="J53" i="1"/>
  <c r="J43" i="1"/>
  <c r="J45" i="1"/>
  <c r="J44" i="1"/>
  <c r="L57" i="1" l="1"/>
  <c r="E57" i="1"/>
  <c r="L13" i="1"/>
  <c r="E13" i="1"/>
  <c r="L91" i="1"/>
  <c r="E91" i="1"/>
  <c r="C92" i="1"/>
  <c r="L88" i="1"/>
  <c r="E88" i="1"/>
  <c r="L83" i="1"/>
  <c r="E83" i="1"/>
  <c r="E52" i="1"/>
  <c r="J10" i="1" l="1"/>
  <c r="I108" i="1" l="1"/>
  <c r="I78" i="1"/>
  <c r="L20" i="1" l="1"/>
  <c r="L46" i="1" s="1"/>
  <c r="L11" i="1"/>
  <c r="I11" i="1"/>
  <c r="I48" i="1" s="1"/>
  <c r="I20" i="1"/>
  <c r="M109" i="1"/>
  <c r="J36" i="1"/>
  <c r="J37" i="1"/>
  <c r="J38" i="1"/>
  <c r="J35" i="1"/>
  <c r="J103" i="1"/>
  <c r="J102" i="1"/>
  <c r="J98" i="1"/>
  <c r="J93" i="1"/>
  <c r="J94" i="1"/>
  <c r="J92" i="1"/>
  <c r="J91" i="1" s="1"/>
  <c r="J85" i="1"/>
  <c r="J86" i="1"/>
  <c r="J87" i="1"/>
  <c r="J89" i="1"/>
  <c r="J88" i="1" s="1"/>
  <c r="J84" i="1"/>
  <c r="J83" i="1" s="1"/>
  <c r="J79" i="1"/>
  <c r="K79" i="1"/>
  <c r="L79" i="1"/>
  <c r="M79" i="1"/>
  <c r="N79" i="1"/>
  <c r="O79" i="1"/>
  <c r="L78" i="1"/>
  <c r="M78" i="1"/>
  <c r="N78" i="1"/>
  <c r="O78" i="1"/>
  <c r="L80" i="1"/>
  <c r="M80" i="1"/>
  <c r="N80" i="1"/>
  <c r="O80" i="1"/>
  <c r="J75" i="1"/>
  <c r="J74" i="1"/>
  <c r="J72" i="1"/>
  <c r="J59" i="1"/>
  <c r="J60" i="1"/>
  <c r="J63" i="1"/>
  <c r="J64" i="1"/>
  <c r="J65" i="1"/>
  <c r="J66" i="1"/>
  <c r="J58" i="1"/>
  <c r="J57" i="1" s="1"/>
  <c r="J52" i="1"/>
  <c r="K46" i="1"/>
  <c r="K49" i="1" s="1"/>
  <c r="J11" i="1"/>
  <c r="J41" i="1"/>
  <c r="J40" i="1"/>
  <c r="J15" i="1"/>
  <c r="J16" i="1"/>
  <c r="J17" i="1"/>
  <c r="J18" i="1"/>
  <c r="J19" i="1"/>
  <c r="J20" i="1"/>
  <c r="J21" i="1"/>
  <c r="J22" i="1"/>
  <c r="J23" i="1"/>
  <c r="J24" i="1"/>
  <c r="J25" i="1"/>
  <c r="J26" i="1"/>
  <c r="J27" i="1"/>
  <c r="J28" i="1"/>
  <c r="J29" i="1"/>
  <c r="J30" i="1"/>
  <c r="J32" i="1"/>
  <c r="J33" i="1"/>
  <c r="J14" i="1"/>
  <c r="J46" i="1" l="1"/>
  <c r="J13" i="1"/>
  <c r="J48" i="1"/>
  <c r="K111" i="1"/>
  <c r="F99" i="1"/>
  <c r="G99" i="1"/>
  <c r="I99" i="1"/>
  <c r="I95" i="1"/>
  <c r="J49" i="1" l="1"/>
  <c r="E78" i="1"/>
  <c r="C70" i="1"/>
  <c r="D46" i="1"/>
  <c r="E46" i="1"/>
  <c r="E49" i="1" s="1"/>
  <c r="F46" i="1"/>
  <c r="G46" i="1"/>
  <c r="H46" i="1"/>
  <c r="I46" i="1"/>
  <c r="C31" i="1"/>
  <c r="C85" i="1"/>
  <c r="C86" i="1"/>
  <c r="C84" i="1"/>
  <c r="C83" i="1" s="1"/>
  <c r="C93" i="1"/>
  <c r="C91" i="1" s="1"/>
  <c r="C94" i="1"/>
  <c r="C103" i="1"/>
  <c r="C108" i="1"/>
  <c r="E109" i="1"/>
  <c r="F109" i="1"/>
  <c r="G109" i="1"/>
  <c r="I109" i="1"/>
  <c r="L109" i="1"/>
  <c r="N109" i="1"/>
  <c r="E108" i="1"/>
  <c r="F108" i="1"/>
  <c r="G108" i="1"/>
  <c r="J108" i="1"/>
  <c r="L108" i="1"/>
  <c r="M108" i="1"/>
  <c r="N108" i="1"/>
  <c r="E95" i="1"/>
  <c r="F95" i="1"/>
  <c r="G95" i="1"/>
  <c r="J95" i="1"/>
  <c r="L95" i="1"/>
  <c r="M95" i="1"/>
  <c r="N95" i="1"/>
  <c r="M46" i="1"/>
  <c r="N46" i="1"/>
  <c r="O46" i="1"/>
  <c r="C38" i="1"/>
  <c r="E48" i="1"/>
  <c r="F48" i="1"/>
  <c r="G48" i="1"/>
  <c r="H48" i="1"/>
  <c r="L48" i="1"/>
  <c r="M48" i="1"/>
  <c r="N48" i="1"/>
  <c r="O48" i="1"/>
  <c r="I79" i="1"/>
  <c r="E79" i="1"/>
  <c r="H78" i="1"/>
  <c r="F78" i="1"/>
  <c r="G78" i="1"/>
  <c r="H80" i="1"/>
  <c r="G80" i="1"/>
  <c r="F80" i="1"/>
  <c r="E80" i="1"/>
  <c r="I80" i="1"/>
  <c r="N49" i="1" l="1"/>
  <c r="M111" i="1"/>
  <c r="G111" i="1"/>
  <c r="O49" i="1"/>
  <c r="F49" i="1"/>
  <c r="N111" i="1"/>
  <c r="F111" i="1"/>
  <c r="O111" i="1"/>
  <c r="H111" i="1"/>
  <c r="D111" i="1"/>
  <c r="H49" i="1"/>
  <c r="D49" i="1"/>
  <c r="L49" i="1"/>
  <c r="M49" i="1"/>
  <c r="I49" i="1"/>
  <c r="I111" i="1"/>
  <c r="G49" i="1"/>
  <c r="C107" i="1"/>
  <c r="C98" i="1"/>
  <c r="C89" i="1"/>
  <c r="C88" i="1" s="1"/>
  <c r="C87" i="1"/>
  <c r="C95" i="1" s="1"/>
  <c r="C77" i="1"/>
  <c r="C75" i="1"/>
  <c r="C74" i="1" l="1"/>
  <c r="C72" i="1"/>
  <c r="C68" i="1"/>
  <c r="C66" i="1"/>
  <c r="C65" i="1"/>
  <c r="C64" i="1"/>
  <c r="C63" i="1"/>
  <c r="C62" i="1"/>
  <c r="C61" i="1"/>
  <c r="C60" i="1"/>
  <c r="C58" i="1"/>
  <c r="C55" i="1"/>
  <c r="C54" i="1"/>
  <c r="C53" i="1"/>
  <c r="C45" i="1"/>
  <c r="C44" i="1"/>
  <c r="C43" i="1"/>
  <c r="C41" i="1"/>
  <c r="C40" i="1"/>
  <c r="C37" i="1"/>
  <c r="C36" i="1"/>
  <c r="C35" i="1"/>
  <c r="C33" i="1"/>
  <c r="C32" i="1"/>
  <c r="C30" i="1"/>
  <c r="C29" i="1"/>
  <c r="C28" i="1"/>
  <c r="C27" i="1"/>
  <c r="C26" i="1"/>
  <c r="C25" i="1"/>
  <c r="C24" i="1"/>
  <c r="C52" i="1" l="1"/>
  <c r="C57" i="1"/>
  <c r="C20" i="1"/>
  <c r="C19" i="1"/>
  <c r="C18" i="1"/>
  <c r="C16" i="1"/>
  <c r="C17" i="1"/>
  <c r="C15" i="1"/>
  <c r="C14" i="1"/>
  <c r="C11" i="1"/>
  <c r="C13" i="1" l="1"/>
  <c r="C23" i="1"/>
  <c r="C22" i="1"/>
  <c r="C21" i="1"/>
  <c r="C46" i="1" l="1"/>
  <c r="J105" i="1"/>
  <c r="C105" i="1"/>
  <c r="C109" i="1" s="1"/>
  <c r="L99" i="1"/>
  <c r="L111" i="1" s="1"/>
  <c r="E99" i="1"/>
  <c r="E111" i="1" s="1"/>
  <c r="J99" i="1"/>
  <c r="J111" i="1" s="1"/>
  <c r="C99" i="1"/>
  <c r="C59" i="1" l="1"/>
  <c r="C80" i="1" l="1"/>
  <c r="C78" i="1"/>
  <c r="C10" i="1"/>
  <c r="C48" i="1" s="1"/>
  <c r="C111" i="1" l="1"/>
  <c r="C49" i="1"/>
</calcChain>
</file>

<file path=xl/comments1.xml><?xml version="1.0" encoding="utf-8"?>
<comments xmlns="http://schemas.openxmlformats.org/spreadsheetml/2006/main">
  <authors>
    <author>Автор</author>
  </authors>
  <commentList>
    <comment ref="H10" authorId="0" shapeId="0">
      <text>
        <r>
          <rPr>
            <b/>
            <sz val="36"/>
            <color indexed="81"/>
            <rFont val="Tahoma"/>
            <family val="2"/>
            <charset val="204"/>
          </rPr>
          <t>Автор:</t>
        </r>
        <r>
          <rPr>
            <sz val="36"/>
            <color indexed="81"/>
            <rFont val="Tahoma"/>
            <family val="2"/>
            <charset val="204"/>
          </rPr>
          <t xml:space="preserve">
нефко</t>
        </r>
        <r>
          <rPr>
            <sz val="24"/>
            <color indexed="81"/>
            <rFont val="Tahoma"/>
            <family val="2"/>
            <charset val="204"/>
          </rPr>
          <t xml:space="preserve">
</t>
        </r>
      </text>
    </comment>
    <comment ref="H11" authorId="0" shapeId="0">
      <text>
        <r>
          <rPr>
            <b/>
            <sz val="26"/>
            <color indexed="81"/>
            <rFont val="Tahoma"/>
            <family val="2"/>
            <charset val="204"/>
          </rPr>
          <t>Автор:</t>
        </r>
        <r>
          <rPr>
            <sz val="26"/>
            <color indexed="81"/>
            <rFont val="Tahoma"/>
            <family val="2"/>
            <charset val="204"/>
          </rPr>
          <t xml:space="preserve">
грант ЄС</t>
        </r>
      </text>
    </comment>
    <comment ref="H68" authorId="0" shapeId="0">
      <text>
        <r>
          <rPr>
            <b/>
            <sz val="24"/>
            <color indexed="81"/>
            <rFont val="Tahoma"/>
            <family val="2"/>
            <charset val="204"/>
          </rPr>
          <t>Автор:</t>
        </r>
        <r>
          <rPr>
            <sz val="24"/>
            <color indexed="81"/>
            <rFont val="Tahoma"/>
            <family val="2"/>
            <charset val="204"/>
          </rPr>
          <t xml:space="preserve">
грант гиз</t>
        </r>
      </text>
    </comment>
    <comment ref="H70" authorId="0" shapeId="0">
      <text>
        <r>
          <rPr>
            <b/>
            <sz val="24"/>
            <color indexed="81"/>
            <rFont val="Tahoma"/>
            <family val="2"/>
            <charset val="204"/>
          </rPr>
          <t>Автор:</t>
        </r>
        <r>
          <rPr>
            <sz val="24"/>
            <color indexed="81"/>
            <rFont val="Tahoma"/>
            <family val="2"/>
            <charset val="204"/>
          </rPr>
          <t xml:space="preserve">
грант гиз</t>
        </r>
      </text>
    </comment>
  </commentList>
</comments>
</file>

<file path=xl/sharedStrings.xml><?xml version="1.0" encoding="utf-8"?>
<sst xmlns="http://schemas.openxmlformats.org/spreadsheetml/2006/main" count="284" uniqueCount="252">
  <si>
    <t>№</t>
  </si>
  <si>
    <t>з/п</t>
  </si>
  <si>
    <t>Заходи</t>
  </si>
  <si>
    <t>Планові обсяги фінансування відповідно до Програми, тис. грн.</t>
  </si>
  <si>
    <t>Хід виконання заходів (результативні показники виконання Програми)</t>
  </si>
  <si>
    <t>Усього</t>
  </si>
  <si>
    <t>Держ. бюджет</t>
  </si>
  <si>
    <t>Інші джерела фінансування (благодійні внески)</t>
  </si>
  <si>
    <t>Міський бюджет</t>
  </si>
  <si>
    <t>Кількісні  пок (кв м, од ламп  та ін</t>
  </si>
  <si>
    <t>Економія, нат пок (Гкал, кВтгод, м3)</t>
  </si>
  <si>
    <t>Спец. фонд</t>
  </si>
  <si>
    <t>Загал. фонд</t>
  </si>
  <si>
    <t>Фактичні обсяги фінансування, тис. грн.</t>
  </si>
  <si>
    <t>1.2.</t>
  </si>
  <si>
    <r>
      <rPr>
        <sz val="11"/>
        <color rgb="FF000000"/>
        <rFont val="Times New Roman"/>
        <family val="1"/>
        <charset val="204"/>
      </rPr>
      <t xml:space="preserve">Енергетичне обстеження будівель  ФБ №№ 4,11, ДМШ №1  </t>
    </r>
    <r>
      <rPr>
        <sz val="11"/>
        <color theme="1"/>
        <rFont val="Times New Roman"/>
        <family val="1"/>
        <charset val="204"/>
      </rPr>
      <t>із</t>
    </r>
    <r>
      <rPr>
        <sz val="11"/>
        <color rgb="FF000000"/>
        <rFont val="Times New Roman"/>
        <family val="1"/>
        <charset val="204"/>
      </rPr>
      <t xml:space="preserve"> використанням тепловізора та розробка енергозберігаючих заходів</t>
    </r>
  </si>
  <si>
    <t>Проведення освітніх заходів з енергозбереження для бюджетних закладів та установ, населення м. Суми</t>
  </si>
  <si>
    <t>4.1.</t>
  </si>
  <si>
    <t>Проведення освітніх заходів  в навчально-виховних, лікувально-профілактичних закладах та закладах культури м. Суми, розміщення інформації в ЗМІ</t>
  </si>
  <si>
    <t xml:space="preserve">Проведення Днів Сталої енергії
у місті Суми
Проведення Днів Сталої енергії
у місті Суми
м. Суми
</t>
  </si>
  <si>
    <t>Разом</t>
  </si>
  <si>
    <t>№ з/п</t>
  </si>
  <si>
    <t>Капітальний ремонт будівлі (заміна віконних блоків)</t>
  </si>
  <si>
    <t>ЗОШ № 21</t>
  </si>
  <si>
    <t>ЗОШ № 27</t>
  </si>
  <si>
    <t>Галузь "Охорона здоров'я"</t>
  </si>
  <si>
    <t>КУ "Сумська міська клінічна лікарня № 4"</t>
  </si>
  <si>
    <t>КУ "Сумська міська клінічна лікарня № 5"</t>
  </si>
  <si>
    <t>КУ "Сумський міський клінічний пологовий будинок Пресвятої Діви Марії"</t>
  </si>
  <si>
    <t>Всього по галузі "Охорона здоров'я"</t>
  </si>
  <si>
    <t xml:space="preserve">Інші джерела фінансування </t>
  </si>
  <si>
    <t>ДМШ № 1</t>
  </si>
  <si>
    <t>Інформаційно-просвітнитницькі заходи у сфері енергозбереження та підвищення енергоефективності та інші заходи</t>
  </si>
  <si>
    <t>Разом по галузі "Освіта"</t>
  </si>
  <si>
    <t xml:space="preserve">в т ч </t>
  </si>
  <si>
    <t>Разом по Програмі</t>
  </si>
  <si>
    <t>Виконано. Здійснено сплату членських внесків Асоціації "Енергоефективні міста України"</t>
  </si>
  <si>
    <t>Галузь "Культура і мистецтво"</t>
  </si>
  <si>
    <t>Інформація про  виконання заходів Програми</t>
  </si>
  <si>
    <t>Галузь "Освіта"</t>
  </si>
  <si>
    <t>1. Підвищення енергоефективності в бюджетній сфері міста Суми</t>
  </si>
  <si>
    <t>3. Термомодернізація будівель</t>
  </si>
  <si>
    <t>6. Впровадження автоматизованої системи моніторингу енергоспоживання в бюджетній сфері</t>
  </si>
  <si>
    <t>8. Модернізація систем освітлення</t>
  </si>
  <si>
    <t>9. Термомодернізація будівель</t>
  </si>
  <si>
    <t>Галузь "Соціальний захист та соціальне забезпечення"</t>
  </si>
  <si>
    <t>15. Термомодернізація будівель</t>
  </si>
  <si>
    <t>Упровадження системи енергетичного менеджменту відповідно до ISO 50001 в бюджетній сфері міста Суми</t>
  </si>
  <si>
    <t>По головному розпоряднику управління освіти і науки Сумської міської ради</t>
  </si>
  <si>
    <t>По головному розпоряднику управління капітального будівництва та дорожнього господарства Сумської міської ради</t>
  </si>
  <si>
    <t xml:space="preserve"> Капітальний ремонт будівлі (утеплення фасаду) ССШ № 1</t>
  </si>
  <si>
    <t xml:space="preserve"> Капітальний ремонт будівлі (утеплення фасаду) ССШ № 10</t>
  </si>
  <si>
    <t xml:space="preserve"> Капітальний ремонт покрівлі (утеплення) ЗОШ № 5</t>
  </si>
  <si>
    <t>Заміна ламп розжарювання на енергоефективні освітлювальні прилади в лікувально-профілактичних закладах</t>
  </si>
  <si>
    <t>Сплата членських внесків органами місцевого самоврядування Асоціації "Енергоефективні міста України"</t>
  </si>
  <si>
    <t xml:space="preserve"> Капітальний ремонт будівель (заміна віконних блоків)</t>
  </si>
  <si>
    <t>Капітальний ремонт будівель (утеплення фасаду)</t>
  </si>
  <si>
    <t>Разом по галузі "Соціальний захист та соціальне забезпечення"</t>
  </si>
  <si>
    <t>Реалізація проекту "Підвищення енергоефективності в дошкільних навчальних закладах міста Суми"</t>
  </si>
  <si>
    <t>Покращення енергоефективності в освітніх закладах (утеплення зовнішніх огороджуючих конструкцій ССШ № 29 по вул. Заливній, 25, ДНЗ №22 "Джерельце")</t>
  </si>
  <si>
    <t>Реалізація проекту "Підвищення енергоефективності в освітніх закладах м. Суми" (ССШ №№ 7, 9, ЗОШ № 20)</t>
  </si>
  <si>
    <t>ЗОШ № 13</t>
  </si>
  <si>
    <t>ЗОШ № 26</t>
  </si>
  <si>
    <t>Капітальний ремонт будівлі (заміна віконних та дверних блоків) Сумського закладу загальної середньої освіти І-ІІІ ступенів № 19 ім. М.С. Нестеровського Сумської міської ради</t>
  </si>
  <si>
    <t>Капітальний ремонт будівлі (заміна віконних блоків) Комунальної установи "Сумська загальноосвітня школа І-ІІІ ступенів № 23, м. Суми, Сумської області, проспект Михайла Лушпи, 36</t>
  </si>
  <si>
    <t>Капітальний ремонт будівлі Сумського дошкільного навчального закладу (ясла-садок) № 5 "Снігуронька" м. Суми, Сумської області, вул. Герасима Кондратьєва, 142</t>
  </si>
  <si>
    <t>Утеплення покрівлі в ССШ № 1</t>
  </si>
  <si>
    <t>Капітальний ремонт покрівлі з утепленням Сумського дошкільного навчального закладу (ясла-садок) № 5 "Снігуронька" м. Суми, Сумської області, вул. Герасима Кондратьєва, 142</t>
  </si>
  <si>
    <t>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навчально-виховний комплекс "Загальноосвітня школа І ступеня -дошкільний навчальний заклад № 37 "Зірочка" Сумської міської ради, м. Суми, вул. Труда 4,6</t>
  </si>
  <si>
    <t>Капітальний ремонт по заміні віконних та дверних блоків будівлі Комунального закладу Сумської міської ради - Сумський міський центр еколого-натуралістичної творчості учнівської молоді, по вул. Харківській,13 м. Суми</t>
  </si>
  <si>
    <t>Капітальний ремонт будівлі Сумського спеціального реабілітаційного навчально-виховного комплексу "Загальноосвітня школа I ступеня-дошкільний навчальний заклад № 34" Сумської міської ради, м. Суми,   вул. М. Раскової, 130</t>
  </si>
  <si>
    <t xml:space="preserve">Реконструкція- термомодернізація будівлі та модернізація інженерних мереж ССШ № 25 </t>
  </si>
  <si>
    <t xml:space="preserve">Реконструкція- термомодернізація будівлі та модернізація інженерних мереж ЗОШ № 24 </t>
  </si>
  <si>
    <t xml:space="preserve"> Реконструкція- термомодернізація будівлі НВК ДНЗ № 16</t>
  </si>
  <si>
    <t>Капітальний ремонт теплопунктів (облаштування системи автоматичного регулювання споживання тепла) ССШ № 1, ЗЗСО № 19, Спеціальна школа, ДНЗ №№ 14, 29</t>
  </si>
  <si>
    <t>Капітальний ремонт (технічне переоснащення) теплового пункту ЗОШ № 13</t>
  </si>
  <si>
    <t>Оплата послуг з побудови та створення системи моніторингу теплоспоживання на об’єктах галузі «Освіта» (І етап: обстеження об'єкту, розробка кінцевого звіту, ІІ етап: впровадження системи, навчання для відповідальних осіб)</t>
  </si>
  <si>
    <t>КУ «Сумська міська дитяча клінічна лікарня Святої Зінаїди» (КНП «ДКЛ Святої Зінаїди» Сумської міської ради)</t>
  </si>
  <si>
    <t>Капітальний ремонт будівлі                                (заміна віконних та дверних блоків)                                                        в КУ «СМКЛ № 1»</t>
  </si>
  <si>
    <t>Заміна віконних блоків                                                в КУ "СМКЛ № 5"</t>
  </si>
  <si>
    <t>Капітальний ремонт будівель (утеплення фасаду, цоколю) поліклініки № 2 КУ "СМДКЛ Святої Зінаїди" (КНП "ДКЛ Святої Зінаїди" Сумської міської ради)</t>
  </si>
  <si>
    <t xml:space="preserve">Капітальний ремонт будівель (утеплення фасаду) КУ "СМДКЛ Святої Зінаїди"    (КНП "ДКЛ Святої Зінаїди" Сумської міської ради)                        по вул. Троїцька,28 (корпуси А, А2) </t>
  </si>
  <si>
    <t>Капітальний ремонт будівель (утеплення фасаду) КУ "СМДКЛ Святої Зінаїди"   (КНП "ДКЛ Святої Зінаїди" Сумської міської ради)            по вул. Труда,3</t>
  </si>
  <si>
    <t>10. Реалізація пілотного проекту в рамках співпраці з проектом GIZ "Партнерство з модернізації: енергоефективність у лікарнях"</t>
  </si>
  <si>
    <t>Енергоефективна термомодернізація (капітальний ремонт) будівлі стаціонару (старий корпус А2,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</si>
  <si>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Заміна електрообладнання харчоблоку  в КУ «СМКЛ № 1»</t>
  </si>
  <si>
    <t>13. Модернізація системи вентиляції та системи електропостачання</t>
  </si>
  <si>
    <t>Впровадження припливно-витяжної вентиляції з рекуперацією в КУ «СМКЛ № 1»</t>
  </si>
  <si>
    <t>Капітальний ремонт системи вентиляції та системи електропостачання комунального некомерційного підприємства "Дитяча клінічна лікарня Святої Зінаїди" Сумської міської ради по вул. Троїцька, 28 (корпус А2)</t>
  </si>
  <si>
    <t>Повірка вимірювальних приладів для енергоменеджерів</t>
  </si>
  <si>
    <t>14. Повірка вимірювальних приладів</t>
  </si>
  <si>
    <t>15.1.</t>
  </si>
  <si>
    <t>Бібліотека-філія № 1</t>
  </si>
  <si>
    <t>Бібліотека-філія № 3</t>
  </si>
  <si>
    <t>Бібліотека-філія № 6</t>
  </si>
  <si>
    <t>Придбання енергозберігаючих вікон для ДМШ № 3</t>
  </si>
  <si>
    <t>16. Модернізація систем опалення</t>
  </si>
  <si>
    <t xml:space="preserve"> Капітальний ремонт теплопунктів (облаштування системи автоматичного регулювання споживання тепла) </t>
  </si>
  <si>
    <t>ДМШ № 2</t>
  </si>
  <si>
    <t>ДХШ</t>
  </si>
  <si>
    <t>ДМШ № 4</t>
  </si>
  <si>
    <t>Всього по галузі "Культура і мистецтво"</t>
  </si>
  <si>
    <t>19. Створення та функціонування системи енергетичного менеджменту</t>
  </si>
  <si>
    <t>19.1.</t>
  </si>
  <si>
    <t>19.2.</t>
  </si>
  <si>
    <t>Внутрішній аудит системи енергетичного менеджменту в бюджетній сфері міста Суми</t>
  </si>
  <si>
    <t>20. Участь у Добровільному об'єднанні органів місцевого самоврядування - Асоціації "Енергоефективні міста України"</t>
  </si>
  <si>
    <t>20.1.</t>
  </si>
  <si>
    <t xml:space="preserve">22. Популяризація ідеї сталого енергетичного розвитку міста </t>
  </si>
  <si>
    <t>22.1.</t>
  </si>
  <si>
    <t>Планові обсяги фінансування відповідно до міського бюджету (з урахуванням змін)</t>
  </si>
  <si>
    <t>міський бюджет</t>
  </si>
  <si>
    <t>укс</t>
  </si>
  <si>
    <t>дфеі</t>
  </si>
  <si>
    <t>20,8</t>
  </si>
  <si>
    <t>62,154</t>
  </si>
  <si>
    <t>321,41 співфінанс</t>
  </si>
  <si>
    <t>20,718</t>
  </si>
  <si>
    <t>Виконано. Проведено семінар-тренінг у рамках впровадження системи енергетичного менеджменту відповідно до ISO 50001 у бюджетній сфері міста Суми</t>
  </si>
  <si>
    <t>Виконано. Проведено внутрішній аудит системи енергетичного менеджменту в бюджетній сфері міста Суми</t>
  </si>
  <si>
    <t>5. Модернізація систем опалення</t>
  </si>
  <si>
    <t>12. Модернізація електрообладнання харчоблоків</t>
  </si>
  <si>
    <t>Не виконано. Кошти не замовлялися головним розпорядником</t>
  </si>
  <si>
    <t>15.3.</t>
  </si>
  <si>
    <t>1.1.</t>
  </si>
  <si>
    <t>1.3.</t>
  </si>
  <si>
    <t>3.1.</t>
  </si>
  <si>
    <t>3.3.</t>
  </si>
  <si>
    <t>3.5.</t>
  </si>
  <si>
    <t>3.6.</t>
  </si>
  <si>
    <t>3.13.</t>
  </si>
  <si>
    <t>3.14.</t>
  </si>
  <si>
    <t>3.15.</t>
  </si>
  <si>
    <t>3.16.</t>
  </si>
  <si>
    <t>3.17.</t>
  </si>
  <si>
    <t>3.18.</t>
  </si>
  <si>
    <t>3.19.</t>
  </si>
  <si>
    <t>3.20.</t>
  </si>
  <si>
    <t>Капітальний ремонт покрівлі з утепленням Сумського навчально-виховного комплексу "Загальноосвітня школа І ступеня-дошкільний навчальний заклад № 42" за адресою:                                         м. Суми, вул. Комсомольська, 22</t>
  </si>
  <si>
    <t>3.21.</t>
  </si>
  <si>
    <t>3.23.</t>
  </si>
  <si>
    <t>3.24.</t>
  </si>
  <si>
    <t>Капітальний ремонт будівлі та приміщень Комунальної установи Сумська загальноосвітня школа I-III ступенів № 15 ім. Д. Турбіна,                        м. Суми, Сумської області,                                               вул. Пушкіна, 56</t>
  </si>
  <si>
    <t>3.25.</t>
  </si>
  <si>
    <t>3.26.</t>
  </si>
  <si>
    <t>Капітальний ремонт будівлі та приміщень Комунальної установи Сумська спеціалізована школа I-III ступенів № 2                       ім. Д. Косаренка, м. Суми, Сумської області, вул. Герасима Кондратьєва, 76</t>
  </si>
  <si>
    <t xml:space="preserve">4. Термомодернізація будівлі та модернізація інженерних мереж </t>
  </si>
  <si>
    <t>4.2.</t>
  </si>
  <si>
    <t>4.3.</t>
  </si>
  <si>
    <t>4.4.</t>
  </si>
  <si>
    <t xml:space="preserve"> Реконструкція будівлі КУ СЗОШ І-ІІІ ступенів № 22                                   по вул. Ковпака, 57 </t>
  </si>
  <si>
    <t>5.3.</t>
  </si>
  <si>
    <t>5.4.</t>
  </si>
  <si>
    <t>6.1.</t>
  </si>
  <si>
    <t>6.2.</t>
  </si>
  <si>
    <t>6.3.</t>
  </si>
  <si>
    <t>8.1.</t>
  </si>
  <si>
    <t>9.1.</t>
  </si>
  <si>
    <t>9.3.</t>
  </si>
  <si>
    <t xml:space="preserve"> Заміна віконних блоків в                                  КУ "Сумський міський клінічний пологовий будинок Пресвятої Діви Марії"</t>
  </si>
  <si>
    <t>9.4.</t>
  </si>
  <si>
    <t>9.5.</t>
  </si>
  <si>
    <t>Заміна віконних блоків в                           КУ "Сумська міська клінічна стоматологічна поліклініка"</t>
  </si>
  <si>
    <t>9.6.</t>
  </si>
  <si>
    <t>9.8.</t>
  </si>
  <si>
    <t>9.9.</t>
  </si>
  <si>
    <t>9.10.</t>
  </si>
  <si>
    <t>9.11.</t>
  </si>
  <si>
    <t xml:space="preserve">Капітальний ремонт покрівлі з додатковою теплоізоляцією в                     КУ "СМКЛ № 1" </t>
  </si>
  <si>
    <t>10.1.</t>
  </si>
  <si>
    <t>11.</t>
  </si>
  <si>
    <t>11. Проведення енергоаудитів будівель</t>
  </si>
  <si>
    <t>Проведення енергоаудитів в лікувально-профілактичних закладах: КУ "СМДКЛ Святої Зінаїди",  КУ "Центр первинної медико-санітарної допомоги                   № 3", поліклініка № 2                                                   КУ "СМКЛ № 1",  КУ "СМКЛ    № 4",  КУ "СМКЛ № 5",                    КУ "Сумський міський клінічний пологовий будинок Пресвятої Діви Марії",                  КУ "Сумська міська клінічна  стоматологічна поліклініка"</t>
  </si>
  <si>
    <t>Виконано. Проведено енергоаудити в лікувально-профілактичних закладах: КНП "Дитяча клінічна лікарня Святої Зінаїди", КУ "Центр первинної медико-санітарної допомоги № 3", поліклініка № 2 КУ "СМКЛ № 1", КУ "СМКЛ № 4", КУ "СМКЛ № 5", КУ "СМКПБ Пресвятої Діви Марії", КУ "Сумська міська клінічна стоматологічна поліклініка"</t>
  </si>
  <si>
    <t>12.1.</t>
  </si>
  <si>
    <t>13.1.</t>
  </si>
  <si>
    <t>13.2.</t>
  </si>
  <si>
    <t>14.1.</t>
  </si>
  <si>
    <t>По головному розпоряднику відділ охорони здоров'я Сумської міської ради</t>
  </si>
  <si>
    <t>По головному розпоряднику департамент фінансів, економіки та інвестицій Сумської міської ради</t>
  </si>
  <si>
    <t>18. Модернізація систем освітлення</t>
  </si>
  <si>
    <t>15.4.</t>
  </si>
  <si>
    <t>16.2.</t>
  </si>
  <si>
    <t>Виконано. Розроблено проектну документацію</t>
  </si>
  <si>
    <t>18.1.</t>
  </si>
  <si>
    <t>Заміна освітлювальних приладів на енергоефективні в                      КУ "СМТЦСО "Берегиня"</t>
  </si>
  <si>
    <t>По головному розпоряднику виконавчий комітет Сумської міської ради</t>
  </si>
  <si>
    <t>Виконується. Перераховано кошти за проведені проектні роботи. Оплачено послуги з проведення енергоаудитів будівель ССШ № 9, ЗОШ № 20, послуги технічного експерта, експерта з комунікацій проекту, послуги зі створення і розміщення рекламної та інформаційної продукції, святкового оформлення місця проведення Днів Сталої енергії в м. Суми</t>
  </si>
  <si>
    <t>Виконано частково. Розроблено проектну документацію</t>
  </si>
  <si>
    <t>Виконано частково. Закуплені матеріали для утеплення. Розроблено проектну документацію</t>
  </si>
  <si>
    <t>Виконано частково. Проведена експертна оцінка</t>
  </si>
  <si>
    <t>Виконано. Проведена закупівля та встановлення теплообчислювачів, модемів, модулів для дистанційного збору та передачі показників теплоспоживання</t>
  </si>
  <si>
    <t>Виконано. Замінено 197,7 кв. м мереж електропостачання  та ремонт системи вентиляції</t>
  </si>
  <si>
    <t>Проведення Днів Сталої енергії                       у місті Суми</t>
  </si>
  <si>
    <t>Виконано. Розроблена проектна документація</t>
  </si>
  <si>
    <t>Виконано. Проведено загальноміський захід «Дні Сталої енергії в місті Суми». Для учасників конференції  виготовлено: тека презентаційна з логотипом та назвою заходу, блокнот, ручка, єврофлаєри, сувенірна продукція для делегацій, учасників міжнародних проектів, у тому числі: значки з логотипом, ручки, календарі, футболки та бейсболки, забезпечено організацію проведення заходу (оплата послуг ведучого, проведення кави-брейк). Виготовлено відеоролик "Дні Сталої енергії у місті Суми-2018"</t>
  </si>
  <si>
    <t xml:space="preserve">
4. Напрями діяльності та завдання Програми підвищення енергоефективності в бюджетній сфері міста Суми на 2017–2019 роки за 2018 рік
</t>
  </si>
  <si>
    <t>*від показників споживання 2015 роки</t>
  </si>
  <si>
    <t>Сумський міський голова</t>
  </si>
  <si>
    <t>О.М. Лисенко</t>
  </si>
  <si>
    <t xml:space="preserve"> Виконано частково. Замінено 350 од. освітлювальних приладів на енергоефективні. Економія електричної енергії - 2,9 МВт∙год</t>
  </si>
  <si>
    <t>Виконано. Утеплення 558,35 кв. м фасаду ССШ № 29. Економія теплової енергії 128,3 Гкал (149,3 МВт∙год)</t>
  </si>
  <si>
    <t>Виконано. Замінено 42 віконних блоки площею 127,976 кв. м. Економія теплової енергії 9 Гкал (10,4 МВт∙год)</t>
  </si>
  <si>
    <t>Виконано. Замінено 47 віконних блоків площею 155,442 кв. м. Економія теплової енергії 62 Гкал (72,2 МВт∙год)</t>
  </si>
  <si>
    <r>
      <t>Виконано. Замінено 29 віконних блоків площею 122 кв. м. Економія теплової енергії 54,2 Гкал (63,1 МВт</t>
    </r>
    <r>
      <rPr>
        <sz val="20"/>
        <color theme="1"/>
        <rFont val="Calibri"/>
        <family val="2"/>
        <charset val="204"/>
      </rPr>
      <t>∙</t>
    </r>
    <r>
      <rPr>
        <sz val="20"/>
        <color theme="1"/>
        <rFont val="Times New Roman"/>
        <family val="1"/>
        <charset val="204"/>
      </rPr>
      <t>год)</t>
    </r>
  </si>
  <si>
    <r>
      <t>Виконано. Замінено 4 віконні блоки площею 96 кв. м. Економія теплової енергії 60,6 Гкал (70,5 МВт</t>
    </r>
    <r>
      <rPr>
        <sz val="20"/>
        <color theme="1"/>
        <rFont val="Calibri"/>
        <family val="2"/>
        <charset val="204"/>
      </rPr>
      <t>∙</t>
    </r>
    <r>
      <rPr>
        <sz val="20"/>
        <color theme="1"/>
        <rFont val="Times New Roman"/>
        <family val="1"/>
        <charset val="204"/>
      </rPr>
      <t>год)</t>
    </r>
  </si>
  <si>
    <r>
      <t>Виконано. Замінено 25,6 кв. м віконних та дверних блоків. Економія теплової енергії 9,5 Гкал (11 МВт</t>
    </r>
    <r>
      <rPr>
        <sz val="20"/>
        <color theme="1"/>
        <rFont val="Calibri"/>
        <family val="2"/>
        <charset val="204"/>
      </rPr>
      <t>∙</t>
    </r>
    <r>
      <rPr>
        <sz val="20"/>
        <color theme="1"/>
        <rFont val="Times New Roman"/>
        <family val="1"/>
        <charset val="204"/>
      </rPr>
      <t>год)</t>
    </r>
  </si>
  <si>
    <t>Виконано. Оплата виконаних робіт у 2017 році. Економія теплової енергії 23,6 Гкал (27,5 МВт∙год)</t>
  </si>
  <si>
    <t>Виконано. Оплата виконаних робіт у 2017 році. Економія теплової енергії 2,6 Гкал (3 МВт∙год)</t>
  </si>
  <si>
    <r>
      <t>Виконано. Утеплено 1704,3 кв. м фасаду. Економія теплової енергії 140,7 Гкал (163,7 МВт</t>
    </r>
    <r>
      <rPr>
        <sz val="20"/>
        <color theme="1"/>
        <rFont val="Calibri"/>
        <family val="2"/>
        <charset val="204"/>
      </rPr>
      <t>∙</t>
    </r>
    <r>
      <rPr>
        <sz val="20"/>
        <color theme="1"/>
        <rFont val="Times New Roman"/>
        <family val="1"/>
        <charset val="204"/>
      </rPr>
      <t>год)</t>
    </r>
  </si>
  <si>
    <r>
      <t>Виконано. Утеплено 680,28 кв. м  фасаду. Економія теплової енергії 127,2 Гкал (147,9 МВт</t>
    </r>
    <r>
      <rPr>
        <sz val="20"/>
        <color theme="1"/>
        <rFont val="Calibri"/>
        <family val="2"/>
        <charset val="204"/>
      </rPr>
      <t>∙</t>
    </r>
    <r>
      <rPr>
        <sz val="20"/>
        <color theme="1"/>
        <rFont val="Times New Roman"/>
        <family val="1"/>
        <charset val="204"/>
      </rPr>
      <t>год)</t>
    </r>
  </si>
  <si>
    <t>Виконано. Відремонтовано 1190,0 кв. м  покрівлі з утепленням  Економія теплової енергії 31,1 Гкал (36,2 МВт∙год)</t>
  </si>
  <si>
    <t>Виконано. Відремонтовано 2747,2 кв. м покрівлі з утепленням. Економія теплової енергії: див. п. 3.13</t>
  </si>
  <si>
    <t>Виконано. Відремонтовано 1094,0 кв. м покрівлі з утепленням. Економія теплової енергії: див. п. 3.6</t>
  </si>
  <si>
    <r>
      <t>Виконано. Замінено 144  віконні блоки площею 333,08 кв. м. Економія теплової енергії 24,7 Гкал (28,7 МВт</t>
    </r>
    <r>
      <rPr>
        <sz val="20"/>
        <color theme="1"/>
        <rFont val="Calibri"/>
        <family val="2"/>
        <charset val="204"/>
      </rPr>
      <t>∙</t>
    </r>
    <r>
      <rPr>
        <sz val="20"/>
        <color theme="1"/>
        <rFont val="Times New Roman"/>
        <family val="1"/>
        <charset val="204"/>
      </rPr>
      <t>год)</t>
    </r>
  </si>
  <si>
    <r>
      <t>Виконано. Відремонтовано 1092,2 кв. м покрівлі з утепленням. Економія теплової енергії 65,7 Гкал (76,4 МВт</t>
    </r>
    <r>
      <rPr>
        <sz val="20"/>
        <color theme="1"/>
        <rFont val="Calibri"/>
        <family val="2"/>
        <charset val="204"/>
      </rPr>
      <t>∙</t>
    </r>
    <r>
      <rPr>
        <sz val="20"/>
        <color theme="1"/>
        <rFont val="Times New Roman"/>
        <family val="1"/>
        <charset val="204"/>
      </rPr>
      <t>год)</t>
    </r>
  </si>
  <si>
    <r>
      <t>Виконано. Замінено 119 віконних блоків площею 465,8 кв. м. Економія теплової енергії 4 Гкал (4,7 МВт</t>
    </r>
    <r>
      <rPr>
        <sz val="20"/>
        <color theme="1"/>
        <rFont val="Calibri"/>
        <family val="2"/>
        <charset val="204"/>
      </rPr>
      <t>∙</t>
    </r>
    <r>
      <rPr>
        <sz val="20"/>
        <color theme="1"/>
        <rFont val="Times New Roman"/>
        <family val="1"/>
        <charset val="204"/>
      </rPr>
      <t>год)</t>
    </r>
  </si>
  <si>
    <r>
      <t>Виконано. Замінено 99 віконні блоки площею 411,1 кв. м. Економія теплової енергії 164,4 Гкал (191,2 МВт</t>
    </r>
    <r>
      <rPr>
        <sz val="20"/>
        <color theme="1"/>
        <rFont val="Calibri"/>
        <family val="2"/>
        <charset val="204"/>
      </rPr>
      <t>∙</t>
    </r>
    <r>
      <rPr>
        <sz val="20"/>
        <color theme="1"/>
        <rFont val="Times New Roman"/>
        <family val="1"/>
        <charset val="204"/>
      </rPr>
      <t>год)</t>
    </r>
  </si>
  <si>
    <r>
      <t>Виконано не в повному обсязі. Утеплено фасадів площею 994,95 кв. м, утеплено віконних відкосів площею 281,52 кв. м, виконані: монтаж індивідуального теплового пункту, електромонтажні роботи, роботи по встановленню систем вентиляції та теплопостачання.                                                                  Економія теплової енергії 139,1 Гкал (161,8 МВт</t>
    </r>
    <r>
      <rPr>
        <sz val="20"/>
        <color theme="1"/>
        <rFont val="Calibri"/>
        <family val="2"/>
        <charset val="204"/>
      </rPr>
      <t>∙</t>
    </r>
    <r>
      <rPr>
        <sz val="20"/>
        <color theme="1"/>
        <rFont val="Times New Roman"/>
        <family val="1"/>
        <charset val="204"/>
      </rPr>
      <t>год)</t>
    </r>
  </si>
  <si>
    <r>
      <t>Виконано. Утеплено фасадів площею 3810 кв. м, утеплено віконних відкосів площею 597 кв. м, проведено електромонтажні роботи, модернізовано систему вентиляції, систему теплопостачання та проведено ремонт покрівлі. Економія теплової енергії 102,2 Гкал (118,8 МВт</t>
    </r>
    <r>
      <rPr>
        <sz val="20"/>
        <color theme="1"/>
        <rFont val="Calibri"/>
        <family val="2"/>
        <charset val="204"/>
      </rPr>
      <t>∙</t>
    </r>
    <r>
      <rPr>
        <sz val="20"/>
        <color theme="1"/>
        <rFont val="Times New Roman"/>
        <family val="1"/>
        <charset val="204"/>
      </rPr>
      <t>год)</t>
    </r>
  </si>
  <si>
    <r>
      <t>Виконано. Утеплено 576 кв. м фасадів, 75,7 кв. м віконних відкосів, 43 кв. м цоколю, замінено 2,8 кв. м дверей. Економія теплової енергії 33,4 Гкал (38,8 МВт</t>
    </r>
    <r>
      <rPr>
        <sz val="20"/>
        <color theme="1"/>
        <rFont val="Calibri"/>
        <family val="2"/>
        <charset val="204"/>
      </rPr>
      <t>∙</t>
    </r>
    <r>
      <rPr>
        <sz val="20"/>
        <color theme="1"/>
        <rFont val="Times New Roman"/>
        <family val="1"/>
        <charset val="204"/>
      </rPr>
      <t>год)</t>
    </r>
  </si>
  <si>
    <t xml:space="preserve">Виконано. Утеплено 5878,2 кв. м покрівлі,  819,66 кв.м фасаду, 123,12 кв.м віконних відкосів, замінено 11,98 кв. м дверей. Подальше проведення робіт заплановано у 2019 році. Економія теплової енергії 128 Гкал (149 МВт∙год).  
</t>
  </si>
  <si>
    <t xml:space="preserve">Виконано. Проведена експертна оцінка в ЗЗСО № 19, Спеціальній школі, ДНЗ № 14. Економія енергоресурсів очікується у наступних періодах
</t>
  </si>
  <si>
    <t>Виконано. Замінено  456 од. ламп на енергоефективні  освітлювальні  прилади. Економія електричної енергії -                                12,8 МВт∙год</t>
  </si>
  <si>
    <t>Виконано. Придбано 4100 од. енергоефективних ламп. Економія електричної енергії - 35,2 МВт∙год</t>
  </si>
  <si>
    <t>Виконано. Проведено утеплення фасаду 1230,7 кв. м. Економія теплової енергії - 113,8 Гкал (132,3  МВт∙год)</t>
  </si>
  <si>
    <t>Виконано. Замінено 12 одиниць електрообладнання харчоблоку. Економія електричної енергії  очікується в наступних звітних періодах</t>
  </si>
  <si>
    <t>Виконано. Виготовлений проект на модернізацію вентиляції в операційних приміщеннях</t>
  </si>
  <si>
    <t>Виконано. Замінено 44,69 кв. м віконних блоків. Економія теплової енергії 49,9 Гкал (58 МВт∙год)</t>
  </si>
  <si>
    <t>Виконано. Замінено 56,5 кв. м віконних блоків.  Економія теплової енергії 16,6 Гкал (19,3 МВт∙год)</t>
  </si>
  <si>
    <t>Виконано. Замінено 46,36 кв. м віконних блоків. Економія теплової енергії 5,5 Гкал (6,4 МВт∙год)</t>
  </si>
  <si>
    <t>Виконано. Придбано 14,93 кв. м віконних блоків. Економія теплової енергії 22,4 Гкал (26 МВт∙год)</t>
  </si>
  <si>
    <t>Виконано. Утеплено 663 кв. м фасаду. Економія теплової енергії 38,6 Гкал (44,9 МВт∙год)</t>
  </si>
  <si>
    <t xml:space="preserve">Заміна та встановлення нового обладнання для впровадження системи моніторингу теплоспоживання на об'єктах галузі "Освіта": ССШ №№ 2, 25, 29, 30, ЗОШ №№ 4, 5, 15, 18, 23, 24, ЗЗСО № 19, гімназія № 1, НВК №№ 9, 11, 41, 42, ДНЗ №№ 17, 19,  29, 38 </t>
  </si>
  <si>
    <t>Виконано. Оплачено послуги з побудови та створення системи моніторингу теплоспоживання. Виконано обстеження 20 закладів (ССШ №№ 2, 25, 29, 30, ЗОШ №№ 4, 5, 15, 18, 23, 24, ЗЗСО № 19, гімназія № 1, НВК №№ 9, 11, 41, 42, ДНЗ №№ 17, 19,  29, 38) з метою підготовки вихідних даних для заміни та встановлення нового обладнання</t>
  </si>
  <si>
    <t>Моніторинг  теплоспоживання будівель установ та закладів  галузі «Освіта»: ССШ №№ 1, 2, 7, 17, 25, 29, 30,  ЗОШ №№ 4, 5, 6, 15, 18, 22, 23, 24, ЗЗСО № 19,  гімназія № 1, НВК ДНЗ  №№  9, 11, 41, 42, ДНЗ №№ 2, 7, 14, 17, 19, 21, 22, 23, 29, 38</t>
  </si>
  <si>
    <t>Виконано. Відремонтовано 552 кв. м покрівлі, з них 311 кв. м з утепленням. Економія теплової енергії  очікується в наступних звітних періодах</t>
  </si>
  <si>
    <t>Виконано. Закуплено 129,906 кв. м віконних блоків. Економія теплової енергії очікується в наступних звітних періодах</t>
  </si>
  <si>
    <t>Виконано. Замінено 335 кв. м віконних блоків та 152 кв. м дверних блоків. Економія теплової енергії  очікується в наступних звітних періодах</t>
  </si>
  <si>
    <t>Виконано. Замінено 101,598 кв. м віконних блоків. Економія теплової енергії  очікується в наступних звітних періодах</t>
  </si>
  <si>
    <t>Виконано. Замінено 928,19 кв. м віконних блоків. Економія теплової енергії очікується в наступних звітних періодах</t>
  </si>
  <si>
    <t>Виконано. Придбано 228 од.  енергоефективних ламп. Економія електричної енергії  очікується в наступних звітних періодах</t>
  </si>
  <si>
    <t>Виконується. Підписано Грантову угоду щодо впровадження проекту у 2019 році. У грудні 2018 року були отримані кошти у сумі 120 850 євро, використання яких заплановано у 2019 році.</t>
  </si>
  <si>
    <t xml:space="preserve">Виконано частково. Протягом 2018 року здійснювався автоматизований збір даних приладового обліку енергоресурсів на 12 об'єктах: ССШ №№ 1, 7, 17, 25, ЗОШ №№ 6, 22, ДНЗ № № 2, 7, 14, 21, 22, 23
</t>
  </si>
  <si>
    <t>Виконано. Замінено 21 віконний блок площею 92,4 кв. м. Економія теплової енергії: див. п. 3.1</t>
  </si>
  <si>
    <t>Капітальний ремонт будівлі (заміна віконних блоків) в Сумському закладі загальної середньої освіти І-ІІІ ступенів  № 26 Сумської міської ради</t>
  </si>
  <si>
    <t>Капітальний ремонт будівлі Комунальна установа Сумська загальноосвітня школа I-III ступенів № 20, м. Суми, Сумської області, по заміні віконних та дверних блоків, за адресою:    м. Суми,  вул. Металургів, 71</t>
  </si>
  <si>
    <t>Короткий опис виконаних заходів, оцінка економії енергоресурсу в цілому по закладу в порівнянні з базовим 2015 роком</t>
  </si>
  <si>
    <t>Виконано. Замінено 13,552 кв. м віконних блоків. Економія теплової енергії очікується в наступних звітних періодах</t>
  </si>
  <si>
    <t>Виконується. Проведено організаційну роботу щодо реалізації проекту. Відібрано 16 закладів для  проведення енергетичних аудитів</t>
  </si>
  <si>
    <t>Виконавець: Співакова Л.І.</t>
  </si>
  <si>
    <t xml:space="preserve">       18.03.2019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</si>
</sst>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_-;_-* &quot;-&quot;??_₴_-;_-@_-"/>
    <numFmt numFmtId="165" formatCode="0.0"/>
    <numFmt numFmtId="166" formatCode="0.000"/>
    <numFmt numFmtId="167" formatCode="0.0000"/>
  </numFmts>
  <fonts count="33" x14ac:knownFonts="1">
    <font>
      <sz val="11"/>
      <color theme="1"/>
      <name val="Calibri"/>
      <family val="2"/>
      <charset val="204"/>
      <scheme val="minor"/>
    </font>
    <font>
      <sz val="20"/>
      <color theme="1"/>
      <name val="Times New Roman"/>
      <family val="1"/>
      <charset val="204"/>
    </font>
    <font>
      <sz val="9.5"/>
      <color theme="1"/>
      <name val="Times New Roman"/>
      <family val="1"/>
      <charset val="204"/>
    </font>
    <font>
      <sz val="11"/>
      <color rgb="FF000000"/>
      <name val="Times New Roman"/>
      <family val="1"/>
      <charset val="204"/>
    </font>
    <font>
      <sz val="11"/>
      <color theme="1"/>
      <name val="Times New Roman"/>
      <family val="1"/>
      <charset val="204"/>
    </font>
    <font>
      <sz val="16"/>
      <color theme="1"/>
      <name val="Times New Roman"/>
      <family val="1"/>
      <charset val="204"/>
    </font>
    <font>
      <sz val="16"/>
      <color theme="1"/>
      <name val="Calibri"/>
      <family val="2"/>
      <charset val="204"/>
      <scheme val="minor"/>
    </font>
    <font>
      <sz val="11"/>
      <color theme="1"/>
      <name val="Calibri"/>
      <family val="2"/>
      <charset val="204"/>
      <scheme val="minor"/>
    </font>
    <font>
      <sz val="18"/>
      <color theme="1"/>
      <name val="Times New Roman"/>
      <family val="1"/>
      <charset val="204"/>
    </font>
    <font>
      <sz val="22"/>
      <color theme="1"/>
      <name val="Times New Roman"/>
      <family val="1"/>
      <charset val="204"/>
    </font>
    <font>
      <sz val="20"/>
      <color theme="1"/>
      <name val="Calibri"/>
      <family val="2"/>
      <charset val="204"/>
      <scheme val="minor"/>
    </font>
    <font>
      <sz val="22"/>
      <color theme="1"/>
      <name val="Calibri"/>
      <family val="2"/>
      <charset val="204"/>
      <scheme val="minor"/>
    </font>
    <font>
      <b/>
      <sz val="20"/>
      <color theme="1"/>
      <name val="Times New Roman"/>
      <family val="1"/>
      <charset val="204"/>
    </font>
    <font>
      <b/>
      <sz val="20"/>
      <color theme="1"/>
      <name val="Calibri"/>
      <family val="2"/>
      <charset val="204"/>
      <scheme val="minor"/>
    </font>
    <font>
      <sz val="24"/>
      <color theme="1"/>
      <name val="Calibri"/>
      <family val="2"/>
      <charset val="204"/>
      <scheme val="minor"/>
    </font>
    <font>
      <sz val="24"/>
      <color theme="1"/>
      <name val="Times New Roman"/>
      <family val="1"/>
      <charset val="204"/>
    </font>
    <font>
      <sz val="28"/>
      <color theme="1"/>
      <name val="Times New Roman"/>
      <family val="1"/>
      <charset val="204"/>
    </font>
    <font>
      <sz val="28"/>
      <color theme="1"/>
      <name val="Calibri"/>
      <family val="2"/>
      <charset val="204"/>
      <scheme val="minor"/>
    </font>
    <font>
      <sz val="20"/>
      <color rgb="FFFF0000"/>
      <name val="Times New Roman"/>
      <family val="1"/>
      <charset val="204"/>
    </font>
    <font>
      <b/>
      <sz val="11"/>
      <color theme="1"/>
      <name val="Calibri"/>
      <family val="2"/>
      <charset val="204"/>
      <scheme val="minor"/>
    </font>
    <font>
      <b/>
      <sz val="24"/>
      <color indexed="81"/>
      <name val="Tahoma"/>
      <family val="2"/>
      <charset val="204"/>
    </font>
    <font>
      <sz val="24"/>
      <color indexed="81"/>
      <name val="Tahoma"/>
      <family val="2"/>
      <charset val="204"/>
    </font>
    <font>
      <sz val="26"/>
      <color indexed="81"/>
      <name val="Tahoma"/>
      <family val="2"/>
      <charset val="204"/>
    </font>
    <font>
      <sz val="36"/>
      <color indexed="81"/>
      <name val="Tahoma"/>
      <family val="2"/>
      <charset val="204"/>
    </font>
    <font>
      <b/>
      <sz val="36"/>
      <color indexed="81"/>
      <name val="Tahoma"/>
      <family val="2"/>
      <charset val="204"/>
    </font>
    <font>
      <b/>
      <sz val="26"/>
      <color indexed="81"/>
      <name val="Tahoma"/>
      <family val="2"/>
      <charset val="204"/>
    </font>
    <font>
      <b/>
      <sz val="22"/>
      <color theme="1"/>
      <name val="Calibri"/>
      <family val="2"/>
      <charset val="204"/>
      <scheme val="minor"/>
    </font>
    <font>
      <b/>
      <sz val="22"/>
      <color theme="1"/>
      <name val="Times New Roman"/>
      <family val="1"/>
      <charset val="204"/>
    </font>
    <font>
      <sz val="20"/>
      <name val="Times New Roman"/>
      <family val="1"/>
      <charset val="204"/>
    </font>
    <font>
      <b/>
      <sz val="20"/>
      <color rgb="FF000000"/>
      <name val="Times New Roman"/>
      <family val="1"/>
      <charset val="204"/>
    </font>
    <font>
      <b/>
      <sz val="20"/>
      <color rgb="FFFF0000"/>
      <name val="Times New Roman"/>
      <family val="1"/>
      <charset val="204"/>
    </font>
    <font>
      <b/>
      <sz val="20"/>
      <name val="Times New Roman"/>
      <family val="1"/>
      <charset val="204"/>
    </font>
    <font>
      <sz val="20"/>
      <color theme="1"/>
      <name val="Calibri"/>
      <family val="2"/>
      <charset val="204"/>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5" tint="0.39997558519241921"/>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164" fontId="7" fillId="0" borderId="0" applyFont="0" applyFill="0" applyBorder="0" applyAlignment="0" applyProtection="0"/>
  </cellStyleXfs>
  <cellXfs count="254">
    <xf numFmtId="0" fontId="0" fillId="0" borderId="0" xfId="0"/>
    <xf numFmtId="0" fontId="1" fillId="0" borderId="3" xfId="0" applyFont="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16" fontId="1" fillId="0" borderId="3" xfId="0" applyNumberFormat="1" applyFont="1" applyBorder="1" applyAlignment="1">
      <alignment vertical="top" wrapText="1"/>
    </xf>
    <xf numFmtId="0" fontId="3" fillId="0" borderId="0" xfId="0" applyFont="1" applyAlignment="1">
      <alignment wrapText="1"/>
    </xf>
    <xf numFmtId="0" fontId="2" fillId="0" borderId="0" xfId="0" applyFont="1" applyAlignment="1">
      <alignment wrapText="1"/>
    </xf>
    <xf numFmtId="165" fontId="6" fillId="0" borderId="0" xfId="0" applyNumberFormat="1" applyFont="1" applyFill="1"/>
    <xf numFmtId="165" fontId="8" fillId="0" borderId="0" xfId="0" applyNumberFormat="1" applyFont="1" applyFill="1" applyAlignment="1">
      <alignment horizontal="right" vertical="center"/>
    </xf>
    <xf numFmtId="165" fontId="6" fillId="0" borderId="12" xfId="0" applyNumberFormat="1" applyFont="1" applyFill="1" applyBorder="1"/>
    <xf numFmtId="165" fontId="6" fillId="0" borderId="0" xfId="0" applyNumberFormat="1" applyFont="1" applyFill="1" applyAlignment="1">
      <alignment vertical="top"/>
    </xf>
    <xf numFmtId="165" fontId="6" fillId="0" borderId="12" xfId="0" applyNumberFormat="1" applyFont="1" applyFill="1" applyBorder="1"/>
    <xf numFmtId="165" fontId="6" fillId="0" borderId="22" xfId="0" applyNumberFormat="1" applyFont="1" applyFill="1" applyBorder="1"/>
    <xf numFmtId="165" fontId="5" fillId="0" borderId="0" xfId="0" applyNumberFormat="1" applyFont="1" applyFill="1" applyBorder="1" applyAlignment="1">
      <alignment horizontal="center" vertical="center" wrapText="1"/>
    </xf>
    <xf numFmtId="165" fontId="5" fillId="0" borderId="0" xfId="0" applyNumberFormat="1" applyFont="1" applyFill="1" applyBorder="1" applyAlignment="1">
      <alignment vertical="top" wrapText="1"/>
    </xf>
    <xf numFmtId="165" fontId="6" fillId="0" borderId="0" xfId="0" applyNumberFormat="1" applyFont="1" applyFill="1" applyBorder="1"/>
    <xf numFmtId="165" fontId="5" fillId="0" borderId="0" xfId="0" applyNumberFormat="1" applyFont="1" applyFill="1" applyBorder="1" applyAlignment="1">
      <alignment horizontal="center" vertical="center" wrapText="1"/>
    </xf>
    <xf numFmtId="165" fontId="12" fillId="0" borderId="12" xfId="0" applyNumberFormat="1" applyFont="1" applyFill="1" applyBorder="1" applyAlignment="1">
      <alignment horizontal="justify" vertical="top" wrapText="1"/>
    </xf>
    <xf numFmtId="165" fontId="5" fillId="0" borderId="0" xfId="0" applyNumberFormat="1" applyFont="1" applyFill="1" applyBorder="1" applyAlignment="1">
      <alignment vertical="center" wrapText="1"/>
    </xf>
    <xf numFmtId="165" fontId="1" fillId="0" borderId="0" xfId="0" applyNumberFormat="1" applyFont="1" applyFill="1" applyBorder="1" applyAlignment="1">
      <alignment vertical="top" wrapText="1"/>
    </xf>
    <xf numFmtId="49" fontId="1" fillId="0" borderId="12" xfId="0" applyNumberFormat="1" applyFont="1" applyFill="1" applyBorder="1" applyAlignment="1">
      <alignment horizontal="center" vertical="center" wrapText="1"/>
    </xf>
    <xf numFmtId="165" fontId="1" fillId="0" borderId="12" xfId="0" applyNumberFormat="1" applyFont="1" applyFill="1" applyBorder="1" applyAlignment="1">
      <alignment horizontal="justify" vertical="center" wrapText="1"/>
    </xf>
    <xf numFmtId="49" fontId="12" fillId="0" borderId="12" xfId="0" applyNumberFormat="1" applyFont="1" applyFill="1" applyBorder="1" applyAlignment="1">
      <alignment horizontal="center" vertical="center" wrapText="1"/>
    </xf>
    <xf numFmtId="165" fontId="1" fillId="0" borderId="12" xfId="0" applyNumberFormat="1" applyFont="1" applyFill="1" applyBorder="1" applyAlignment="1">
      <alignment horizontal="center" vertical="center" wrapText="1"/>
    </xf>
    <xf numFmtId="2" fontId="1" fillId="0" borderId="12" xfId="0" applyNumberFormat="1" applyFont="1" applyFill="1" applyBorder="1" applyAlignment="1">
      <alignment vertical="top" wrapText="1"/>
    </xf>
    <xf numFmtId="2" fontId="1" fillId="0" borderId="12" xfId="0" applyNumberFormat="1" applyFont="1" applyFill="1" applyBorder="1" applyAlignment="1">
      <alignment horizontal="center" vertical="center" wrapText="1"/>
    </xf>
    <xf numFmtId="165" fontId="12" fillId="0" borderId="12" xfId="0" applyNumberFormat="1" applyFont="1" applyFill="1" applyBorder="1" applyAlignment="1">
      <alignment horizontal="justify" vertical="center" wrapText="1"/>
    </xf>
    <xf numFmtId="2" fontId="12" fillId="0" borderId="12" xfId="0" applyNumberFormat="1" applyFont="1" applyFill="1" applyBorder="1" applyAlignment="1">
      <alignment horizontal="center" vertical="center" wrapText="1"/>
    </xf>
    <xf numFmtId="165" fontId="12" fillId="0" borderId="12" xfId="0" applyNumberFormat="1" applyFont="1" applyFill="1" applyBorder="1" applyAlignment="1">
      <alignment horizontal="center" vertical="center" wrapText="1"/>
    </xf>
    <xf numFmtId="2" fontId="1" fillId="0" borderId="12" xfId="1" applyNumberFormat="1" applyFont="1" applyFill="1" applyBorder="1" applyAlignment="1">
      <alignment horizontal="center" vertical="center" wrapText="1"/>
    </xf>
    <xf numFmtId="2" fontId="12" fillId="0" borderId="12" xfId="1" applyNumberFormat="1" applyFont="1" applyFill="1" applyBorder="1" applyAlignment="1">
      <alignment horizontal="center" vertical="center" wrapText="1"/>
    </xf>
    <xf numFmtId="165" fontId="12" fillId="0" borderId="20" xfId="0" applyNumberFormat="1" applyFont="1" applyFill="1" applyBorder="1" applyAlignment="1">
      <alignment horizontal="center" vertical="center" wrapText="1"/>
    </xf>
    <xf numFmtId="165" fontId="12" fillId="0" borderId="12" xfId="0" applyNumberFormat="1" applyFont="1" applyFill="1" applyBorder="1" applyAlignment="1">
      <alignment horizontal="left" vertical="top" wrapText="1"/>
    </xf>
    <xf numFmtId="165" fontId="12" fillId="0" borderId="12" xfId="0" applyNumberFormat="1" applyFont="1" applyFill="1" applyBorder="1" applyAlignment="1">
      <alignment horizontal="left" vertical="center" wrapText="1"/>
    </xf>
    <xf numFmtId="165" fontId="1" fillId="0" borderId="12" xfId="0" applyNumberFormat="1" applyFont="1" applyFill="1" applyBorder="1" applyAlignment="1">
      <alignment horizontal="center" vertical="top" wrapText="1"/>
    </xf>
    <xf numFmtId="2" fontId="12" fillId="0" borderId="12" xfId="0" applyNumberFormat="1" applyFont="1" applyFill="1" applyBorder="1" applyAlignment="1">
      <alignment horizontal="center" vertical="top" wrapText="1"/>
    </xf>
    <xf numFmtId="165" fontId="12" fillId="0" borderId="12" xfId="0" applyNumberFormat="1" applyFont="1" applyFill="1" applyBorder="1" applyAlignment="1">
      <alignment horizontal="center" vertical="top" wrapText="1"/>
    </xf>
    <xf numFmtId="165" fontId="11" fillId="0" borderId="0" xfId="0" applyNumberFormat="1" applyFont="1" applyFill="1" applyAlignment="1">
      <alignment textRotation="180"/>
    </xf>
    <xf numFmtId="165" fontId="1" fillId="0" borderId="0" xfId="0" applyNumberFormat="1" applyFont="1" applyFill="1" applyBorder="1" applyAlignment="1">
      <alignment horizontal="center" vertical="top" wrapText="1"/>
    </xf>
    <xf numFmtId="165" fontId="12" fillId="0" borderId="0" xfId="0" applyNumberFormat="1" applyFont="1" applyFill="1" applyBorder="1" applyAlignment="1">
      <alignment horizontal="left" vertical="top" wrapText="1"/>
    </xf>
    <xf numFmtId="165" fontId="12" fillId="0" borderId="0" xfId="0" applyNumberFormat="1" applyFont="1" applyFill="1" applyBorder="1" applyAlignment="1">
      <alignment horizontal="center" vertical="top" wrapText="1"/>
    </xf>
    <xf numFmtId="2" fontId="12" fillId="0" borderId="0" xfId="0" applyNumberFormat="1" applyFont="1" applyFill="1" applyBorder="1" applyAlignment="1">
      <alignment horizontal="center" vertical="top" wrapText="1"/>
    </xf>
    <xf numFmtId="2" fontId="1" fillId="0" borderId="0" xfId="0" applyNumberFormat="1" applyFont="1" applyFill="1" applyBorder="1" applyAlignment="1">
      <alignment vertical="top" wrapText="1"/>
    </xf>
    <xf numFmtId="2" fontId="12" fillId="0" borderId="0" xfId="0" applyNumberFormat="1" applyFont="1" applyFill="1" applyBorder="1" applyAlignment="1">
      <alignment vertical="top" wrapText="1"/>
    </xf>
    <xf numFmtId="165" fontId="1" fillId="0" borderId="0" xfId="0" applyNumberFormat="1" applyFont="1" applyFill="1" applyBorder="1" applyAlignment="1">
      <alignment horizontal="justify" vertical="center" wrapText="1"/>
    </xf>
    <xf numFmtId="165" fontId="14" fillId="0" borderId="0" xfId="0" applyNumberFormat="1" applyFont="1" applyFill="1"/>
    <xf numFmtId="165" fontId="16" fillId="0" borderId="0" xfId="0" applyNumberFormat="1" applyFont="1" applyFill="1" applyBorder="1" applyAlignment="1">
      <alignment vertical="top" wrapText="1"/>
    </xf>
    <xf numFmtId="165" fontId="16" fillId="0" borderId="0" xfId="0" applyNumberFormat="1" applyFont="1" applyFill="1" applyBorder="1" applyAlignment="1">
      <alignment horizontal="center" vertical="center" wrapText="1"/>
    </xf>
    <xf numFmtId="165" fontId="17" fillId="0" borderId="22" xfId="0" applyNumberFormat="1" applyFont="1" applyFill="1" applyBorder="1"/>
    <xf numFmtId="165" fontId="17" fillId="0" borderId="12" xfId="0" applyNumberFormat="1" applyFont="1" applyFill="1" applyBorder="1"/>
    <xf numFmtId="165"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65" fontId="5" fillId="0" borderId="0" xfId="0" applyNumberFormat="1" applyFont="1" applyFill="1" applyBorder="1" applyAlignment="1">
      <alignment vertical="top" wrapText="1"/>
    </xf>
    <xf numFmtId="165" fontId="6" fillId="0" borderId="0" xfId="0" applyNumberFormat="1" applyFont="1" applyFill="1" applyBorder="1"/>
    <xf numFmtId="165" fontId="5" fillId="0" borderId="0" xfId="0" applyNumberFormat="1" applyFont="1" applyFill="1" applyBorder="1" applyAlignment="1">
      <alignment horizontal="center" vertical="center" wrapText="1"/>
    </xf>
    <xf numFmtId="165" fontId="1" fillId="0" borderId="17" xfId="0" applyNumberFormat="1" applyFont="1" applyFill="1" applyBorder="1" applyAlignment="1">
      <alignment horizontal="center" vertical="center" textRotation="90" wrapText="1"/>
    </xf>
    <xf numFmtId="165" fontId="1" fillId="0" borderId="19" xfId="0" applyNumberFormat="1" applyFont="1" applyFill="1" applyBorder="1" applyAlignment="1">
      <alignment horizontal="center" vertical="center" textRotation="90" wrapText="1"/>
    </xf>
    <xf numFmtId="167" fontId="1" fillId="0" borderId="12" xfId="0" applyNumberFormat="1" applyFont="1" applyFill="1" applyBorder="1" applyAlignment="1">
      <alignment horizontal="center" vertical="center" wrapText="1"/>
    </xf>
    <xf numFmtId="2" fontId="12" fillId="0" borderId="13" xfId="1" applyNumberFormat="1" applyFont="1" applyFill="1" applyBorder="1" applyAlignment="1">
      <alignment horizontal="center" vertical="center" wrapText="1"/>
    </xf>
    <xf numFmtId="2" fontId="12" fillId="0" borderId="13" xfId="0" applyNumberFormat="1" applyFont="1" applyFill="1" applyBorder="1" applyAlignment="1">
      <alignment horizontal="center" vertical="center" wrapText="1"/>
    </xf>
    <xf numFmtId="2" fontId="1" fillId="0" borderId="13" xfId="0" applyNumberFormat="1" applyFont="1" applyFill="1" applyBorder="1" applyAlignment="1">
      <alignment vertical="top" wrapText="1"/>
    </xf>
    <xf numFmtId="2" fontId="12" fillId="2" borderId="0" xfId="0" applyNumberFormat="1" applyFont="1" applyFill="1" applyBorder="1" applyAlignment="1">
      <alignment horizontal="center" vertical="top" wrapText="1"/>
    </xf>
    <xf numFmtId="165" fontId="13" fillId="0" borderId="0" xfId="0" applyNumberFormat="1" applyFont="1" applyFill="1"/>
    <xf numFmtId="165" fontId="13" fillId="0" borderId="0" xfId="0" applyNumberFormat="1" applyFont="1" applyFill="1" applyAlignment="1">
      <alignment textRotation="180"/>
    </xf>
    <xf numFmtId="49" fontId="12" fillId="0" borderId="0" xfId="0" applyNumberFormat="1" applyFont="1" applyFill="1" applyAlignment="1">
      <alignment textRotation="180"/>
    </xf>
    <xf numFmtId="1" fontId="13" fillId="0" borderId="0" xfId="0" applyNumberFormat="1" applyFont="1" applyFill="1" applyAlignment="1">
      <alignment textRotation="180"/>
    </xf>
    <xf numFmtId="165" fontId="13" fillId="0" borderId="12" xfId="0" applyNumberFormat="1" applyFont="1" applyFill="1" applyBorder="1"/>
    <xf numFmtId="165" fontId="13" fillId="0" borderId="0" xfId="0" applyNumberFormat="1" applyFont="1" applyFill="1" applyBorder="1"/>
    <xf numFmtId="1" fontId="13" fillId="0" borderId="0" xfId="0" applyNumberFormat="1" applyFont="1" applyBorder="1" applyAlignment="1">
      <alignment vertical="top" textRotation="180"/>
    </xf>
    <xf numFmtId="165" fontId="13" fillId="0" borderId="0" xfId="0" applyNumberFormat="1" applyFont="1" applyFill="1" applyBorder="1" applyAlignment="1">
      <alignment textRotation="180"/>
    </xf>
    <xf numFmtId="165" fontId="13" fillId="0" borderId="19" xfId="0" applyNumberFormat="1" applyFont="1" applyFill="1" applyBorder="1"/>
    <xf numFmtId="165" fontId="13" fillId="0" borderId="22" xfId="0" applyNumberFormat="1" applyFont="1" applyFill="1" applyBorder="1"/>
    <xf numFmtId="165" fontId="6" fillId="2" borderId="0" xfId="0" applyNumberFormat="1" applyFont="1" applyFill="1"/>
    <xf numFmtId="165" fontId="1" fillId="2" borderId="12"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wrapText="1"/>
    </xf>
    <xf numFmtId="2" fontId="1" fillId="2" borderId="12" xfId="0" applyNumberFormat="1" applyFont="1" applyFill="1" applyBorder="1" applyAlignment="1">
      <alignment vertical="top" wrapText="1"/>
    </xf>
    <xf numFmtId="49" fontId="12" fillId="2" borderId="12" xfId="0" applyNumberFormat="1" applyFont="1" applyFill="1" applyBorder="1" applyAlignment="1">
      <alignment horizontal="center" vertical="center" wrapText="1"/>
    </xf>
    <xf numFmtId="2" fontId="12" fillId="2" borderId="12" xfId="0" applyNumberFormat="1" applyFont="1" applyFill="1" applyBorder="1" applyAlignment="1">
      <alignment horizontal="center" vertical="center" wrapText="1"/>
    </xf>
    <xf numFmtId="165" fontId="12" fillId="2" borderId="12" xfId="0" applyNumberFormat="1" applyFont="1" applyFill="1" applyBorder="1" applyAlignment="1">
      <alignment horizontal="center" vertical="center" wrapText="1"/>
    </xf>
    <xf numFmtId="2" fontId="12" fillId="2" borderId="12" xfId="0" applyNumberFormat="1" applyFont="1" applyFill="1" applyBorder="1" applyAlignment="1">
      <alignment horizontal="center" vertical="top" wrapText="1"/>
    </xf>
    <xf numFmtId="165" fontId="5" fillId="2" borderId="0" xfId="0" applyNumberFormat="1" applyFont="1" applyFill="1" applyBorder="1" applyAlignment="1">
      <alignment horizontal="center" vertical="center" wrapText="1"/>
    </xf>
    <xf numFmtId="165" fontId="16" fillId="2" borderId="0" xfId="0" applyNumberFormat="1" applyFont="1" applyFill="1" applyBorder="1" applyAlignment="1">
      <alignment vertical="top" wrapText="1"/>
    </xf>
    <xf numFmtId="165" fontId="5" fillId="2" borderId="0" xfId="0" applyNumberFormat="1" applyFont="1" applyFill="1" applyBorder="1" applyAlignment="1">
      <alignment vertical="top" wrapText="1"/>
    </xf>
    <xf numFmtId="165" fontId="6" fillId="2" borderId="0" xfId="0" applyNumberFormat="1" applyFont="1" applyFill="1" applyBorder="1"/>
    <xf numFmtId="166" fontId="12" fillId="0" borderId="12" xfId="0" applyNumberFormat="1" applyFont="1" applyFill="1" applyBorder="1" applyAlignment="1">
      <alignment horizontal="center" vertical="center" wrapText="1"/>
    </xf>
    <xf numFmtId="2" fontId="18" fillId="2" borderId="12" xfId="0" applyNumberFormat="1" applyFont="1" applyFill="1" applyBorder="1" applyAlignment="1">
      <alignment horizontal="center" vertical="center" wrapText="1"/>
    </xf>
    <xf numFmtId="2" fontId="1" fillId="3" borderId="12" xfId="0" applyNumberFormat="1" applyFont="1" applyFill="1" applyBorder="1" applyAlignment="1">
      <alignment horizontal="center" vertical="center" wrapText="1"/>
    </xf>
    <xf numFmtId="165" fontId="13" fillId="4" borderId="0" xfId="0" applyNumberFormat="1" applyFont="1" applyFill="1" applyAlignment="1">
      <alignment textRotation="180"/>
    </xf>
    <xf numFmtId="165" fontId="6" fillId="4" borderId="0" xfId="0" applyNumberFormat="1" applyFont="1" applyFill="1"/>
    <xf numFmtId="165" fontId="13" fillId="4" borderId="0" xfId="0" applyNumberFormat="1" applyFont="1" applyFill="1" applyBorder="1"/>
    <xf numFmtId="165" fontId="11" fillId="4" borderId="0" xfId="0" applyNumberFormat="1" applyFont="1" applyFill="1" applyAlignment="1">
      <alignment textRotation="180"/>
    </xf>
    <xf numFmtId="165" fontId="9" fillId="0" borderId="0" xfId="0" applyNumberFormat="1" applyFont="1" applyFill="1" applyBorder="1" applyAlignment="1">
      <alignment vertical="top" wrapText="1"/>
    </xf>
    <xf numFmtId="165" fontId="26" fillId="0" borderId="0" xfId="0" applyNumberFormat="1" applyFont="1" applyFill="1" applyBorder="1" applyAlignment="1">
      <alignment vertical="center" wrapText="1"/>
    </xf>
    <xf numFmtId="2" fontId="27" fillId="0" borderId="0" xfId="0" applyNumberFormat="1" applyFont="1" applyFill="1" applyBorder="1" applyAlignment="1">
      <alignment horizontal="center" vertical="top" wrapText="1"/>
    </xf>
    <xf numFmtId="2" fontId="1" fillId="0" borderId="12" xfId="0" applyNumberFormat="1" applyFont="1" applyFill="1" applyBorder="1" applyAlignment="1">
      <alignment vertical="center" wrapText="1"/>
    </xf>
    <xf numFmtId="165" fontId="1" fillId="0" borderId="12"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2" fontId="1" fillId="0" borderId="13" xfId="1"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xf>
    <xf numFmtId="2" fontId="1" fillId="2" borderId="12" xfId="0" applyNumberFormat="1" applyFont="1" applyFill="1" applyBorder="1" applyAlignment="1">
      <alignment horizontal="center" vertical="center"/>
    </xf>
    <xf numFmtId="2" fontId="1" fillId="0" borderId="0" xfId="0" applyNumberFormat="1" applyFont="1" applyFill="1" applyAlignment="1">
      <alignment horizontal="center" vertical="center"/>
    </xf>
    <xf numFmtId="2" fontId="1" fillId="2" borderId="0" xfId="0" applyNumberFormat="1" applyFont="1" applyFill="1" applyAlignment="1">
      <alignment horizontal="center" vertical="center"/>
    </xf>
    <xf numFmtId="2" fontId="1" fillId="0" borderId="12" xfId="0" applyNumberFormat="1" applyFont="1" applyFill="1" applyBorder="1" applyAlignment="1">
      <alignment horizontal="center" wrapText="1"/>
    </xf>
    <xf numFmtId="2" fontId="1" fillId="3" borderId="12" xfId="0" applyNumberFormat="1" applyFont="1" applyFill="1" applyBorder="1" applyAlignment="1">
      <alignment vertical="center" wrapText="1"/>
    </xf>
    <xf numFmtId="2" fontId="10" fillId="0" borderId="0" xfId="0" applyNumberFormat="1" applyFont="1" applyFill="1" applyAlignment="1">
      <alignment horizontal="center" vertical="center"/>
    </xf>
    <xf numFmtId="165" fontId="12" fillId="3" borderId="12" xfId="0" applyNumberFormat="1" applyFont="1" applyFill="1" applyBorder="1" applyAlignment="1">
      <alignment horizontal="center" vertical="center" wrapText="1"/>
    </xf>
    <xf numFmtId="2" fontId="12" fillId="0" borderId="12" xfId="0" applyNumberFormat="1" applyFont="1" applyFill="1" applyBorder="1" applyAlignment="1">
      <alignment vertical="center" wrapText="1"/>
    </xf>
    <xf numFmtId="2" fontId="12" fillId="2" borderId="12" xfId="0" applyNumberFormat="1" applyFont="1" applyFill="1" applyBorder="1" applyAlignment="1">
      <alignment vertical="center" wrapText="1"/>
    </xf>
    <xf numFmtId="49" fontId="1" fillId="2" borderId="12" xfId="0" applyNumberFormat="1" applyFont="1" applyFill="1" applyBorder="1" applyAlignment="1">
      <alignment horizontal="center" vertical="center" wrapText="1"/>
    </xf>
    <xf numFmtId="2" fontId="1" fillId="2" borderId="13" xfId="0" applyNumberFormat="1" applyFont="1" applyFill="1" applyBorder="1" applyAlignment="1">
      <alignment horizontal="center" vertical="center" wrapText="1"/>
    </xf>
    <xf numFmtId="165" fontId="12" fillId="0" borderId="12" xfId="1" applyNumberFormat="1" applyFont="1" applyFill="1" applyBorder="1" applyAlignment="1">
      <alignment horizontal="center" vertical="center" wrapText="1"/>
    </xf>
    <xf numFmtId="165" fontId="12" fillId="0" borderId="12" xfId="0" applyNumberFormat="1" applyFont="1" applyFill="1" applyBorder="1" applyAlignment="1">
      <alignment vertical="top" wrapText="1"/>
    </xf>
    <xf numFmtId="165" fontId="29" fillId="0" borderId="12" xfId="0" applyNumberFormat="1" applyFont="1" applyFill="1" applyBorder="1" applyAlignment="1">
      <alignment horizontal="justify" vertical="center" wrapText="1"/>
    </xf>
    <xf numFmtId="2"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165" fontId="12" fillId="0" borderId="13" xfId="0" applyNumberFormat="1" applyFont="1" applyFill="1" applyBorder="1" applyAlignment="1">
      <alignment horizontal="justify" vertical="center" wrapText="1"/>
    </xf>
    <xf numFmtId="2" fontId="12" fillId="2" borderId="13" xfId="1" applyNumberFormat="1" applyFont="1" applyFill="1" applyBorder="1" applyAlignment="1">
      <alignment horizontal="center" vertical="center" wrapText="1"/>
    </xf>
    <xf numFmtId="166" fontId="12" fillId="0" borderId="12" xfId="1" applyNumberFormat="1" applyFont="1" applyFill="1" applyBorder="1" applyAlignment="1">
      <alignment horizontal="center" vertical="center" wrapText="1"/>
    </xf>
    <xf numFmtId="2" fontId="30" fillId="2" borderId="12" xfId="1" applyNumberFormat="1" applyFont="1" applyFill="1" applyBorder="1" applyAlignment="1">
      <alignment horizontal="center" vertical="center" wrapText="1"/>
    </xf>
    <xf numFmtId="2" fontId="31" fillId="0" borderId="12" xfId="0" applyNumberFormat="1" applyFont="1" applyFill="1" applyBorder="1" applyAlignment="1">
      <alignment horizontal="center" vertical="center" wrapText="1"/>
    </xf>
    <xf numFmtId="2" fontId="12" fillId="0" borderId="12" xfId="0" applyNumberFormat="1" applyFont="1" applyBorder="1" applyAlignment="1">
      <alignment horizontal="center" vertical="center"/>
    </xf>
    <xf numFmtId="0" fontId="12" fillId="0" borderId="12" xfId="0" applyFont="1" applyBorder="1" applyAlignment="1">
      <alignment horizontal="center" vertical="center"/>
    </xf>
    <xf numFmtId="0" fontId="12" fillId="2" borderId="12" xfId="0" applyFont="1" applyFill="1" applyBorder="1" applyAlignment="1">
      <alignment horizontal="center" vertical="center"/>
    </xf>
    <xf numFmtId="2" fontId="12" fillId="0" borderId="12" xfId="0" applyNumberFormat="1" applyFont="1" applyFill="1" applyBorder="1" applyAlignment="1">
      <alignment horizontal="center" vertical="center"/>
    </xf>
    <xf numFmtId="2" fontId="12" fillId="2" borderId="12" xfId="0" applyNumberFormat="1" applyFont="1" applyFill="1" applyBorder="1" applyAlignment="1">
      <alignment horizontal="center" vertical="center"/>
    </xf>
    <xf numFmtId="2" fontId="12" fillId="5" borderId="12" xfId="0" applyNumberFormat="1" applyFont="1" applyFill="1" applyBorder="1" applyAlignment="1">
      <alignment horizontal="center" vertical="center"/>
    </xf>
    <xf numFmtId="2" fontId="12" fillId="5" borderId="12" xfId="0" applyNumberFormat="1" applyFont="1" applyFill="1" applyBorder="1" applyAlignment="1">
      <alignment vertical="center" wrapText="1"/>
    </xf>
    <xf numFmtId="2" fontId="12" fillId="5" borderId="12" xfId="0" applyNumberFormat="1" applyFont="1" applyFill="1" applyBorder="1" applyAlignment="1">
      <alignment horizontal="center" vertical="center" wrapText="1"/>
    </xf>
    <xf numFmtId="167" fontId="12" fillId="0" borderId="12" xfId="0" applyNumberFormat="1" applyFont="1" applyFill="1" applyBorder="1" applyAlignment="1">
      <alignment horizontal="center" vertical="center" wrapText="1"/>
    </xf>
    <xf numFmtId="2" fontId="31" fillId="2" borderId="12" xfId="0" applyNumberFormat="1" applyFont="1" applyFill="1" applyBorder="1" applyAlignment="1">
      <alignment horizontal="center" vertical="center" wrapText="1"/>
    </xf>
    <xf numFmtId="2" fontId="30" fillId="0" borderId="12" xfId="0" applyNumberFormat="1" applyFont="1" applyFill="1" applyBorder="1" applyAlignment="1">
      <alignment horizontal="center" vertical="center" wrapText="1"/>
    </xf>
    <xf numFmtId="2" fontId="13" fillId="0" borderId="12" xfId="0" applyNumberFormat="1" applyFont="1" applyFill="1" applyBorder="1" applyAlignment="1">
      <alignment wrapText="1"/>
    </xf>
    <xf numFmtId="2" fontId="13" fillId="3" borderId="12" xfId="0" applyNumberFormat="1" applyFont="1" applyFill="1" applyBorder="1" applyAlignment="1">
      <alignment wrapText="1"/>
    </xf>
    <xf numFmtId="2" fontId="12" fillId="0" borderId="12" xfId="0" applyNumberFormat="1" applyFont="1" applyFill="1" applyBorder="1" applyAlignment="1">
      <alignment vertical="top" wrapText="1"/>
    </xf>
    <xf numFmtId="2" fontId="12" fillId="3" borderId="12" xfId="0" applyNumberFormat="1" applyFont="1" applyFill="1" applyBorder="1" applyAlignment="1">
      <alignment horizontal="center" vertical="center" wrapText="1"/>
    </xf>
    <xf numFmtId="2" fontId="13" fillId="0" borderId="12" xfId="0" applyNumberFormat="1" applyFont="1" applyFill="1" applyBorder="1" applyAlignment="1">
      <alignment horizontal="center" vertical="center"/>
    </xf>
    <xf numFmtId="2" fontId="31" fillId="0" borderId="12" xfId="1" applyNumberFormat="1" applyFont="1" applyFill="1" applyBorder="1" applyAlignment="1">
      <alignment horizontal="center" vertical="center" wrapText="1"/>
    </xf>
    <xf numFmtId="2" fontId="31" fillId="0" borderId="12" xfId="0" applyNumberFormat="1" applyFont="1" applyFill="1" applyBorder="1" applyAlignment="1">
      <alignment vertical="top" wrapText="1"/>
    </xf>
    <xf numFmtId="2" fontId="31" fillId="6" borderId="12" xfId="0" applyNumberFormat="1" applyFont="1" applyFill="1" applyBorder="1" applyAlignment="1">
      <alignment horizontal="center" vertical="center" wrapText="1"/>
    </xf>
    <xf numFmtId="2" fontId="31" fillId="0" borderId="12" xfId="0" applyNumberFormat="1" applyFont="1" applyFill="1" applyBorder="1" applyAlignment="1">
      <alignment horizontal="center" vertical="center"/>
    </xf>
    <xf numFmtId="2" fontId="12" fillId="6" borderId="12" xfId="0" applyNumberFormat="1" applyFont="1" applyFill="1" applyBorder="1" applyAlignment="1">
      <alignment horizontal="center" vertical="center" wrapText="1"/>
    </xf>
    <xf numFmtId="2" fontId="12" fillId="0" borderId="0" xfId="0" applyNumberFormat="1" applyFont="1" applyFill="1" applyAlignment="1">
      <alignment horizontal="center" vertical="center"/>
    </xf>
    <xf numFmtId="2" fontId="12" fillId="0" borderId="12" xfId="0" applyNumberFormat="1" applyFont="1" applyFill="1" applyBorder="1" applyAlignment="1">
      <alignment horizontal="center" vertical="center" wrapText="1"/>
    </xf>
    <xf numFmtId="2" fontId="12" fillId="0" borderId="12" xfId="0" applyNumberFormat="1" applyFont="1" applyFill="1" applyBorder="1" applyAlignment="1">
      <alignment horizontal="center" vertical="center" wrapText="1"/>
    </xf>
    <xf numFmtId="165" fontId="1" fillId="0" borderId="12" xfId="0" applyNumberFormat="1" applyFont="1" applyFill="1" applyBorder="1" applyAlignment="1">
      <alignment horizontal="center" vertical="center" wrapText="1"/>
    </xf>
    <xf numFmtId="2" fontId="12" fillId="0" borderId="12" xfId="0" applyNumberFormat="1" applyFont="1" applyFill="1" applyBorder="1" applyAlignment="1">
      <alignment horizontal="center" vertical="center" wrapText="1"/>
    </xf>
    <xf numFmtId="165" fontId="12" fillId="0" borderId="12" xfId="0" applyNumberFormat="1" applyFont="1" applyFill="1" applyBorder="1" applyAlignment="1">
      <alignment vertical="center" wrapText="1"/>
    </xf>
    <xf numFmtId="49" fontId="12" fillId="0" borderId="14" xfId="0" applyNumberFormat="1" applyFont="1" applyFill="1" applyBorder="1" applyAlignment="1">
      <alignment vertical="center" wrapText="1"/>
    </xf>
    <xf numFmtId="49" fontId="12" fillId="0" borderId="12" xfId="0" applyNumberFormat="1" applyFont="1" applyFill="1" applyBorder="1" applyAlignment="1">
      <alignment vertical="center" wrapText="1"/>
    </xf>
    <xf numFmtId="165" fontId="1" fillId="0" borderId="12" xfId="0" applyNumberFormat="1" applyFont="1" applyFill="1" applyBorder="1" applyAlignment="1">
      <alignment vertical="top" wrapText="1"/>
    </xf>
    <xf numFmtId="2" fontId="12" fillId="0" borderId="12" xfId="0" applyNumberFormat="1" applyFont="1" applyFill="1" applyBorder="1" applyAlignment="1">
      <alignment horizontal="center" vertical="center" wrapText="1"/>
    </xf>
    <xf numFmtId="165" fontId="1" fillId="0" borderId="20" xfId="0" applyNumberFormat="1" applyFont="1" applyFill="1" applyBorder="1" applyAlignment="1">
      <alignment horizontal="center" vertical="top" wrapText="1"/>
    </xf>
    <xf numFmtId="165" fontId="1" fillId="0" borderId="22" xfId="0" applyNumberFormat="1" applyFont="1" applyFill="1" applyBorder="1" applyAlignment="1">
      <alignment horizontal="center" vertical="top" wrapText="1"/>
    </xf>
    <xf numFmtId="165" fontId="1" fillId="0" borderId="20" xfId="0" applyNumberFormat="1" applyFont="1" applyFill="1" applyBorder="1" applyAlignment="1">
      <alignment horizontal="left" vertical="center" wrapText="1"/>
    </xf>
    <xf numFmtId="165" fontId="1" fillId="0" borderId="22" xfId="0" applyNumberFormat="1" applyFont="1" applyFill="1" applyBorder="1" applyAlignment="1">
      <alignment horizontal="left" vertical="center" wrapText="1"/>
    </xf>
    <xf numFmtId="2" fontId="1" fillId="0" borderId="20" xfId="0" applyNumberFormat="1" applyFont="1" applyFill="1" applyBorder="1" applyAlignment="1">
      <alignment horizontal="left" vertical="center" wrapText="1"/>
    </xf>
    <xf numFmtId="2" fontId="1" fillId="0" borderId="22" xfId="0" applyNumberFormat="1" applyFont="1" applyFill="1" applyBorder="1" applyAlignment="1">
      <alignment horizontal="left" vertical="center" wrapText="1"/>
    </xf>
    <xf numFmtId="2" fontId="1" fillId="0" borderId="20" xfId="0" applyNumberFormat="1" applyFont="1" applyFill="1" applyBorder="1" applyAlignment="1">
      <alignment horizontal="center" vertical="top" wrapText="1"/>
    </xf>
    <xf numFmtId="2" fontId="1" fillId="0" borderId="22" xfId="0" applyNumberFormat="1" applyFont="1" applyFill="1" applyBorder="1" applyAlignment="1">
      <alignment horizontal="center" vertical="top" wrapText="1"/>
    </xf>
    <xf numFmtId="49" fontId="12" fillId="0" borderId="20"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49" fontId="1" fillId="0" borderId="20"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165" fontId="12" fillId="0" borderId="20" xfId="0" applyNumberFormat="1" applyFont="1" applyFill="1" applyBorder="1" applyAlignment="1">
      <alignment horizontal="center" vertical="center" wrapText="1"/>
    </xf>
    <xf numFmtId="165" fontId="12" fillId="0" borderId="22" xfId="0" applyNumberFormat="1" applyFont="1" applyFill="1" applyBorder="1" applyAlignment="1">
      <alignment horizontal="center" vertical="center" wrapText="1"/>
    </xf>
    <xf numFmtId="165" fontId="12" fillId="0" borderId="21" xfId="0" applyNumberFormat="1" applyFont="1" applyFill="1" applyBorder="1" applyAlignment="1">
      <alignment horizontal="center" vertical="center" wrapText="1"/>
    </xf>
    <xf numFmtId="165" fontId="1" fillId="0" borderId="20" xfId="0" applyNumberFormat="1" applyFont="1" applyFill="1" applyBorder="1" applyAlignment="1">
      <alignment vertical="center" wrapText="1"/>
    </xf>
    <xf numFmtId="165" fontId="12" fillId="0" borderId="22" xfId="0" applyNumberFormat="1" applyFont="1" applyFill="1" applyBorder="1" applyAlignment="1">
      <alignment vertical="center" wrapText="1"/>
    </xf>
    <xf numFmtId="49" fontId="12" fillId="0" borderId="21" xfId="0" applyNumberFormat="1" applyFont="1" applyFill="1" applyBorder="1" applyAlignment="1">
      <alignment horizontal="center" vertical="center" wrapText="1"/>
    </xf>
    <xf numFmtId="165" fontId="10" fillId="0" borderId="20" xfId="0" applyNumberFormat="1" applyFont="1" applyFill="1" applyBorder="1" applyAlignment="1">
      <alignment horizontal="center" wrapText="1"/>
    </xf>
    <xf numFmtId="165" fontId="10" fillId="0" borderId="22" xfId="0" applyNumberFormat="1" applyFont="1" applyFill="1" applyBorder="1" applyAlignment="1">
      <alignment horizontal="center" wrapText="1"/>
    </xf>
    <xf numFmtId="165" fontId="1" fillId="0" borderId="20" xfId="0" applyNumberFormat="1" applyFont="1" applyFill="1" applyBorder="1" applyAlignment="1">
      <alignment horizontal="left" vertical="top" wrapText="1"/>
    </xf>
    <xf numFmtId="165" fontId="1" fillId="0" borderId="22" xfId="0" applyNumberFormat="1" applyFont="1" applyFill="1" applyBorder="1" applyAlignment="1">
      <alignment horizontal="left" vertical="top" wrapText="1"/>
    </xf>
    <xf numFmtId="165" fontId="5" fillId="0" borderId="0" xfId="0" applyNumberFormat="1" applyFont="1" applyFill="1" applyBorder="1" applyAlignment="1">
      <alignment vertical="top" wrapText="1"/>
    </xf>
    <xf numFmtId="165" fontId="6" fillId="0" borderId="0" xfId="0" applyNumberFormat="1" applyFont="1" applyFill="1" applyBorder="1"/>
    <xf numFmtId="165" fontId="5" fillId="0" borderId="0" xfId="0" applyNumberFormat="1" applyFont="1" applyFill="1" applyBorder="1" applyAlignment="1">
      <alignment horizontal="center" vertical="center" wrapText="1"/>
    </xf>
    <xf numFmtId="2" fontId="12" fillId="0" borderId="13" xfId="1" applyNumberFormat="1" applyFont="1" applyFill="1" applyBorder="1" applyAlignment="1">
      <alignment horizontal="center" vertical="center" wrapText="1"/>
    </xf>
    <xf numFmtId="0" fontId="10" fillId="0" borderId="21" xfId="0" applyFont="1" applyBorder="1" applyAlignment="1">
      <alignment wrapText="1"/>
    </xf>
    <xf numFmtId="0" fontId="10" fillId="0" borderId="22" xfId="0" applyFont="1" applyBorder="1" applyAlignment="1">
      <alignment wrapText="1"/>
    </xf>
    <xf numFmtId="165" fontId="16" fillId="0" borderId="0" xfId="0" applyNumberFormat="1" applyFont="1" applyFill="1" applyBorder="1" applyAlignment="1">
      <alignment horizontal="right" wrapText="1"/>
    </xf>
    <xf numFmtId="0" fontId="17" fillId="0" borderId="0" xfId="0" applyFont="1" applyAlignment="1"/>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165" fontId="1" fillId="0" borderId="12" xfId="0" applyNumberFormat="1" applyFont="1" applyFill="1" applyBorder="1" applyAlignment="1">
      <alignment horizontal="center" vertical="center" wrapText="1"/>
    </xf>
    <xf numFmtId="165" fontId="1" fillId="0" borderId="12" xfId="0" applyNumberFormat="1" applyFont="1" applyFill="1" applyBorder="1" applyAlignment="1">
      <alignment horizontal="center" vertical="center" textRotation="90" wrapText="1"/>
    </xf>
    <xf numFmtId="165" fontId="1" fillId="0" borderId="13" xfId="0" applyNumberFormat="1" applyFont="1" applyFill="1" applyBorder="1" applyAlignment="1">
      <alignment horizontal="center" vertical="center" textRotation="90" wrapText="1"/>
    </xf>
    <xf numFmtId="165" fontId="1" fillId="0" borderId="15" xfId="0" applyNumberFormat="1" applyFont="1" applyFill="1" applyBorder="1" applyAlignment="1">
      <alignment horizontal="center" vertical="center" textRotation="90" wrapText="1"/>
    </xf>
    <xf numFmtId="1" fontId="13" fillId="0" borderId="24" xfId="0" applyNumberFormat="1" applyFont="1" applyFill="1" applyBorder="1" applyAlignment="1">
      <alignment vertical="top" textRotation="180"/>
    </xf>
    <xf numFmtId="1" fontId="13" fillId="0" borderId="24" xfId="0" applyNumberFormat="1" applyFont="1" applyBorder="1" applyAlignment="1">
      <alignment vertical="top" textRotation="180"/>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1" xfId="0" applyFont="1" applyBorder="1" applyAlignment="1"/>
    <xf numFmtId="0" fontId="10" fillId="0" borderId="22" xfId="0" applyFont="1" applyBorder="1" applyAlignment="1"/>
    <xf numFmtId="165" fontId="12" fillId="0" borderId="18" xfId="0" applyNumberFormat="1" applyFont="1" applyFill="1" applyBorder="1" applyAlignment="1">
      <alignment horizontal="center" vertical="center" wrapText="1"/>
    </xf>
    <xf numFmtId="0" fontId="13" fillId="0" borderId="23" xfId="0" applyFont="1" applyBorder="1" applyAlignment="1"/>
    <xf numFmtId="0" fontId="13" fillId="0" borderId="19" xfId="0" applyFont="1" applyBorder="1" applyAlignment="1"/>
    <xf numFmtId="0" fontId="10" fillId="0" borderId="21" xfId="0" applyFont="1" applyBorder="1" applyAlignment="1">
      <alignment horizontal="center" vertical="center"/>
    </xf>
    <xf numFmtId="0" fontId="10" fillId="0" borderId="22" xfId="0" applyFont="1" applyBorder="1" applyAlignment="1">
      <alignment horizontal="center" vertical="center"/>
    </xf>
    <xf numFmtId="165" fontId="13" fillId="0" borderId="21" xfId="0" applyNumberFormat="1" applyFont="1" applyFill="1" applyBorder="1" applyAlignment="1">
      <alignment wrapText="1"/>
    </xf>
    <xf numFmtId="0" fontId="19" fillId="0" borderId="21" xfId="0" applyFont="1" applyBorder="1" applyAlignment="1"/>
    <xf numFmtId="0" fontId="19" fillId="0" borderId="22" xfId="0" applyFont="1" applyBorder="1" applyAlignment="1"/>
    <xf numFmtId="165" fontId="28" fillId="0" borderId="20" xfId="0" applyNumberFormat="1" applyFont="1" applyFill="1" applyBorder="1" applyAlignment="1">
      <alignment horizontal="left" vertical="center" wrapText="1"/>
    </xf>
    <xf numFmtId="165" fontId="28" fillId="0" borderId="22" xfId="0" applyNumberFormat="1" applyFont="1" applyFill="1" applyBorder="1" applyAlignment="1">
      <alignment horizontal="left" vertical="center" wrapText="1"/>
    </xf>
    <xf numFmtId="165" fontId="15" fillId="0" borderId="0" xfId="0" applyNumberFormat="1" applyFont="1" applyFill="1" applyAlignment="1">
      <alignment horizontal="left" vertical="center" wrapText="1"/>
    </xf>
    <xf numFmtId="165" fontId="1" fillId="0" borderId="0" xfId="0" applyNumberFormat="1" applyFont="1" applyFill="1" applyBorder="1" applyAlignment="1">
      <alignment horizontal="left" vertical="top" wrapText="1"/>
    </xf>
    <xf numFmtId="165" fontId="16" fillId="0" borderId="0" xfId="0" applyNumberFormat="1" applyFont="1" applyFill="1" applyBorder="1" applyAlignment="1">
      <alignment horizontal="left" vertical="top" wrapText="1"/>
    </xf>
    <xf numFmtId="2" fontId="12" fillId="0" borderId="12" xfId="0" applyNumberFormat="1" applyFont="1" applyFill="1" applyBorder="1" applyAlignment="1">
      <alignment horizontal="center" vertical="center" wrapText="1"/>
    </xf>
    <xf numFmtId="0" fontId="10" fillId="0" borderId="20" xfId="0" applyFont="1" applyBorder="1" applyAlignment="1">
      <alignment horizontal="center"/>
    </xf>
    <xf numFmtId="0" fontId="10" fillId="0" borderId="22" xfId="0" applyFont="1" applyBorder="1" applyAlignment="1">
      <alignment horizont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165" fontId="13" fillId="0" borderId="21" xfId="0" applyNumberFormat="1" applyFont="1" applyFill="1" applyBorder="1" applyAlignment="1">
      <alignment horizontal="center" vertical="center" wrapText="1"/>
    </xf>
    <xf numFmtId="0" fontId="13" fillId="0" borderId="22" xfId="0" applyFont="1" applyBorder="1" applyAlignment="1"/>
    <xf numFmtId="165" fontId="1" fillId="0" borderId="16" xfId="0" applyNumberFormat="1" applyFont="1" applyFill="1" applyBorder="1" applyAlignment="1">
      <alignment horizontal="center" vertical="center" textRotation="90" wrapText="1"/>
    </xf>
    <xf numFmtId="165" fontId="1" fillId="0" borderId="17" xfId="0" applyNumberFormat="1" applyFont="1" applyFill="1" applyBorder="1" applyAlignment="1">
      <alignment horizontal="center" vertical="center" textRotation="90" wrapText="1"/>
    </xf>
    <xf numFmtId="165" fontId="1" fillId="0" borderId="18" xfId="0" applyNumberFormat="1" applyFont="1" applyFill="1" applyBorder="1" applyAlignment="1">
      <alignment horizontal="center" vertical="center" textRotation="90" wrapText="1"/>
    </xf>
    <xf numFmtId="165" fontId="1" fillId="0" borderId="19" xfId="0" applyNumberFormat="1" applyFont="1" applyFill="1" applyBorder="1" applyAlignment="1">
      <alignment horizontal="center" vertical="center" textRotation="90" wrapText="1"/>
    </xf>
    <xf numFmtId="165" fontId="1" fillId="0" borderId="20" xfId="0" applyNumberFormat="1" applyFont="1" applyFill="1" applyBorder="1" applyAlignment="1">
      <alignment horizontal="center" vertical="center" wrapText="1"/>
    </xf>
    <xf numFmtId="165" fontId="1" fillId="2" borderId="13" xfId="0" applyNumberFormat="1" applyFont="1" applyFill="1" applyBorder="1" applyAlignment="1">
      <alignment horizontal="center" vertical="center" textRotation="90" wrapText="1"/>
    </xf>
    <xf numFmtId="165" fontId="1" fillId="2" borderId="15" xfId="0" applyNumberFormat="1" applyFont="1" applyFill="1" applyBorder="1" applyAlignment="1">
      <alignment horizontal="center" vertical="center" textRotation="90" wrapText="1"/>
    </xf>
    <xf numFmtId="165" fontId="1" fillId="0" borderId="25" xfId="0" applyNumberFormat="1" applyFont="1" applyFill="1" applyBorder="1" applyAlignment="1">
      <alignment horizontal="center" vertical="center" textRotation="90" wrapText="1"/>
    </xf>
    <xf numFmtId="165" fontId="1" fillId="0" borderId="23" xfId="0" applyNumberFormat="1" applyFont="1" applyFill="1" applyBorder="1" applyAlignment="1">
      <alignment horizontal="center" vertical="center" textRotation="90" wrapText="1"/>
    </xf>
    <xf numFmtId="165" fontId="1" fillId="0" borderId="16" xfId="0" applyNumberFormat="1" applyFont="1" applyFill="1" applyBorder="1" applyAlignment="1">
      <alignment horizontal="center" vertical="center" wrapText="1"/>
    </xf>
    <xf numFmtId="165" fontId="1" fillId="0" borderId="17" xfId="0" applyNumberFormat="1" applyFont="1" applyFill="1" applyBorder="1" applyAlignment="1">
      <alignment horizontal="center" vertical="center" wrapText="1"/>
    </xf>
    <xf numFmtId="165" fontId="1" fillId="0" borderId="18" xfId="0" applyNumberFormat="1" applyFont="1" applyFill="1" applyBorder="1" applyAlignment="1">
      <alignment horizontal="center" vertical="center" wrapText="1"/>
    </xf>
    <xf numFmtId="165" fontId="1" fillId="0" borderId="19" xfId="0" applyNumberFormat="1" applyFont="1" applyFill="1" applyBorder="1" applyAlignment="1">
      <alignment horizontal="center" vertical="center" wrapText="1"/>
    </xf>
    <xf numFmtId="165" fontId="18" fillId="0" borderId="22" xfId="0" applyNumberFormat="1" applyFont="1" applyFill="1" applyBorder="1" applyAlignment="1">
      <alignment horizontal="left" vertical="center" wrapText="1"/>
    </xf>
    <xf numFmtId="165" fontId="1" fillId="0" borderId="13" xfId="0" applyNumberFormat="1" applyFont="1" applyFill="1" applyBorder="1" applyAlignment="1">
      <alignment horizontal="center" vertical="center" wrapText="1"/>
    </xf>
    <xf numFmtId="165" fontId="10" fillId="0" borderId="14" xfId="0" applyNumberFormat="1" applyFont="1" applyFill="1" applyBorder="1" applyAlignment="1">
      <alignment wrapText="1"/>
    </xf>
    <xf numFmtId="165" fontId="10" fillId="0" borderId="15" xfId="0" applyNumberFormat="1" applyFont="1" applyFill="1" applyBorder="1" applyAlignment="1">
      <alignment wrapText="1"/>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6" xfId="0" applyFont="1" applyBorder="1" applyAlignment="1">
      <alignment vertical="top"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1"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0" xfId="0" applyBorder="1" applyAlignment="1">
      <alignment horizontal="center" vertical="center" wrapText="1"/>
    </xf>
    <xf numFmtId="14" fontId="1" fillId="0" borderId="0" xfId="0" applyNumberFormat="1"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5"/>
  <sheetViews>
    <sheetView tabSelected="1" view="pageBreakPreview" topLeftCell="A109" zoomScale="50" zoomScaleNormal="50" zoomScaleSheetLayoutView="50" workbookViewId="0">
      <selection activeCell="H118" sqref="H118"/>
    </sheetView>
  </sheetViews>
  <sheetFormatPr defaultColWidth="8.85546875" defaultRowHeight="26.25" x14ac:dyDescent="0.4"/>
  <cols>
    <col min="1" max="1" width="13.85546875" style="9" customWidth="1"/>
    <col min="2" max="2" width="61.28515625" style="9" customWidth="1"/>
    <col min="3" max="3" width="26.5703125" style="9" customWidth="1"/>
    <col min="4" max="4" width="19.5703125" style="9" customWidth="1"/>
    <col min="5" max="5" width="20.42578125" style="9" customWidth="1"/>
    <col min="6" max="7" width="2" style="9" hidden="1" customWidth="1"/>
    <col min="8" max="8" width="20" style="9" customWidth="1"/>
    <col min="9" max="9" width="34.28515625" style="74" hidden="1" customWidth="1"/>
    <col min="10" max="10" width="18.7109375" style="9" customWidth="1"/>
    <col min="11" max="11" width="16.28515625" style="9" customWidth="1"/>
    <col min="12" max="12" width="20.5703125" style="9" customWidth="1"/>
    <col min="13" max="13" width="12.140625" style="9" hidden="1" customWidth="1"/>
    <col min="14" max="14" width="4.28515625" style="9" hidden="1" customWidth="1"/>
    <col min="15" max="15" width="16" style="9" customWidth="1"/>
    <col min="16" max="16" width="69.42578125" style="9" customWidth="1"/>
    <col min="17" max="17" width="31.140625" style="9" customWidth="1"/>
    <col min="18" max="18" width="17.5703125" style="64" customWidth="1"/>
    <col min="19" max="16384" width="8.85546875" style="9"/>
  </cols>
  <sheetData>
    <row r="1" spans="1:18" ht="15" customHeight="1" x14ac:dyDescent="0.4">
      <c r="P1" s="10"/>
    </row>
    <row r="2" spans="1:18" s="47" customFormat="1" ht="54" customHeight="1" x14ac:dyDescent="0.5">
      <c r="A2" s="207" t="s">
        <v>196</v>
      </c>
      <c r="B2" s="207"/>
      <c r="C2" s="207"/>
      <c r="D2" s="207"/>
      <c r="E2" s="207"/>
      <c r="F2" s="207"/>
      <c r="G2" s="207"/>
      <c r="H2" s="207"/>
      <c r="I2" s="207"/>
      <c r="J2" s="207"/>
      <c r="K2" s="207"/>
      <c r="L2" s="207"/>
      <c r="M2" s="207"/>
      <c r="N2" s="207"/>
      <c r="O2" s="207"/>
      <c r="P2" s="207"/>
      <c r="Q2" s="207"/>
      <c r="R2" s="65"/>
    </row>
    <row r="3" spans="1:18" ht="15" customHeight="1" x14ac:dyDescent="0.35">
      <c r="R3" s="65"/>
    </row>
    <row r="4" spans="1:18" ht="170.25" customHeight="1" x14ac:dyDescent="0.35">
      <c r="A4" s="231" t="s">
        <v>21</v>
      </c>
      <c r="B4" s="187" t="s">
        <v>2</v>
      </c>
      <c r="C4" s="187" t="s">
        <v>3</v>
      </c>
      <c r="D4" s="187"/>
      <c r="E4" s="187"/>
      <c r="F4" s="187"/>
      <c r="G4" s="187"/>
      <c r="H4" s="187"/>
      <c r="I4" s="75" t="s">
        <v>110</v>
      </c>
      <c r="J4" s="187" t="s">
        <v>13</v>
      </c>
      <c r="K4" s="187"/>
      <c r="L4" s="187"/>
      <c r="M4" s="187"/>
      <c r="N4" s="187"/>
      <c r="O4" s="187"/>
      <c r="P4" s="221" t="s">
        <v>38</v>
      </c>
      <c r="Q4" s="194"/>
      <c r="R4" s="65"/>
    </row>
    <row r="5" spans="1:18" ht="74.25" customHeight="1" x14ac:dyDescent="0.35">
      <c r="A5" s="232"/>
      <c r="B5" s="187"/>
      <c r="C5" s="188" t="s">
        <v>5</v>
      </c>
      <c r="D5" s="188" t="s">
        <v>6</v>
      </c>
      <c r="E5" s="217" t="s">
        <v>8</v>
      </c>
      <c r="F5" s="218"/>
      <c r="G5" s="57"/>
      <c r="H5" s="189" t="s">
        <v>30</v>
      </c>
      <c r="I5" s="222" t="s">
        <v>111</v>
      </c>
      <c r="J5" s="188" t="s">
        <v>5</v>
      </c>
      <c r="K5" s="188" t="s">
        <v>6</v>
      </c>
      <c r="L5" s="217" t="s">
        <v>8</v>
      </c>
      <c r="M5" s="224"/>
      <c r="N5" s="218"/>
      <c r="O5" s="188" t="s">
        <v>30</v>
      </c>
      <c r="P5" s="226" t="s">
        <v>247</v>
      </c>
      <c r="Q5" s="227"/>
      <c r="R5" s="65"/>
    </row>
    <row r="6" spans="1:18" ht="128.44999999999999" customHeight="1" x14ac:dyDescent="0.35">
      <c r="A6" s="233"/>
      <c r="B6" s="187"/>
      <c r="C6" s="188"/>
      <c r="D6" s="188"/>
      <c r="E6" s="219"/>
      <c r="F6" s="220"/>
      <c r="G6" s="58"/>
      <c r="H6" s="190"/>
      <c r="I6" s="223"/>
      <c r="J6" s="188"/>
      <c r="K6" s="188"/>
      <c r="L6" s="219"/>
      <c r="M6" s="225"/>
      <c r="N6" s="220"/>
      <c r="O6" s="188"/>
      <c r="P6" s="228"/>
      <c r="Q6" s="229"/>
      <c r="R6" s="65"/>
    </row>
    <row r="7" spans="1:18" ht="34.15" customHeight="1" x14ac:dyDescent="0.35">
      <c r="A7" s="167" t="s">
        <v>39</v>
      </c>
      <c r="B7" s="213"/>
      <c r="C7" s="213"/>
      <c r="D7" s="213"/>
      <c r="E7" s="213"/>
      <c r="F7" s="213"/>
      <c r="G7" s="213"/>
      <c r="H7" s="213"/>
      <c r="I7" s="213"/>
      <c r="J7" s="213"/>
      <c r="K7" s="213"/>
      <c r="L7" s="213"/>
      <c r="M7" s="213"/>
      <c r="N7" s="213"/>
      <c r="O7" s="213"/>
      <c r="P7" s="213"/>
      <c r="Q7" s="214"/>
      <c r="R7" s="65"/>
    </row>
    <row r="8" spans="1:18" ht="32.25" customHeight="1" x14ac:dyDescent="0.4">
      <c r="A8" s="167" t="s">
        <v>40</v>
      </c>
      <c r="B8" s="215"/>
      <c r="C8" s="215"/>
      <c r="D8" s="215"/>
      <c r="E8" s="215"/>
      <c r="F8" s="215"/>
      <c r="G8" s="215"/>
      <c r="H8" s="215"/>
      <c r="I8" s="215"/>
      <c r="J8" s="215"/>
      <c r="K8" s="215"/>
      <c r="L8" s="215"/>
      <c r="M8" s="215"/>
      <c r="N8" s="215"/>
      <c r="O8" s="215"/>
      <c r="P8" s="215"/>
      <c r="Q8" s="216"/>
      <c r="R8" s="65"/>
    </row>
    <row r="9" spans="1:18" ht="168.6" customHeight="1" x14ac:dyDescent="0.35">
      <c r="A9" s="24" t="s">
        <v>124</v>
      </c>
      <c r="B9" s="116" t="s">
        <v>58</v>
      </c>
      <c r="C9" s="30">
        <v>0</v>
      </c>
      <c r="D9" s="30">
        <v>0</v>
      </c>
      <c r="E9" s="210">
        <v>0</v>
      </c>
      <c r="F9" s="210"/>
      <c r="G9" s="117"/>
      <c r="H9" s="117">
        <v>0</v>
      </c>
      <c r="I9" s="79"/>
      <c r="J9" s="30">
        <v>0</v>
      </c>
      <c r="K9" s="30">
        <v>0</v>
      </c>
      <c r="L9" s="30">
        <v>0</v>
      </c>
      <c r="M9" s="30"/>
      <c r="N9" s="30"/>
      <c r="O9" s="30">
        <v>0</v>
      </c>
      <c r="P9" s="157" t="s">
        <v>249</v>
      </c>
      <c r="Q9" s="158"/>
      <c r="R9" s="65" t="s">
        <v>112</v>
      </c>
    </row>
    <row r="10" spans="1:18" ht="220.5" customHeight="1" x14ac:dyDescent="0.35">
      <c r="A10" s="118" t="s">
        <v>14</v>
      </c>
      <c r="B10" s="119" t="s">
        <v>59</v>
      </c>
      <c r="C10" s="60">
        <f>SUM(D10:H10)</f>
        <v>653.4</v>
      </c>
      <c r="D10" s="60"/>
      <c r="E10" s="180">
        <v>50</v>
      </c>
      <c r="F10" s="180"/>
      <c r="G10" s="60"/>
      <c r="H10" s="60">
        <v>603.4</v>
      </c>
      <c r="I10" s="120">
        <v>50</v>
      </c>
      <c r="J10" s="61">
        <f>L10+O10</f>
        <v>612.5</v>
      </c>
      <c r="K10" s="61"/>
      <c r="L10" s="61">
        <v>9.1</v>
      </c>
      <c r="M10" s="61"/>
      <c r="N10" s="61"/>
      <c r="O10" s="61">
        <v>603.4</v>
      </c>
      <c r="P10" s="205" t="s">
        <v>201</v>
      </c>
      <c r="Q10" s="230"/>
      <c r="R10" s="66" t="s">
        <v>112</v>
      </c>
    </row>
    <row r="11" spans="1:18" ht="366" customHeight="1" x14ac:dyDescent="0.35">
      <c r="A11" s="24" t="s">
        <v>125</v>
      </c>
      <c r="B11" s="28" t="s">
        <v>60</v>
      </c>
      <c r="C11" s="32">
        <f>E11+H11</f>
        <v>3158.5550000000003</v>
      </c>
      <c r="D11" s="32"/>
      <c r="E11" s="121">
        <v>689.15499999999997</v>
      </c>
      <c r="F11" s="32"/>
      <c r="G11" s="32"/>
      <c r="H11" s="32">
        <v>2469.4</v>
      </c>
      <c r="I11" s="122">
        <f>529.155+160</f>
        <v>689.15499999999997</v>
      </c>
      <c r="J11" s="146">
        <f>L11+O11</f>
        <v>455.33080000000001</v>
      </c>
      <c r="K11" s="29"/>
      <c r="L11" s="123">
        <f>160+295.3308</f>
        <v>455.33080000000001</v>
      </c>
      <c r="M11" s="29"/>
      <c r="N11" s="29"/>
      <c r="O11" s="29"/>
      <c r="P11" s="205" t="s">
        <v>187</v>
      </c>
      <c r="Q11" s="206"/>
      <c r="R11" s="66" t="s">
        <v>112</v>
      </c>
    </row>
    <row r="12" spans="1:18" ht="33" customHeight="1" x14ac:dyDescent="0.4">
      <c r="A12" s="167" t="s">
        <v>41</v>
      </c>
      <c r="B12" s="181"/>
      <c r="C12" s="181"/>
      <c r="D12" s="181"/>
      <c r="E12" s="181"/>
      <c r="F12" s="181"/>
      <c r="G12" s="181"/>
      <c r="H12" s="181"/>
      <c r="I12" s="181"/>
      <c r="J12" s="181"/>
      <c r="K12" s="181"/>
      <c r="L12" s="181"/>
      <c r="M12" s="181"/>
      <c r="N12" s="181"/>
      <c r="O12" s="181"/>
      <c r="P12" s="181"/>
      <c r="Q12" s="182"/>
      <c r="R12" s="65"/>
    </row>
    <row r="13" spans="1:18" ht="83.45" customHeight="1" x14ac:dyDescent="0.4">
      <c r="A13" s="24" t="s">
        <v>126</v>
      </c>
      <c r="B13" s="35" t="s">
        <v>22</v>
      </c>
      <c r="C13" s="124">
        <f>C14+C15+C16+C17</f>
        <v>1880</v>
      </c>
      <c r="D13" s="124"/>
      <c r="E13" s="124">
        <f>E14+E15+E16+E1+E17</f>
        <v>1880</v>
      </c>
      <c r="F13" s="125"/>
      <c r="G13" s="125"/>
      <c r="H13" s="124"/>
      <c r="I13" s="126"/>
      <c r="J13" s="124">
        <f>J14+J15+J16+J17</f>
        <v>1856.48</v>
      </c>
      <c r="K13" s="125"/>
      <c r="L13" s="124">
        <f>L14+L15+L16+L17</f>
        <v>1856.48</v>
      </c>
      <c r="M13" s="125"/>
      <c r="N13" s="125"/>
      <c r="O13" s="125"/>
      <c r="P13" s="211"/>
      <c r="Q13" s="212"/>
      <c r="R13" s="65"/>
    </row>
    <row r="14" spans="1:18" ht="72" customHeight="1" x14ac:dyDescent="0.35">
      <c r="A14" s="25"/>
      <c r="B14" s="25" t="s">
        <v>61</v>
      </c>
      <c r="C14" s="27">
        <f>E14</f>
        <v>643</v>
      </c>
      <c r="D14" s="27"/>
      <c r="E14" s="27">
        <v>643</v>
      </c>
      <c r="F14" s="27"/>
      <c r="G14" s="27"/>
      <c r="H14" s="27"/>
      <c r="I14" s="76">
        <v>643</v>
      </c>
      <c r="J14" s="27">
        <f>K14+L14+M14+N14+O14</f>
        <v>631.48</v>
      </c>
      <c r="K14" s="27"/>
      <c r="L14" s="27">
        <v>631.48</v>
      </c>
      <c r="M14" s="27"/>
      <c r="N14" s="27"/>
      <c r="O14" s="27"/>
      <c r="P14" s="157" t="s">
        <v>202</v>
      </c>
      <c r="Q14" s="158"/>
      <c r="R14" s="65"/>
    </row>
    <row r="15" spans="1:18" ht="78.599999999999994" customHeight="1" x14ac:dyDescent="0.35">
      <c r="A15" s="25"/>
      <c r="B15" s="25" t="s">
        <v>23</v>
      </c>
      <c r="C15" s="27">
        <f>E15</f>
        <v>537</v>
      </c>
      <c r="D15" s="27"/>
      <c r="E15" s="27">
        <v>537</v>
      </c>
      <c r="F15" s="27"/>
      <c r="G15" s="27"/>
      <c r="H15" s="102"/>
      <c r="I15" s="103">
        <v>537</v>
      </c>
      <c r="J15" s="27">
        <f t="shared" ref="J15:J33" si="0">K15+L15+M15+N15+O15</f>
        <v>530.79999999999995</v>
      </c>
      <c r="K15" s="27"/>
      <c r="L15" s="27">
        <v>530.79999999999995</v>
      </c>
      <c r="M15" s="27"/>
      <c r="N15" s="27"/>
      <c r="O15" s="27"/>
      <c r="P15" s="157" t="s">
        <v>203</v>
      </c>
      <c r="Q15" s="158"/>
      <c r="R15" s="65"/>
    </row>
    <row r="16" spans="1:18" ht="81" customHeight="1" x14ac:dyDescent="0.35">
      <c r="A16" s="25"/>
      <c r="B16" s="25" t="s">
        <v>62</v>
      </c>
      <c r="C16" s="27">
        <f t="shared" ref="C16:C18" si="1">E16</f>
        <v>400</v>
      </c>
      <c r="D16" s="27"/>
      <c r="E16" s="27">
        <v>400</v>
      </c>
      <c r="F16" s="27"/>
      <c r="G16" s="101"/>
      <c r="H16" s="104"/>
      <c r="I16" s="105">
        <v>400</v>
      </c>
      <c r="J16" s="27">
        <f t="shared" si="0"/>
        <v>394.46</v>
      </c>
      <c r="K16" s="27"/>
      <c r="L16" s="27">
        <v>394.46</v>
      </c>
      <c r="M16" s="27"/>
      <c r="N16" s="27"/>
      <c r="O16" s="27"/>
      <c r="P16" s="157" t="s">
        <v>204</v>
      </c>
      <c r="Q16" s="158"/>
      <c r="R16" s="65"/>
    </row>
    <row r="17" spans="1:18" ht="91.15" customHeight="1" x14ac:dyDescent="0.35">
      <c r="A17" s="25"/>
      <c r="B17" s="52" t="s">
        <v>24</v>
      </c>
      <c r="C17" s="27">
        <f t="shared" si="1"/>
        <v>300</v>
      </c>
      <c r="D17" s="27"/>
      <c r="E17" s="27">
        <v>300</v>
      </c>
      <c r="F17" s="27"/>
      <c r="G17" s="27"/>
      <c r="H17" s="102"/>
      <c r="I17" s="103">
        <v>300</v>
      </c>
      <c r="J17" s="27">
        <f t="shared" si="0"/>
        <v>299.74</v>
      </c>
      <c r="K17" s="27"/>
      <c r="L17" s="27">
        <v>299.74</v>
      </c>
      <c r="M17" s="27"/>
      <c r="N17" s="27"/>
      <c r="O17" s="27"/>
      <c r="P17" s="157" t="s">
        <v>205</v>
      </c>
      <c r="Q17" s="158"/>
      <c r="R17" s="65"/>
    </row>
    <row r="18" spans="1:18" ht="207" customHeight="1" x14ac:dyDescent="0.35">
      <c r="A18" s="24" t="s">
        <v>127</v>
      </c>
      <c r="B18" s="30" t="s">
        <v>63</v>
      </c>
      <c r="C18" s="29">
        <f t="shared" si="1"/>
        <v>92</v>
      </c>
      <c r="D18" s="29"/>
      <c r="E18" s="29">
        <v>92</v>
      </c>
      <c r="F18" s="29"/>
      <c r="G18" s="29"/>
      <c r="H18" s="127"/>
      <c r="I18" s="128">
        <v>92</v>
      </c>
      <c r="J18" s="29">
        <f t="shared" si="0"/>
        <v>92</v>
      </c>
      <c r="K18" s="29"/>
      <c r="L18" s="29">
        <v>92</v>
      </c>
      <c r="M18" s="29"/>
      <c r="N18" s="29"/>
      <c r="O18" s="29"/>
      <c r="P18" s="157" t="s">
        <v>206</v>
      </c>
      <c r="Q18" s="158"/>
      <c r="R18" s="65"/>
    </row>
    <row r="19" spans="1:18" ht="267" customHeight="1" x14ac:dyDescent="0.35">
      <c r="A19" s="24" t="s">
        <v>128</v>
      </c>
      <c r="B19" s="30" t="s">
        <v>64</v>
      </c>
      <c r="C19" s="29">
        <f>E19+D19</f>
        <v>69.290000000000006</v>
      </c>
      <c r="D19" s="29">
        <v>2.4</v>
      </c>
      <c r="E19" s="29">
        <v>66.89</v>
      </c>
      <c r="F19" s="29"/>
      <c r="G19" s="29"/>
      <c r="H19" s="127"/>
      <c r="I19" s="128">
        <v>66.888000000000005</v>
      </c>
      <c r="J19" s="29">
        <f t="shared" si="0"/>
        <v>69.290000000000006</v>
      </c>
      <c r="K19" s="29">
        <v>2.4</v>
      </c>
      <c r="L19" s="29">
        <v>66.89</v>
      </c>
      <c r="M19" s="29"/>
      <c r="N19" s="29"/>
      <c r="O19" s="29"/>
      <c r="P19" s="157" t="s">
        <v>207</v>
      </c>
      <c r="Q19" s="158"/>
      <c r="R19" s="65"/>
    </row>
    <row r="20" spans="1:18" ht="201" customHeight="1" x14ac:dyDescent="0.35">
      <c r="A20" s="24" t="s">
        <v>129</v>
      </c>
      <c r="B20" s="30" t="s">
        <v>65</v>
      </c>
      <c r="C20" s="29">
        <f>D20+E20</f>
        <v>235.3</v>
      </c>
      <c r="D20" s="29">
        <v>8.9</v>
      </c>
      <c r="E20" s="29">
        <v>226.4</v>
      </c>
      <c r="F20" s="29"/>
      <c r="G20" s="29"/>
      <c r="H20" s="127"/>
      <c r="I20" s="129">
        <f>9.841+216.531</f>
        <v>226.37200000000001</v>
      </c>
      <c r="J20" s="29">
        <f t="shared" si="0"/>
        <v>223.131</v>
      </c>
      <c r="K20" s="29"/>
      <c r="L20" s="29">
        <f>216.529+6.602</f>
        <v>223.131</v>
      </c>
      <c r="M20" s="29"/>
      <c r="N20" s="29"/>
      <c r="O20" s="29"/>
      <c r="P20" s="157" t="s">
        <v>208</v>
      </c>
      <c r="Q20" s="158"/>
      <c r="R20" s="65" t="s">
        <v>116</v>
      </c>
    </row>
    <row r="21" spans="1:18" ht="92.25" customHeight="1" x14ac:dyDescent="0.35">
      <c r="A21" s="24" t="s">
        <v>130</v>
      </c>
      <c r="B21" s="35" t="s">
        <v>50</v>
      </c>
      <c r="C21" s="29">
        <f>E21</f>
        <v>2694.51</v>
      </c>
      <c r="D21" s="29"/>
      <c r="E21" s="29">
        <v>2694.51</v>
      </c>
      <c r="F21" s="29"/>
      <c r="G21" s="29"/>
      <c r="H21" s="110"/>
      <c r="I21" s="111">
        <v>2694</v>
      </c>
      <c r="J21" s="147">
        <f t="shared" si="0"/>
        <v>2693.0017499999999</v>
      </c>
      <c r="K21" s="110"/>
      <c r="L21" s="147">
        <v>2693.0017499999999</v>
      </c>
      <c r="M21" s="110"/>
      <c r="N21" s="110"/>
      <c r="O21" s="110"/>
      <c r="P21" s="157" t="s">
        <v>209</v>
      </c>
      <c r="Q21" s="158"/>
      <c r="R21" s="67">
        <v>5</v>
      </c>
    </row>
    <row r="22" spans="1:18" ht="85.9" customHeight="1" x14ac:dyDescent="0.35">
      <c r="A22" s="24" t="s">
        <v>131</v>
      </c>
      <c r="B22" s="35" t="s">
        <v>51</v>
      </c>
      <c r="C22" s="29">
        <f>E22</f>
        <v>1000</v>
      </c>
      <c r="D22" s="29"/>
      <c r="E22" s="29">
        <v>1000</v>
      </c>
      <c r="F22" s="29"/>
      <c r="G22" s="29"/>
      <c r="H22" s="29"/>
      <c r="I22" s="79">
        <v>1000</v>
      </c>
      <c r="J22" s="147">
        <f t="shared" si="0"/>
        <v>984.36500000000001</v>
      </c>
      <c r="K22" s="29"/>
      <c r="L22" s="29">
        <v>984.36500000000001</v>
      </c>
      <c r="M22" s="110"/>
      <c r="N22" s="110"/>
      <c r="O22" s="110"/>
      <c r="P22" s="157" t="s">
        <v>210</v>
      </c>
      <c r="Q22" s="158"/>
      <c r="R22" s="65"/>
    </row>
    <row r="23" spans="1:18" ht="93" customHeight="1" x14ac:dyDescent="0.35">
      <c r="A23" s="24" t="s">
        <v>132</v>
      </c>
      <c r="B23" s="35" t="s">
        <v>52</v>
      </c>
      <c r="C23" s="29">
        <f>E23+H23</f>
        <v>1021</v>
      </c>
      <c r="D23" s="29"/>
      <c r="E23" s="29">
        <v>1021</v>
      </c>
      <c r="F23" s="29"/>
      <c r="G23" s="29"/>
      <c r="H23" s="110"/>
      <c r="I23" s="111">
        <v>1021</v>
      </c>
      <c r="J23" s="147">
        <f t="shared" si="0"/>
        <v>1009.72562</v>
      </c>
      <c r="K23" s="110"/>
      <c r="L23" s="147">
        <v>1009.72562</v>
      </c>
      <c r="M23" s="110"/>
      <c r="N23" s="110"/>
      <c r="O23" s="110"/>
      <c r="P23" s="157" t="s">
        <v>211</v>
      </c>
      <c r="Q23" s="158"/>
      <c r="R23" s="65"/>
    </row>
    <row r="24" spans="1:18" ht="93" customHeight="1" x14ac:dyDescent="0.35">
      <c r="A24" s="24" t="s">
        <v>133</v>
      </c>
      <c r="B24" s="35" t="s">
        <v>66</v>
      </c>
      <c r="C24" s="154">
        <f>E24</f>
        <v>3295</v>
      </c>
      <c r="D24" s="110"/>
      <c r="E24" s="154">
        <v>3295</v>
      </c>
      <c r="F24" s="110"/>
      <c r="G24" s="110"/>
      <c r="H24" s="110"/>
      <c r="I24" s="111">
        <v>3295</v>
      </c>
      <c r="J24" s="147">
        <f t="shared" si="0"/>
        <v>3294.4250000000002</v>
      </c>
      <c r="K24" s="110"/>
      <c r="L24" s="147">
        <v>3294.4250000000002</v>
      </c>
      <c r="M24" s="110"/>
      <c r="N24" s="110"/>
      <c r="O24" s="110"/>
      <c r="P24" s="157" t="s">
        <v>212</v>
      </c>
      <c r="Q24" s="158"/>
      <c r="R24" s="65"/>
    </row>
    <row r="25" spans="1:18" ht="195" customHeight="1" x14ac:dyDescent="0.35">
      <c r="A25" s="24" t="s">
        <v>134</v>
      </c>
      <c r="B25" s="35" t="s">
        <v>67</v>
      </c>
      <c r="C25" s="29">
        <f t="shared" ref="C25:C31" si="2">D25+E25</f>
        <v>1488.35</v>
      </c>
      <c r="D25" s="29">
        <v>1445</v>
      </c>
      <c r="E25" s="29">
        <v>43.35</v>
      </c>
      <c r="F25" s="29"/>
      <c r="G25" s="29"/>
      <c r="H25" s="110"/>
      <c r="I25" s="130">
        <v>43.35</v>
      </c>
      <c r="J25" s="147">
        <f t="shared" si="0"/>
        <v>1485.586</v>
      </c>
      <c r="K25" s="147">
        <v>1442.32</v>
      </c>
      <c r="L25" s="147">
        <v>43.265999999999998</v>
      </c>
      <c r="M25" s="110"/>
      <c r="N25" s="110"/>
      <c r="O25" s="110"/>
      <c r="P25" s="157" t="s">
        <v>213</v>
      </c>
      <c r="Q25" s="158"/>
      <c r="R25" s="65"/>
    </row>
    <row r="26" spans="1:18" ht="174" customHeight="1" x14ac:dyDescent="0.35">
      <c r="A26" s="24" t="s">
        <v>135</v>
      </c>
      <c r="B26" s="35" t="s">
        <v>245</v>
      </c>
      <c r="C26" s="29">
        <f t="shared" si="2"/>
        <v>298.7</v>
      </c>
      <c r="D26" s="29">
        <v>290</v>
      </c>
      <c r="E26" s="29">
        <v>8.6999999999999993</v>
      </c>
      <c r="F26" s="29"/>
      <c r="G26" s="29"/>
      <c r="H26" s="110"/>
      <c r="I26" s="130">
        <v>8.6999999999999993</v>
      </c>
      <c r="J26" s="147">
        <f t="shared" si="0"/>
        <v>296.25330000000002</v>
      </c>
      <c r="K26" s="147">
        <v>289.97000000000003</v>
      </c>
      <c r="L26" s="147">
        <v>6.2832999999999997</v>
      </c>
      <c r="M26" s="110"/>
      <c r="N26" s="110"/>
      <c r="O26" s="110"/>
      <c r="P26" s="157" t="s">
        <v>244</v>
      </c>
      <c r="Q26" s="158"/>
      <c r="R26" s="65"/>
    </row>
    <row r="27" spans="1:18" ht="349.5" customHeight="1" x14ac:dyDescent="0.35">
      <c r="A27" s="24" t="s">
        <v>136</v>
      </c>
      <c r="B27" s="35" t="s">
        <v>68</v>
      </c>
      <c r="C27" s="29">
        <f t="shared" si="2"/>
        <v>1194.8</v>
      </c>
      <c r="D27" s="29">
        <v>1160</v>
      </c>
      <c r="E27" s="29">
        <v>34.799999999999997</v>
      </c>
      <c r="F27" s="29"/>
      <c r="G27" s="29"/>
      <c r="H27" s="29"/>
      <c r="I27" s="131">
        <v>34.799999999999997</v>
      </c>
      <c r="J27" s="29">
        <f t="shared" si="0"/>
        <v>1193.7013999999999</v>
      </c>
      <c r="K27" s="29">
        <v>1160</v>
      </c>
      <c r="L27" s="29">
        <v>33.7014</v>
      </c>
      <c r="M27" s="29"/>
      <c r="N27" s="29"/>
      <c r="O27" s="29"/>
      <c r="P27" s="157" t="s">
        <v>214</v>
      </c>
      <c r="Q27" s="158"/>
      <c r="R27" s="65"/>
    </row>
    <row r="28" spans="1:18" ht="258" customHeight="1" x14ac:dyDescent="0.35">
      <c r="A28" s="24" t="s">
        <v>137</v>
      </c>
      <c r="B28" s="35" t="s">
        <v>138</v>
      </c>
      <c r="C28" s="29">
        <f t="shared" si="2"/>
        <v>1488.35</v>
      </c>
      <c r="D28" s="29">
        <v>1445</v>
      </c>
      <c r="E28" s="29">
        <v>43.35</v>
      </c>
      <c r="F28" s="29"/>
      <c r="G28" s="29"/>
      <c r="H28" s="29"/>
      <c r="I28" s="131">
        <v>43.35</v>
      </c>
      <c r="J28" s="29">
        <f t="shared" si="0"/>
        <v>1487.8762400000001</v>
      </c>
      <c r="K28" s="29">
        <v>1444.54</v>
      </c>
      <c r="L28" s="29">
        <v>43.336239999999997</v>
      </c>
      <c r="M28" s="29"/>
      <c r="N28" s="29"/>
      <c r="O28" s="29"/>
      <c r="P28" s="157" t="s">
        <v>215</v>
      </c>
      <c r="Q28" s="158"/>
      <c r="R28" s="65"/>
    </row>
    <row r="29" spans="1:18" ht="235.5" customHeight="1" x14ac:dyDescent="0.35">
      <c r="A29" s="24" t="s">
        <v>139</v>
      </c>
      <c r="B29" s="35" t="s">
        <v>69</v>
      </c>
      <c r="C29" s="29">
        <f t="shared" si="2"/>
        <v>1478.05</v>
      </c>
      <c r="D29" s="29">
        <v>1435</v>
      </c>
      <c r="E29" s="29">
        <v>43.05</v>
      </c>
      <c r="F29" s="29"/>
      <c r="G29" s="29"/>
      <c r="H29" s="29"/>
      <c r="I29" s="131">
        <v>43.05</v>
      </c>
      <c r="J29" s="29">
        <f t="shared" si="0"/>
        <v>1477.7720200000001</v>
      </c>
      <c r="K29" s="29">
        <v>1434.73</v>
      </c>
      <c r="L29" s="29">
        <v>43.042020000000001</v>
      </c>
      <c r="M29" s="29"/>
      <c r="N29" s="29"/>
      <c r="O29" s="29"/>
      <c r="P29" s="157" t="s">
        <v>216</v>
      </c>
      <c r="Q29" s="158"/>
      <c r="R29" s="65"/>
    </row>
    <row r="30" spans="1:18" ht="235.5" customHeight="1" x14ac:dyDescent="0.35">
      <c r="A30" s="24" t="s">
        <v>140</v>
      </c>
      <c r="B30" s="35" t="s">
        <v>246</v>
      </c>
      <c r="C30" s="29">
        <f t="shared" si="2"/>
        <v>1299.8599999999999</v>
      </c>
      <c r="D30" s="29">
        <v>1262</v>
      </c>
      <c r="E30" s="29">
        <v>37.86</v>
      </c>
      <c r="F30" s="29"/>
      <c r="G30" s="29"/>
      <c r="H30" s="110"/>
      <c r="I30" s="130">
        <v>37.86</v>
      </c>
      <c r="J30" s="110">
        <f t="shared" si="0"/>
        <v>1299.7746400000001</v>
      </c>
      <c r="K30" s="110">
        <v>1262</v>
      </c>
      <c r="L30" s="110">
        <v>37.774639999999998</v>
      </c>
      <c r="M30" s="110"/>
      <c r="N30" s="110"/>
      <c r="O30" s="110"/>
      <c r="P30" s="157" t="s">
        <v>217</v>
      </c>
      <c r="Q30" s="158"/>
      <c r="R30" s="65"/>
    </row>
    <row r="31" spans="1:18" ht="201" customHeight="1" x14ac:dyDescent="0.35">
      <c r="A31" s="24" t="s">
        <v>141</v>
      </c>
      <c r="B31" s="35" t="s">
        <v>142</v>
      </c>
      <c r="C31" s="29">
        <f t="shared" si="2"/>
        <v>1493.5</v>
      </c>
      <c r="D31" s="29">
        <v>1450</v>
      </c>
      <c r="E31" s="29">
        <v>43.5</v>
      </c>
      <c r="F31" s="29"/>
      <c r="G31" s="29"/>
      <c r="H31" s="110"/>
      <c r="I31" s="130">
        <v>43.5</v>
      </c>
      <c r="J31" s="29">
        <v>0</v>
      </c>
      <c r="K31" s="146">
        <v>0</v>
      </c>
      <c r="L31" s="146">
        <v>0</v>
      </c>
      <c r="M31" s="110"/>
      <c r="N31" s="110"/>
      <c r="O31" s="110"/>
      <c r="P31" s="205" t="s">
        <v>122</v>
      </c>
      <c r="Q31" s="206"/>
      <c r="R31" s="65"/>
    </row>
    <row r="32" spans="1:18" ht="268.5" customHeight="1" x14ac:dyDescent="0.35">
      <c r="A32" s="24" t="s">
        <v>143</v>
      </c>
      <c r="B32" s="35" t="s">
        <v>70</v>
      </c>
      <c r="C32" s="29">
        <f>D32+E32</f>
        <v>1236</v>
      </c>
      <c r="D32" s="29">
        <v>1200</v>
      </c>
      <c r="E32" s="29">
        <v>36</v>
      </c>
      <c r="F32" s="29"/>
      <c r="G32" s="29"/>
      <c r="H32" s="29"/>
      <c r="I32" s="131">
        <v>36</v>
      </c>
      <c r="J32" s="29">
        <f t="shared" si="0"/>
        <v>7.6980000000000004</v>
      </c>
      <c r="K32" s="29">
        <v>7.6980000000000004</v>
      </c>
      <c r="L32" s="29"/>
      <c r="M32" s="29"/>
      <c r="N32" s="29"/>
      <c r="O32" s="29"/>
      <c r="P32" s="157" t="s">
        <v>188</v>
      </c>
      <c r="Q32" s="158"/>
      <c r="R32" s="65"/>
    </row>
    <row r="33" spans="1:18" ht="235.5" customHeight="1" x14ac:dyDescent="0.35">
      <c r="A33" s="24" t="s">
        <v>144</v>
      </c>
      <c r="B33" s="35" t="s">
        <v>145</v>
      </c>
      <c r="C33" s="29">
        <f>D33+E33</f>
        <v>721</v>
      </c>
      <c r="D33" s="29">
        <v>700</v>
      </c>
      <c r="E33" s="29">
        <v>21</v>
      </c>
      <c r="F33" s="29"/>
      <c r="G33" s="29"/>
      <c r="H33" s="29"/>
      <c r="I33" s="131">
        <v>21</v>
      </c>
      <c r="J33" s="29">
        <f t="shared" si="0"/>
        <v>481.15</v>
      </c>
      <c r="K33" s="29">
        <v>481.15</v>
      </c>
      <c r="L33" s="29"/>
      <c r="M33" s="29"/>
      <c r="N33" s="29"/>
      <c r="O33" s="29"/>
      <c r="P33" s="157" t="s">
        <v>189</v>
      </c>
      <c r="Q33" s="158"/>
      <c r="R33" s="65"/>
    </row>
    <row r="34" spans="1:18" ht="34.5" customHeight="1" x14ac:dyDescent="0.35">
      <c r="A34" s="163" t="s">
        <v>146</v>
      </c>
      <c r="B34" s="172"/>
      <c r="C34" s="172"/>
      <c r="D34" s="172"/>
      <c r="E34" s="172"/>
      <c r="F34" s="172"/>
      <c r="G34" s="172"/>
      <c r="H34" s="172"/>
      <c r="I34" s="172"/>
      <c r="J34" s="172"/>
      <c r="K34" s="172"/>
      <c r="L34" s="172"/>
      <c r="M34" s="172"/>
      <c r="N34" s="172"/>
      <c r="O34" s="172"/>
      <c r="P34" s="172"/>
      <c r="Q34" s="164"/>
      <c r="R34" s="65"/>
    </row>
    <row r="35" spans="1:18" ht="235.5" customHeight="1" x14ac:dyDescent="0.35">
      <c r="A35" s="24" t="s">
        <v>17</v>
      </c>
      <c r="B35" s="35" t="s">
        <v>71</v>
      </c>
      <c r="C35" s="29">
        <f>E35</f>
        <v>1702</v>
      </c>
      <c r="D35" s="29"/>
      <c r="E35" s="29">
        <v>1702</v>
      </c>
      <c r="F35" s="29"/>
      <c r="G35" s="29"/>
      <c r="H35" s="29"/>
      <c r="I35" s="79">
        <v>1702</v>
      </c>
      <c r="J35" s="29">
        <f>K35+L35+M35+N35+O35</f>
        <v>1537.7329999999999</v>
      </c>
      <c r="K35" s="29"/>
      <c r="L35" s="29">
        <v>1537.7329999999999</v>
      </c>
      <c r="M35" s="29"/>
      <c r="N35" s="29"/>
      <c r="O35" s="29"/>
      <c r="P35" s="157" t="s">
        <v>218</v>
      </c>
      <c r="Q35" s="158"/>
      <c r="R35" s="65" t="s">
        <v>112</v>
      </c>
    </row>
    <row r="36" spans="1:18" ht="235.5" customHeight="1" x14ac:dyDescent="0.35">
      <c r="A36" s="24" t="s">
        <v>147</v>
      </c>
      <c r="B36" s="35" t="s">
        <v>72</v>
      </c>
      <c r="C36" s="29">
        <f>E36</f>
        <v>6500</v>
      </c>
      <c r="D36" s="29"/>
      <c r="E36" s="29">
        <v>6500</v>
      </c>
      <c r="F36" s="29"/>
      <c r="G36" s="29"/>
      <c r="H36" s="29"/>
      <c r="I36" s="79">
        <v>6483.009</v>
      </c>
      <c r="J36" s="29">
        <f t="shared" ref="J36:J38" si="3">K36+L36+M36+N36+O36</f>
        <v>6483.009</v>
      </c>
      <c r="K36" s="29"/>
      <c r="L36" s="29">
        <v>6483.009</v>
      </c>
      <c r="M36" s="29"/>
      <c r="N36" s="29"/>
      <c r="O36" s="29"/>
      <c r="P36" s="157" t="s">
        <v>219</v>
      </c>
      <c r="Q36" s="158"/>
      <c r="R36" s="65" t="s">
        <v>112</v>
      </c>
    </row>
    <row r="37" spans="1:18" ht="235.5" customHeight="1" x14ac:dyDescent="0.35">
      <c r="A37" s="24" t="s">
        <v>148</v>
      </c>
      <c r="B37" s="35" t="s">
        <v>73</v>
      </c>
      <c r="C37" s="29">
        <f>E37</f>
        <v>2045</v>
      </c>
      <c r="D37" s="29"/>
      <c r="E37" s="29">
        <v>2045</v>
      </c>
      <c r="F37" s="29"/>
      <c r="G37" s="29"/>
      <c r="H37" s="110"/>
      <c r="I37" s="111">
        <v>2034.1369999999999</v>
      </c>
      <c r="J37" s="110">
        <f t="shared" si="3"/>
        <v>2034.1369999999999</v>
      </c>
      <c r="K37" s="110"/>
      <c r="L37" s="110">
        <v>2034.1369999999999</v>
      </c>
      <c r="M37" s="110"/>
      <c r="N37" s="110"/>
      <c r="O37" s="110"/>
      <c r="P37" s="157" t="s">
        <v>220</v>
      </c>
      <c r="Q37" s="158"/>
      <c r="R37" s="65" t="s">
        <v>112</v>
      </c>
    </row>
    <row r="38" spans="1:18" ht="235.5" customHeight="1" x14ac:dyDescent="0.35">
      <c r="A38" s="24" t="s">
        <v>149</v>
      </c>
      <c r="B38" s="35" t="s">
        <v>150</v>
      </c>
      <c r="C38" s="29">
        <f>E38</f>
        <v>7499.1549999999997</v>
      </c>
      <c r="D38" s="29"/>
      <c r="E38" s="132">
        <v>7499.1549999999997</v>
      </c>
      <c r="F38" s="29"/>
      <c r="G38" s="29"/>
      <c r="H38" s="29"/>
      <c r="I38" s="79">
        <v>7499.1549999999997</v>
      </c>
      <c r="J38" s="29">
        <f t="shared" si="3"/>
        <v>7497.9740000000002</v>
      </c>
      <c r="K38" s="29"/>
      <c r="L38" s="29">
        <v>7497.9740000000002</v>
      </c>
      <c r="M38" s="29"/>
      <c r="N38" s="29"/>
      <c r="O38" s="29"/>
      <c r="P38" s="157" t="s">
        <v>221</v>
      </c>
      <c r="Q38" s="158"/>
      <c r="R38" s="65" t="s">
        <v>112</v>
      </c>
    </row>
    <row r="39" spans="1:18" ht="33" customHeight="1" x14ac:dyDescent="0.35">
      <c r="A39" s="163" t="s">
        <v>120</v>
      </c>
      <c r="B39" s="172"/>
      <c r="C39" s="172"/>
      <c r="D39" s="172"/>
      <c r="E39" s="172"/>
      <c r="F39" s="172"/>
      <c r="G39" s="172"/>
      <c r="H39" s="172"/>
      <c r="I39" s="172"/>
      <c r="J39" s="172"/>
      <c r="K39" s="172"/>
      <c r="L39" s="172"/>
      <c r="M39" s="172"/>
      <c r="N39" s="172"/>
      <c r="O39" s="172"/>
      <c r="P39" s="172"/>
      <c r="Q39" s="164"/>
      <c r="R39" s="65"/>
    </row>
    <row r="40" spans="1:18" ht="197.25" customHeight="1" x14ac:dyDescent="0.35">
      <c r="A40" s="24" t="s">
        <v>151</v>
      </c>
      <c r="B40" s="35" t="s">
        <v>74</v>
      </c>
      <c r="C40" s="123">
        <f>E40</f>
        <v>909.3</v>
      </c>
      <c r="D40" s="123"/>
      <c r="E40" s="123">
        <v>909.3</v>
      </c>
      <c r="F40" s="123"/>
      <c r="G40" s="123"/>
      <c r="H40" s="123"/>
      <c r="I40" s="133">
        <v>909.26499999999999</v>
      </c>
      <c r="J40" s="123">
        <f>K40+L40+M40+N40+O40</f>
        <v>907</v>
      </c>
      <c r="K40" s="123"/>
      <c r="L40" s="123">
        <v>907</v>
      </c>
      <c r="M40" s="123"/>
      <c r="N40" s="123"/>
      <c r="O40" s="123"/>
      <c r="P40" s="157" t="s">
        <v>222</v>
      </c>
      <c r="Q40" s="158"/>
      <c r="R40" s="65"/>
    </row>
    <row r="41" spans="1:18" ht="197.25" customHeight="1" x14ac:dyDescent="0.35">
      <c r="A41" s="24" t="s">
        <v>152</v>
      </c>
      <c r="B41" s="35" t="s">
        <v>75</v>
      </c>
      <c r="C41" s="29">
        <f>E41</f>
        <v>20</v>
      </c>
      <c r="D41" s="29"/>
      <c r="E41" s="29">
        <v>20</v>
      </c>
      <c r="F41" s="29"/>
      <c r="G41" s="29"/>
      <c r="H41" s="29"/>
      <c r="I41" s="79">
        <v>20</v>
      </c>
      <c r="J41" s="29">
        <f>K41+L41+M41+N41+O41</f>
        <v>5.0999999999999996</v>
      </c>
      <c r="K41" s="29"/>
      <c r="L41" s="29">
        <v>5.0999999999999996</v>
      </c>
      <c r="M41" s="29"/>
      <c r="N41" s="29"/>
      <c r="O41" s="29"/>
      <c r="P41" s="157" t="s">
        <v>190</v>
      </c>
      <c r="Q41" s="158"/>
      <c r="R41" s="65"/>
    </row>
    <row r="42" spans="1:18" ht="37.15" customHeight="1" x14ac:dyDescent="0.4">
      <c r="A42" s="167" t="s">
        <v>42</v>
      </c>
      <c r="B42" s="181"/>
      <c r="C42" s="181"/>
      <c r="D42" s="181"/>
      <c r="E42" s="181"/>
      <c r="F42" s="181"/>
      <c r="G42" s="181"/>
      <c r="H42" s="181"/>
      <c r="I42" s="181"/>
      <c r="J42" s="181"/>
      <c r="K42" s="181"/>
      <c r="L42" s="181"/>
      <c r="M42" s="181"/>
      <c r="N42" s="181"/>
      <c r="O42" s="181"/>
      <c r="P42" s="181"/>
      <c r="Q42" s="182"/>
      <c r="R42" s="65"/>
    </row>
    <row r="43" spans="1:18" ht="285" customHeight="1" x14ac:dyDescent="0.35">
      <c r="A43" s="24" t="s">
        <v>153</v>
      </c>
      <c r="B43" s="28" t="s">
        <v>233</v>
      </c>
      <c r="C43" s="29">
        <f>E43</f>
        <v>1034.6500000000001</v>
      </c>
      <c r="D43" s="29"/>
      <c r="E43" s="29">
        <v>1034.6500000000001</v>
      </c>
      <c r="F43" s="29"/>
      <c r="G43" s="29"/>
      <c r="H43" s="29"/>
      <c r="I43" s="79">
        <v>1034.6500000000001</v>
      </c>
      <c r="J43" s="29">
        <f>O43+L43+K43</f>
        <v>901.37</v>
      </c>
      <c r="K43" s="29"/>
      <c r="L43" s="29">
        <v>901.37</v>
      </c>
      <c r="M43" s="29">
        <v>901.37189999999998</v>
      </c>
      <c r="N43" s="29"/>
      <c r="O43" s="29"/>
      <c r="P43" s="157" t="s">
        <v>191</v>
      </c>
      <c r="Q43" s="158"/>
      <c r="R43" s="65"/>
    </row>
    <row r="44" spans="1:18" ht="280.5" customHeight="1" x14ac:dyDescent="0.35">
      <c r="A44" s="24" t="s">
        <v>154</v>
      </c>
      <c r="B44" s="28" t="s">
        <v>76</v>
      </c>
      <c r="C44" s="29">
        <f>E44</f>
        <v>134</v>
      </c>
      <c r="D44" s="29"/>
      <c r="E44" s="29">
        <v>134</v>
      </c>
      <c r="F44" s="29"/>
      <c r="G44" s="29"/>
      <c r="H44" s="29"/>
      <c r="I44" s="79">
        <v>134</v>
      </c>
      <c r="J44" s="29">
        <f>O44+L44+K44</f>
        <v>132.6</v>
      </c>
      <c r="K44" s="29"/>
      <c r="L44" s="29">
        <v>132.6</v>
      </c>
      <c r="M44" s="134">
        <v>132.6</v>
      </c>
      <c r="N44" s="29"/>
      <c r="O44" s="29"/>
      <c r="P44" s="157" t="s">
        <v>234</v>
      </c>
      <c r="Q44" s="158"/>
      <c r="R44" s="67">
        <v>7</v>
      </c>
    </row>
    <row r="45" spans="1:18" ht="250.5" customHeight="1" x14ac:dyDescent="0.35">
      <c r="A45" s="24" t="s">
        <v>155</v>
      </c>
      <c r="B45" s="28" t="s">
        <v>235</v>
      </c>
      <c r="C45" s="29">
        <f>E45</f>
        <v>155</v>
      </c>
      <c r="D45" s="29"/>
      <c r="E45" s="29">
        <v>155</v>
      </c>
      <c r="F45" s="29"/>
      <c r="G45" s="29"/>
      <c r="H45" s="29"/>
      <c r="I45" s="79">
        <v>155</v>
      </c>
      <c r="J45" s="29">
        <f>O45+L45+K45</f>
        <v>53.77</v>
      </c>
      <c r="K45" s="110"/>
      <c r="L45" s="147">
        <v>53.77</v>
      </c>
      <c r="M45" s="110">
        <v>53.77</v>
      </c>
      <c r="N45" s="110"/>
      <c r="O45" s="110"/>
      <c r="P45" s="157" t="s">
        <v>243</v>
      </c>
      <c r="Q45" s="158"/>
      <c r="R45" s="65"/>
    </row>
    <row r="46" spans="1:18" s="90" customFormat="1" ht="86.25" customHeight="1" x14ac:dyDescent="0.35">
      <c r="A46" s="22"/>
      <c r="B46" s="28" t="s">
        <v>48</v>
      </c>
      <c r="C46" s="147">
        <f>C14+C15+C16+C17+C18+C19+C20+C21+C22+C23+C24+C25+C26+C27+C28+C29+C30+C32+C33+C40+C41+C43+C44+C45+C31</f>
        <v>23238.66</v>
      </c>
      <c r="D46" s="147">
        <f t="shared" ref="D46:I46" si="4">D14+D15+D16+D17+D18+D19+D20+D21+D22+D23+D24+D25+D26+D27+D28+D29+D30+D32+D33+D40+D41+D43+D44+D45+D31</f>
        <v>10398.299999999999</v>
      </c>
      <c r="E46" s="147">
        <f t="shared" si="4"/>
        <v>12840.359999999999</v>
      </c>
      <c r="F46" s="147">
        <f t="shared" si="4"/>
        <v>0</v>
      </c>
      <c r="G46" s="147">
        <f t="shared" si="4"/>
        <v>0</v>
      </c>
      <c r="H46" s="147">
        <f t="shared" si="4"/>
        <v>0</v>
      </c>
      <c r="I46" s="147">
        <f t="shared" si="4"/>
        <v>12839.785</v>
      </c>
      <c r="J46" s="147">
        <f>J14+J15+J16+J17+J18+J19+J20+J21+J22+J23+J24+J25+J26+J27+J28+J29+J30+J32+J33+J40+J41+J43+J44+J45+J31</f>
        <v>19952.069969999997</v>
      </c>
      <c r="K46" s="147">
        <f>K14+K15+K16+K17+K18+K19+K20+K21+K22+K23+K24+K25+K26+K27+K28+K29+K30+K32+K33+K40+K41+K43+K44+K45</f>
        <v>7524.8079999999991</v>
      </c>
      <c r="L46" s="147">
        <f>L14+L15+L16+L17+L18+L19+L20+L21+L22+L23+L24+L25+L26+L27+L28+L29+L30+L32+L33+L40+L41+L43+L44+L45</f>
        <v>12427.261970000001</v>
      </c>
      <c r="M46" s="147">
        <f t="shared" ref="M46:O46" si="5">M14+M15+M16+M17+M18+M19+M20+M21+M22+M23+M24+M25+M26+M27+M28+M29+M30+M32+M33+M40+M41+M43+M44+M45</f>
        <v>1087.7419</v>
      </c>
      <c r="N46" s="147">
        <f t="shared" si="5"/>
        <v>0</v>
      </c>
      <c r="O46" s="147">
        <f t="shared" si="5"/>
        <v>0</v>
      </c>
      <c r="P46" s="155"/>
      <c r="Q46" s="156"/>
      <c r="R46" s="89"/>
    </row>
    <row r="47" spans="1:18" ht="42.75" customHeight="1" x14ac:dyDescent="0.35">
      <c r="A47" s="22"/>
      <c r="B47" s="23" t="s">
        <v>34</v>
      </c>
      <c r="C47" s="27"/>
      <c r="D47" s="27"/>
      <c r="E47" s="27"/>
      <c r="F47" s="27"/>
      <c r="G47" s="27"/>
      <c r="H47" s="26"/>
      <c r="I47" s="77"/>
      <c r="J47" s="26"/>
      <c r="K47" s="26"/>
      <c r="L47" s="26"/>
      <c r="M47" s="26"/>
      <c r="N47" s="26"/>
      <c r="O47" s="26"/>
      <c r="P47" s="155"/>
      <c r="Q47" s="156"/>
      <c r="R47" s="65"/>
    </row>
    <row r="48" spans="1:18" s="90" customFormat="1" ht="144.75" customHeight="1" x14ac:dyDescent="0.35">
      <c r="A48" s="22"/>
      <c r="B48" s="28" t="s">
        <v>49</v>
      </c>
      <c r="C48" s="147">
        <f>C9+C10+C11+C35+C36+C37+C38</f>
        <v>21558.11</v>
      </c>
      <c r="D48" s="147">
        <v>0</v>
      </c>
      <c r="E48" s="147">
        <f t="shared" ref="E48:O48" si="6">E9+E10+E11+E35+E36+E37+E38</f>
        <v>18485.309999999998</v>
      </c>
      <c r="F48" s="147">
        <f t="shared" si="6"/>
        <v>0</v>
      </c>
      <c r="G48" s="147">
        <f t="shared" si="6"/>
        <v>0</v>
      </c>
      <c r="H48" s="147">
        <f t="shared" si="6"/>
        <v>3072.8</v>
      </c>
      <c r="I48" s="147">
        <f>I9+I10+I11+I35+I36+I37+I38</f>
        <v>18457.456000000002</v>
      </c>
      <c r="J48" s="147">
        <f>J9+J10+J11+J35+J36+J37+J38</f>
        <v>18620.683799999999</v>
      </c>
      <c r="K48" s="147">
        <v>0</v>
      </c>
      <c r="L48" s="147">
        <f t="shared" si="6"/>
        <v>18017.283800000001</v>
      </c>
      <c r="M48" s="147">
        <f t="shared" si="6"/>
        <v>0</v>
      </c>
      <c r="N48" s="147">
        <f t="shared" si="6"/>
        <v>0</v>
      </c>
      <c r="O48" s="147">
        <f t="shared" si="6"/>
        <v>603.4</v>
      </c>
      <c r="P48" s="155"/>
      <c r="Q48" s="156"/>
      <c r="R48" s="89"/>
    </row>
    <row r="49" spans="1:18" ht="60.75" customHeight="1" x14ac:dyDescent="0.35">
      <c r="A49" s="22"/>
      <c r="B49" s="28" t="s">
        <v>33</v>
      </c>
      <c r="C49" s="29">
        <f>C46+C48</f>
        <v>44796.770000000004</v>
      </c>
      <c r="D49" s="29">
        <f t="shared" ref="D49:O49" si="7">D46+D48</f>
        <v>10398.299999999999</v>
      </c>
      <c r="E49" s="29">
        <f t="shared" si="7"/>
        <v>31325.67</v>
      </c>
      <c r="F49" s="29">
        <f t="shared" si="7"/>
        <v>0</v>
      </c>
      <c r="G49" s="29">
        <f t="shared" si="7"/>
        <v>0</v>
      </c>
      <c r="H49" s="29">
        <f t="shared" si="7"/>
        <v>3072.8</v>
      </c>
      <c r="I49" s="29">
        <f t="shared" si="7"/>
        <v>31297.241000000002</v>
      </c>
      <c r="J49" s="147">
        <f>J46+J48</f>
        <v>38572.753769999996</v>
      </c>
      <c r="K49" s="29">
        <f>K46+K48</f>
        <v>7524.8079999999991</v>
      </c>
      <c r="L49" s="29">
        <f t="shared" si="7"/>
        <v>30444.545770000004</v>
      </c>
      <c r="M49" s="29">
        <f t="shared" si="7"/>
        <v>1087.7419</v>
      </c>
      <c r="N49" s="29">
        <f t="shared" si="7"/>
        <v>0</v>
      </c>
      <c r="O49" s="29">
        <f t="shared" si="7"/>
        <v>603.4</v>
      </c>
      <c r="P49" s="155"/>
      <c r="Q49" s="156"/>
      <c r="R49" s="65"/>
    </row>
    <row r="50" spans="1:18" ht="31.9" customHeight="1" x14ac:dyDescent="0.35">
      <c r="A50" s="25"/>
      <c r="B50" s="167" t="s">
        <v>25</v>
      </c>
      <c r="C50" s="169"/>
      <c r="D50" s="169"/>
      <c r="E50" s="169"/>
      <c r="F50" s="169"/>
      <c r="G50" s="169"/>
      <c r="H50" s="169"/>
      <c r="I50" s="169"/>
      <c r="J50" s="169"/>
      <c r="K50" s="169"/>
      <c r="L50" s="169"/>
      <c r="M50" s="169"/>
      <c r="N50" s="169"/>
      <c r="O50" s="169"/>
      <c r="P50" s="169"/>
      <c r="Q50" s="168"/>
      <c r="R50" s="65"/>
    </row>
    <row r="51" spans="1:18" ht="31.9" customHeight="1" x14ac:dyDescent="0.4">
      <c r="A51" s="167" t="s">
        <v>43</v>
      </c>
      <c r="B51" s="195"/>
      <c r="C51" s="195"/>
      <c r="D51" s="195"/>
      <c r="E51" s="195"/>
      <c r="F51" s="195"/>
      <c r="G51" s="195"/>
      <c r="H51" s="195"/>
      <c r="I51" s="195"/>
      <c r="J51" s="195"/>
      <c r="K51" s="195"/>
      <c r="L51" s="195"/>
      <c r="M51" s="195"/>
      <c r="N51" s="195"/>
      <c r="O51" s="195"/>
      <c r="P51" s="195"/>
      <c r="Q51" s="196"/>
      <c r="R51" s="65"/>
    </row>
    <row r="52" spans="1:18" ht="147" customHeight="1" x14ac:dyDescent="0.4">
      <c r="A52" s="24" t="s">
        <v>156</v>
      </c>
      <c r="B52" s="28" t="s">
        <v>53</v>
      </c>
      <c r="C52" s="29">
        <f>C53+C54+C55</f>
        <v>192</v>
      </c>
      <c r="D52" s="29"/>
      <c r="E52" s="29">
        <f>E53+E54+E55</f>
        <v>192</v>
      </c>
      <c r="F52" s="135"/>
      <c r="G52" s="135"/>
      <c r="H52" s="29"/>
      <c r="I52" s="136"/>
      <c r="J52" s="29">
        <f>J53+J54+J55</f>
        <v>191.97</v>
      </c>
      <c r="K52" s="135"/>
      <c r="L52" s="147">
        <f>L53+L54+L55</f>
        <v>191.97</v>
      </c>
      <c r="M52" s="135"/>
      <c r="N52" s="135"/>
      <c r="O52" s="135"/>
      <c r="P52" s="173"/>
      <c r="Q52" s="174"/>
      <c r="R52" s="65"/>
    </row>
    <row r="53" spans="1:18" ht="90" customHeight="1" x14ac:dyDescent="0.4">
      <c r="A53" s="25"/>
      <c r="B53" s="23" t="s">
        <v>26</v>
      </c>
      <c r="C53" s="98">
        <f>E53</f>
        <v>70</v>
      </c>
      <c r="D53" s="98"/>
      <c r="E53" s="98">
        <v>70</v>
      </c>
      <c r="F53" s="106"/>
      <c r="G53" s="106"/>
      <c r="H53" s="98"/>
      <c r="I53" s="88">
        <v>70</v>
      </c>
      <c r="J53" s="98">
        <f>O53+L53+K53</f>
        <v>70</v>
      </c>
      <c r="K53" s="98"/>
      <c r="L53" s="102">
        <v>70</v>
      </c>
      <c r="M53" s="98">
        <v>70</v>
      </c>
      <c r="N53" s="106"/>
      <c r="O53" s="106"/>
      <c r="P53" s="175" t="s">
        <v>223</v>
      </c>
      <c r="Q53" s="176"/>
      <c r="R53" s="67">
        <v>8</v>
      </c>
    </row>
    <row r="54" spans="1:18" ht="70.900000000000006" customHeight="1" x14ac:dyDescent="0.35">
      <c r="A54" s="25"/>
      <c r="B54" s="23" t="s">
        <v>27</v>
      </c>
      <c r="C54" s="98">
        <f>E54</f>
        <v>105</v>
      </c>
      <c r="D54" s="96"/>
      <c r="E54" s="98">
        <v>105</v>
      </c>
      <c r="F54" s="96"/>
      <c r="G54" s="96"/>
      <c r="H54" s="96"/>
      <c r="I54" s="107">
        <v>105</v>
      </c>
      <c r="J54" s="98">
        <f>O54+L54+K54</f>
        <v>105</v>
      </c>
      <c r="K54" s="96"/>
      <c r="L54" s="102">
        <v>105</v>
      </c>
      <c r="M54" s="96">
        <v>105</v>
      </c>
      <c r="N54" s="96"/>
      <c r="O54" s="96"/>
      <c r="P54" s="157" t="s">
        <v>224</v>
      </c>
      <c r="Q54" s="158"/>
      <c r="R54" s="65"/>
    </row>
    <row r="55" spans="1:18" ht="99.6" customHeight="1" x14ac:dyDescent="0.35">
      <c r="A55" s="25"/>
      <c r="B55" s="23" t="s">
        <v>28</v>
      </c>
      <c r="C55" s="98">
        <f>E55</f>
        <v>17</v>
      </c>
      <c r="D55" s="98"/>
      <c r="E55" s="98">
        <v>17</v>
      </c>
      <c r="F55" s="98"/>
      <c r="G55" s="98"/>
      <c r="H55" s="98"/>
      <c r="I55" s="88">
        <v>17</v>
      </c>
      <c r="J55" s="98">
        <f>O55+L55+K55</f>
        <v>16.97</v>
      </c>
      <c r="K55" s="98"/>
      <c r="L55" s="102">
        <v>16.97</v>
      </c>
      <c r="M55" s="98">
        <v>16.966000000000001</v>
      </c>
      <c r="N55" s="98"/>
      <c r="O55" s="98"/>
      <c r="P55" s="157" t="s">
        <v>241</v>
      </c>
      <c r="Q55" s="158"/>
      <c r="R55" s="65"/>
    </row>
    <row r="56" spans="1:18" ht="33.75" customHeight="1" x14ac:dyDescent="0.4">
      <c r="A56" s="197" t="s">
        <v>44</v>
      </c>
      <c r="B56" s="198"/>
      <c r="C56" s="198"/>
      <c r="D56" s="198"/>
      <c r="E56" s="198"/>
      <c r="F56" s="198"/>
      <c r="G56" s="198"/>
      <c r="H56" s="198"/>
      <c r="I56" s="198"/>
      <c r="J56" s="198"/>
      <c r="K56" s="198"/>
      <c r="L56" s="198"/>
      <c r="M56" s="198"/>
      <c r="N56" s="198"/>
      <c r="O56" s="198"/>
      <c r="P56" s="198"/>
      <c r="Q56" s="199"/>
      <c r="R56" s="65"/>
    </row>
    <row r="57" spans="1:18" ht="86.25" customHeight="1" x14ac:dyDescent="0.35">
      <c r="A57" s="24" t="s">
        <v>157</v>
      </c>
      <c r="B57" s="35" t="s">
        <v>55</v>
      </c>
      <c r="C57" s="29">
        <f>C58</f>
        <v>2350.6999999999998</v>
      </c>
      <c r="D57" s="29"/>
      <c r="E57" s="29">
        <f>E58</f>
        <v>2350.6999999999998</v>
      </c>
      <c r="F57" s="29"/>
      <c r="G57" s="29"/>
      <c r="H57" s="110"/>
      <c r="I57" s="111"/>
      <c r="J57" s="149">
        <f>J58</f>
        <v>2284.81</v>
      </c>
      <c r="K57" s="110"/>
      <c r="L57" s="149">
        <f>L58</f>
        <v>2284.81</v>
      </c>
      <c r="M57" s="110"/>
      <c r="N57" s="110"/>
      <c r="O57" s="110"/>
      <c r="P57" s="155"/>
      <c r="Q57" s="156"/>
      <c r="R57" s="65"/>
    </row>
    <row r="58" spans="1:18" ht="131.25" customHeight="1" x14ac:dyDescent="0.35">
      <c r="A58" s="22"/>
      <c r="B58" s="23" t="s">
        <v>77</v>
      </c>
      <c r="C58" s="98">
        <f t="shared" ref="C58:C66" si="8">E58</f>
        <v>2350.6999999999998</v>
      </c>
      <c r="D58" s="98"/>
      <c r="E58" s="31">
        <v>2350.6999999999998</v>
      </c>
      <c r="F58" s="98"/>
      <c r="G58" s="98"/>
      <c r="H58" s="98"/>
      <c r="I58" s="87">
        <v>2285.7359999999999</v>
      </c>
      <c r="J58" s="31">
        <f>K58+L58+M58+N58+O58</f>
        <v>2284.81</v>
      </c>
      <c r="K58" s="108"/>
      <c r="L58" s="98">
        <v>2284.81</v>
      </c>
      <c r="M58" s="98"/>
      <c r="N58" s="98"/>
      <c r="O58" s="98"/>
      <c r="P58" s="157" t="s">
        <v>240</v>
      </c>
      <c r="Q58" s="158"/>
      <c r="R58" s="65"/>
    </row>
    <row r="59" spans="1:18" ht="135" customHeight="1" x14ac:dyDescent="0.35">
      <c r="A59" s="24" t="s">
        <v>158</v>
      </c>
      <c r="B59" s="35" t="s">
        <v>159</v>
      </c>
      <c r="C59" s="32">
        <f t="shared" si="8"/>
        <v>392</v>
      </c>
      <c r="D59" s="32"/>
      <c r="E59" s="32">
        <v>392</v>
      </c>
      <c r="F59" s="29"/>
      <c r="G59" s="29"/>
      <c r="H59" s="110"/>
      <c r="I59" s="79">
        <v>392</v>
      </c>
      <c r="J59" s="32">
        <f t="shared" ref="J59:J66" si="9">K59+L59+M59+N59+O59</f>
        <v>384.7</v>
      </c>
      <c r="K59" s="29"/>
      <c r="L59" s="127">
        <v>384.7</v>
      </c>
      <c r="M59" s="29"/>
      <c r="N59" s="110"/>
      <c r="O59" s="110"/>
      <c r="P59" s="157" t="s">
        <v>239</v>
      </c>
      <c r="Q59" s="158"/>
      <c r="R59" s="65"/>
    </row>
    <row r="60" spans="1:18" ht="135" customHeight="1" x14ac:dyDescent="0.35">
      <c r="A60" s="24" t="s">
        <v>160</v>
      </c>
      <c r="B60" s="28" t="s">
        <v>78</v>
      </c>
      <c r="C60" s="32">
        <f t="shared" si="8"/>
        <v>1855</v>
      </c>
      <c r="D60" s="32"/>
      <c r="E60" s="32">
        <v>1855</v>
      </c>
      <c r="F60" s="29"/>
      <c r="G60" s="29"/>
      <c r="H60" s="137"/>
      <c r="I60" s="79">
        <v>1855</v>
      </c>
      <c r="J60" s="32">
        <f t="shared" si="9"/>
        <v>1855</v>
      </c>
      <c r="K60" s="29"/>
      <c r="L60" s="127">
        <v>1855</v>
      </c>
      <c r="M60" s="29"/>
      <c r="N60" s="137"/>
      <c r="O60" s="137"/>
      <c r="P60" s="157" t="s">
        <v>238</v>
      </c>
      <c r="Q60" s="158"/>
      <c r="R60" s="65"/>
    </row>
    <row r="61" spans="1:18" ht="135" customHeight="1" x14ac:dyDescent="0.35">
      <c r="A61" s="24" t="s">
        <v>161</v>
      </c>
      <c r="B61" s="28" t="s">
        <v>162</v>
      </c>
      <c r="C61" s="32">
        <f t="shared" si="8"/>
        <v>29</v>
      </c>
      <c r="D61" s="32"/>
      <c r="E61" s="32">
        <v>29</v>
      </c>
      <c r="F61" s="29"/>
      <c r="G61" s="29"/>
      <c r="H61" s="29"/>
      <c r="I61" s="138">
        <v>29</v>
      </c>
      <c r="J61" s="32">
        <f>O61+L61+K61</f>
        <v>29</v>
      </c>
      <c r="K61" s="29"/>
      <c r="L61" s="127">
        <v>29</v>
      </c>
      <c r="M61" s="139">
        <v>29</v>
      </c>
      <c r="N61" s="139"/>
      <c r="O61" s="29"/>
      <c r="P61" s="157" t="s">
        <v>248</v>
      </c>
      <c r="Q61" s="158"/>
      <c r="R61" s="65"/>
    </row>
    <row r="62" spans="1:18" ht="78" customHeight="1" x14ac:dyDescent="0.35">
      <c r="A62" s="24" t="s">
        <v>163</v>
      </c>
      <c r="B62" s="28" t="s">
        <v>79</v>
      </c>
      <c r="C62" s="32">
        <f t="shared" si="8"/>
        <v>300</v>
      </c>
      <c r="D62" s="32"/>
      <c r="E62" s="32">
        <v>300</v>
      </c>
      <c r="F62" s="29"/>
      <c r="G62" s="29"/>
      <c r="H62" s="110"/>
      <c r="I62" s="138">
        <v>300</v>
      </c>
      <c r="J62" s="32">
        <f>O62+L62+K62</f>
        <v>299.91000000000003</v>
      </c>
      <c r="K62" s="29"/>
      <c r="L62" s="127">
        <v>299.91000000000003</v>
      </c>
      <c r="M62" s="139">
        <v>299.91300000000001</v>
      </c>
      <c r="N62" s="110"/>
      <c r="O62" s="110"/>
      <c r="P62" s="157" t="s">
        <v>237</v>
      </c>
      <c r="Q62" s="158"/>
      <c r="R62" s="65"/>
    </row>
    <row r="63" spans="1:18" ht="206.25" customHeight="1" x14ac:dyDescent="0.35">
      <c r="A63" s="24" t="s">
        <v>164</v>
      </c>
      <c r="B63" s="28" t="s">
        <v>80</v>
      </c>
      <c r="C63" s="140">
        <f t="shared" si="8"/>
        <v>1225.9000000000001</v>
      </c>
      <c r="D63" s="140"/>
      <c r="E63" s="140">
        <v>1225.9000000000001</v>
      </c>
      <c r="F63" s="123"/>
      <c r="G63" s="123"/>
      <c r="H63" s="141"/>
      <c r="I63" s="142">
        <v>1225.82</v>
      </c>
      <c r="J63" s="140">
        <f t="shared" si="9"/>
        <v>1225.82</v>
      </c>
      <c r="K63" s="123"/>
      <c r="L63" s="143">
        <v>1225.82</v>
      </c>
      <c r="M63" s="123"/>
      <c r="N63" s="123"/>
      <c r="O63" s="123"/>
      <c r="P63" s="157" t="s">
        <v>225</v>
      </c>
      <c r="Q63" s="158"/>
      <c r="R63" s="65"/>
    </row>
    <row r="64" spans="1:18" ht="206.25" customHeight="1" x14ac:dyDescent="0.35">
      <c r="A64" s="24" t="s">
        <v>165</v>
      </c>
      <c r="B64" s="28" t="s">
        <v>81</v>
      </c>
      <c r="C64" s="32">
        <f t="shared" si="8"/>
        <v>197</v>
      </c>
      <c r="D64" s="32"/>
      <c r="E64" s="32">
        <v>197</v>
      </c>
      <c r="F64" s="29"/>
      <c r="G64" s="29"/>
      <c r="H64" s="29"/>
      <c r="I64" s="144">
        <v>197</v>
      </c>
      <c r="J64" s="32">
        <f t="shared" si="9"/>
        <v>197</v>
      </c>
      <c r="K64" s="29"/>
      <c r="L64" s="127">
        <v>197</v>
      </c>
      <c r="M64" s="29"/>
      <c r="N64" s="29"/>
      <c r="O64" s="29"/>
      <c r="P64" s="157" t="s">
        <v>194</v>
      </c>
      <c r="Q64" s="158"/>
      <c r="R64" s="65">
        <v>1487.819</v>
      </c>
    </row>
    <row r="65" spans="1:18" ht="210" customHeight="1" x14ac:dyDescent="0.35">
      <c r="A65" s="24" t="s">
        <v>166</v>
      </c>
      <c r="B65" s="28" t="s">
        <v>82</v>
      </c>
      <c r="C65" s="32">
        <f t="shared" si="8"/>
        <v>65</v>
      </c>
      <c r="D65" s="32"/>
      <c r="E65" s="32">
        <v>65</v>
      </c>
      <c r="F65" s="29"/>
      <c r="G65" s="29"/>
      <c r="H65" s="29"/>
      <c r="I65" s="144">
        <v>65</v>
      </c>
      <c r="J65" s="32">
        <f t="shared" si="9"/>
        <v>65</v>
      </c>
      <c r="K65" s="29"/>
      <c r="L65" s="127">
        <v>65</v>
      </c>
      <c r="M65" s="29"/>
      <c r="N65" s="29"/>
      <c r="O65" s="29"/>
      <c r="P65" s="157" t="s">
        <v>194</v>
      </c>
      <c r="Q65" s="158"/>
      <c r="R65" s="65"/>
    </row>
    <row r="66" spans="1:18" ht="131.25" customHeight="1" x14ac:dyDescent="0.35">
      <c r="A66" s="24" t="s">
        <v>167</v>
      </c>
      <c r="B66" s="28" t="s">
        <v>168</v>
      </c>
      <c r="C66" s="32">
        <f t="shared" si="8"/>
        <v>675</v>
      </c>
      <c r="D66" s="32"/>
      <c r="E66" s="32">
        <v>675</v>
      </c>
      <c r="F66" s="29"/>
      <c r="G66" s="29"/>
      <c r="H66" s="29"/>
      <c r="I66" s="79">
        <v>675</v>
      </c>
      <c r="J66" s="32">
        <f t="shared" si="9"/>
        <v>670.58600000000001</v>
      </c>
      <c r="K66" s="29"/>
      <c r="L66" s="127">
        <v>670.58600000000001</v>
      </c>
      <c r="M66" s="29"/>
      <c r="N66" s="29"/>
      <c r="O66" s="29"/>
      <c r="P66" s="157" t="s">
        <v>236</v>
      </c>
      <c r="Q66" s="158"/>
      <c r="R66" s="65"/>
    </row>
    <row r="67" spans="1:18" ht="36" customHeight="1" x14ac:dyDescent="0.35">
      <c r="A67" s="163" t="s">
        <v>83</v>
      </c>
      <c r="B67" s="203"/>
      <c r="C67" s="203"/>
      <c r="D67" s="203"/>
      <c r="E67" s="203"/>
      <c r="F67" s="203"/>
      <c r="G67" s="203"/>
      <c r="H67" s="203"/>
      <c r="I67" s="203"/>
      <c r="J67" s="203"/>
      <c r="K67" s="203"/>
      <c r="L67" s="203"/>
      <c r="M67" s="203"/>
      <c r="N67" s="203"/>
      <c r="O67" s="203"/>
      <c r="P67" s="203"/>
      <c r="Q67" s="204"/>
      <c r="R67" s="65"/>
    </row>
    <row r="68" spans="1:18" ht="359.25" customHeight="1" x14ac:dyDescent="0.35">
      <c r="A68" s="24" t="s">
        <v>169</v>
      </c>
      <c r="B68" s="28" t="s">
        <v>84</v>
      </c>
      <c r="C68" s="30">
        <f>E68+H68</f>
        <v>3850.1</v>
      </c>
      <c r="D68" s="30"/>
      <c r="E68" s="30">
        <v>10.1</v>
      </c>
      <c r="F68" s="30"/>
      <c r="G68" s="30"/>
      <c r="H68" s="30">
        <v>3840</v>
      </c>
      <c r="I68" s="80">
        <v>10.1</v>
      </c>
      <c r="J68" s="30">
        <v>0</v>
      </c>
      <c r="K68" s="30"/>
      <c r="L68" s="30">
        <v>0</v>
      </c>
      <c r="M68" s="30"/>
      <c r="N68" s="30"/>
      <c r="O68" s="30">
        <v>0</v>
      </c>
      <c r="P68" s="170" t="s">
        <v>242</v>
      </c>
      <c r="Q68" s="171"/>
      <c r="R68" s="65" t="s">
        <v>113</v>
      </c>
    </row>
    <row r="69" spans="1:18" ht="36.75" customHeight="1" x14ac:dyDescent="0.35">
      <c r="A69" s="163" t="s">
        <v>171</v>
      </c>
      <c r="B69" s="172"/>
      <c r="C69" s="172"/>
      <c r="D69" s="172"/>
      <c r="E69" s="172"/>
      <c r="F69" s="172"/>
      <c r="G69" s="172"/>
      <c r="H69" s="172"/>
      <c r="I69" s="172"/>
      <c r="J69" s="172"/>
      <c r="K69" s="172"/>
      <c r="L69" s="172"/>
      <c r="M69" s="172"/>
      <c r="N69" s="172"/>
      <c r="O69" s="172"/>
      <c r="P69" s="172"/>
      <c r="Q69" s="164"/>
      <c r="R69" s="65"/>
    </row>
    <row r="70" spans="1:18" ht="409.6" customHeight="1" x14ac:dyDescent="0.35">
      <c r="A70" s="24" t="s">
        <v>170</v>
      </c>
      <c r="B70" s="28" t="s">
        <v>172</v>
      </c>
      <c r="C70" s="30">
        <f>E70+H70</f>
        <v>408.4</v>
      </c>
      <c r="D70" s="30"/>
      <c r="E70" s="30">
        <v>122.4</v>
      </c>
      <c r="F70" s="30"/>
      <c r="G70" s="30"/>
      <c r="H70" s="30">
        <v>286</v>
      </c>
      <c r="I70" s="109">
        <v>122.32899999999999</v>
      </c>
      <c r="J70" s="30">
        <f>O70+L70+K70</f>
        <v>407.76929999999999</v>
      </c>
      <c r="K70" s="30"/>
      <c r="L70" s="30">
        <v>122.33450000000001</v>
      </c>
      <c r="M70" s="30">
        <v>122.32899999999999</v>
      </c>
      <c r="N70" s="30"/>
      <c r="O70" s="30">
        <v>285.4348</v>
      </c>
      <c r="P70" s="157" t="s">
        <v>173</v>
      </c>
      <c r="Q70" s="158"/>
      <c r="R70" s="65"/>
    </row>
    <row r="71" spans="1:18" ht="36" customHeight="1" x14ac:dyDescent="0.35">
      <c r="A71" s="163" t="s">
        <v>121</v>
      </c>
      <c r="B71" s="172"/>
      <c r="C71" s="172"/>
      <c r="D71" s="172"/>
      <c r="E71" s="172"/>
      <c r="F71" s="172"/>
      <c r="G71" s="172"/>
      <c r="H71" s="172"/>
      <c r="I71" s="172"/>
      <c r="J71" s="172"/>
      <c r="K71" s="172"/>
      <c r="L71" s="172"/>
      <c r="M71" s="172"/>
      <c r="N71" s="172"/>
      <c r="O71" s="172"/>
      <c r="P71" s="172"/>
      <c r="Q71" s="164"/>
      <c r="R71" s="65"/>
    </row>
    <row r="72" spans="1:18" ht="144" customHeight="1" x14ac:dyDescent="0.35">
      <c r="A72" s="24" t="s">
        <v>174</v>
      </c>
      <c r="B72" s="28" t="s">
        <v>85</v>
      </c>
      <c r="C72" s="30">
        <f>E72</f>
        <v>377.9</v>
      </c>
      <c r="D72" s="30"/>
      <c r="E72" s="30">
        <v>377.9</v>
      </c>
      <c r="F72" s="30"/>
      <c r="G72" s="30"/>
      <c r="H72" s="30"/>
      <c r="I72" s="80">
        <v>377.9</v>
      </c>
      <c r="J72" s="30">
        <f>K72+L72+M72+N72+O72</f>
        <v>356.04199999999997</v>
      </c>
      <c r="K72" s="30"/>
      <c r="L72" s="30">
        <v>356.04199999999997</v>
      </c>
      <c r="M72" s="30"/>
      <c r="N72" s="30"/>
      <c r="O72" s="30"/>
      <c r="P72" s="157" t="s">
        <v>226</v>
      </c>
      <c r="Q72" s="158"/>
      <c r="R72" s="65"/>
    </row>
    <row r="73" spans="1:18" ht="27" customHeight="1" x14ac:dyDescent="0.35">
      <c r="A73" s="163" t="s">
        <v>86</v>
      </c>
      <c r="B73" s="172"/>
      <c r="C73" s="172"/>
      <c r="D73" s="172"/>
      <c r="E73" s="172"/>
      <c r="F73" s="172"/>
      <c r="G73" s="172"/>
      <c r="H73" s="172"/>
      <c r="I73" s="172"/>
      <c r="J73" s="172"/>
      <c r="K73" s="172"/>
      <c r="L73" s="172"/>
      <c r="M73" s="172"/>
      <c r="N73" s="172"/>
      <c r="O73" s="172"/>
      <c r="P73" s="172"/>
      <c r="Q73" s="164"/>
      <c r="R73" s="65"/>
    </row>
    <row r="74" spans="1:18" ht="129" customHeight="1" x14ac:dyDescent="0.35">
      <c r="A74" s="24" t="s">
        <v>175</v>
      </c>
      <c r="B74" s="28" t="s">
        <v>87</v>
      </c>
      <c r="C74" s="30">
        <f>E74</f>
        <v>70</v>
      </c>
      <c r="D74" s="30"/>
      <c r="E74" s="30">
        <v>70</v>
      </c>
      <c r="F74" s="30"/>
      <c r="G74" s="30"/>
      <c r="H74" s="30"/>
      <c r="I74" s="80">
        <v>70</v>
      </c>
      <c r="J74" s="30">
        <f>K74+L74+M74+N74+O74</f>
        <v>69.873999999999995</v>
      </c>
      <c r="K74" s="30"/>
      <c r="L74" s="30">
        <v>69.873999999999995</v>
      </c>
      <c r="M74" s="30"/>
      <c r="N74" s="30"/>
      <c r="O74" s="30"/>
      <c r="P74" s="157" t="s">
        <v>227</v>
      </c>
      <c r="Q74" s="158"/>
      <c r="R74" s="65"/>
    </row>
    <row r="75" spans="1:18" ht="310.5" customHeight="1" x14ac:dyDescent="0.35">
      <c r="A75" s="24" t="s">
        <v>176</v>
      </c>
      <c r="B75" s="28" t="s">
        <v>88</v>
      </c>
      <c r="C75" s="30">
        <f>E75</f>
        <v>1300</v>
      </c>
      <c r="D75" s="30"/>
      <c r="E75" s="30">
        <v>1300</v>
      </c>
      <c r="F75" s="30"/>
      <c r="G75" s="30"/>
      <c r="H75" s="30"/>
      <c r="I75" s="80">
        <v>1300</v>
      </c>
      <c r="J75" s="30">
        <f>K75+L75+M75+N75+O75</f>
        <v>1297.9000000000001</v>
      </c>
      <c r="K75" s="30"/>
      <c r="L75" s="30">
        <v>1297.9000000000001</v>
      </c>
      <c r="M75" s="30"/>
      <c r="N75" s="30"/>
      <c r="O75" s="30"/>
      <c r="P75" s="157" t="s">
        <v>192</v>
      </c>
      <c r="Q75" s="158"/>
      <c r="R75" s="65"/>
    </row>
    <row r="76" spans="1:18" ht="39.75" customHeight="1" x14ac:dyDescent="0.35">
      <c r="A76" s="163" t="s">
        <v>90</v>
      </c>
      <c r="B76" s="185"/>
      <c r="C76" s="185"/>
      <c r="D76" s="185"/>
      <c r="E76" s="185"/>
      <c r="F76" s="185"/>
      <c r="G76" s="185"/>
      <c r="H76" s="185"/>
      <c r="I76" s="185"/>
      <c r="J76" s="185"/>
      <c r="K76" s="185"/>
      <c r="L76" s="185"/>
      <c r="M76" s="185"/>
      <c r="N76" s="185"/>
      <c r="O76" s="185"/>
      <c r="P76" s="185"/>
      <c r="Q76" s="186"/>
      <c r="R76" s="65"/>
    </row>
    <row r="77" spans="1:18" ht="164.25" customHeight="1" x14ac:dyDescent="0.35">
      <c r="A77" s="24" t="s">
        <v>177</v>
      </c>
      <c r="B77" s="28" t="s">
        <v>89</v>
      </c>
      <c r="C77" s="30">
        <f>E77</f>
        <v>22.4</v>
      </c>
      <c r="D77" s="30"/>
      <c r="E77" s="30">
        <v>22.4</v>
      </c>
      <c r="F77" s="30"/>
      <c r="G77" s="30"/>
      <c r="H77" s="30"/>
      <c r="I77" s="109">
        <v>22.3672</v>
      </c>
      <c r="J77" s="30">
        <v>0</v>
      </c>
      <c r="K77" s="30"/>
      <c r="L77" s="30">
        <v>0</v>
      </c>
      <c r="M77" s="30"/>
      <c r="N77" s="30"/>
      <c r="O77" s="30"/>
      <c r="P77" s="157" t="s">
        <v>122</v>
      </c>
      <c r="Q77" s="158"/>
      <c r="R77" s="65"/>
    </row>
    <row r="78" spans="1:18" s="90" customFormat="1" ht="87" customHeight="1" x14ac:dyDescent="0.35">
      <c r="A78" s="24"/>
      <c r="B78" s="28" t="s">
        <v>178</v>
      </c>
      <c r="C78" s="30">
        <f>C53+C54+C55+C58+C59+C60+C61+C62+C63+C64+C65+C66+C70+C72+C74+C75+C77+C68</f>
        <v>13310.4</v>
      </c>
      <c r="D78" s="30"/>
      <c r="E78" s="30">
        <f>E53+E54+E55+E58+E59+E60+E61+E62+E63+E64+E65+E66+E70+E72+E74+E75+E77</f>
        <v>9174.2999999999993</v>
      </c>
      <c r="F78" s="30">
        <f>F53+F54+F55+F58+F59+F60+F61+F62+F63+F64+F65+F66+F70+F72+F74+F75+F77</f>
        <v>0</v>
      </c>
      <c r="G78" s="30">
        <f>G53+G54+G55+G58+G59+G60+G61+G62+G63+G64+G65+G66+G70+G72+G74+G75+G77</f>
        <v>0</v>
      </c>
      <c r="H78" s="30">
        <f>H53+H54+H55+H58+H59+H60+H61+H62+H63+H64+H65+H66+H70+H72+H74+H75+H77+H68</f>
        <v>4126</v>
      </c>
      <c r="I78" s="30">
        <f>I53+I54+I55+I58+I59+I60+I61+I62+I63+I64+I65+I66+I70+I72+I74+I75+I77</f>
        <v>9109.1522000000004</v>
      </c>
      <c r="J78" s="30">
        <f>J53+J54+J55+J58+J59+J60+J61+J62+J63+J64+J65+J66+J70+J72+J74+J75+J77</f>
        <v>9335.3812999999991</v>
      </c>
      <c r="K78" s="30"/>
      <c r="L78" s="30">
        <f>L53+L54+L55+L58+L59+L60+L61+L62+L63+L64+L65+L66+L70+L72+L74+L75+L77</f>
        <v>9049.9465</v>
      </c>
      <c r="M78" s="30">
        <f>M53+M54+M55+M58+M59+M60+M61+M62+M63+M64+M65+M66+M70+M72+M74+M75+M77</f>
        <v>643.20799999999997</v>
      </c>
      <c r="N78" s="30">
        <f>N53+N54+N55+N58+N59+N60+N61+N62+N63+N64+N65+N66+N70+N72+N74+N75+N77</f>
        <v>0</v>
      </c>
      <c r="O78" s="30">
        <f>O53+O54+O55+O58+O59+O60+O61+O62+O63+O64+O65+O66+O70+O72+O74+O75+O77</f>
        <v>285.4348</v>
      </c>
      <c r="P78" s="167"/>
      <c r="Q78" s="168"/>
      <c r="R78" s="89"/>
    </row>
    <row r="79" spans="1:18" ht="144" customHeight="1" x14ac:dyDescent="0.35">
      <c r="A79" s="24"/>
      <c r="B79" s="28" t="s">
        <v>179</v>
      </c>
      <c r="C79" s="30">
        <v>10.1</v>
      </c>
      <c r="D79" s="30"/>
      <c r="E79" s="30">
        <f>E68</f>
        <v>10.1</v>
      </c>
      <c r="F79" s="30"/>
      <c r="G79" s="30"/>
      <c r="H79" s="30"/>
      <c r="I79" s="80">
        <f>I68</f>
        <v>10.1</v>
      </c>
      <c r="J79" s="30">
        <f t="shared" ref="J79:O79" si="10">J68</f>
        <v>0</v>
      </c>
      <c r="K79" s="30">
        <f t="shared" si="10"/>
        <v>0</v>
      </c>
      <c r="L79" s="30">
        <f t="shared" si="10"/>
        <v>0</v>
      </c>
      <c r="M79" s="30">
        <f t="shared" si="10"/>
        <v>0</v>
      </c>
      <c r="N79" s="30">
        <f t="shared" si="10"/>
        <v>0</v>
      </c>
      <c r="O79" s="30">
        <f t="shared" si="10"/>
        <v>0</v>
      </c>
      <c r="P79" s="167"/>
      <c r="Q79" s="168"/>
      <c r="R79" s="65"/>
    </row>
    <row r="80" spans="1:18" ht="63.75" customHeight="1" x14ac:dyDescent="0.35">
      <c r="A80" s="22"/>
      <c r="B80" s="28" t="s">
        <v>29</v>
      </c>
      <c r="C80" s="32">
        <f>C53+C54+C55+C58+C59+C60+C61+C62+C63+C64+C65+C66+C68+C70+C72+C74+C75+C77</f>
        <v>13310.4</v>
      </c>
      <c r="D80" s="32"/>
      <c r="E80" s="32">
        <f t="shared" ref="E80:J80" si="11">E53+E54+E55+E58+E59+E60+E61+E62+E63+E64+E65+E66+E68+E70+E72+E74+E75+E77</f>
        <v>9184.4</v>
      </c>
      <c r="F80" s="29">
        <f t="shared" si="11"/>
        <v>0</v>
      </c>
      <c r="G80" s="29">
        <f t="shared" si="11"/>
        <v>0</v>
      </c>
      <c r="H80" s="110">
        <f t="shared" si="11"/>
        <v>4126</v>
      </c>
      <c r="I80" s="79">
        <f t="shared" si="11"/>
        <v>9119.252199999999</v>
      </c>
      <c r="J80" s="30">
        <f t="shared" si="11"/>
        <v>9335.3812999999991</v>
      </c>
      <c r="K80" s="29"/>
      <c r="L80" s="30">
        <f>L53+L54+L55+L58+L59+L60+L61+L62+L63+L64+L65+L66+L68+L70+L72+L74+L75+L77</f>
        <v>9049.9465</v>
      </c>
      <c r="M80" s="29">
        <f>M53+M54+M55+M58+M59+M60+M61+M62+M63+M64+M65+M66+M68+M70+M72+M74+M75+M77</f>
        <v>643.20799999999997</v>
      </c>
      <c r="N80" s="29">
        <f>N53+N54+N55+N58+N59+N60+N61+N62+N63+N64+N65+N66+N68+N70+N72+N74+N75+N77</f>
        <v>0</v>
      </c>
      <c r="O80" s="29">
        <f>O53+O54+O55+O58+O59+O60+O61+O62+O63+O64+O65+O66+O68+O70+O72+O74+O75+O77</f>
        <v>285.4348</v>
      </c>
      <c r="P80" s="155"/>
      <c r="Q80" s="156"/>
      <c r="R80" s="65"/>
    </row>
    <row r="81" spans="1:19" ht="24.6" customHeight="1" x14ac:dyDescent="0.35">
      <c r="A81" s="167" t="s">
        <v>37</v>
      </c>
      <c r="B81" s="169"/>
      <c r="C81" s="169"/>
      <c r="D81" s="169"/>
      <c r="E81" s="169"/>
      <c r="F81" s="169"/>
      <c r="G81" s="169"/>
      <c r="H81" s="169"/>
      <c r="I81" s="169"/>
      <c r="J81" s="169"/>
      <c r="K81" s="169"/>
      <c r="L81" s="169"/>
      <c r="M81" s="169"/>
      <c r="N81" s="169"/>
      <c r="O81" s="169"/>
      <c r="P81" s="169"/>
      <c r="Q81" s="168"/>
      <c r="R81" s="65"/>
    </row>
    <row r="82" spans="1:19" ht="37.15" customHeight="1" x14ac:dyDescent="0.4">
      <c r="A82" s="167" t="s">
        <v>46</v>
      </c>
      <c r="B82" s="195"/>
      <c r="C82" s="195"/>
      <c r="D82" s="195"/>
      <c r="E82" s="195"/>
      <c r="F82" s="195"/>
      <c r="G82" s="195"/>
      <c r="H82" s="195"/>
      <c r="I82" s="195"/>
      <c r="J82" s="195"/>
      <c r="K82" s="195"/>
      <c r="L82" s="195"/>
      <c r="M82" s="195"/>
      <c r="N82" s="195"/>
      <c r="O82" s="195"/>
      <c r="P82" s="195"/>
      <c r="Q82" s="196"/>
      <c r="R82" s="67">
        <v>9</v>
      </c>
    </row>
    <row r="83" spans="1:19" ht="77.25" customHeight="1" x14ac:dyDescent="0.35">
      <c r="A83" s="30" t="s">
        <v>91</v>
      </c>
      <c r="B83" s="28" t="s">
        <v>55</v>
      </c>
      <c r="C83" s="32">
        <f>C84+C85+C86</f>
        <v>500</v>
      </c>
      <c r="D83" s="32"/>
      <c r="E83" s="32">
        <f>E84+E85+E86</f>
        <v>500</v>
      </c>
      <c r="F83" s="29"/>
      <c r="G83" s="29"/>
      <c r="H83" s="29"/>
      <c r="I83" s="79"/>
      <c r="J83" s="29">
        <f>J84+J85+J86</f>
        <v>470.50182999999993</v>
      </c>
      <c r="K83" s="29"/>
      <c r="L83" s="29">
        <f>L84+L85+L86</f>
        <v>470.50182999999993</v>
      </c>
      <c r="M83" s="29"/>
      <c r="N83" s="29"/>
      <c r="O83" s="29"/>
      <c r="P83" s="155"/>
      <c r="Q83" s="156"/>
      <c r="R83" s="65"/>
    </row>
    <row r="84" spans="1:19" ht="56.25" customHeight="1" x14ac:dyDescent="0.35">
      <c r="A84" s="150"/>
      <c r="B84" s="22" t="s">
        <v>92</v>
      </c>
      <c r="C84" s="97">
        <f>E84</f>
        <v>173.4</v>
      </c>
      <c r="D84" s="31"/>
      <c r="E84" s="31">
        <v>173.4</v>
      </c>
      <c r="F84" s="31"/>
      <c r="G84" s="31"/>
      <c r="H84" s="98"/>
      <c r="I84" s="76">
        <v>173.4</v>
      </c>
      <c r="J84" s="98">
        <f>K84+L84+M84+N84+O84</f>
        <v>145.06075999999999</v>
      </c>
      <c r="K84" s="98"/>
      <c r="L84" s="98">
        <v>145.06075999999999</v>
      </c>
      <c r="M84" s="26"/>
      <c r="N84" s="26"/>
      <c r="O84" s="26"/>
      <c r="P84" s="159" t="s">
        <v>228</v>
      </c>
      <c r="Q84" s="160"/>
      <c r="R84" s="28"/>
      <c r="S84" s="39"/>
    </row>
    <row r="85" spans="1:19" ht="56.25" customHeight="1" x14ac:dyDescent="0.35">
      <c r="A85" s="150"/>
      <c r="B85" s="22" t="s">
        <v>93</v>
      </c>
      <c r="C85" s="97">
        <f t="shared" ref="C85:C86" si="12">E85</f>
        <v>187.2</v>
      </c>
      <c r="D85" s="31"/>
      <c r="E85" s="31">
        <v>187.2</v>
      </c>
      <c r="F85" s="31"/>
      <c r="G85" s="31"/>
      <c r="H85" s="98"/>
      <c r="I85" s="76">
        <v>187.2</v>
      </c>
      <c r="J85" s="98">
        <f t="shared" ref="J85:J89" si="13">K85+L85+M85+N85+O85</f>
        <v>186.04106999999999</v>
      </c>
      <c r="K85" s="98"/>
      <c r="L85" s="98">
        <v>186.04106999999999</v>
      </c>
      <c r="M85" s="26"/>
      <c r="N85" s="26"/>
      <c r="O85" s="26"/>
      <c r="P85" s="159" t="s">
        <v>229</v>
      </c>
      <c r="Q85" s="160"/>
      <c r="R85" s="28"/>
      <c r="S85" s="39"/>
    </row>
    <row r="86" spans="1:19" ht="49.9" customHeight="1" x14ac:dyDescent="0.35">
      <c r="A86" s="150"/>
      <c r="B86" s="22" t="s">
        <v>94</v>
      </c>
      <c r="C86" s="97">
        <f t="shared" si="12"/>
        <v>139.4</v>
      </c>
      <c r="D86" s="31"/>
      <c r="E86" s="31">
        <v>139.4</v>
      </c>
      <c r="F86" s="31"/>
      <c r="G86" s="31"/>
      <c r="H86" s="98"/>
      <c r="I86" s="76">
        <v>139.4</v>
      </c>
      <c r="J86" s="98">
        <f t="shared" si="13"/>
        <v>139.4</v>
      </c>
      <c r="K86" s="98"/>
      <c r="L86" s="98">
        <v>139.4</v>
      </c>
      <c r="M86" s="26"/>
      <c r="N86" s="26"/>
      <c r="O86" s="26"/>
      <c r="P86" s="159" t="s">
        <v>230</v>
      </c>
      <c r="Q86" s="160"/>
      <c r="R86" s="28"/>
      <c r="S86" s="39"/>
    </row>
    <row r="87" spans="1:19" ht="86.45" customHeight="1" x14ac:dyDescent="0.35">
      <c r="A87" s="24" t="s">
        <v>123</v>
      </c>
      <c r="B87" s="28" t="s">
        <v>95</v>
      </c>
      <c r="C87" s="32">
        <f>E87</f>
        <v>60</v>
      </c>
      <c r="D87" s="32"/>
      <c r="E87" s="32">
        <v>60</v>
      </c>
      <c r="F87" s="29"/>
      <c r="G87" s="29"/>
      <c r="H87" s="29"/>
      <c r="I87" s="79">
        <v>60</v>
      </c>
      <c r="J87" s="29">
        <f t="shared" si="13"/>
        <v>60</v>
      </c>
      <c r="K87" s="29"/>
      <c r="L87" s="145">
        <v>60</v>
      </c>
      <c r="M87" s="29"/>
      <c r="N87" s="29"/>
      <c r="O87" s="29"/>
      <c r="P87" s="157" t="s">
        <v>231</v>
      </c>
      <c r="Q87" s="158"/>
      <c r="R87" s="65"/>
    </row>
    <row r="88" spans="1:19" ht="66.599999999999994" customHeight="1" x14ac:dyDescent="0.35">
      <c r="A88" s="24" t="s">
        <v>181</v>
      </c>
      <c r="B88" s="28" t="s">
        <v>56</v>
      </c>
      <c r="C88" s="32">
        <f>C89</f>
        <v>1086</v>
      </c>
      <c r="D88" s="32"/>
      <c r="E88" s="32">
        <f>E89</f>
        <v>1086</v>
      </c>
      <c r="F88" s="29"/>
      <c r="G88" s="29"/>
      <c r="H88" s="110"/>
      <c r="I88" s="111"/>
      <c r="J88" s="147">
        <f>J89</f>
        <v>1055.9052899999999</v>
      </c>
      <c r="K88" s="110"/>
      <c r="L88" s="147">
        <f>L89</f>
        <v>1055.9052899999999</v>
      </c>
      <c r="M88" s="96"/>
      <c r="N88" s="96"/>
      <c r="O88" s="96"/>
      <c r="P88" s="155"/>
      <c r="Q88" s="156"/>
      <c r="R88" s="65"/>
    </row>
    <row r="89" spans="1:19" ht="76.900000000000006" customHeight="1" x14ac:dyDescent="0.35">
      <c r="A89" s="22"/>
      <c r="B89" s="148" t="s">
        <v>31</v>
      </c>
      <c r="C89" s="31">
        <f>E89</f>
        <v>1086</v>
      </c>
      <c r="D89" s="31"/>
      <c r="E89" s="31">
        <v>1086</v>
      </c>
      <c r="F89" s="98"/>
      <c r="G89" s="98"/>
      <c r="H89" s="96"/>
      <c r="I89" s="76">
        <v>1085.846</v>
      </c>
      <c r="J89" s="98">
        <f t="shared" si="13"/>
        <v>1055.9052899999999</v>
      </c>
      <c r="K89" s="96"/>
      <c r="L89" s="98">
        <v>1055.9052899999999</v>
      </c>
      <c r="M89" s="26"/>
      <c r="N89" s="26"/>
      <c r="O89" s="26"/>
      <c r="P89" s="157" t="s">
        <v>232</v>
      </c>
      <c r="Q89" s="158"/>
      <c r="R89" s="65"/>
    </row>
    <row r="90" spans="1:19" ht="36" customHeight="1" x14ac:dyDescent="0.35">
      <c r="A90" s="163" t="s">
        <v>96</v>
      </c>
      <c r="B90" s="172"/>
      <c r="C90" s="172"/>
      <c r="D90" s="172"/>
      <c r="E90" s="172"/>
      <c r="F90" s="172"/>
      <c r="G90" s="172"/>
      <c r="H90" s="172"/>
      <c r="I90" s="172"/>
      <c r="J90" s="172"/>
      <c r="K90" s="172"/>
      <c r="L90" s="172"/>
      <c r="M90" s="172"/>
      <c r="N90" s="172"/>
      <c r="O90" s="172"/>
      <c r="P90" s="172"/>
      <c r="Q90" s="164"/>
      <c r="R90" s="65"/>
    </row>
    <row r="91" spans="1:19" ht="136.5" customHeight="1" x14ac:dyDescent="0.35">
      <c r="A91" s="24" t="s">
        <v>182</v>
      </c>
      <c r="B91" s="24" t="s">
        <v>97</v>
      </c>
      <c r="C91" s="29">
        <f>C92+C93+C94</f>
        <v>62.400000000000006</v>
      </c>
      <c r="D91" s="24"/>
      <c r="E91" s="29">
        <f>E92+E93+E94</f>
        <v>62.400000000000006</v>
      </c>
      <c r="F91" s="24"/>
      <c r="G91" s="24"/>
      <c r="H91" s="24"/>
      <c r="I91" s="78"/>
      <c r="J91" s="29">
        <f>J92+J93+J94</f>
        <v>62.153999999999996</v>
      </c>
      <c r="K91" s="24"/>
      <c r="L91" s="29">
        <f>L92+L93+L94</f>
        <v>62.153999999999996</v>
      </c>
      <c r="M91" s="24"/>
      <c r="N91" s="24"/>
      <c r="O91" s="24"/>
      <c r="P91" s="163"/>
      <c r="Q91" s="164"/>
      <c r="R91" s="65"/>
    </row>
    <row r="92" spans="1:19" ht="30.75" customHeight="1" x14ac:dyDescent="0.35">
      <c r="A92" s="152"/>
      <c r="B92" s="22" t="s">
        <v>98</v>
      </c>
      <c r="C92" s="98" t="str">
        <f>E92</f>
        <v>20,8</v>
      </c>
      <c r="D92" s="22"/>
      <c r="E92" s="22" t="s">
        <v>114</v>
      </c>
      <c r="F92" s="22"/>
      <c r="G92" s="22"/>
      <c r="H92" s="22"/>
      <c r="I92" s="112" t="s">
        <v>115</v>
      </c>
      <c r="J92" s="98">
        <f>K92+L92+M92+N92+O92</f>
        <v>20.718</v>
      </c>
      <c r="K92" s="22"/>
      <c r="L92" s="59" t="s">
        <v>117</v>
      </c>
      <c r="M92" s="24"/>
      <c r="N92" s="24"/>
      <c r="O92" s="24"/>
      <c r="P92" s="165" t="s">
        <v>183</v>
      </c>
      <c r="Q92" s="166"/>
      <c r="R92" s="65"/>
    </row>
    <row r="93" spans="1:19" ht="38.25" customHeight="1" x14ac:dyDescent="0.35">
      <c r="A93" s="151"/>
      <c r="B93" s="22" t="s">
        <v>100</v>
      </c>
      <c r="C93" s="98" t="str">
        <f t="shared" ref="C93:C94" si="14">E93</f>
        <v>20,8</v>
      </c>
      <c r="D93" s="31"/>
      <c r="E93" s="22" t="s">
        <v>114</v>
      </c>
      <c r="F93" s="31"/>
      <c r="G93" s="31"/>
      <c r="H93" s="98"/>
      <c r="I93" s="76"/>
      <c r="J93" s="98">
        <f t="shared" ref="J93:J94" si="15">K93+L93+M93+N93+O93</f>
        <v>20.718</v>
      </c>
      <c r="K93" s="26"/>
      <c r="L93" s="22" t="s">
        <v>117</v>
      </c>
      <c r="M93" s="26"/>
      <c r="N93" s="26"/>
      <c r="O93" s="26"/>
      <c r="P93" s="159" t="s">
        <v>183</v>
      </c>
      <c r="Q93" s="160"/>
      <c r="R93" s="28"/>
      <c r="S93" s="39"/>
    </row>
    <row r="94" spans="1:19" ht="49.15" customHeight="1" x14ac:dyDescent="0.4">
      <c r="A94" s="152"/>
      <c r="B94" s="53" t="s">
        <v>99</v>
      </c>
      <c r="C94" s="98" t="str">
        <f t="shared" si="14"/>
        <v>20,8</v>
      </c>
      <c r="D94" s="99"/>
      <c r="E94" s="22" t="s">
        <v>114</v>
      </c>
      <c r="F94" s="99"/>
      <c r="G94" s="99"/>
      <c r="H94" s="100"/>
      <c r="I94" s="113"/>
      <c r="J94" s="98">
        <f t="shared" si="15"/>
        <v>20.718</v>
      </c>
      <c r="K94" s="100"/>
      <c r="L94" s="22" t="s">
        <v>117</v>
      </c>
      <c r="M94" s="61"/>
      <c r="N94" s="61"/>
      <c r="O94" s="62"/>
      <c r="P94" s="159" t="s">
        <v>183</v>
      </c>
      <c r="Q94" s="160"/>
      <c r="R94" s="68"/>
      <c r="S94" s="39"/>
    </row>
    <row r="95" spans="1:19" s="90" customFormat="1" ht="56.25" customHeight="1" x14ac:dyDescent="0.4">
      <c r="A95" s="13"/>
      <c r="B95" s="24" t="s">
        <v>101</v>
      </c>
      <c r="C95" s="30">
        <f>C84+C85+C86+C87+C89+C92+C93+C94</f>
        <v>1708.3999999999999</v>
      </c>
      <c r="D95" s="30"/>
      <c r="E95" s="30">
        <f t="shared" ref="E95:N95" si="16">E84+E85+E86+E87+E89+E92+E93+E94</f>
        <v>1708.3999999999999</v>
      </c>
      <c r="F95" s="30">
        <f t="shared" si="16"/>
        <v>0</v>
      </c>
      <c r="G95" s="30">
        <f t="shared" si="16"/>
        <v>0</v>
      </c>
      <c r="H95" s="30"/>
      <c r="I95" s="30">
        <f>I84+I85+I86+I87+I89+I92+I93+I94</f>
        <v>1708</v>
      </c>
      <c r="J95" s="30">
        <f t="shared" si="16"/>
        <v>1648.5611200000001</v>
      </c>
      <c r="K95" s="30"/>
      <c r="L95" s="30">
        <f t="shared" si="16"/>
        <v>1648.5611200000001</v>
      </c>
      <c r="M95" s="30">
        <f t="shared" si="16"/>
        <v>0</v>
      </c>
      <c r="N95" s="30">
        <f t="shared" si="16"/>
        <v>0</v>
      </c>
      <c r="O95" s="30"/>
      <c r="P95" s="161"/>
      <c r="Q95" s="162"/>
      <c r="R95" s="91"/>
      <c r="S95" s="92"/>
    </row>
    <row r="96" spans="1:19" ht="29.45" customHeight="1" x14ac:dyDescent="0.35">
      <c r="A96" s="167" t="s">
        <v>45</v>
      </c>
      <c r="B96" s="169"/>
      <c r="C96" s="169"/>
      <c r="D96" s="169"/>
      <c r="E96" s="169"/>
      <c r="F96" s="169"/>
      <c r="G96" s="169"/>
      <c r="H96" s="169"/>
      <c r="I96" s="169"/>
      <c r="J96" s="169"/>
      <c r="K96" s="169"/>
      <c r="L96" s="169"/>
      <c r="M96" s="169"/>
      <c r="N96" s="169"/>
      <c r="O96" s="169"/>
      <c r="P96" s="169"/>
      <c r="Q96" s="168"/>
      <c r="R96" s="65"/>
    </row>
    <row r="97" spans="1:18" ht="29.45" customHeight="1" x14ac:dyDescent="0.35">
      <c r="A97" s="33"/>
      <c r="B97" s="169" t="s">
        <v>180</v>
      </c>
      <c r="C97" s="200"/>
      <c r="D97" s="200"/>
      <c r="E97" s="200"/>
      <c r="F97" s="200"/>
      <c r="G97" s="200"/>
      <c r="H97" s="200"/>
      <c r="I97" s="200"/>
      <c r="J97" s="200"/>
      <c r="K97" s="200"/>
      <c r="L97" s="200"/>
      <c r="M97" s="200"/>
      <c r="N97" s="200"/>
      <c r="O97" s="200"/>
      <c r="P97" s="200"/>
      <c r="Q97" s="201"/>
      <c r="R97" s="65"/>
    </row>
    <row r="98" spans="1:18" ht="135.6" customHeight="1" x14ac:dyDescent="0.35">
      <c r="A98" s="24" t="s">
        <v>184</v>
      </c>
      <c r="B98" s="28" t="s">
        <v>185</v>
      </c>
      <c r="C98" s="114">
        <f>E98</f>
        <v>29</v>
      </c>
      <c r="D98" s="114"/>
      <c r="E98" s="114">
        <v>29</v>
      </c>
      <c r="F98" s="30"/>
      <c r="G98" s="30"/>
      <c r="H98" s="30"/>
      <c r="I98" s="80">
        <v>29</v>
      </c>
      <c r="J98" s="30">
        <f>K98+L98+M98+N98+O98</f>
        <v>13.894</v>
      </c>
      <c r="K98" s="30"/>
      <c r="L98" s="30">
        <v>13.894</v>
      </c>
      <c r="M98" s="115"/>
      <c r="N98" s="115"/>
      <c r="O98" s="115"/>
      <c r="P98" s="157" t="s">
        <v>200</v>
      </c>
      <c r="Q98" s="158"/>
      <c r="R98" s="65"/>
    </row>
    <row r="99" spans="1:18" s="90" customFormat="1" ht="119.25" customHeight="1" x14ac:dyDescent="0.35">
      <c r="A99" s="148"/>
      <c r="B99" s="28" t="s">
        <v>57</v>
      </c>
      <c r="C99" s="114">
        <f>C98</f>
        <v>29</v>
      </c>
      <c r="D99" s="114"/>
      <c r="E99" s="114">
        <f>E98</f>
        <v>29</v>
      </c>
      <c r="F99" s="114">
        <f t="shared" ref="F99:I99" si="17">F98</f>
        <v>0</v>
      </c>
      <c r="G99" s="114">
        <f t="shared" si="17"/>
        <v>0</v>
      </c>
      <c r="H99" s="114"/>
      <c r="I99" s="114">
        <f t="shared" si="17"/>
        <v>29</v>
      </c>
      <c r="J99" s="30">
        <f>J98</f>
        <v>13.894</v>
      </c>
      <c r="K99" s="30"/>
      <c r="L99" s="30">
        <f>L98</f>
        <v>13.894</v>
      </c>
      <c r="M99" s="153"/>
      <c r="N99" s="153"/>
      <c r="O99" s="153"/>
      <c r="P99" s="155"/>
      <c r="Q99" s="156"/>
      <c r="R99" s="89"/>
    </row>
    <row r="100" spans="1:18" ht="31.9" customHeight="1" x14ac:dyDescent="0.4">
      <c r="A100" s="167" t="s">
        <v>32</v>
      </c>
      <c r="B100" s="202"/>
      <c r="C100" s="202"/>
      <c r="D100" s="202"/>
      <c r="E100" s="202"/>
      <c r="F100" s="202"/>
      <c r="G100" s="202"/>
      <c r="H100" s="202"/>
      <c r="I100" s="202"/>
      <c r="J100" s="202"/>
      <c r="K100" s="202"/>
      <c r="L100" s="202"/>
      <c r="M100" s="202"/>
      <c r="N100" s="202"/>
      <c r="O100" s="202"/>
      <c r="P100" s="202"/>
      <c r="Q100" s="196"/>
      <c r="R100" s="65"/>
    </row>
    <row r="101" spans="1:18" ht="31.9" customHeight="1" x14ac:dyDescent="0.35">
      <c r="A101" s="33"/>
      <c r="B101" s="169" t="s">
        <v>102</v>
      </c>
      <c r="C101" s="169"/>
      <c r="D101" s="169"/>
      <c r="E101" s="169"/>
      <c r="F101" s="169"/>
      <c r="G101" s="169"/>
      <c r="H101" s="169"/>
      <c r="I101" s="169"/>
      <c r="J101" s="169"/>
      <c r="K101" s="169"/>
      <c r="L101" s="169"/>
      <c r="M101" s="169"/>
      <c r="N101" s="169"/>
      <c r="O101" s="169"/>
      <c r="P101" s="169"/>
      <c r="Q101" s="168"/>
      <c r="R101" s="65"/>
    </row>
    <row r="102" spans="1:18" ht="322.14999999999998" customHeight="1" x14ac:dyDescent="0.35">
      <c r="A102" s="30" t="s">
        <v>103</v>
      </c>
      <c r="B102" s="19" t="s">
        <v>47</v>
      </c>
      <c r="C102" s="30">
        <v>15</v>
      </c>
      <c r="D102" s="30"/>
      <c r="E102" s="30">
        <v>15</v>
      </c>
      <c r="F102" s="30"/>
      <c r="G102" s="30"/>
      <c r="H102" s="30"/>
      <c r="I102" s="80">
        <v>15</v>
      </c>
      <c r="J102" s="30">
        <f>K102+L102+M102+N102+O102</f>
        <v>15</v>
      </c>
      <c r="K102" s="30"/>
      <c r="L102" s="30">
        <v>15</v>
      </c>
      <c r="M102" s="30"/>
      <c r="N102" s="30"/>
      <c r="O102" s="30"/>
      <c r="P102" s="157" t="s">
        <v>118</v>
      </c>
      <c r="Q102" s="158"/>
      <c r="R102" s="67">
        <v>10</v>
      </c>
    </row>
    <row r="103" spans="1:18" ht="322.14999999999998" customHeight="1" x14ac:dyDescent="0.35">
      <c r="A103" s="30" t="s">
        <v>104</v>
      </c>
      <c r="B103" s="19" t="s">
        <v>105</v>
      </c>
      <c r="C103" s="30">
        <f>E103</f>
        <v>49.9</v>
      </c>
      <c r="D103" s="30"/>
      <c r="E103" s="30">
        <v>49.9</v>
      </c>
      <c r="F103" s="30"/>
      <c r="G103" s="30"/>
      <c r="H103" s="30"/>
      <c r="I103" s="80">
        <v>49.9</v>
      </c>
      <c r="J103" s="30">
        <f>K103+L103+M103+N103+O103</f>
        <v>49.9</v>
      </c>
      <c r="K103" s="30"/>
      <c r="L103" s="30">
        <v>49.9</v>
      </c>
      <c r="M103" s="30"/>
      <c r="N103" s="30"/>
      <c r="O103" s="30"/>
      <c r="P103" s="157" t="s">
        <v>119</v>
      </c>
      <c r="Q103" s="158"/>
      <c r="R103" s="67"/>
    </row>
    <row r="104" spans="1:18" ht="37.9" customHeight="1" x14ac:dyDescent="0.35">
      <c r="A104" s="167" t="s">
        <v>106</v>
      </c>
      <c r="B104" s="193"/>
      <c r="C104" s="193"/>
      <c r="D104" s="193"/>
      <c r="E104" s="193"/>
      <c r="F104" s="193"/>
      <c r="G104" s="193"/>
      <c r="H104" s="193"/>
      <c r="I104" s="193"/>
      <c r="J104" s="193"/>
      <c r="K104" s="193"/>
      <c r="L104" s="193"/>
      <c r="M104" s="193"/>
      <c r="N104" s="193"/>
      <c r="O104" s="193"/>
      <c r="P104" s="193"/>
      <c r="Q104" s="194"/>
      <c r="R104" s="65"/>
    </row>
    <row r="105" spans="1:18" ht="147" customHeight="1" x14ac:dyDescent="0.35">
      <c r="A105" s="24" t="s">
        <v>107</v>
      </c>
      <c r="B105" s="28" t="s">
        <v>54</v>
      </c>
      <c r="C105" s="32">
        <f>E105</f>
        <v>50</v>
      </c>
      <c r="D105" s="32"/>
      <c r="E105" s="32">
        <v>50</v>
      </c>
      <c r="F105" s="29"/>
      <c r="G105" s="29"/>
      <c r="H105" s="29"/>
      <c r="I105" s="79">
        <v>50</v>
      </c>
      <c r="J105" s="29">
        <f>M105</f>
        <v>50</v>
      </c>
      <c r="K105" s="29"/>
      <c r="L105" s="29">
        <v>50</v>
      </c>
      <c r="M105" s="29">
        <v>50</v>
      </c>
      <c r="N105" s="137"/>
      <c r="O105" s="137"/>
      <c r="P105" s="157" t="s">
        <v>36</v>
      </c>
      <c r="Q105" s="158"/>
      <c r="R105" s="65"/>
    </row>
    <row r="106" spans="1:18" ht="41.25" customHeight="1" x14ac:dyDescent="0.35">
      <c r="A106" s="163" t="s">
        <v>108</v>
      </c>
      <c r="B106" s="172"/>
      <c r="C106" s="172"/>
      <c r="D106" s="172"/>
      <c r="E106" s="172"/>
      <c r="F106" s="172"/>
      <c r="G106" s="172"/>
      <c r="H106" s="172"/>
      <c r="I106" s="172"/>
      <c r="J106" s="172"/>
      <c r="K106" s="172"/>
      <c r="L106" s="172"/>
      <c r="M106" s="172"/>
      <c r="N106" s="172"/>
      <c r="O106" s="172"/>
      <c r="P106" s="172"/>
      <c r="Q106" s="164"/>
      <c r="R106" s="65"/>
    </row>
    <row r="107" spans="1:18" ht="248.25" customHeight="1" x14ac:dyDescent="0.35">
      <c r="A107" s="24" t="s">
        <v>109</v>
      </c>
      <c r="B107" s="28" t="s">
        <v>193</v>
      </c>
      <c r="C107" s="32">
        <f>E107</f>
        <v>120.3</v>
      </c>
      <c r="D107" s="32"/>
      <c r="E107" s="32">
        <v>120.3</v>
      </c>
      <c r="F107" s="29"/>
      <c r="G107" s="29"/>
      <c r="H107" s="29"/>
      <c r="I107" s="79">
        <v>120.27500000000001</v>
      </c>
      <c r="J107" s="29">
        <f>O107+L107+K107</f>
        <v>120.27</v>
      </c>
      <c r="K107" s="29"/>
      <c r="L107" s="29">
        <v>120.27</v>
      </c>
      <c r="M107" s="86">
        <v>120.268</v>
      </c>
      <c r="N107" s="137"/>
      <c r="O107" s="137"/>
      <c r="P107" s="157" t="s">
        <v>195</v>
      </c>
      <c r="Q107" s="158"/>
      <c r="R107" s="65"/>
    </row>
    <row r="108" spans="1:18" s="90" customFormat="1" ht="115.5" customHeight="1" x14ac:dyDescent="0.35">
      <c r="A108" s="22"/>
      <c r="B108" s="28" t="s">
        <v>179</v>
      </c>
      <c r="C108" s="32">
        <f>C102+C103</f>
        <v>64.900000000000006</v>
      </c>
      <c r="D108" s="32"/>
      <c r="E108" s="32">
        <f t="shared" ref="E108:N108" si="18">E102+E103</f>
        <v>64.900000000000006</v>
      </c>
      <c r="F108" s="32">
        <f t="shared" si="18"/>
        <v>0</v>
      </c>
      <c r="G108" s="32">
        <f t="shared" si="18"/>
        <v>0</v>
      </c>
      <c r="H108" s="32"/>
      <c r="I108" s="32">
        <f>I102+I103</f>
        <v>64.900000000000006</v>
      </c>
      <c r="J108" s="32">
        <f t="shared" si="18"/>
        <v>64.900000000000006</v>
      </c>
      <c r="K108" s="32"/>
      <c r="L108" s="32">
        <f t="shared" si="18"/>
        <v>64.900000000000006</v>
      </c>
      <c r="M108" s="32">
        <f t="shared" si="18"/>
        <v>0</v>
      </c>
      <c r="N108" s="32">
        <f t="shared" si="18"/>
        <v>0</v>
      </c>
      <c r="O108" s="32"/>
      <c r="P108" s="155"/>
      <c r="Q108" s="156"/>
      <c r="R108" s="89"/>
    </row>
    <row r="109" spans="1:18" s="90" customFormat="1" ht="115.5" customHeight="1" x14ac:dyDescent="0.35">
      <c r="A109" s="22"/>
      <c r="B109" s="28" t="s">
        <v>186</v>
      </c>
      <c r="C109" s="32">
        <f>C107+C105</f>
        <v>170.3</v>
      </c>
      <c r="D109" s="32"/>
      <c r="E109" s="32">
        <f t="shared" ref="E109:N109" si="19">E107+E105</f>
        <v>170.3</v>
      </c>
      <c r="F109" s="32">
        <f t="shared" si="19"/>
        <v>0</v>
      </c>
      <c r="G109" s="32">
        <f t="shared" si="19"/>
        <v>0</v>
      </c>
      <c r="H109" s="32"/>
      <c r="I109" s="32">
        <f t="shared" si="19"/>
        <v>170.27500000000001</v>
      </c>
      <c r="J109" s="32">
        <f>O109+L109+K109</f>
        <v>170.26999999999998</v>
      </c>
      <c r="K109" s="32"/>
      <c r="L109" s="32">
        <f t="shared" si="19"/>
        <v>170.26999999999998</v>
      </c>
      <c r="M109" s="32">
        <f>M107+M105</f>
        <v>170.268</v>
      </c>
      <c r="N109" s="32">
        <f t="shared" si="19"/>
        <v>0</v>
      </c>
      <c r="O109" s="32"/>
      <c r="P109" s="155"/>
      <c r="Q109" s="156"/>
      <c r="R109" s="89"/>
    </row>
    <row r="110" spans="1:18" s="12" customFormat="1" ht="31.15" hidden="1" customHeight="1" x14ac:dyDescent="0.25">
      <c r="A110" s="36"/>
      <c r="B110" s="34" t="s">
        <v>20</v>
      </c>
      <c r="C110" s="37"/>
      <c r="D110" s="37"/>
      <c r="E110" s="37"/>
      <c r="F110" s="37"/>
      <c r="G110" s="37"/>
      <c r="H110" s="37"/>
      <c r="I110" s="81"/>
      <c r="J110" s="37"/>
      <c r="K110" s="37"/>
      <c r="L110" s="37"/>
      <c r="M110" s="37"/>
      <c r="N110" s="26"/>
      <c r="O110" s="26"/>
      <c r="P110" s="155"/>
      <c r="Q110" s="156"/>
      <c r="R110" s="191">
        <v>11</v>
      </c>
    </row>
    <row r="111" spans="1:18" s="12" customFormat="1" ht="81.599999999999994" customHeight="1" x14ac:dyDescent="0.25">
      <c r="A111" s="36"/>
      <c r="B111" s="30" t="s">
        <v>35</v>
      </c>
      <c r="C111" s="30">
        <f>C109+C108+C99+C95+C78+C46+C48</f>
        <v>60079.770000000004</v>
      </c>
      <c r="D111" s="30">
        <f t="shared" ref="D111:O111" si="20">D109+D108+D99+D95+D78+D79+D46+D48</f>
        <v>10398.299999999999</v>
      </c>
      <c r="E111" s="30">
        <f t="shared" si="20"/>
        <v>42482.67</v>
      </c>
      <c r="F111" s="38">
        <f t="shared" si="20"/>
        <v>0</v>
      </c>
      <c r="G111" s="38">
        <f t="shared" si="20"/>
        <v>0</v>
      </c>
      <c r="H111" s="30">
        <f t="shared" si="20"/>
        <v>7198.8</v>
      </c>
      <c r="I111" s="38">
        <f t="shared" si="20"/>
        <v>42388.6682</v>
      </c>
      <c r="J111" s="30">
        <f t="shared" si="20"/>
        <v>49805.760189999994</v>
      </c>
      <c r="K111" s="30">
        <f t="shared" si="20"/>
        <v>7524.8079999999991</v>
      </c>
      <c r="L111" s="30">
        <f t="shared" si="20"/>
        <v>41392.117389999999</v>
      </c>
      <c r="M111" s="38">
        <f t="shared" si="20"/>
        <v>1901.2179000000001</v>
      </c>
      <c r="N111" s="38">
        <f t="shared" si="20"/>
        <v>0</v>
      </c>
      <c r="O111" s="30">
        <f t="shared" si="20"/>
        <v>888.83479999999997</v>
      </c>
      <c r="P111" s="155"/>
      <c r="Q111" s="156"/>
      <c r="R111" s="192"/>
    </row>
    <row r="112" spans="1:18" s="12" customFormat="1" ht="34.15" customHeight="1" x14ac:dyDescent="0.25">
      <c r="A112" s="40"/>
      <c r="B112" s="41"/>
      <c r="C112" s="42"/>
      <c r="D112" s="43"/>
      <c r="E112" s="43"/>
      <c r="F112" s="43"/>
      <c r="G112" s="43"/>
      <c r="H112" s="43"/>
      <c r="I112" s="43">
        <v>57230.3</v>
      </c>
      <c r="J112" s="42"/>
      <c r="K112" s="43"/>
      <c r="L112" s="43"/>
      <c r="M112" s="43"/>
      <c r="N112" s="44"/>
      <c r="O112" s="45"/>
      <c r="P112" s="21"/>
      <c r="Q112" s="46"/>
      <c r="R112" s="70"/>
    </row>
    <row r="113" spans="1:19" s="12" customFormat="1" ht="43.9" customHeight="1" x14ac:dyDescent="0.25">
      <c r="A113" s="208" t="s">
        <v>197</v>
      </c>
      <c r="B113" s="208"/>
      <c r="C113" s="208"/>
      <c r="D113" s="208"/>
      <c r="E113" s="43"/>
      <c r="F113" s="43"/>
      <c r="G113" s="43"/>
      <c r="H113" s="43"/>
      <c r="I113" s="63"/>
      <c r="J113" s="94"/>
      <c r="K113" s="95"/>
      <c r="L113" s="43"/>
      <c r="M113" s="43"/>
      <c r="N113" s="44"/>
      <c r="O113" s="45"/>
      <c r="P113" s="21"/>
      <c r="Q113" s="46"/>
      <c r="R113" s="70"/>
    </row>
    <row r="114" spans="1:19" ht="45" customHeight="1" x14ac:dyDescent="0.35">
      <c r="A114" s="15"/>
      <c r="B114" s="16"/>
      <c r="C114" s="15"/>
      <c r="D114" s="15"/>
      <c r="E114" s="179"/>
      <c r="F114" s="179"/>
      <c r="G114" s="56"/>
      <c r="H114" s="15"/>
      <c r="I114" s="82"/>
      <c r="J114" s="94"/>
      <c r="K114" s="93"/>
      <c r="L114" s="16"/>
      <c r="M114" s="16"/>
      <c r="N114" s="16"/>
      <c r="O114" s="16"/>
      <c r="P114" s="16"/>
      <c r="Q114" s="17"/>
      <c r="R114" s="71"/>
    </row>
    <row r="115" spans="1:19" s="51" customFormat="1" ht="36" x14ac:dyDescent="0.55000000000000004">
      <c r="A115" s="209" t="s">
        <v>198</v>
      </c>
      <c r="B115" s="209"/>
      <c r="C115" s="209"/>
      <c r="D115" s="209"/>
      <c r="E115" s="49"/>
      <c r="F115" s="49"/>
      <c r="G115" s="49"/>
      <c r="H115" s="48"/>
      <c r="I115" s="83"/>
      <c r="J115" s="94"/>
      <c r="K115" s="93"/>
      <c r="L115" s="48"/>
      <c r="M115" s="48"/>
      <c r="N115" s="48"/>
      <c r="O115" s="48"/>
      <c r="P115" s="183" t="s">
        <v>199</v>
      </c>
      <c r="Q115" s="184"/>
      <c r="R115" s="71"/>
      <c r="S115" s="50"/>
    </row>
    <row r="116" spans="1:19" s="13" customFormat="1" ht="31.9" customHeight="1" x14ac:dyDescent="0.35">
      <c r="A116" s="209"/>
      <c r="B116" s="209"/>
      <c r="C116" s="209"/>
      <c r="D116" s="209"/>
      <c r="E116" s="15"/>
      <c r="F116" s="15"/>
      <c r="G116" s="56"/>
      <c r="H116" s="16"/>
      <c r="I116" s="84"/>
      <c r="J116" s="94"/>
      <c r="K116" s="93"/>
      <c r="L116" s="16"/>
      <c r="M116" s="16"/>
      <c r="N116" s="16"/>
      <c r="O116" s="16"/>
      <c r="P116" s="16"/>
      <c r="Q116" s="17"/>
      <c r="R116" s="71"/>
      <c r="S116" s="14"/>
    </row>
    <row r="117" spans="1:19" s="11" customFormat="1" ht="30" customHeight="1" x14ac:dyDescent="0.35">
      <c r="A117" s="208" t="s">
        <v>250</v>
      </c>
      <c r="B117" s="208"/>
      <c r="C117" s="208"/>
      <c r="D117" s="15"/>
      <c r="E117" s="15"/>
      <c r="F117" s="15"/>
      <c r="G117" s="56"/>
      <c r="H117" s="16"/>
      <c r="I117" s="84"/>
      <c r="J117" s="16"/>
      <c r="K117" s="16"/>
      <c r="L117" s="16"/>
      <c r="M117" s="16"/>
      <c r="N117" s="16"/>
      <c r="O117" s="16"/>
      <c r="P117" s="16"/>
      <c r="Q117" s="17"/>
      <c r="R117" s="71"/>
      <c r="S117" s="14"/>
    </row>
    <row r="118" spans="1:19" s="11" customFormat="1" x14ac:dyDescent="0.35">
      <c r="A118" s="16"/>
      <c r="B118" s="253" t="s">
        <v>251</v>
      </c>
      <c r="C118" s="253"/>
      <c r="D118" s="253"/>
      <c r="E118" s="18"/>
      <c r="F118" s="18"/>
      <c r="G118" s="56"/>
      <c r="H118" s="16"/>
      <c r="I118" s="84"/>
      <c r="J118" s="16"/>
      <c r="K118" s="16"/>
      <c r="L118" s="16"/>
      <c r="M118" s="16"/>
      <c r="N118" s="16"/>
      <c r="O118" s="16"/>
      <c r="P118" s="16"/>
      <c r="Q118" s="17"/>
      <c r="R118" s="71"/>
      <c r="S118" s="14"/>
    </row>
    <row r="119" spans="1:19" s="11" customFormat="1" x14ac:dyDescent="0.4">
      <c r="A119" s="16"/>
      <c r="B119" s="16"/>
      <c r="C119" s="20"/>
      <c r="D119" s="18"/>
      <c r="E119" s="18"/>
      <c r="F119" s="18"/>
      <c r="G119" s="56"/>
      <c r="H119" s="16"/>
      <c r="I119" s="84"/>
      <c r="J119" s="16"/>
      <c r="K119" s="16"/>
      <c r="L119" s="16"/>
      <c r="M119" s="16"/>
      <c r="N119" s="16"/>
      <c r="O119" s="16"/>
      <c r="P119" s="16"/>
      <c r="Q119" s="17"/>
      <c r="R119" s="69"/>
      <c r="S119" s="14"/>
    </row>
    <row r="120" spans="1:19" s="11" customFormat="1" x14ac:dyDescent="0.4">
      <c r="A120" s="16"/>
      <c r="B120" s="16"/>
      <c r="C120" s="20"/>
      <c r="D120" s="18"/>
      <c r="E120" s="18"/>
      <c r="F120" s="18"/>
      <c r="G120" s="56"/>
      <c r="H120" s="16"/>
      <c r="I120" s="84"/>
      <c r="J120" s="16"/>
      <c r="K120" s="16"/>
      <c r="L120" s="16"/>
      <c r="M120" s="16"/>
      <c r="N120" s="16"/>
      <c r="O120" s="16"/>
      <c r="P120" s="16"/>
      <c r="Q120" s="17"/>
      <c r="R120" s="72"/>
    </row>
    <row r="121" spans="1:19" s="11" customFormat="1" x14ac:dyDescent="0.4">
      <c r="A121" s="16"/>
      <c r="B121" s="16"/>
      <c r="C121" s="16"/>
      <c r="D121" s="16"/>
      <c r="E121" s="177"/>
      <c r="F121" s="178"/>
      <c r="G121" s="55"/>
      <c r="H121" s="16"/>
      <c r="I121" s="84"/>
      <c r="J121" s="16"/>
      <c r="K121" s="16"/>
      <c r="L121" s="16"/>
      <c r="M121" s="16"/>
      <c r="N121" s="16"/>
      <c r="O121" s="16"/>
      <c r="P121" s="16"/>
      <c r="Q121" s="17"/>
      <c r="R121" s="73"/>
    </row>
    <row r="122" spans="1:19" s="11" customFormat="1" x14ac:dyDescent="0.4">
      <c r="A122" s="16"/>
      <c r="B122" s="16"/>
      <c r="C122" s="16"/>
      <c r="D122" s="16"/>
      <c r="E122" s="16"/>
      <c r="F122" s="17"/>
      <c r="G122" s="55"/>
      <c r="H122" s="16"/>
      <c r="I122" s="84"/>
      <c r="J122" s="16"/>
      <c r="K122" s="16"/>
      <c r="L122" s="16"/>
      <c r="M122" s="16"/>
      <c r="N122" s="16"/>
      <c r="O122" s="16"/>
      <c r="P122" s="16"/>
      <c r="Q122" s="17"/>
      <c r="R122" s="73"/>
    </row>
    <row r="123" spans="1:19" s="11" customFormat="1" x14ac:dyDescent="0.4">
      <c r="A123" s="16"/>
      <c r="B123" s="16"/>
      <c r="C123" s="16"/>
      <c r="D123" s="16"/>
      <c r="E123" s="177"/>
      <c r="F123" s="177"/>
      <c r="G123" s="54"/>
      <c r="H123" s="16"/>
      <c r="I123" s="84"/>
      <c r="J123" s="16"/>
      <c r="K123" s="16"/>
      <c r="L123" s="16"/>
      <c r="M123" s="16"/>
      <c r="N123" s="16"/>
      <c r="O123" s="16"/>
      <c r="P123" s="16"/>
      <c r="Q123" s="17"/>
      <c r="R123" s="73"/>
    </row>
    <row r="124" spans="1:19" x14ac:dyDescent="0.4">
      <c r="A124" s="17"/>
      <c r="B124" s="17"/>
      <c r="C124" s="17"/>
      <c r="D124" s="17"/>
      <c r="E124" s="17"/>
      <c r="F124" s="17"/>
      <c r="G124" s="55"/>
      <c r="H124" s="17"/>
      <c r="I124" s="85"/>
      <c r="J124" s="17"/>
      <c r="K124" s="17"/>
      <c r="L124" s="17"/>
      <c r="M124" s="17"/>
      <c r="N124" s="17"/>
      <c r="O124" s="17"/>
      <c r="P124" s="17"/>
      <c r="Q124" s="17"/>
    </row>
    <row r="125" spans="1:19" x14ac:dyDescent="0.4">
      <c r="A125" s="17"/>
      <c r="B125" s="17"/>
      <c r="C125" s="17"/>
      <c r="D125" s="17"/>
      <c r="E125" s="17"/>
      <c r="F125" s="17"/>
      <c r="G125" s="55"/>
      <c r="H125" s="17"/>
      <c r="I125" s="85"/>
      <c r="J125" s="17"/>
      <c r="K125" s="17"/>
      <c r="L125" s="17"/>
      <c r="M125" s="17"/>
      <c r="N125" s="17"/>
      <c r="O125" s="17"/>
      <c r="P125" s="17"/>
      <c r="Q125" s="17"/>
    </row>
  </sheetData>
  <mergeCells count="132">
    <mergeCell ref="A2:Q2"/>
    <mergeCell ref="A113:D113"/>
    <mergeCell ref="A115:D116"/>
    <mergeCell ref="A117:C117"/>
    <mergeCell ref="E9:F9"/>
    <mergeCell ref="P13:Q13"/>
    <mergeCell ref="P14:Q14"/>
    <mergeCell ref="P15:Q15"/>
    <mergeCell ref="A7:Q7"/>
    <mergeCell ref="A8:Q8"/>
    <mergeCell ref="A96:Q96"/>
    <mergeCell ref="K5:K6"/>
    <mergeCell ref="E5:F6"/>
    <mergeCell ref="P4:Q4"/>
    <mergeCell ref="A34:Q34"/>
    <mergeCell ref="I5:I6"/>
    <mergeCell ref="L5:N6"/>
    <mergeCell ref="P5:Q6"/>
    <mergeCell ref="P9:Q9"/>
    <mergeCell ref="P10:Q10"/>
    <mergeCell ref="P11:Q11"/>
    <mergeCell ref="A42:Q42"/>
    <mergeCell ref="A4:A6"/>
    <mergeCell ref="O5:O6"/>
    <mergeCell ref="B4:B6"/>
    <mergeCell ref="C4:H4"/>
    <mergeCell ref="J4:O4"/>
    <mergeCell ref="C5:C6"/>
    <mergeCell ref="D5:D6"/>
    <mergeCell ref="H5:H6"/>
    <mergeCell ref="J5:J6"/>
    <mergeCell ref="R110:R111"/>
    <mergeCell ref="A104:Q104"/>
    <mergeCell ref="A51:Q51"/>
    <mergeCell ref="A56:Q56"/>
    <mergeCell ref="A82:Q82"/>
    <mergeCell ref="B97:Q97"/>
    <mergeCell ref="B101:Q101"/>
    <mergeCell ref="A100:Q100"/>
    <mergeCell ref="A67:Q67"/>
    <mergeCell ref="A106:Q106"/>
    <mergeCell ref="P55:Q55"/>
    <mergeCell ref="P57:Q57"/>
    <mergeCell ref="P58:Q58"/>
    <mergeCell ref="P59:Q59"/>
    <mergeCell ref="P60:Q60"/>
    <mergeCell ref="P61:Q61"/>
    <mergeCell ref="P31:Q31"/>
    <mergeCell ref="E121:F121"/>
    <mergeCell ref="E123:F123"/>
    <mergeCell ref="E114:F114"/>
    <mergeCell ref="E10:F10"/>
    <mergeCell ref="A12:Q12"/>
    <mergeCell ref="P115:Q115"/>
    <mergeCell ref="A39:Q39"/>
    <mergeCell ref="A90:Q90"/>
    <mergeCell ref="A71:Q71"/>
    <mergeCell ref="A76:Q76"/>
    <mergeCell ref="A73:Q73"/>
    <mergeCell ref="P21:Q21"/>
    <mergeCell ref="P22:Q22"/>
    <mergeCell ref="P23:Q23"/>
    <mergeCell ref="P24:Q24"/>
    <mergeCell ref="P25:Q25"/>
    <mergeCell ref="P16:Q16"/>
    <mergeCell ref="P17:Q17"/>
    <mergeCell ref="P18:Q18"/>
    <mergeCell ref="P19:Q19"/>
    <mergeCell ref="P20:Q20"/>
    <mergeCell ref="P36:Q36"/>
    <mergeCell ref="P26:Q26"/>
    <mergeCell ref="P27:Q27"/>
    <mergeCell ref="P28:Q28"/>
    <mergeCell ref="P29:Q29"/>
    <mergeCell ref="P30:Q30"/>
    <mergeCell ref="P44:Q44"/>
    <mergeCell ref="P45:Q45"/>
    <mergeCell ref="P46:Q46"/>
    <mergeCell ref="P32:Q32"/>
    <mergeCell ref="P33:Q33"/>
    <mergeCell ref="P35:Q35"/>
    <mergeCell ref="P48:Q48"/>
    <mergeCell ref="P47:Q47"/>
    <mergeCell ref="P37:Q37"/>
    <mergeCell ref="P38:Q38"/>
    <mergeCell ref="P40:Q40"/>
    <mergeCell ref="P41:Q41"/>
    <mergeCell ref="P43:Q43"/>
    <mergeCell ref="P62:Q62"/>
    <mergeCell ref="P63:Q63"/>
    <mergeCell ref="P64:Q64"/>
    <mergeCell ref="P65:Q65"/>
    <mergeCell ref="P66:Q66"/>
    <mergeCell ref="P49:Q49"/>
    <mergeCell ref="B50:Q50"/>
    <mergeCell ref="P52:Q52"/>
    <mergeCell ref="P53:Q53"/>
    <mergeCell ref="P54:Q54"/>
    <mergeCell ref="P77:Q77"/>
    <mergeCell ref="P78:Q78"/>
    <mergeCell ref="P79:Q79"/>
    <mergeCell ref="P80:Q80"/>
    <mergeCell ref="A81:Q81"/>
    <mergeCell ref="P68:Q68"/>
    <mergeCell ref="P70:Q70"/>
    <mergeCell ref="P72:Q72"/>
    <mergeCell ref="P74:Q74"/>
    <mergeCell ref="P75:Q75"/>
    <mergeCell ref="A69:Q69"/>
    <mergeCell ref="P88:Q88"/>
    <mergeCell ref="P89:Q89"/>
    <mergeCell ref="P91:Q91"/>
    <mergeCell ref="P92:Q92"/>
    <mergeCell ref="P93:Q93"/>
    <mergeCell ref="P83:Q83"/>
    <mergeCell ref="P84:Q84"/>
    <mergeCell ref="P85:Q85"/>
    <mergeCell ref="P86:Q86"/>
    <mergeCell ref="P87:Q87"/>
    <mergeCell ref="B118:D118"/>
    <mergeCell ref="P110:Q110"/>
    <mergeCell ref="P111:Q111"/>
    <mergeCell ref="P103:Q103"/>
    <mergeCell ref="P105:Q105"/>
    <mergeCell ref="P107:Q107"/>
    <mergeCell ref="P108:Q108"/>
    <mergeCell ref="P109:Q109"/>
    <mergeCell ref="P94:Q94"/>
    <mergeCell ref="P95:Q95"/>
    <mergeCell ref="P98:Q98"/>
    <mergeCell ref="P99:Q99"/>
    <mergeCell ref="P102:Q102"/>
  </mergeCells>
  <pageMargins left="0.39370078740157483" right="0.39370078740157483" top="1.1811023622047245" bottom="0.39370078740157483" header="0" footer="0"/>
  <pageSetup paperSize="9" scale="34" orientation="landscape" horizontalDpi="180" verticalDpi="180" r:id="rId1"/>
  <headerFooter scaleWithDoc="0" alignWithMargins="0"/>
  <rowBreaks count="14" manualBreakCount="14">
    <brk id="11" max="16" man="1"/>
    <brk id="19" max="16" man="1"/>
    <brk id="26" max="16" man="1"/>
    <brk id="30" max="16" man="1"/>
    <brk id="33" max="16" man="1"/>
    <brk id="37" max="16" man="1"/>
    <brk id="43" max="16" man="1"/>
    <brk id="49" max="16" man="1"/>
    <brk id="60" max="16" man="1"/>
    <brk id="66" max="16" man="1"/>
    <brk id="72" max="16" man="1"/>
    <brk id="80" max="16" man="1"/>
    <brk id="95" max="16" man="1"/>
    <brk id="103" max="1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75" zoomScaleSheetLayoutView="75" workbookViewId="0">
      <selection activeCell="A4" sqref="A4:O4"/>
    </sheetView>
  </sheetViews>
  <sheetFormatPr defaultRowHeight="15" x14ac:dyDescent="0.25"/>
  <cols>
    <col min="9" max="9" width="9.140625" customWidth="1"/>
  </cols>
  <sheetData>
    <row r="1" spans="1:15" ht="27" thickBot="1" x14ac:dyDescent="0.3">
      <c r="A1" s="3" t="s">
        <v>0</v>
      </c>
      <c r="B1" s="246" t="s">
        <v>2</v>
      </c>
      <c r="C1" s="242" t="s">
        <v>3</v>
      </c>
      <c r="D1" s="249"/>
      <c r="E1" s="249"/>
      <c r="F1" s="249"/>
      <c r="G1" s="245"/>
      <c r="H1" s="242" t="s">
        <v>13</v>
      </c>
      <c r="I1" s="249"/>
      <c r="J1" s="249"/>
      <c r="K1" s="249"/>
      <c r="L1" s="249"/>
      <c r="M1" s="245"/>
      <c r="N1" s="242" t="s">
        <v>4</v>
      </c>
      <c r="O1" s="245"/>
    </row>
    <row r="2" spans="1:15" ht="27" thickBot="1" x14ac:dyDescent="0.3">
      <c r="A2" s="4" t="s">
        <v>1</v>
      </c>
      <c r="B2" s="247"/>
      <c r="C2" s="246" t="s">
        <v>5</v>
      </c>
      <c r="D2" s="246" t="s">
        <v>6</v>
      </c>
      <c r="E2" s="250" t="s">
        <v>8</v>
      </c>
      <c r="F2" s="251"/>
      <c r="G2" s="246" t="s">
        <v>7</v>
      </c>
      <c r="H2" s="234" t="s">
        <v>5</v>
      </c>
      <c r="I2" s="234" t="s">
        <v>6</v>
      </c>
      <c r="J2" s="236" t="s">
        <v>8</v>
      </c>
      <c r="K2" s="238"/>
      <c r="L2" s="237"/>
      <c r="M2" s="234" t="s">
        <v>7</v>
      </c>
      <c r="N2" s="234" t="s">
        <v>9</v>
      </c>
      <c r="O2" s="234" t="s">
        <v>10</v>
      </c>
    </row>
    <row r="3" spans="1:15" ht="105.75" thickBot="1" x14ac:dyDescent="0.3">
      <c r="A3" s="1"/>
      <c r="B3" s="248"/>
      <c r="C3" s="248"/>
      <c r="D3" s="248"/>
      <c r="E3" s="252"/>
      <c r="F3" s="241"/>
      <c r="G3" s="248"/>
      <c r="H3" s="235"/>
      <c r="I3" s="235"/>
      <c r="J3" s="2" t="s">
        <v>11</v>
      </c>
      <c r="K3" s="2" t="s">
        <v>12</v>
      </c>
      <c r="L3" s="2"/>
      <c r="M3" s="235"/>
      <c r="N3" s="235"/>
      <c r="O3" s="235"/>
    </row>
    <row r="4" spans="1:15" ht="28.5" customHeight="1" thickBot="1" x14ac:dyDescent="0.3">
      <c r="A4" s="242" t="s">
        <v>19</v>
      </c>
      <c r="B4" s="243"/>
      <c r="C4" s="243"/>
      <c r="D4" s="243"/>
      <c r="E4" s="243"/>
      <c r="F4" s="243"/>
      <c r="G4" s="243"/>
      <c r="H4" s="243"/>
      <c r="I4" s="243"/>
      <c r="J4" s="243"/>
      <c r="K4" s="243"/>
      <c r="L4" s="243"/>
      <c r="M4" s="243"/>
      <c r="N4" s="243"/>
      <c r="O4" s="244"/>
    </row>
    <row r="5" spans="1:15" ht="255.75" thickBot="1" x14ac:dyDescent="0.3">
      <c r="A5" s="6" t="s">
        <v>14</v>
      </c>
      <c r="B5" s="7" t="s">
        <v>15</v>
      </c>
      <c r="C5" s="5">
        <v>30</v>
      </c>
      <c r="D5" s="5"/>
      <c r="E5" s="242">
        <v>30</v>
      </c>
      <c r="F5" s="245"/>
      <c r="G5" s="2"/>
      <c r="H5" s="2"/>
      <c r="I5" s="2"/>
      <c r="J5" s="2"/>
      <c r="K5" s="2"/>
      <c r="L5" s="2"/>
      <c r="M5" s="2"/>
      <c r="N5" s="2"/>
      <c r="O5" s="2"/>
    </row>
    <row r="6" spans="1:15" ht="15.75" thickBot="1" x14ac:dyDescent="0.3">
      <c r="A6" s="239" t="s">
        <v>16</v>
      </c>
      <c r="B6" s="240"/>
      <c r="C6" s="240"/>
      <c r="D6" s="240"/>
      <c r="E6" s="240"/>
      <c r="F6" s="240"/>
      <c r="G6" s="240"/>
      <c r="H6" s="240"/>
      <c r="I6" s="240"/>
      <c r="J6" s="240"/>
      <c r="K6" s="240"/>
      <c r="L6" s="240"/>
      <c r="M6" s="240"/>
      <c r="N6" s="240"/>
      <c r="O6" s="241"/>
    </row>
    <row r="7" spans="1:15" ht="256.5" thickBot="1" x14ac:dyDescent="0.3">
      <c r="A7" s="1" t="s">
        <v>17</v>
      </c>
      <c r="B7" s="8" t="s">
        <v>18</v>
      </c>
      <c r="C7" s="2"/>
      <c r="D7" s="2"/>
      <c r="E7" s="236"/>
      <c r="F7" s="237"/>
      <c r="G7" s="2"/>
      <c r="H7" s="2"/>
      <c r="I7" s="2"/>
      <c r="J7" s="2"/>
      <c r="K7" s="2"/>
      <c r="L7" s="2"/>
      <c r="M7" s="2"/>
      <c r="N7" s="2"/>
      <c r="O7" s="2"/>
    </row>
    <row r="8" spans="1:15" ht="27" thickBot="1" x14ac:dyDescent="0.3">
      <c r="A8" s="1"/>
      <c r="B8" s="2"/>
      <c r="C8" s="2"/>
      <c r="D8" s="2"/>
      <c r="E8" s="236"/>
      <c r="F8" s="237"/>
      <c r="G8" s="2"/>
      <c r="H8" s="2"/>
      <c r="I8" s="2"/>
      <c r="J8" s="2"/>
      <c r="K8" s="2"/>
      <c r="L8" s="2"/>
      <c r="M8" s="2"/>
      <c r="N8" s="2"/>
      <c r="O8" s="2"/>
    </row>
    <row r="9" spans="1:15" ht="27" thickBot="1" x14ac:dyDescent="0.3">
      <c r="A9" s="1"/>
      <c r="B9" s="2"/>
      <c r="C9" s="2"/>
      <c r="D9" s="2"/>
      <c r="E9" s="236"/>
      <c r="F9" s="237"/>
      <c r="G9" s="2"/>
      <c r="H9" s="2"/>
      <c r="I9" s="2"/>
      <c r="J9" s="2"/>
      <c r="K9" s="2"/>
      <c r="L9" s="2"/>
      <c r="M9" s="2"/>
      <c r="N9" s="2"/>
      <c r="O9" s="2"/>
    </row>
    <row r="10" spans="1:15" ht="27" thickBot="1" x14ac:dyDescent="0.3">
      <c r="A10" s="1"/>
      <c r="B10" s="2"/>
      <c r="C10" s="2"/>
      <c r="D10" s="2"/>
      <c r="E10" s="236"/>
      <c r="F10" s="237"/>
      <c r="G10" s="2"/>
      <c r="H10" s="2"/>
      <c r="I10" s="2"/>
      <c r="J10" s="2"/>
      <c r="K10" s="2"/>
      <c r="L10" s="2"/>
      <c r="M10" s="2"/>
      <c r="N10" s="2"/>
      <c r="O10" s="2"/>
    </row>
    <row r="11" spans="1:15" ht="27" thickBot="1" x14ac:dyDescent="0.3">
      <c r="A11" s="1"/>
      <c r="B11" s="2"/>
      <c r="C11" s="2"/>
      <c r="D11" s="2"/>
      <c r="E11" s="236"/>
      <c r="F11" s="237"/>
      <c r="G11" s="2"/>
      <c r="H11" s="2"/>
      <c r="I11" s="2"/>
      <c r="J11" s="2"/>
      <c r="K11" s="2"/>
      <c r="L11" s="2"/>
      <c r="M11" s="2"/>
      <c r="N11" s="2"/>
      <c r="O11" s="2"/>
    </row>
    <row r="12" spans="1:15" ht="27" thickBot="1" x14ac:dyDescent="0.3">
      <c r="A12" s="1"/>
      <c r="B12" s="2"/>
      <c r="C12" s="2"/>
      <c r="D12" s="2"/>
      <c r="E12" s="236"/>
      <c r="F12" s="237"/>
      <c r="G12" s="2"/>
      <c r="H12" s="2"/>
      <c r="I12" s="2"/>
      <c r="J12" s="2"/>
      <c r="K12" s="2"/>
      <c r="L12" s="2"/>
      <c r="M12" s="2"/>
      <c r="N12" s="2"/>
      <c r="O12" s="2"/>
    </row>
    <row r="13" spans="1:15" ht="27" thickBot="1" x14ac:dyDescent="0.3">
      <c r="A13" s="1"/>
      <c r="B13" s="2"/>
      <c r="C13" s="2"/>
      <c r="D13" s="2"/>
      <c r="E13" s="236"/>
      <c r="F13" s="237"/>
      <c r="G13" s="2"/>
      <c r="H13" s="2"/>
      <c r="I13" s="2"/>
      <c r="J13" s="2"/>
      <c r="K13" s="2"/>
      <c r="L13" s="2"/>
      <c r="M13" s="2"/>
      <c r="N13" s="2"/>
      <c r="O13" s="2"/>
    </row>
    <row r="14" spans="1:15" ht="27" thickBot="1" x14ac:dyDescent="0.3">
      <c r="A14" s="1"/>
      <c r="B14" s="2"/>
      <c r="C14" s="2"/>
      <c r="D14" s="2"/>
      <c r="E14" s="236"/>
      <c r="F14" s="237"/>
      <c r="G14" s="2"/>
      <c r="H14" s="2"/>
      <c r="I14" s="2"/>
      <c r="J14" s="2"/>
      <c r="K14" s="2"/>
      <c r="L14" s="2"/>
      <c r="M14" s="2"/>
      <c r="N14" s="2"/>
      <c r="O14" s="2"/>
    </row>
    <row r="15" spans="1:15" ht="27" thickBot="1" x14ac:dyDescent="0.3">
      <c r="A15" s="1"/>
      <c r="B15" s="2"/>
      <c r="C15" s="2"/>
      <c r="D15" s="2"/>
      <c r="E15" s="236"/>
      <c r="F15" s="237"/>
      <c r="G15" s="2"/>
      <c r="H15" s="2"/>
      <c r="I15" s="2"/>
      <c r="J15" s="2"/>
      <c r="K15" s="2"/>
      <c r="L15" s="2"/>
      <c r="M15" s="2"/>
      <c r="N15" s="2"/>
      <c r="O15" s="2"/>
    </row>
    <row r="16" spans="1:15" ht="27" thickBot="1" x14ac:dyDescent="0.3">
      <c r="A16" s="1"/>
      <c r="B16" s="2"/>
      <c r="C16" s="2"/>
      <c r="D16" s="2"/>
      <c r="E16" s="236"/>
      <c r="F16" s="237"/>
      <c r="G16" s="2"/>
      <c r="H16" s="2"/>
      <c r="I16" s="2"/>
      <c r="J16" s="2"/>
      <c r="K16" s="2"/>
      <c r="L16" s="2"/>
      <c r="M16" s="2"/>
      <c r="N16" s="2"/>
      <c r="O16" s="2"/>
    </row>
    <row r="17" spans="1:15" ht="27" thickBot="1" x14ac:dyDescent="0.3">
      <c r="A17" s="1"/>
      <c r="B17" s="2"/>
      <c r="C17" s="2"/>
      <c r="D17" s="2"/>
      <c r="E17" s="236"/>
      <c r="F17" s="237"/>
      <c r="G17" s="2"/>
      <c r="H17" s="2"/>
      <c r="I17" s="2"/>
      <c r="J17" s="2"/>
      <c r="K17" s="2"/>
      <c r="L17" s="2"/>
      <c r="M17" s="2"/>
      <c r="N17" s="2"/>
      <c r="O17" s="2"/>
    </row>
    <row r="18" spans="1:15" ht="27" thickBot="1" x14ac:dyDescent="0.3">
      <c r="A18" s="1"/>
      <c r="B18" s="2"/>
      <c r="C18" s="2"/>
      <c r="D18" s="2"/>
      <c r="E18" s="236"/>
      <c r="F18" s="237"/>
      <c r="G18" s="2"/>
      <c r="H18" s="2"/>
      <c r="I18" s="2"/>
      <c r="J18" s="2"/>
      <c r="K18" s="2"/>
      <c r="L18" s="2"/>
      <c r="M18" s="2"/>
      <c r="N18" s="2"/>
      <c r="O18" s="2"/>
    </row>
    <row r="19" spans="1:15" ht="27" thickBot="1" x14ac:dyDescent="0.3">
      <c r="A19" s="1"/>
      <c r="B19" s="2"/>
      <c r="C19" s="2"/>
      <c r="D19" s="2"/>
      <c r="E19" s="236"/>
      <c r="F19" s="237"/>
      <c r="G19" s="2"/>
      <c r="H19" s="2"/>
      <c r="I19" s="2"/>
      <c r="J19" s="2"/>
      <c r="K19" s="2"/>
      <c r="L19" s="2"/>
      <c r="M19" s="2"/>
      <c r="N19" s="2"/>
      <c r="O19" s="2"/>
    </row>
    <row r="20" spans="1:15" ht="27" thickBot="1" x14ac:dyDescent="0.3">
      <c r="A20" s="1"/>
      <c r="B20" s="2"/>
      <c r="C20" s="2"/>
      <c r="D20" s="2"/>
      <c r="E20" s="236"/>
      <c r="F20" s="237"/>
      <c r="G20" s="2"/>
      <c r="H20" s="2"/>
      <c r="I20" s="2"/>
      <c r="J20" s="2"/>
      <c r="K20" s="2"/>
      <c r="L20" s="2"/>
      <c r="M20" s="2"/>
      <c r="N20" s="2"/>
      <c r="O20" s="2"/>
    </row>
  </sheetData>
  <mergeCells count="31">
    <mergeCell ref="J2:L2"/>
    <mergeCell ref="M2:M3"/>
    <mergeCell ref="N2:N3"/>
    <mergeCell ref="A6:O6"/>
    <mergeCell ref="E7:F7"/>
    <mergeCell ref="O2:O3"/>
    <mergeCell ref="A4:O4"/>
    <mergeCell ref="E5:F5"/>
    <mergeCell ref="B1:B3"/>
    <mergeCell ref="C1:G1"/>
    <mergeCell ref="H1:M1"/>
    <mergeCell ref="N1:O1"/>
    <mergeCell ref="C2:C3"/>
    <mergeCell ref="D2:D3"/>
    <mergeCell ref="E2:F3"/>
    <mergeCell ref="G2:G3"/>
    <mergeCell ref="H2:H3"/>
    <mergeCell ref="I2:I3"/>
    <mergeCell ref="E18:F18"/>
    <mergeCell ref="E19:F19"/>
    <mergeCell ref="E20:F20"/>
    <mergeCell ref="E12:F12"/>
    <mergeCell ref="E13:F13"/>
    <mergeCell ref="E14:F14"/>
    <mergeCell ref="E15:F15"/>
    <mergeCell ref="E16:F16"/>
    <mergeCell ref="E17:F17"/>
    <mergeCell ref="E11:F11"/>
    <mergeCell ref="E8:F8"/>
    <mergeCell ref="E9:F9"/>
    <mergeCell ref="E10:F10"/>
  </mergeCells>
  <pageMargins left="0.7" right="0.7" top="0.75" bottom="0.75" header="0.3" footer="0.3"/>
  <pageSetup paperSize="9" scale="56"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Лист1!Заголовки_для_печати</vt:lpstr>
      <vt:lpstr>Лист1!Область_печати</vt:lpstr>
      <vt:lpstr>Лист2!Область_печати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2019-03-21T08:24:41Z</dcterms:modified>
</cp:coreProperties>
</file>