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<sst xmlns="http://schemas.openxmlformats.org/spreadsheetml/2006/main" count="41" uniqueCount="31">
  <si>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пропонується затвердити, тис. грн</t>
  </si>
  <si>
    <t>№ з/п</t>
  </si>
  <si>
    <t>Причини змін</t>
  </si>
  <si>
    <t>Пріоритетні завдання</t>
  </si>
  <si>
    <t>Заходи програми</t>
  </si>
  <si>
    <t>Джерела фінансування</t>
  </si>
  <si>
    <t>Додаткові обсяги коштів або зменшення коштів по програмі, тис. грн</t>
  </si>
  <si>
    <t>затверджено з урахуванням змін станом на 01.01.2019, тис. грн</t>
  </si>
  <si>
    <t>Порівняльна таблиця щодо внесення змін до рішення Сумської міської ради від 19 грудня 2018 року № 4326-МР «Про затвердження комплексної міської програми «Освіта м.Суми на 2019-2021 роки»</t>
  </si>
  <si>
    <r>
      <t xml:space="preserve">Загальна середня освіта  у закладах загальної середньої освіти </t>
    </r>
    <r>
      <rPr>
        <sz val="12"/>
        <color indexed="8"/>
        <rFont val="Times New Roman"/>
        <family val="1"/>
      </rPr>
      <t>(підпрограма 2)</t>
    </r>
  </si>
  <si>
    <t>Розвиток загальної середньої освіти</t>
  </si>
  <si>
    <t>1.4. Підвищення рівня комфортних умов для учнів закладів загальної середньої освіти та НВК</t>
  </si>
  <si>
    <t>Сумської міської ради</t>
  </si>
  <si>
    <t>Кошти обласного бюджету (виконання депутатських повноважень, загальний фонд)</t>
  </si>
  <si>
    <t>рішення Сумської міської ради "Про внесення змін та доповнень до міського бюджету м. Суми на 2019 рік"</t>
  </si>
  <si>
    <r>
      <t>Виконання інвестиційних проектів в рамках здійснення заходів щодо соціально – економічного розвитку окремих територій</t>
    </r>
    <r>
      <rPr>
        <sz val="12"/>
        <color indexed="8"/>
        <rFont val="Times New Roman"/>
        <family val="1"/>
      </rPr>
      <t xml:space="preserve"> (підпрограма 13)</t>
    </r>
  </si>
  <si>
    <t>1.1. Придбання обладнання довгострокового користування</t>
  </si>
  <si>
    <t>Розвиток та модернізація матеріально-технічної бази закладів освіти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</si>
  <si>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спеціальний фонд)</t>
  </si>
  <si>
    <t>1.2. Капітальний ремонт будівлі</t>
  </si>
  <si>
    <t>рішення Сумської міської ради "Про внесення змін та доповнень до міського бюджету м. Суми на 2019 рік" на виконання розпорядження КМУ  від 05.06.2019 № 365-р "Деякі питання розподілу у 2019 році субвенції з державного бюджету місцевим бюджетам на здійснення заходів щодо соціально-економічного розвитку окремих територій"</t>
  </si>
  <si>
    <t>Т.В.Дрига</t>
  </si>
  <si>
    <t>В.о. начальниці управління освіти і науки</t>
  </si>
  <si>
    <t>затверджено з урахуванням змін станом на 01.06.2019, тис. грн</t>
  </si>
  <si>
    <t>мб зф</t>
  </si>
  <si>
    <t>мб сф</t>
  </si>
  <si>
    <t>всього мб</t>
  </si>
  <si>
    <t>в уксом</t>
  </si>
  <si>
    <t>без укса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</si>
  <si>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за рахунок залишку на 01.01.2019 спеціальний фонд)</t>
  </si>
  <si>
    <t>перерозподіл коштів між видами субвенції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</si>
</sst>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9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.5"/>
      <color theme="1"/>
      <name val="Times New Roman"/>
      <family val="1"/>
    </font>
    <font>
      <sz val="10"/>
      <color theme="1"/>
      <name val="Calibri"/>
      <family val="2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53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192" fontId="52" fillId="33" borderId="10" xfId="0" applyNumberFormat="1" applyFont="1" applyFill="1" applyBorder="1" applyAlignment="1">
      <alignment horizontal="center" vertical="center" wrapText="1"/>
    </xf>
    <xf numFmtId="192" fontId="56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192" fontId="57" fillId="33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/>
    </xf>
    <xf numFmtId="0" fontId="59" fillId="0" borderId="10" xfId="0" applyFont="1" applyBorder="1" applyAlignment="1">
      <alignment wrapText="1"/>
    </xf>
    <xf numFmtId="0" fontId="60" fillId="0" borderId="0" xfId="0" applyFont="1" applyAlignment="1">
      <alignment vertical="center" wrapText="1"/>
    </xf>
    <xf numFmtId="0" fontId="58" fillId="33" borderId="13" xfId="0" applyFont="1" applyFill="1" applyBorder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vertical="center" wrapText="1"/>
    </xf>
    <xf numFmtId="0" fontId="0" fillId="34" borderId="0" xfId="0" applyFill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53" fillId="0" borderId="14" xfId="0" applyNumberFormat="1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2" fontId="60" fillId="0" borderId="14" xfId="0" applyNumberFormat="1" applyFont="1" applyBorder="1" applyAlignment="1">
      <alignment horizontal="center" vertical="center" wrapText="1"/>
    </xf>
    <xf numFmtId="2" fontId="54" fillId="0" borderId="11" xfId="0" applyNumberFormat="1" applyFont="1" applyBorder="1" applyAlignment="1">
      <alignment horizontal="center" vertical="center" wrapText="1"/>
    </xf>
    <xf numFmtId="2" fontId="60" fillId="34" borderId="15" xfId="0" applyNumberFormat="1" applyFont="1" applyFill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 wrapText="1"/>
    </xf>
    <xf numFmtId="2" fontId="53" fillId="0" borderId="16" xfId="0" applyNumberFormat="1" applyFont="1" applyBorder="1" applyAlignment="1">
      <alignment horizontal="center" vertical="center" wrapText="1"/>
    </xf>
    <xf numFmtId="2" fontId="62" fillId="0" borderId="17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54" fillId="0" borderId="14" xfId="0" applyFont="1" applyBorder="1" applyAlignment="1">
      <alignment horizontal="center" vertical="center" wrapText="1"/>
    </xf>
    <xf numFmtId="2" fontId="63" fillId="0" borderId="0" xfId="0" applyNumberFormat="1" applyFont="1" applyFill="1" applyBorder="1" applyAlignment="1">
      <alignment/>
    </xf>
    <xf numFmtId="2" fontId="63" fillId="0" borderId="0" xfId="0" applyNumberFormat="1" applyFont="1" applyAlignment="1">
      <alignment/>
    </xf>
    <xf numFmtId="2" fontId="54" fillId="0" borderId="14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92" fontId="0" fillId="0" borderId="10" xfId="0" applyNumberFormat="1" applyBorder="1" applyAlignment="1">
      <alignment horizontal="center"/>
    </xf>
    <xf numFmtId="0" fontId="54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3" fillId="0" borderId="11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2" fontId="54" fillId="0" borderId="15" xfId="0" applyNumberFormat="1" applyFont="1" applyBorder="1" applyAlignment="1">
      <alignment horizontal="center" vertical="center" wrapText="1"/>
    </xf>
    <xf numFmtId="2" fontId="54" fillId="0" borderId="12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57" fillId="0" borderId="1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wrapText="1"/>
    </xf>
    <xf numFmtId="0" fontId="66" fillId="33" borderId="18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7"/>
  <sheetViews>
    <sheetView tabSelected="1" zoomScalePageLayoutView="0" workbookViewId="0" topLeftCell="D7">
      <selection activeCell="N8" sqref="N8"/>
    </sheetView>
  </sheetViews>
  <sheetFormatPr defaultColWidth="9.140625" defaultRowHeight="15"/>
  <cols>
    <col min="1" max="1" width="3.57421875" style="0" customWidth="1"/>
    <col min="2" max="2" width="27.7109375" style="0" customWidth="1"/>
    <col min="3" max="3" width="27.00390625" style="0" customWidth="1"/>
    <col min="4" max="4" width="33.140625" style="0" customWidth="1"/>
    <col min="5" max="13" width="11.28125" style="0" customWidth="1"/>
    <col min="14" max="14" width="51.7109375" style="0" customWidth="1"/>
  </cols>
  <sheetData>
    <row r="2" spans="1:14" ht="28.5" customHeight="1">
      <c r="A2" s="67" t="s">
        <v>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2:13" ht="16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">
      <c r="A4" s="66" t="s">
        <v>1</v>
      </c>
      <c r="B4" s="56" t="s">
        <v>3</v>
      </c>
      <c r="C4" s="56" t="s">
        <v>4</v>
      </c>
      <c r="D4" s="71" t="s">
        <v>5</v>
      </c>
      <c r="E4" s="57">
        <v>2019</v>
      </c>
      <c r="F4" s="57"/>
      <c r="G4" s="57"/>
      <c r="H4" s="57">
        <v>2020</v>
      </c>
      <c r="I4" s="57"/>
      <c r="J4" s="57"/>
      <c r="K4" s="57">
        <v>2021</v>
      </c>
      <c r="L4" s="57"/>
      <c r="M4" s="57"/>
      <c r="N4" s="70" t="s">
        <v>2</v>
      </c>
    </row>
    <row r="5" spans="1:20" ht="90" customHeight="1">
      <c r="A5" s="66"/>
      <c r="B5" s="56"/>
      <c r="C5" s="56"/>
      <c r="D5" s="71"/>
      <c r="E5" s="2" t="s">
        <v>23</v>
      </c>
      <c r="F5" s="4" t="s">
        <v>6</v>
      </c>
      <c r="G5" s="2" t="s">
        <v>0</v>
      </c>
      <c r="H5" s="2" t="s">
        <v>7</v>
      </c>
      <c r="I5" s="4" t="s">
        <v>6</v>
      </c>
      <c r="J5" s="2" t="s">
        <v>0</v>
      </c>
      <c r="K5" s="2" t="s">
        <v>7</v>
      </c>
      <c r="L5" s="4" t="s">
        <v>6</v>
      </c>
      <c r="M5" s="2" t="s">
        <v>0</v>
      </c>
      <c r="N5" s="70"/>
      <c r="O5" s="1"/>
      <c r="P5" s="1"/>
      <c r="Q5" s="1"/>
      <c r="R5" s="1"/>
      <c r="S5" s="1"/>
      <c r="T5" s="1"/>
    </row>
    <row r="6" spans="1:20" ht="21.75" customHeight="1">
      <c r="A6" s="58" t="s">
        <v>15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  <c r="O6" s="1"/>
      <c r="P6" s="1"/>
      <c r="Q6" s="1"/>
      <c r="R6" s="1"/>
      <c r="S6" s="1"/>
      <c r="T6" s="1"/>
    </row>
    <row r="7" spans="1:20" ht="78" customHeight="1">
      <c r="A7" s="62">
        <v>1</v>
      </c>
      <c r="B7" s="23" t="s">
        <v>17</v>
      </c>
      <c r="C7" s="25" t="s">
        <v>16</v>
      </c>
      <c r="D7" s="22" t="s">
        <v>18</v>
      </c>
      <c r="E7" s="8">
        <v>0</v>
      </c>
      <c r="F7" s="8">
        <f>350+55+170</f>
        <v>575</v>
      </c>
      <c r="G7" s="9">
        <f>F7-E7</f>
        <v>575</v>
      </c>
      <c r="H7" s="10"/>
      <c r="I7" s="10"/>
      <c r="J7" s="10"/>
      <c r="K7" s="10"/>
      <c r="L7" s="10"/>
      <c r="M7" s="10"/>
      <c r="N7" s="11" t="s">
        <v>20</v>
      </c>
      <c r="O7" s="1"/>
      <c r="P7" s="1"/>
      <c r="Q7" s="1"/>
      <c r="R7" s="1"/>
      <c r="S7" s="1"/>
      <c r="T7" s="1"/>
    </row>
    <row r="8" spans="1:20" ht="84" customHeight="1">
      <c r="A8" s="63"/>
      <c r="B8" s="23"/>
      <c r="C8" s="60" t="s">
        <v>19</v>
      </c>
      <c r="D8" s="55" t="s">
        <v>29</v>
      </c>
      <c r="E8" s="8">
        <v>1294.7</v>
      </c>
      <c r="F8" s="8">
        <v>387.6</v>
      </c>
      <c r="G8" s="9">
        <f>F8+E8</f>
        <v>1682.3000000000002</v>
      </c>
      <c r="H8" s="10"/>
      <c r="I8" s="10"/>
      <c r="J8" s="10"/>
      <c r="K8" s="10"/>
      <c r="L8" s="10"/>
      <c r="M8" s="10"/>
      <c r="N8" s="11" t="s">
        <v>30</v>
      </c>
      <c r="O8" s="1"/>
      <c r="P8" s="1"/>
      <c r="Q8" s="1"/>
      <c r="R8" s="1"/>
      <c r="S8" s="1"/>
      <c r="T8" s="1"/>
    </row>
    <row r="9" spans="1:20" ht="80.25" customHeight="1">
      <c r="A9" s="63"/>
      <c r="B9" s="24"/>
      <c r="C9" s="61"/>
      <c r="D9" s="22" t="s">
        <v>18</v>
      </c>
      <c r="E9" s="8">
        <v>1487.6</v>
      </c>
      <c r="F9" s="8">
        <f>100-387.6</f>
        <v>-287.6</v>
      </c>
      <c r="G9" s="9">
        <f>F9+E9</f>
        <v>1200</v>
      </c>
      <c r="H9" s="12"/>
      <c r="I9" s="12"/>
      <c r="J9" s="12"/>
      <c r="K9" s="12"/>
      <c r="L9" s="12"/>
      <c r="M9" s="12"/>
      <c r="N9" s="11" t="s">
        <v>20</v>
      </c>
      <c r="O9" s="1"/>
      <c r="P9" s="1"/>
      <c r="Q9" s="1"/>
      <c r="R9" s="1"/>
      <c r="S9" s="1"/>
      <c r="T9" s="1"/>
    </row>
    <row r="10" spans="1:20" ht="18.75" customHeight="1">
      <c r="A10" s="68" t="s">
        <v>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1"/>
      <c r="P10" s="1"/>
      <c r="Q10" s="1"/>
      <c r="R10" s="1"/>
      <c r="S10" s="1"/>
      <c r="T10" s="1"/>
    </row>
    <row r="11" spans="1:14" ht="54.75" customHeight="1">
      <c r="A11" s="14">
        <v>2</v>
      </c>
      <c r="B11" s="26" t="s">
        <v>10</v>
      </c>
      <c r="C11" s="15" t="s">
        <v>11</v>
      </c>
      <c r="D11" s="11" t="s">
        <v>13</v>
      </c>
      <c r="E11" s="13">
        <v>100</v>
      </c>
      <c r="F11" s="13">
        <v>75</v>
      </c>
      <c r="G11" s="9">
        <f>E11+F11</f>
        <v>175</v>
      </c>
      <c r="H11" s="9"/>
      <c r="I11" s="9"/>
      <c r="J11" s="9"/>
      <c r="K11" s="9"/>
      <c r="L11" s="9"/>
      <c r="M11" s="9"/>
      <c r="N11" s="11" t="s">
        <v>14</v>
      </c>
    </row>
    <row r="12" spans="1:14" ht="15">
      <c r="A12" s="16"/>
      <c r="B12" s="17"/>
      <c r="C12" s="17"/>
      <c r="D12" s="18"/>
      <c r="E12" s="19"/>
      <c r="F12" s="20"/>
      <c r="G12" s="19"/>
      <c r="H12" s="19"/>
      <c r="I12" s="20"/>
      <c r="J12" s="19"/>
      <c r="K12" s="19"/>
      <c r="L12" s="20"/>
      <c r="M12" s="19"/>
      <c r="N12" s="21"/>
    </row>
    <row r="13" spans="1:14" ht="15">
      <c r="A13" s="16"/>
      <c r="B13" s="17"/>
      <c r="C13" s="17"/>
      <c r="D13" s="18"/>
      <c r="E13" s="19"/>
      <c r="F13" s="20"/>
      <c r="G13" s="19"/>
      <c r="H13" s="19"/>
      <c r="I13" s="20"/>
      <c r="J13" s="19"/>
      <c r="K13" s="19"/>
      <c r="L13" s="20"/>
      <c r="M13" s="19"/>
      <c r="N13" s="21"/>
    </row>
    <row r="14" spans="1:14" ht="15">
      <c r="A14" s="16"/>
      <c r="B14" s="17"/>
      <c r="C14" s="17"/>
      <c r="D14" s="18"/>
      <c r="E14" s="19"/>
      <c r="F14" s="20"/>
      <c r="G14" s="19"/>
      <c r="H14" s="19"/>
      <c r="I14" s="20"/>
      <c r="J14" s="19"/>
      <c r="K14" s="19"/>
      <c r="L14" s="20"/>
      <c r="M14" s="19"/>
      <c r="N14" s="21"/>
    </row>
    <row r="15" spans="1:14" ht="15">
      <c r="A15" s="16"/>
      <c r="B15" s="17"/>
      <c r="C15" s="17"/>
      <c r="D15" s="18"/>
      <c r="E15" s="19"/>
      <c r="F15" s="20"/>
      <c r="G15" s="19"/>
      <c r="H15" s="19"/>
      <c r="I15" s="20"/>
      <c r="J15" s="19"/>
      <c r="K15" s="19"/>
      <c r="L15" s="20"/>
      <c r="M15" s="19"/>
      <c r="N15" s="21"/>
    </row>
    <row r="16" spans="2:3" ht="15.75">
      <c r="B16" s="64" t="s">
        <v>22</v>
      </c>
      <c r="C16" s="64"/>
    </row>
    <row r="17" spans="2:13" ht="15.75">
      <c r="B17" s="7" t="s">
        <v>12</v>
      </c>
      <c r="C17" s="7"/>
      <c r="L17" s="64" t="s">
        <v>21</v>
      </c>
      <c r="M17" s="65"/>
    </row>
  </sheetData>
  <sheetProtection/>
  <mergeCells count="15">
    <mergeCell ref="B16:C16"/>
    <mergeCell ref="L17:M17"/>
    <mergeCell ref="A4:A5"/>
    <mergeCell ref="A2:N2"/>
    <mergeCell ref="A10:N10"/>
    <mergeCell ref="E4:G4"/>
    <mergeCell ref="N4:N5"/>
    <mergeCell ref="D4:D5"/>
    <mergeCell ref="B4:B5"/>
    <mergeCell ref="C4:C5"/>
    <mergeCell ref="H4:J4"/>
    <mergeCell ref="K4:M4"/>
    <mergeCell ref="A6:N6"/>
    <mergeCell ref="C8:C9"/>
    <mergeCell ref="A7:A9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H40"/>
  <sheetViews>
    <sheetView zoomScalePageLayoutView="0" workbookViewId="0" topLeftCell="A19">
      <selection activeCell="M29" sqref="M29"/>
    </sheetView>
  </sheetViews>
  <sheetFormatPr defaultColWidth="9.140625" defaultRowHeight="15"/>
  <cols>
    <col min="3" max="3" width="13.57421875" style="0" customWidth="1"/>
    <col min="4" max="5" width="9.7109375" style="0" bestFit="1" customWidth="1"/>
    <col min="6" max="6" width="10.7109375" style="0" bestFit="1" customWidth="1"/>
    <col min="7" max="7" width="13.421875" style="0" customWidth="1"/>
  </cols>
  <sheetData>
    <row r="3" ht="15.75" thickBot="1"/>
    <row r="4" spans="3:7" ht="15.75" thickBot="1">
      <c r="C4" s="30">
        <v>3090132.3</v>
      </c>
      <c r="D4" s="31">
        <v>947193.7</v>
      </c>
      <c r="E4" s="31">
        <v>1034867.1</v>
      </c>
      <c r="F4" s="31">
        <v>1108071.5</v>
      </c>
      <c r="G4" s="29">
        <f aca="true" t="shared" si="0" ref="G4:G9">SUM(D4:F4)</f>
        <v>3090132.3</v>
      </c>
    </row>
    <row r="5" spans="3:7" ht="15.75" thickBot="1">
      <c r="C5" s="32">
        <v>6051.5</v>
      </c>
      <c r="D5" s="33">
        <v>1414.5</v>
      </c>
      <c r="E5" s="33">
        <v>2256</v>
      </c>
      <c r="F5" s="33">
        <v>2381</v>
      </c>
      <c r="G5" s="29">
        <f t="shared" si="0"/>
        <v>6051.5</v>
      </c>
    </row>
    <row r="6" spans="3:7" ht="15.75" thickBot="1">
      <c r="C6" s="32">
        <v>11751.2</v>
      </c>
      <c r="D6" s="33">
        <v>4542.5</v>
      </c>
      <c r="E6" s="33">
        <v>3507.9</v>
      </c>
      <c r="F6" s="33">
        <v>3700.8</v>
      </c>
      <c r="G6" s="29">
        <f t="shared" si="0"/>
        <v>11751.2</v>
      </c>
    </row>
    <row r="7" spans="2:7" ht="15.75" thickBot="1">
      <c r="B7" s="27"/>
      <c r="C7" s="34">
        <f>SUM(C5:C6)</f>
        <v>17802.7</v>
      </c>
      <c r="D7" s="34">
        <f>SUM(D5:D6)</f>
        <v>5957</v>
      </c>
      <c r="E7" s="34">
        <f>SUM(E5:E6)</f>
        <v>5763.9</v>
      </c>
      <c r="F7" s="34">
        <f>SUM(F5:F6)</f>
        <v>6081.8</v>
      </c>
      <c r="G7" s="29">
        <f t="shared" si="0"/>
        <v>17802.7</v>
      </c>
    </row>
    <row r="8" spans="3:7" ht="15.75" thickBot="1">
      <c r="C8" s="35">
        <f>C4-C7</f>
        <v>3072329.5999999996</v>
      </c>
      <c r="D8" s="35">
        <f>D4-D7</f>
        <v>941236.7</v>
      </c>
      <c r="E8" s="35">
        <f>E4-E7</f>
        <v>1029103.2</v>
      </c>
      <c r="F8" s="35">
        <f>F4-F7</f>
        <v>1101989.7</v>
      </c>
      <c r="G8" s="29">
        <f t="shared" si="0"/>
        <v>3072329.5999999996</v>
      </c>
    </row>
    <row r="9" spans="3:7" ht="15">
      <c r="C9" s="36">
        <v>1767424.4</v>
      </c>
      <c r="D9" s="37">
        <v>538926.8</v>
      </c>
      <c r="E9" s="37">
        <v>594734.9</v>
      </c>
      <c r="F9" s="37">
        <v>633762.7</v>
      </c>
      <c r="G9" s="29">
        <f t="shared" si="0"/>
        <v>1767424.4000000001</v>
      </c>
    </row>
    <row r="10" spans="3:7" ht="15">
      <c r="C10" s="28">
        <f>C9-C7</f>
        <v>1749621.7</v>
      </c>
      <c r="D10" s="28">
        <f>D9-D7</f>
        <v>532969.8</v>
      </c>
      <c r="E10" s="28">
        <f>E9-E7</f>
        <v>588971</v>
      </c>
      <c r="F10" s="28">
        <f>F9-F7</f>
        <v>627680.8999999999</v>
      </c>
      <c r="G10" s="29">
        <f>SUM(D10:F10)</f>
        <v>1749621.7</v>
      </c>
    </row>
    <row r="11" ht="15.75" thickBot="1"/>
    <row r="12" spans="3:7" ht="15.75" thickBot="1">
      <c r="C12" s="41">
        <f>D12+E12+F12</f>
        <v>2863557.8</v>
      </c>
      <c r="D12" s="42">
        <v>869374</v>
      </c>
      <c r="E12" s="33">
        <v>962596.8</v>
      </c>
      <c r="F12" s="33">
        <v>1031587</v>
      </c>
      <c r="G12" s="40">
        <f>SUM(D12:F12)</f>
        <v>2863557.8</v>
      </c>
    </row>
    <row r="13" spans="3:7" ht="15">
      <c r="C13" s="41">
        <f>C12-C7</f>
        <v>2845755.0999999996</v>
      </c>
      <c r="D13" s="41">
        <f>D12-D7</f>
        <v>863417</v>
      </c>
      <c r="E13" s="41">
        <f>E12-E7</f>
        <v>956832.9</v>
      </c>
      <c r="F13" s="41">
        <f>F12-F7</f>
        <v>1025505.2</v>
      </c>
      <c r="G13" s="40">
        <f>SUM(D13:F13)</f>
        <v>2845755.0999999996</v>
      </c>
    </row>
    <row r="15" spans="2:6" ht="15">
      <c r="B15" t="s">
        <v>24</v>
      </c>
      <c r="C15" s="44">
        <v>1749621.7</v>
      </c>
      <c r="D15" s="45">
        <v>532969.8</v>
      </c>
      <c r="E15" s="45">
        <v>588971</v>
      </c>
      <c r="F15" s="45">
        <v>627680.9</v>
      </c>
    </row>
    <row r="16" spans="2:6" ht="15">
      <c r="B16" t="s">
        <v>25</v>
      </c>
      <c r="C16" s="45">
        <v>216587</v>
      </c>
      <c r="D16" s="45">
        <v>68005.2</v>
      </c>
      <c r="E16" s="45">
        <v>72187.3</v>
      </c>
      <c r="F16" s="45">
        <v>76394.5</v>
      </c>
    </row>
    <row r="17" spans="2:6" ht="15">
      <c r="B17" t="s">
        <v>26</v>
      </c>
      <c r="C17" s="46">
        <f>SUM(C15:C16)</f>
        <v>1966208.7</v>
      </c>
      <c r="D17" s="47">
        <f>SUM(D15:D16)</f>
        <v>600975</v>
      </c>
      <c r="E17" s="46">
        <f>SUM(E15:E16)</f>
        <v>661158.3</v>
      </c>
      <c r="F17" s="46">
        <f>SUM(F15:F16)</f>
        <v>704075.4</v>
      </c>
    </row>
    <row r="19" ht="15.75" thickBot="1"/>
    <row r="20" spans="3:6" ht="15.75" thickBot="1">
      <c r="C20" s="39">
        <v>941236.7</v>
      </c>
      <c r="D20" s="5">
        <v>1029103.2</v>
      </c>
      <c r="E20" s="5">
        <v>1101989.7</v>
      </c>
      <c r="F20" s="5">
        <v>3072329.6</v>
      </c>
    </row>
    <row r="21" spans="3:6" ht="15.75" thickBot="1">
      <c r="C21" s="48">
        <v>863417</v>
      </c>
      <c r="D21" s="6">
        <v>956832.9</v>
      </c>
      <c r="E21" s="6">
        <v>1025505.2</v>
      </c>
      <c r="F21" s="6">
        <v>2845755.1</v>
      </c>
    </row>
    <row r="22" spans="3:6" ht="15.75" thickBot="1">
      <c r="C22" s="48">
        <v>77819.7</v>
      </c>
      <c r="D22" s="6">
        <v>72270.3</v>
      </c>
      <c r="E22" s="6">
        <v>76484.5</v>
      </c>
      <c r="F22" s="6">
        <v>226574.5</v>
      </c>
    </row>
    <row r="23" spans="3:7" ht="15.75" thickBot="1">
      <c r="C23" s="48">
        <v>34804.2</v>
      </c>
      <c r="D23" s="6">
        <v>26342.1</v>
      </c>
      <c r="E23" s="6">
        <v>28104</v>
      </c>
      <c r="F23" s="6">
        <v>89250.3</v>
      </c>
      <c r="G23" t="s">
        <v>28</v>
      </c>
    </row>
    <row r="24" spans="3:6" ht="15.75" thickBot="1">
      <c r="C24" s="48">
        <v>339661.7</v>
      </c>
      <c r="D24" s="6">
        <v>367589.2</v>
      </c>
      <c r="E24" s="6">
        <v>397536.7</v>
      </c>
      <c r="F24" s="6">
        <v>1104787.6</v>
      </c>
    </row>
    <row r="25" spans="3:6" ht="15.75" thickBot="1">
      <c r="C25" s="48">
        <v>600</v>
      </c>
      <c r="D25" s="6">
        <v>355.7</v>
      </c>
      <c r="E25" s="6">
        <v>377.6</v>
      </c>
      <c r="F25" s="6">
        <v>1333.3</v>
      </c>
    </row>
    <row r="26" spans="3:6" ht="15.75" thickBot="1">
      <c r="C26" s="48">
        <v>600975</v>
      </c>
      <c r="D26" s="6">
        <v>661158.3</v>
      </c>
      <c r="E26" s="6">
        <v>704075.4</v>
      </c>
      <c r="F26" s="6">
        <v>1966208.7</v>
      </c>
    </row>
    <row r="27" spans="3:6" ht="15">
      <c r="C27" s="38">
        <f>SUM(C24:C26)</f>
        <v>941236.7</v>
      </c>
      <c r="D27" s="38">
        <f>SUM(D24:D26)</f>
        <v>1029103.2000000001</v>
      </c>
      <c r="E27" s="38">
        <f>SUM(E24:E26)</f>
        <v>1101989.7</v>
      </c>
      <c r="F27" s="38">
        <f>SUM(F24:F26)</f>
        <v>3072329.6</v>
      </c>
    </row>
    <row r="28" spans="3:6" ht="15.75" thickBot="1">
      <c r="C28" s="38"/>
      <c r="D28" s="38"/>
      <c r="E28" s="38"/>
      <c r="F28" s="38"/>
    </row>
    <row r="29" spans="2:6" ht="15.75" thickBot="1">
      <c r="B29" t="s">
        <v>24</v>
      </c>
      <c r="C29" s="43">
        <v>1749621.7</v>
      </c>
      <c r="D29" s="50">
        <v>532969.8</v>
      </c>
      <c r="E29" s="50">
        <v>588971</v>
      </c>
      <c r="F29" s="50">
        <v>627680.9</v>
      </c>
    </row>
    <row r="30" spans="2:7" ht="15.75" thickBot="1">
      <c r="B30" t="s">
        <v>25</v>
      </c>
      <c r="C30" s="51">
        <v>228024.8</v>
      </c>
      <c r="D30" s="52">
        <v>79443</v>
      </c>
      <c r="E30" s="52">
        <v>72187.3</v>
      </c>
      <c r="F30" s="52">
        <v>76394.5</v>
      </c>
      <c r="G30" t="s">
        <v>27</v>
      </c>
    </row>
    <row r="31" spans="2:6" ht="15">
      <c r="B31" t="s">
        <v>26</v>
      </c>
      <c r="C31" s="49">
        <f>SUM(C29:C30)</f>
        <v>1977646.5</v>
      </c>
      <c r="D31" s="49">
        <f>SUM(D29:D30)</f>
        <v>612412.8</v>
      </c>
      <c r="E31" s="49">
        <f>SUM(E29:E30)</f>
        <v>661158.3</v>
      </c>
      <c r="F31" s="49">
        <f>SUM(F29:F30)</f>
        <v>704075.4</v>
      </c>
    </row>
    <row r="33" ht="15.75" thickBot="1"/>
    <row r="34" spans="3:8" ht="15.75" thickBot="1">
      <c r="C34" s="42">
        <v>952674.5</v>
      </c>
      <c r="D34" s="33">
        <v>1029103.2</v>
      </c>
      <c r="E34" s="33">
        <v>1101989.7</v>
      </c>
      <c r="F34" s="33">
        <f>3072329.6+11437.8</f>
        <v>3083767.4</v>
      </c>
      <c r="G34">
        <f>C34+D34+E34</f>
        <v>3083767.4</v>
      </c>
      <c r="H34">
        <f>F34-G34</f>
        <v>0</v>
      </c>
    </row>
    <row r="35" spans="3:6" ht="15.75" thickBot="1">
      <c r="C35" s="53">
        <v>863417</v>
      </c>
      <c r="D35" s="54">
        <v>956832.9</v>
      </c>
      <c r="E35" s="54">
        <v>1025505.2</v>
      </c>
      <c r="F35" s="54">
        <v>2845755.1</v>
      </c>
    </row>
    <row r="36" spans="3:8" ht="15.75" thickBot="1">
      <c r="C36" s="53">
        <f>77819.7+11437.8</f>
        <v>89257.5</v>
      </c>
      <c r="D36" s="54">
        <v>72270.3</v>
      </c>
      <c r="E36" s="54">
        <v>76484.5</v>
      </c>
      <c r="F36" s="54">
        <f>226574.5+11437.8</f>
        <v>238012.3</v>
      </c>
      <c r="G36">
        <f>C36+D36+E36</f>
        <v>238012.3</v>
      </c>
      <c r="H36">
        <f>F36-G36</f>
        <v>0</v>
      </c>
    </row>
    <row r="37" spans="3:8" ht="15.75" thickBot="1">
      <c r="C37" s="53">
        <f>34804.2+11437.8</f>
        <v>46242</v>
      </c>
      <c r="D37" s="54">
        <v>26342.1</v>
      </c>
      <c r="E37" s="54">
        <v>28104</v>
      </c>
      <c r="F37" s="54">
        <f>89250.3+11437.8</f>
        <v>100688.1</v>
      </c>
      <c r="G37">
        <f>C37+D37+E37</f>
        <v>100688.1</v>
      </c>
      <c r="H37">
        <f>F37-G37</f>
        <v>0</v>
      </c>
    </row>
    <row r="38" spans="3:6" ht="15.75" thickBot="1">
      <c r="C38" s="53">
        <v>339661.7</v>
      </c>
      <c r="D38" s="54">
        <v>367589.2</v>
      </c>
      <c r="E38" s="54">
        <v>397536.7</v>
      </c>
      <c r="F38" s="54">
        <v>1104787.6</v>
      </c>
    </row>
    <row r="39" spans="3:6" ht="15.75" thickBot="1">
      <c r="C39" s="53">
        <v>600</v>
      </c>
      <c r="D39" s="54">
        <v>355.7</v>
      </c>
      <c r="E39" s="54">
        <v>377.6</v>
      </c>
      <c r="F39" s="54">
        <v>1333.3</v>
      </c>
    </row>
    <row r="40" spans="3:8" ht="15.75" thickBot="1">
      <c r="C40" s="53">
        <f>600975+11437.8</f>
        <v>612412.8</v>
      </c>
      <c r="D40" s="54">
        <v>661158.3</v>
      </c>
      <c r="E40" s="54">
        <v>704075.4</v>
      </c>
      <c r="F40" s="54">
        <f>1966208.7+11437.8</f>
        <v>1977646.5</v>
      </c>
      <c r="G40">
        <f>C40+D40+E40</f>
        <v>1977646.5</v>
      </c>
      <c r="H40">
        <f>F40-G40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Prime Auditor</dc:creator>
  <cp:keywords/>
  <dc:description/>
  <cp:lastModifiedBy>Гончарова Наталія Олександрівна</cp:lastModifiedBy>
  <cp:lastPrinted>2019-06-21T09:53:57Z</cp:lastPrinted>
  <dcterms:created xsi:type="dcterms:W3CDTF">2017-10-11T08:03:09Z</dcterms:created>
  <dcterms:modified xsi:type="dcterms:W3CDTF">2019-06-21T09:54:00Z</dcterms:modified>
  <cp:category/>
  <cp:version/>
  <cp:contentType/>
  <cp:contentStatus/>
</cp:coreProperties>
</file>