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20" sheetId="1" r:id="rId1"/>
  </sheets>
  <definedNames>
    <definedName name="_xlnm.Print_Area" localSheetId="0">'2020'!$A$1:$L$258</definedName>
  </definedNames>
  <calcPr fullCalcOnLoad="1"/>
</workbook>
</file>

<file path=xl/sharedStrings.xml><?xml version="1.0" encoding="utf-8"?>
<sst xmlns="http://schemas.openxmlformats.org/spreadsheetml/2006/main" count="413" uniqueCount="171">
  <si>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</si>
  <si>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</si>
  <si>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</si>
  <si>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</si>
  <si>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</si>
  <si>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</si>
  <si>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</si>
  <si>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</si>
  <si>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</si>
  <si>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</si>
  <si>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</si>
  <si>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</si>
  <si>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</si>
  <si>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</si>
  <si>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</si>
  <si>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</si>
  <si>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</si>
  <si>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</si>
  <si>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</si>
  <si>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</si>
  <si>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</si>
  <si>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</si>
  <si>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</si>
  <si>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</si>
  <si>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</si>
  <si>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</si>
  <si>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</si>
  <si>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</si>
  <si>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</si>
  <si>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</si>
  <si>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</si>
  <si>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</si>
  <si>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</si>
  <si>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</si>
  <si>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</si>
  <si>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</si>
  <si>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</si>
  <si>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</si>
  <si>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</si>
  <si>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</si>
  <si>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</si>
  <si>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</si>
  <si>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</si>
  <si>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</si>
  <si>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</si>
  <si>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</si>
  <si>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</si>
  <si>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</si>
  <si>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</si>
  <si>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</si>
  <si>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</si>
  <si>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</si>
  <si>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</si>
  <si>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</si>
  <si>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</si>
  <si>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</si>
  <si>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</si>
  <si>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</si>
  <si>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</si>
  <si>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</si>
  <si>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</si>
  <si>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</si>
  <si>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</si>
  <si>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</si>
  <si>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</si>
  <si>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</si>
  <si>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</si>
  <si>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</si>
  <si>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</si>
  <si>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</si>
  <si>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</si>
  <si>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</si>
  <si>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</si>
  <si>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</si>
  <si>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</si>
  <si>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</si>
  <si>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</si>
  <si>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</si>
  <si>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</si>
  <si>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</si>
  <si>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</si>
  <si>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</si>
  <si>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</si>
  <si>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</si>
  <si>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</si>
  <si>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</si>
  <si>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</si>
  <si>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</si>
  <si>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</si>
  <si>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</si>
  <si>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</si>
  <si>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</si>
  <si>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</si>
  <si>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</si>
  <si>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</si>
  <si>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</si>
  <si>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</si>
  <si>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</si>
  <si>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</si>
  <si>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</si>
  <si>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</si>
  <si>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</si>
  <si>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</si>
  <si>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</si>
  <si>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</si>
  <si>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</si>
  <si>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</si>
  <si>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</si>
  <si>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</si>
  <si>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</si>
  <si>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</si>
  <si>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</si>
  <si>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</si>
  <si>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</si>
  <si>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</si>
  <si>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</si>
  <si>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</si>
  <si>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</si>
  <si>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</si>
  <si>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</si>
  <si>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</si>
  <si>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</si>
  <si>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</si>
  <si>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</si>
  <si>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</si>
  <si>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</si>
  <si>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</si>
  <si>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</si>
  <si>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</si>
  <si>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</si>
  <si>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та людей похилого віку: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</si>
  <si>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</si>
  <si>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 xml:space="preserve">до програми Сумської міської об’єднаної територіальної громади «Милосердя» на 2019 – 2021 роки»
</t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</si>
  <si>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</si>
  <si>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</si>
  <si>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</si>
  <si>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</si>
  <si>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</si>
  <si>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</si>
  <si>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</si>
  <si>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</si>
  <si>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</si>
  <si>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</si>
  <si>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</si>
  <si>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</si>
  <si>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(щомісячна грошова допомога) </t>
  </si>
  <si>
    <t xml:space="preserve"> - вшанування ветеранів війни та праці, осіб з інвалідністю та дітей з інвалідністю, громадян постраждалих внаслідок аварії на ЧАЕС під час проведення святкових заходів, відзначення пам’ятних дат;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</si>
  <si>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</si>
  <si>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</si>
  <si>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</si>
  <si>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</si>
  <si>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</si>
  <si>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</si>
  <si>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</si>
  <si>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</si>
  <si>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</si>
  <si>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</si>
  <si>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</si>
  <si>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</si>
  <si>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</si>
  <si>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</si>
  <si>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</si>
  <si>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</si>
  <si>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</si>
  <si>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</si>
  <si>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</si>
  <si>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</si>
  <si>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Сумський міський голова</t>
  </si>
  <si>
    <t>О.М. Лисенко</t>
  </si>
  <si>
    <t>Виконавець: Масік Т.О.</t>
  </si>
  <si>
    <t>___________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</si>
</sst>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justify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top" wrapText="1"/>
    </xf>
    <xf numFmtId="209" fontId="5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5" fillId="0" borderId="16" xfId="0" applyNumberFormat="1" applyFont="1" applyFill="1" applyBorder="1" applyAlignment="1">
      <alignment horizontal="justify" vertical="center" wrapText="1"/>
    </xf>
    <xf numFmtId="49" fontId="55" fillId="0" borderId="11" xfId="0" applyNumberFormat="1" applyFont="1" applyFill="1" applyBorder="1" applyAlignment="1">
      <alignment horizontal="justify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6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8"/>
  <sheetViews>
    <sheetView tabSelected="1" zoomScale="90" zoomScaleNormal="90" zoomScaleSheetLayoutView="71" workbookViewId="0" topLeftCell="A88">
      <selection activeCell="G195" sqref="G195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66" t="s">
        <v>121</v>
      </c>
      <c r="J2" s="66"/>
      <c r="K2" s="66"/>
      <c r="L2" s="66"/>
    </row>
    <row r="3" spans="9:12" ht="113.25" customHeight="1">
      <c r="I3" s="67" t="s">
        <v>132</v>
      </c>
      <c r="J3" s="67"/>
      <c r="K3" s="67"/>
      <c r="L3" s="67"/>
    </row>
    <row r="4" spans="9:12" ht="23.25" customHeight="1">
      <c r="I4" s="84"/>
      <c r="J4" s="84"/>
      <c r="K4" s="84"/>
      <c r="L4" s="84"/>
    </row>
    <row r="5" spans="9:11" ht="17.25" customHeight="1">
      <c r="I5" s="30"/>
      <c r="J5" s="51"/>
      <c r="K5" s="51"/>
    </row>
    <row r="6" ht="18" customHeight="1"/>
    <row r="7" spans="1:12" ht="18.75" customHeight="1">
      <c r="A7" s="93" t="s">
        <v>133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.75">
      <c r="A8" s="39" t="s">
        <v>6</v>
      </c>
      <c r="L8" s="40" t="s">
        <v>4</v>
      </c>
    </row>
    <row r="9" spans="1:12" ht="33.75" customHeight="1">
      <c r="A9" s="94" t="s">
        <v>23</v>
      </c>
      <c r="B9" s="94" t="s">
        <v>12</v>
      </c>
      <c r="C9" s="95" t="s">
        <v>134</v>
      </c>
      <c r="D9" s="96"/>
      <c r="E9" s="97"/>
      <c r="F9" s="98" t="s">
        <v>123</v>
      </c>
      <c r="G9" s="98"/>
      <c r="H9" s="98"/>
      <c r="I9" s="98" t="s">
        <v>46</v>
      </c>
      <c r="J9" s="98"/>
      <c r="K9" s="98"/>
      <c r="L9" s="94" t="s">
        <v>9</v>
      </c>
    </row>
    <row r="10" spans="1:12" ht="24.75" customHeight="1">
      <c r="A10" s="94"/>
      <c r="B10" s="94"/>
      <c r="C10" s="94" t="s">
        <v>7</v>
      </c>
      <c r="D10" s="94" t="s">
        <v>0</v>
      </c>
      <c r="E10" s="94"/>
      <c r="F10" s="94" t="s">
        <v>7</v>
      </c>
      <c r="G10" s="94" t="s">
        <v>166</v>
      </c>
      <c r="H10" s="94"/>
      <c r="I10" s="94" t="s">
        <v>7</v>
      </c>
      <c r="J10" s="94" t="s">
        <v>166</v>
      </c>
      <c r="K10" s="94"/>
      <c r="L10" s="94"/>
    </row>
    <row r="11" spans="1:14" ht="32.25" customHeight="1">
      <c r="A11" s="94"/>
      <c r="B11" s="94"/>
      <c r="C11" s="94"/>
      <c r="D11" s="2" t="s">
        <v>18</v>
      </c>
      <c r="E11" s="2" t="s">
        <v>17</v>
      </c>
      <c r="F11" s="94"/>
      <c r="G11" s="2" t="s">
        <v>18</v>
      </c>
      <c r="H11" s="2" t="s">
        <v>17</v>
      </c>
      <c r="I11" s="94"/>
      <c r="J11" s="2" t="s">
        <v>18</v>
      </c>
      <c r="K11" s="2" t="s">
        <v>17</v>
      </c>
      <c r="L11" s="94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86417062</v>
      </c>
      <c r="D13" s="6">
        <f>+D21+D104+D114+D129+D154+D160+D166+D171+D205+D214+D233+D200+D201</f>
        <v>86375062</v>
      </c>
      <c r="E13" s="6">
        <f>+E21+E104+E114+E129+E154+E160+E166+E171+E205+E214+E233+E200+E201</f>
        <v>42000</v>
      </c>
      <c r="F13" s="6">
        <f>+G13+H13</f>
        <v>86830400</v>
      </c>
      <c r="G13" s="6">
        <f>+G21+G104+G114+G129+G154+G160+G166+G171+G205+G214+G233+G200+G201</f>
        <v>86794760</v>
      </c>
      <c r="H13" s="6">
        <f>+H21+H104+H114+H129+H154+H160+H166+H171+H205+H214+H233+H200+H201</f>
        <v>35640</v>
      </c>
      <c r="I13" s="6">
        <f>+J13+K13</f>
        <v>91618893</v>
      </c>
      <c r="J13" s="6">
        <f>+J21+J104+J114+J129+J154+J160+J166+J171+J205+J214+J233+J200+J201</f>
        <v>91581222</v>
      </c>
      <c r="K13" s="6">
        <f>+K21+K104+K114+K129+K154+K160+K166+K171+K205+K214+K233+K200+K201</f>
        <v>37671</v>
      </c>
      <c r="L13" s="8"/>
      <c r="N13" s="32"/>
    </row>
    <row r="14" spans="1:12" ht="22.5" customHeight="1">
      <c r="A14" s="73" t="s">
        <v>135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33" customHeight="1">
      <c r="A15" s="70" t="s">
        <v>104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128</v>
      </c>
    </row>
    <row r="18" spans="1:12" ht="22.5" customHeight="1">
      <c r="A18" s="71" t="s">
        <v>38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" customHeight="1">
      <c r="A19" s="101" t="s">
        <v>136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21.75" customHeight="1">
      <c r="A20" s="70" t="s">
        <v>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22.5" customHeight="1">
      <c r="A21" s="45" t="s">
        <v>15</v>
      </c>
      <c r="B21" s="43"/>
      <c r="C21" s="3">
        <f>E21+D21</f>
        <v>14329445</v>
      </c>
      <c r="D21" s="3">
        <f>D22+D63+D87+D95+D96+D97+D98+D99+D100</f>
        <v>14287445</v>
      </c>
      <c r="E21" s="3">
        <f>E22+E63+E87+E95+E96+E97+E98+E99+E100</f>
        <v>42000</v>
      </c>
      <c r="F21" s="6">
        <f>G21+H21</f>
        <v>11909600</v>
      </c>
      <c r="G21" s="3">
        <f>G22+G63+G87+G95+G96+G97+G98+G99+G100</f>
        <v>11873960</v>
      </c>
      <c r="H21" s="3">
        <f>H22+H63+H87+H95+H96+H97+H98+H99+H100</f>
        <v>35640</v>
      </c>
      <c r="I21" s="6">
        <f>J21+K21</f>
        <v>12475064</v>
      </c>
      <c r="J21" s="3">
        <f>J22+J63+J87+J95+J96+J97+J98+J99+J100</f>
        <v>12437393</v>
      </c>
      <c r="K21" s="3">
        <f>K22+K63+K87+K95+K96+K97+K98+K99+K100</f>
        <v>37671</v>
      </c>
      <c r="L21" s="44"/>
    </row>
    <row r="22" spans="1:12" ht="25.5" customHeight="1">
      <c r="A22" s="35" t="s">
        <v>88</v>
      </c>
      <c r="B22" s="43"/>
      <c r="C22" s="3">
        <f>D22+E22</f>
        <v>12675218</v>
      </c>
      <c r="D22" s="3">
        <f>D23+D24+D28+D29+D30+D31+D32+D33+D34+D35+D36+D37+D38+D39+D40+D41+D42+D43+D46+D47+D48+D49+D50+D51+D52+D53+D54+D55+D56+D59+D60+D61+D62</f>
        <v>12675218</v>
      </c>
      <c r="E22" s="3">
        <f>E23+E24+E28+E29+E30+E31+E32+E33+E34+E35+E36+E37+E38+E39+E40+E41+E42+E43+E46+E47+E48+E49+E50+E51+E52+E53+E54+E55+E56+E59+E60+E61+E62</f>
        <v>0</v>
      </c>
      <c r="F22" s="6">
        <f>G22+H22</f>
        <v>10439973</v>
      </c>
      <c r="G22" s="3">
        <f>G23+G24+G28+G29+G30+G31+G32+G33+G34+G35+G36+G37+G38+G39+G40+G41+G42+G43+G46+G47+G48+G49+G50+G51+G52+G53+G54+G55+G56+G59+G60+G61+G62</f>
        <v>10439973</v>
      </c>
      <c r="H22" s="3">
        <f>H23+H24+H28+H29+H30+H31+H32+H33+H34+H35+H36+H37+H38+H39+H40+H41+H42+H43+H46+H47+H48+H49+H50+H51+H52+H53+H54+H55+H56+H59+H60+H61+H62</f>
        <v>0</v>
      </c>
      <c r="I22" s="6">
        <f>J22+K22</f>
        <v>10924706</v>
      </c>
      <c r="J22" s="3">
        <f>J23+J24+J28+J29+J30+J31+J32+J33+J34+J35+J36+J37+J38+J39+J40+J41+J42+J43+J46+J47+J48+J49+J50+J51+J52+J53+J54+J55+J56+J59+J60+J61+J62</f>
        <v>10924706</v>
      </c>
      <c r="K22" s="3">
        <f>K23+K24+K28+K29+K30+K31+K32+K33+K34+K35+K36+K37+K38+K39+K40+K41+K42+K43+K46+K47+K48+K49+K50+K51+K52+K53+K54+K55+K56+K59+K60+K61+K62</f>
        <v>0</v>
      </c>
      <c r="L22" s="44"/>
    </row>
    <row r="23" spans="1:12" ht="30" customHeight="1">
      <c r="A23" s="89" t="s">
        <v>137</v>
      </c>
      <c r="B23" s="2" t="s">
        <v>138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1" t="s">
        <v>87</v>
      </c>
    </row>
    <row r="24" spans="1:12" ht="35.25" customHeight="1">
      <c r="A24" s="90"/>
      <c r="B24" s="64" t="s">
        <v>127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92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68" t="s">
        <v>122</v>
      </c>
      <c r="J26" s="68"/>
      <c r="K26" s="68"/>
      <c r="L26" s="68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99" t="s">
        <v>3</v>
      </c>
      <c r="B28" s="2" t="s">
        <v>138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1" t="s">
        <v>87</v>
      </c>
      <c r="N28" s="34"/>
    </row>
    <row r="29" spans="1:12" ht="48" customHeight="1">
      <c r="A29" s="100"/>
      <c r="B29" s="64" t="s">
        <v>127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2"/>
    </row>
    <row r="30" spans="1:12" ht="29.25" customHeight="1">
      <c r="A30" s="102" t="s">
        <v>22</v>
      </c>
      <c r="B30" s="64" t="s">
        <v>138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1" t="s">
        <v>87</v>
      </c>
    </row>
    <row r="31" spans="1:12" ht="45" customHeight="1">
      <c r="A31" s="103"/>
      <c r="B31" s="64" t="s">
        <v>127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2"/>
    </row>
    <row r="32" spans="1:12" ht="33" customHeight="1">
      <c r="A32" s="89" t="s">
        <v>13</v>
      </c>
      <c r="B32" s="64" t="s">
        <v>138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1" t="s">
        <v>85</v>
      </c>
    </row>
    <row r="33" spans="1:12" ht="43.5" customHeight="1">
      <c r="A33" s="90"/>
      <c r="B33" s="64" t="s">
        <v>127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2"/>
    </row>
    <row r="34" spans="1:12" ht="31.5" customHeight="1">
      <c r="A34" s="89" t="s">
        <v>139</v>
      </c>
      <c r="B34" s="64" t="s">
        <v>138</v>
      </c>
      <c r="C34" s="6">
        <v>51112</v>
      </c>
      <c r="D34" s="7">
        <v>51112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1" t="s">
        <v>85</v>
      </c>
    </row>
    <row r="35" spans="1:12" ht="39.75" customHeight="1">
      <c r="A35" s="90"/>
      <c r="B35" s="64" t="s">
        <v>127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2"/>
    </row>
    <row r="36" spans="1:12" ht="32.25" customHeight="1">
      <c r="A36" s="89" t="s">
        <v>26</v>
      </c>
      <c r="B36" s="64" t="s">
        <v>138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1" t="s">
        <v>85</v>
      </c>
    </row>
    <row r="37" spans="1:12" ht="43.5" customHeight="1">
      <c r="A37" s="90"/>
      <c r="B37" s="64" t="s">
        <v>127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2"/>
    </row>
    <row r="38" spans="1:12" ht="37.5" customHeight="1">
      <c r="A38" s="89" t="s">
        <v>66</v>
      </c>
      <c r="B38" s="64" t="s">
        <v>138</v>
      </c>
      <c r="C38" s="6">
        <f t="shared" si="2"/>
        <v>134730</v>
      </c>
      <c r="D38" s="7">
        <v>134730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1" t="s">
        <v>85</v>
      </c>
    </row>
    <row r="39" spans="1:12" ht="48" customHeight="1">
      <c r="A39" s="90"/>
      <c r="B39" s="64" t="s">
        <v>127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2"/>
    </row>
    <row r="40" spans="1:12" ht="48" customHeight="1">
      <c r="A40" s="89" t="s">
        <v>47</v>
      </c>
      <c r="B40" s="64" t="s">
        <v>138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1" t="s">
        <v>85</v>
      </c>
    </row>
    <row r="41" spans="1:12" ht="37.5" customHeight="1">
      <c r="A41" s="90"/>
      <c r="B41" s="64" t="s">
        <v>127</v>
      </c>
      <c r="C41" s="3">
        <f t="shared" si="2"/>
        <v>0</v>
      </c>
      <c r="D41" s="4">
        <v>0</v>
      </c>
      <c r="E41" s="4">
        <v>0</v>
      </c>
      <c r="F41" s="6">
        <f>G41+H41</f>
        <v>21741</v>
      </c>
      <c r="G41" s="7">
        <v>21741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2"/>
    </row>
    <row r="42" spans="1:12" ht="37.5" customHeight="1">
      <c r="A42" s="89" t="s">
        <v>140</v>
      </c>
      <c r="B42" s="64" t="s">
        <v>138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1" t="s">
        <v>85</v>
      </c>
    </row>
    <row r="43" spans="1:12" ht="36.75" customHeight="1">
      <c r="A43" s="90"/>
      <c r="B43" s="64" t="s">
        <v>127</v>
      </c>
      <c r="C43" s="3">
        <f t="shared" si="2"/>
        <v>0</v>
      </c>
      <c r="D43" s="4">
        <v>0</v>
      </c>
      <c r="E43" s="4">
        <v>0</v>
      </c>
      <c r="F43" s="6">
        <f t="shared" si="1"/>
        <v>637600</v>
      </c>
      <c r="G43" s="7">
        <v>637600</v>
      </c>
      <c r="H43" s="4">
        <v>0</v>
      </c>
      <c r="I43" s="3">
        <f t="shared" si="0"/>
        <v>637600</v>
      </c>
      <c r="J43" s="7">
        <v>637600</v>
      </c>
      <c r="K43" s="4">
        <v>0</v>
      </c>
      <c r="L43" s="92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68" t="s">
        <v>122</v>
      </c>
      <c r="J44" s="68"/>
      <c r="K44" s="68"/>
      <c r="L44" s="68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89" t="s">
        <v>24</v>
      </c>
      <c r="B46" s="64" t="s">
        <v>138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1" t="s">
        <v>85</v>
      </c>
    </row>
    <row r="47" spans="1:12" ht="44.25" customHeight="1">
      <c r="A47" s="90"/>
      <c r="B47" s="64" t="s">
        <v>127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2"/>
    </row>
    <row r="48" spans="1:12" ht="36.75" customHeight="1">
      <c r="A48" s="89" t="s">
        <v>141</v>
      </c>
      <c r="B48" s="64" t="s">
        <v>138</v>
      </c>
      <c r="C48" s="6">
        <f>+D48+E48</f>
        <v>764850</v>
      </c>
      <c r="D48" s="7">
        <f>33000+731850</f>
        <v>764850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1" t="s">
        <v>85</v>
      </c>
    </row>
    <row r="49" spans="1:12" ht="55.5" customHeight="1">
      <c r="A49" s="90"/>
      <c r="B49" s="64" t="s">
        <v>127</v>
      </c>
      <c r="C49" s="3">
        <f>D49+E49</f>
        <v>0</v>
      </c>
      <c r="D49" s="4">
        <v>0</v>
      </c>
      <c r="E49" s="4">
        <v>0</v>
      </c>
      <c r="F49" s="6">
        <f t="shared" si="1"/>
        <v>742700</v>
      </c>
      <c r="G49" s="7">
        <v>742700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2"/>
    </row>
    <row r="50" spans="1:12" ht="65.25" customHeight="1">
      <c r="A50" s="14" t="s">
        <v>106</v>
      </c>
      <c r="B50" s="64" t="s">
        <v>138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108</v>
      </c>
      <c r="B51" s="64" t="s">
        <v>138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109</v>
      </c>
      <c r="B52" s="64" t="s">
        <v>138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114</v>
      </c>
      <c r="B53" s="64" t="s">
        <v>138</v>
      </c>
      <c r="C53" s="6">
        <f aca="true" t="shared" si="3" ref="C53:C63">+D53+E53</f>
        <v>400000</v>
      </c>
      <c r="D53" s="7">
        <v>400000</v>
      </c>
      <c r="E53" s="7">
        <v>0</v>
      </c>
      <c r="F53" s="6">
        <f aca="true" t="shared" si="4" ref="F53:F63">G53+H53</f>
        <v>0</v>
      </c>
      <c r="G53" s="7">
        <v>0</v>
      </c>
      <c r="H53" s="4">
        <v>0</v>
      </c>
      <c r="I53" s="3">
        <f aca="true" t="shared" si="5" ref="I53:I60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115</v>
      </c>
      <c r="B54" s="64" t="s">
        <v>138</v>
      </c>
      <c r="C54" s="6">
        <f t="shared" si="3"/>
        <v>110000</v>
      </c>
      <c r="D54" s="7">
        <v>110000</v>
      </c>
      <c r="E54" s="7">
        <v>0</v>
      </c>
      <c r="F54" s="6">
        <f t="shared" si="4"/>
        <v>0</v>
      </c>
      <c r="G54" s="7">
        <v>0</v>
      </c>
      <c r="H54" s="4">
        <v>0</v>
      </c>
      <c r="I54" s="3">
        <f t="shared" si="5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116</v>
      </c>
      <c r="B55" s="64" t="s">
        <v>138</v>
      </c>
      <c r="C55" s="6">
        <f t="shared" si="3"/>
        <v>35000</v>
      </c>
      <c r="D55" s="7">
        <v>35000</v>
      </c>
      <c r="E55" s="7">
        <v>0</v>
      </c>
      <c r="F55" s="6">
        <f t="shared" si="4"/>
        <v>0</v>
      </c>
      <c r="G55" s="7">
        <v>0</v>
      </c>
      <c r="H55" s="4">
        <v>0</v>
      </c>
      <c r="I55" s="3">
        <f t="shared" si="5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117</v>
      </c>
      <c r="B56" s="64" t="s">
        <v>138</v>
      </c>
      <c r="C56" s="6">
        <f t="shared" si="3"/>
        <v>200000</v>
      </c>
      <c r="D56" s="7">
        <v>200000</v>
      </c>
      <c r="E56" s="7">
        <v>0</v>
      </c>
      <c r="F56" s="6">
        <f t="shared" si="4"/>
        <v>0</v>
      </c>
      <c r="G56" s="7">
        <v>0</v>
      </c>
      <c r="H56" s="4">
        <v>0</v>
      </c>
      <c r="I56" s="3">
        <f t="shared" si="5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68" t="s">
        <v>122</v>
      </c>
      <c r="J57" s="68"/>
      <c r="K57" s="68"/>
      <c r="L57" s="68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118</v>
      </c>
      <c r="B59" s="64" t="s">
        <v>138</v>
      </c>
      <c r="C59" s="6">
        <f t="shared" si="3"/>
        <v>300000</v>
      </c>
      <c r="D59" s="7">
        <f>50000+250000</f>
        <v>300000</v>
      </c>
      <c r="E59" s="7">
        <v>0</v>
      </c>
      <c r="F59" s="6">
        <f t="shared" si="4"/>
        <v>0</v>
      </c>
      <c r="G59" s="7">
        <v>0</v>
      </c>
      <c r="H59" s="4">
        <v>0</v>
      </c>
      <c r="I59" s="3">
        <f t="shared" si="5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119</v>
      </c>
      <c r="B60" s="64" t="s">
        <v>138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5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125</v>
      </c>
      <c r="B61" s="64" t="s">
        <v>138</v>
      </c>
      <c r="C61" s="6">
        <f t="shared" si="3"/>
        <v>90000</v>
      </c>
      <c r="D61" s="7">
        <v>90000</v>
      </c>
      <c r="E61" s="7">
        <v>0</v>
      </c>
      <c r="F61" s="6">
        <v>0</v>
      </c>
      <c r="G61" s="7">
        <v>0</v>
      </c>
      <c r="H61" s="4">
        <v>0</v>
      </c>
      <c r="I61" s="3"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124</v>
      </c>
      <c r="B62" s="64" t="s">
        <v>138</v>
      </c>
      <c r="C62" s="6">
        <f t="shared" si="3"/>
        <v>30000</v>
      </c>
      <c r="D62" s="7">
        <v>30000</v>
      </c>
      <c r="E62" s="7">
        <v>0</v>
      </c>
      <c r="F62" s="6">
        <v>0</v>
      </c>
      <c r="G62" s="7">
        <v>0</v>
      </c>
      <c r="H62" s="4">
        <v>0</v>
      </c>
      <c r="I62" s="3">
        <v>0</v>
      </c>
      <c r="J62" s="7">
        <v>0</v>
      </c>
      <c r="K62" s="4">
        <v>0</v>
      </c>
      <c r="L62" s="25" t="s">
        <v>85</v>
      </c>
    </row>
    <row r="63" spans="1:12" ht="33.75" customHeight="1">
      <c r="A63" s="36" t="s">
        <v>90</v>
      </c>
      <c r="B63" s="43"/>
      <c r="C63" s="3">
        <f t="shared" si="3"/>
        <v>924915</v>
      </c>
      <c r="D63" s="6">
        <f>+D64+D65+D66+D67+D68+D69+D70+D71+D72+D73+D76+D77+D78+D79+D80+D81+D82+D83+D84+D85+D86</f>
        <v>924915</v>
      </c>
      <c r="E63" s="6">
        <f>+E64+E65+E66+E67+E68+E69+E70+E71+E72+E73+E76+E77+E78+E79+E80+E81+E82+E83+E84+E85+E86</f>
        <v>0</v>
      </c>
      <c r="F63" s="6">
        <f t="shared" si="4"/>
        <v>853372</v>
      </c>
      <c r="G63" s="6">
        <f>+G64+G65+G66+G67+G68+G69+G70+G71+G72+G73+G76+G77+G78+G79+G80+G81+G82+G83+G84+G85+G86</f>
        <v>853372</v>
      </c>
      <c r="H63" s="6">
        <f>+H64+H65+H66+H67+H68+H69+H70+H71+H72+H73+H76+H77+H78+H79+H80+H81+H82+H83+H84+H85+H86</f>
        <v>0</v>
      </c>
      <c r="I63" s="6">
        <f aca="true" t="shared" si="6" ref="I63:I70">J63+K63</f>
        <v>898943</v>
      </c>
      <c r="J63" s="6">
        <f>+J64+J65+J66+J67+J68+J69+J70+J71+J72+J73+J76+J77+J78+J79+J80+J81+J82+J83+J84+J85+J86</f>
        <v>898943</v>
      </c>
      <c r="K63" s="6">
        <f>+K64+K65+K66+K67+K68+K69+K70+K71+K72+K73+K76+K77+K78+K79+K80+K81+K82+K83+K84+K85+K86</f>
        <v>0</v>
      </c>
      <c r="L63" s="44"/>
    </row>
    <row r="64" spans="1:12" ht="31.5" customHeight="1">
      <c r="A64" s="89" t="s">
        <v>48</v>
      </c>
      <c r="B64" s="64" t="s">
        <v>138</v>
      </c>
      <c r="C64" s="3">
        <f>D64+E64</f>
        <v>9605</v>
      </c>
      <c r="D64" s="4">
        <v>9605</v>
      </c>
      <c r="E64" s="4">
        <v>0</v>
      </c>
      <c r="F64" s="6">
        <f aca="true" t="shared" si="7" ref="F64:F77">+G64+H64</f>
        <v>0</v>
      </c>
      <c r="G64" s="7">
        <v>0</v>
      </c>
      <c r="H64" s="7">
        <v>0</v>
      </c>
      <c r="I64" s="3">
        <f t="shared" si="6"/>
        <v>0</v>
      </c>
      <c r="J64" s="7">
        <v>0</v>
      </c>
      <c r="K64" s="7">
        <v>0</v>
      </c>
      <c r="L64" s="91" t="s">
        <v>85</v>
      </c>
    </row>
    <row r="65" spans="1:12" ht="49.5" customHeight="1">
      <c r="A65" s="90"/>
      <c r="B65" s="64" t="s">
        <v>127</v>
      </c>
      <c r="C65" s="3">
        <f aca="true" t="shared" si="8" ref="C65:C79">D65+E65</f>
        <v>0</v>
      </c>
      <c r="D65" s="4">
        <v>0</v>
      </c>
      <c r="E65" s="4">
        <v>0</v>
      </c>
      <c r="F65" s="6">
        <f t="shared" si="7"/>
        <v>10510</v>
      </c>
      <c r="G65" s="7">
        <v>10510</v>
      </c>
      <c r="H65" s="4">
        <v>0</v>
      </c>
      <c r="I65" s="3">
        <f t="shared" si="6"/>
        <v>11350</v>
      </c>
      <c r="J65" s="7">
        <v>11350</v>
      </c>
      <c r="K65" s="4">
        <v>0</v>
      </c>
      <c r="L65" s="92"/>
    </row>
    <row r="66" spans="1:12" ht="31.5" customHeight="1">
      <c r="A66" s="89" t="s">
        <v>10</v>
      </c>
      <c r="B66" s="64" t="s">
        <v>138</v>
      </c>
      <c r="C66" s="3">
        <f>D66+E66</f>
        <v>142160</v>
      </c>
      <c r="D66" s="4">
        <v>142160</v>
      </c>
      <c r="E66" s="4">
        <v>0</v>
      </c>
      <c r="F66" s="6">
        <f t="shared" si="7"/>
        <v>0</v>
      </c>
      <c r="G66" s="7">
        <v>0</v>
      </c>
      <c r="H66" s="4">
        <v>0</v>
      </c>
      <c r="I66" s="3">
        <f t="shared" si="6"/>
        <v>0</v>
      </c>
      <c r="J66" s="7">
        <v>0</v>
      </c>
      <c r="K66" s="4">
        <v>0</v>
      </c>
      <c r="L66" s="91" t="s">
        <v>131</v>
      </c>
    </row>
    <row r="67" spans="1:12" ht="48.75" customHeight="1">
      <c r="A67" s="90"/>
      <c r="B67" s="64" t="s">
        <v>127</v>
      </c>
      <c r="C67" s="3">
        <f t="shared" si="8"/>
        <v>0</v>
      </c>
      <c r="D67" s="4">
        <v>0</v>
      </c>
      <c r="E67" s="4">
        <v>0</v>
      </c>
      <c r="F67" s="6">
        <f t="shared" si="7"/>
        <v>155390</v>
      </c>
      <c r="G67" s="7">
        <v>155390</v>
      </c>
      <c r="H67" s="4">
        <v>0</v>
      </c>
      <c r="I67" s="3">
        <f t="shared" si="6"/>
        <v>167712</v>
      </c>
      <c r="J67" s="7">
        <v>167712</v>
      </c>
      <c r="K67" s="4">
        <v>0</v>
      </c>
      <c r="L67" s="92"/>
    </row>
    <row r="68" spans="1:14" s="23" customFormat="1" ht="24">
      <c r="A68" s="89" t="s">
        <v>142</v>
      </c>
      <c r="B68" s="64" t="s">
        <v>138</v>
      </c>
      <c r="C68" s="3">
        <f>D68+E68</f>
        <v>85105</v>
      </c>
      <c r="D68" s="4">
        <f>-53495+138600</f>
        <v>85105</v>
      </c>
      <c r="E68" s="4">
        <v>0</v>
      </c>
      <c r="F68" s="6">
        <f t="shared" si="7"/>
        <v>0</v>
      </c>
      <c r="G68" s="7">
        <v>0</v>
      </c>
      <c r="H68" s="4">
        <v>0</v>
      </c>
      <c r="I68" s="3">
        <f t="shared" si="6"/>
        <v>0</v>
      </c>
      <c r="J68" s="7">
        <v>0</v>
      </c>
      <c r="K68" s="4">
        <v>0</v>
      </c>
      <c r="L68" s="91" t="s">
        <v>85</v>
      </c>
      <c r="N68" s="34"/>
    </row>
    <row r="69" spans="1:12" ht="39.75" customHeight="1">
      <c r="A69" s="90"/>
      <c r="B69" s="64" t="s">
        <v>127</v>
      </c>
      <c r="C69" s="3">
        <f t="shared" si="8"/>
        <v>0</v>
      </c>
      <c r="D69" s="4">
        <v>0</v>
      </c>
      <c r="E69" s="4">
        <v>0</v>
      </c>
      <c r="F69" s="6">
        <f t="shared" si="7"/>
        <v>86344</v>
      </c>
      <c r="G69" s="7">
        <v>86344</v>
      </c>
      <c r="H69" s="4">
        <v>0</v>
      </c>
      <c r="I69" s="3">
        <f t="shared" si="6"/>
        <v>93240</v>
      </c>
      <c r="J69" s="7">
        <v>93240</v>
      </c>
      <c r="K69" s="4">
        <v>0</v>
      </c>
      <c r="L69" s="92"/>
    </row>
    <row r="70" spans="1:12" ht="27" customHeight="1">
      <c r="A70" s="99" t="s">
        <v>110</v>
      </c>
      <c r="B70" s="64" t="s">
        <v>138</v>
      </c>
      <c r="C70" s="3">
        <f>D70+E70</f>
        <v>402607</v>
      </c>
      <c r="D70" s="4">
        <v>402607</v>
      </c>
      <c r="E70" s="4">
        <v>0</v>
      </c>
      <c r="F70" s="6">
        <f>+G70+H70</f>
        <v>0</v>
      </c>
      <c r="G70" s="7">
        <v>0</v>
      </c>
      <c r="H70" s="4">
        <v>0</v>
      </c>
      <c r="I70" s="3">
        <f t="shared" si="6"/>
        <v>0</v>
      </c>
      <c r="J70" s="7">
        <v>0</v>
      </c>
      <c r="K70" s="4">
        <v>0</v>
      </c>
      <c r="L70" s="91" t="s">
        <v>128</v>
      </c>
    </row>
    <row r="71" spans="1:12" ht="45" customHeight="1">
      <c r="A71" s="100"/>
      <c r="B71" s="64" t="s">
        <v>127</v>
      </c>
      <c r="C71" s="3">
        <f t="shared" si="8"/>
        <v>0</v>
      </c>
      <c r="D71" s="4">
        <v>0</v>
      </c>
      <c r="E71" s="4">
        <v>0</v>
      </c>
      <c r="F71" s="6">
        <f t="shared" si="7"/>
        <v>355200</v>
      </c>
      <c r="G71" s="7">
        <v>355200</v>
      </c>
      <c r="H71" s="4">
        <v>0</v>
      </c>
      <c r="I71" s="3">
        <f aca="true" t="shared" si="9" ref="I71:I87">J71+K71</f>
        <v>375446</v>
      </c>
      <c r="J71" s="7">
        <v>375446</v>
      </c>
      <c r="K71" s="4">
        <v>0</v>
      </c>
      <c r="L71" s="92"/>
    </row>
    <row r="72" spans="1:12" ht="30" customHeight="1">
      <c r="A72" s="89" t="s">
        <v>143</v>
      </c>
      <c r="B72" s="64" t="s">
        <v>138</v>
      </c>
      <c r="C72" s="3">
        <f>D72+E72</f>
        <v>47520</v>
      </c>
      <c r="D72" s="4">
        <v>47520</v>
      </c>
      <c r="E72" s="4">
        <v>0</v>
      </c>
      <c r="F72" s="6">
        <f t="shared" si="7"/>
        <v>0</v>
      </c>
      <c r="G72" s="7">
        <v>0</v>
      </c>
      <c r="H72" s="4">
        <v>0</v>
      </c>
      <c r="I72" s="3">
        <f t="shared" si="9"/>
        <v>0</v>
      </c>
      <c r="J72" s="7">
        <v>0</v>
      </c>
      <c r="K72" s="4">
        <v>0</v>
      </c>
      <c r="L72" s="91" t="s">
        <v>85</v>
      </c>
    </row>
    <row r="73" spans="1:12" ht="50.25" customHeight="1">
      <c r="A73" s="90"/>
      <c r="B73" s="64" t="s">
        <v>127</v>
      </c>
      <c r="C73" s="3">
        <f t="shared" si="8"/>
        <v>0</v>
      </c>
      <c r="D73" s="4">
        <v>0</v>
      </c>
      <c r="E73" s="4">
        <v>0</v>
      </c>
      <c r="F73" s="6">
        <f t="shared" si="7"/>
        <v>47520</v>
      </c>
      <c r="G73" s="7">
        <v>47520</v>
      </c>
      <c r="H73" s="4">
        <v>0</v>
      </c>
      <c r="I73" s="3">
        <f t="shared" si="9"/>
        <v>47520</v>
      </c>
      <c r="J73" s="7">
        <v>47520</v>
      </c>
      <c r="K73" s="4">
        <v>0</v>
      </c>
      <c r="L73" s="92"/>
    </row>
    <row r="74" spans="1:14" s="23" customFormat="1" ht="19.5" customHeight="1">
      <c r="A74" s="22"/>
      <c r="C74" s="24"/>
      <c r="D74" s="24"/>
      <c r="E74" s="24"/>
      <c r="F74" s="24"/>
      <c r="G74" s="24"/>
      <c r="H74" s="24"/>
      <c r="I74" s="68" t="s">
        <v>122</v>
      </c>
      <c r="J74" s="68"/>
      <c r="K74" s="68"/>
      <c r="L74" s="68"/>
      <c r="N74" s="34"/>
    </row>
    <row r="75" spans="1:14" s="23" customFormat="1" ht="14.25">
      <c r="A75" s="25">
        <v>1</v>
      </c>
      <c r="B75" s="26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N75" s="34"/>
    </row>
    <row r="76" spans="1:12" ht="37.5" customHeight="1">
      <c r="A76" s="89" t="s">
        <v>29</v>
      </c>
      <c r="B76" s="64" t="s">
        <v>138</v>
      </c>
      <c r="C76" s="3">
        <f>D76+E76</f>
        <v>22488</v>
      </c>
      <c r="D76" s="4">
        <v>22488</v>
      </c>
      <c r="E76" s="4">
        <v>0</v>
      </c>
      <c r="F76" s="6">
        <f t="shared" si="7"/>
        <v>0</v>
      </c>
      <c r="G76" s="7">
        <v>0</v>
      </c>
      <c r="H76" s="4">
        <v>0</v>
      </c>
      <c r="I76" s="3">
        <f t="shared" si="9"/>
        <v>0</v>
      </c>
      <c r="J76" s="7">
        <v>0</v>
      </c>
      <c r="K76" s="4">
        <v>0</v>
      </c>
      <c r="L76" s="91" t="s">
        <v>85</v>
      </c>
    </row>
    <row r="77" spans="1:12" ht="42.75" customHeight="1">
      <c r="A77" s="90"/>
      <c r="B77" s="64" t="s">
        <v>127</v>
      </c>
      <c r="C77" s="3">
        <f t="shared" si="8"/>
        <v>0</v>
      </c>
      <c r="D77" s="4">
        <v>0</v>
      </c>
      <c r="E77" s="4">
        <v>0</v>
      </c>
      <c r="F77" s="6">
        <f t="shared" si="7"/>
        <v>24582</v>
      </c>
      <c r="G77" s="7">
        <v>24582</v>
      </c>
      <c r="H77" s="4">
        <v>0</v>
      </c>
      <c r="I77" s="3">
        <f t="shared" si="9"/>
        <v>26542</v>
      </c>
      <c r="J77" s="7">
        <v>26542</v>
      </c>
      <c r="K77" s="4">
        <v>0</v>
      </c>
      <c r="L77" s="92"/>
    </row>
    <row r="78" spans="1:12" ht="29.25" customHeight="1">
      <c r="A78" s="89" t="s">
        <v>14</v>
      </c>
      <c r="B78" s="64" t="s">
        <v>138</v>
      </c>
      <c r="C78" s="3">
        <f>D78+E78</f>
        <v>30510</v>
      </c>
      <c r="D78" s="4">
        <v>30510</v>
      </c>
      <c r="E78" s="4">
        <v>0</v>
      </c>
      <c r="F78" s="6">
        <f>+G78+H78</f>
        <v>0</v>
      </c>
      <c r="G78" s="7">
        <v>0</v>
      </c>
      <c r="H78" s="4">
        <v>0</v>
      </c>
      <c r="I78" s="3">
        <f>J78+K78</f>
        <v>0</v>
      </c>
      <c r="J78" s="7">
        <v>0</v>
      </c>
      <c r="K78" s="4">
        <v>0</v>
      </c>
      <c r="L78" s="91" t="s">
        <v>89</v>
      </c>
    </row>
    <row r="79" spans="1:12" ht="43.5" customHeight="1">
      <c r="A79" s="90"/>
      <c r="B79" s="64" t="s">
        <v>127</v>
      </c>
      <c r="C79" s="3">
        <f t="shared" si="8"/>
        <v>0</v>
      </c>
      <c r="D79" s="4">
        <v>0</v>
      </c>
      <c r="E79" s="4">
        <v>0</v>
      </c>
      <c r="F79" s="6">
        <f>+G79+H79</f>
        <v>37020</v>
      </c>
      <c r="G79" s="7">
        <v>37020</v>
      </c>
      <c r="H79" s="4">
        <v>0</v>
      </c>
      <c r="I79" s="3">
        <f t="shared" si="9"/>
        <v>40327</v>
      </c>
      <c r="J79" s="7">
        <v>40327</v>
      </c>
      <c r="K79" s="4">
        <v>0</v>
      </c>
      <c r="L79" s="92"/>
    </row>
    <row r="80" spans="1:12" ht="33" customHeight="1">
      <c r="A80" s="89" t="s">
        <v>49</v>
      </c>
      <c r="B80" s="64" t="s">
        <v>138</v>
      </c>
      <c r="C80" s="6">
        <f aca="true" t="shared" si="10" ref="C80:C86">+D80+E80</f>
        <v>35000</v>
      </c>
      <c r="D80" s="7">
        <v>35000</v>
      </c>
      <c r="E80" s="4">
        <v>0</v>
      </c>
      <c r="F80" s="6">
        <f aca="true" t="shared" si="11" ref="F80:F86">G80+H80</f>
        <v>0</v>
      </c>
      <c r="G80" s="7">
        <v>0</v>
      </c>
      <c r="H80" s="4">
        <v>0</v>
      </c>
      <c r="I80" s="3">
        <f>J80+K80</f>
        <v>0</v>
      </c>
      <c r="J80" s="7">
        <v>0</v>
      </c>
      <c r="K80" s="4">
        <v>0</v>
      </c>
      <c r="L80" s="91" t="s">
        <v>85</v>
      </c>
    </row>
    <row r="81" spans="1:12" ht="59.25" customHeight="1">
      <c r="A81" s="90"/>
      <c r="B81" s="64" t="s">
        <v>127</v>
      </c>
      <c r="C81" s="6">
        <f t="shared" si="10"/>
        <v>0</v>
      </c>
      <c r="D81" s="7">
        <v>0</v>
      </c>
      <c r="E81" s="4">
        <v>0</v>
      </c>
      <c r="F81" s="6">
        <f t="shared" si="11"/>
        <v>35000</v>
      </c>
      <c r="G81" s="7">
        <v>35000</v>
      </c>
      <c r="H81" s="4">
        <v>0</v>
      </c>
      <c r="I81" s="3">
        <f t="shared" si="9"/>
        <v>35000</v>
      </c>
      <c r="J81" s="7">
        <v>35000</v>
      </c>
      <c r="K81" s="4">
        <v>0</v>
      </c>
      <c r="L81" s="92"/>
    </row>
    <row r="82" spans="1:12" s="62" customFormat="1" ht="37.5" customHeight="1">
      <c r="A82" s="56" t="s">
        <v>105</v>
      </c>
      <c r="B82" s="64" t="s">
        <v>138</v>
      </c>
      <c r="C82" s="57">
        <f t="shared" si="10"/>
        <v>33480</v>
      </c>
      <c r="D82" s="58">
        <v>33480</v>
      </c>
      <c r="E82" s="59">
        <v>0</v>
      </c>
      <c r="F82" s="57">
        <f t="shared" si="11"/>
        <v>0</v>
      </c>
      <c r="G82" s="58">
        <v>0</v>
      </c>
      <c r="H82" s="59">
        <v>0</v>
      </c>
      <c r="I82" s="60">
        <f t="shared" si="9"/>
        <v>0</v>
      </c>
      <c r="J82" s="58">
        <f>+ROUND(G82*1.055,0)</f>
        <v>0</v>
      </c>
      <c r="K82" s="59">
        <v>0</v>
      </c>
      <c r="L82" s="61" t="s">
        <v>102</v>
      </c>
    </row>
    <row r="83" spans="1:12" s="62" customFormat="1" ht="27" customHeight="1">
      <c r="A83" s="104" t="s">
        <v>144</v>
      </c>
      <c r="B83" s="64" t="s">
        <v>138</v>
      </c>
      <c r="C83" s="57">
        <f t="shared" si="10"/>
        <v>14000</v>
      </c>
      <c r="D83" s="58">
        <v>14000</v>
      </c>
      <c r="E83" s="59">
        <v>0</v>
      </c>
      <c r="F83" s="57">
        <f t="shared" si="11"/>
        <v>0</v>
      </c>
      <c r="G83" s="58">
        <v>0</v>
      </c>
      <c r="H83" s="59">
        <v>0</v>
      </c>
      <c r="I83" s="60">
        <f>J83+K83</f>
        <v>0</v>
      </c>
      <c r="J83" s="58">
        <v>0</v>
      </c>
      <c r="K83" s="59">
        <v>0</v>
      </c>
      <c r="L83" s="106" t="s">
        <v>102</v>
      </c>
    </row>
    <row r="84" spans="1:12" s="62" customFormat="1" ht="42" customHeight="1">
      <c r="A84" s="105"/>
      <c r="B84" s="64" t="s">
        <v>127</v>
      </c>
      <c r="C84" s="57">
        <f t="shared" si="10"/>
        <v>0</v>
      </c>
      <c r="D84" s="58">
        <v>0</v>
      </c>
      <c r="E84" s="59">
        <v>0</v>
      </c>
      <c r="F84" s="57">
        <f t="shared" si="11"/>
        <v>14000</v>
      </c>
      <c r="G84" s="58">
        <v>14000</v>
      </c>
      <c r="H84" s="59">
        <v>0</v>
      </c>
      <c r="I84" s="60">
        <f t="shared" si="9"/>
        <v>14000</v>
      </c>
      <c r="J84" s="58">
        <v>14000</v>
      </c>
      <c r="K84" s="59">
        <v>0</v>
      </c>
      <c r="L84" s="107"/>
    </row>
    <row r="85" spans="1:12" s="62" customFormat="1" ht="32.25" customHeight="1">
      <c r="A85" s="104" t="s">
        <v>145</v>
      </c>
      <c r="B85" s="64" t="s">
        <v>138</v>
      </c>
      <c r="C85" s="57">
        <f t="shared" si="10"/>
        <v>102440</v>
      </c>
      <c r="D85" s="58">
        <v>102440</v>
      </c>
      <c r="E85" s="59">
        <v>0</v>
      </c>
      <c r="F85" s="57">
        <f t="shared" si="11"/>
        <v>0</v>
      </c>
      <c r="G85" s="58">
        <v>0</v>
      </c>
      <c r="H85" s="59">
        <v>0</v>
      </c>
      <c r="I85" s="60">
        <f>J85+K85</f>
        <v>0</v>
      </c>
      <c r="J85" s="58">
        <v>0</v>
      </c>
      <c r="K85" s="59">
        <v>0</v>
      </c>
      <c r="L85" s="106" t="s">
        <v>102</v>
      </c>
    </row>
    <row r="86" spans="1:12" s="62" customFormat="1" ht="45.75" customHeight="1">
      <c r="A86" s="105"/>
      <c r="B86" s="64" t="s">
        <v>127</v>
      </c>
      <c r="C86" s="57">
        <f t="shared" si="10"/>
        <v>0</v>
      </c>
      <c r="D86" s="58">
        <v>0</v>
      </c>
      <c r="E86" s="59">
        <v>0</v>
      </c>
      <c r="F86" s="57">
        <f t="shared" si="11"/>
        <v>87806</v>
      </c>
      <c r="G86" s="58">
        <v>87806</v>
      </c>
      <c r="H86" s="59">
        <v>0</v>
      </c>
      <c r="I86" s="60">
        <f t="shared" si="9"/>
        <v>87806</v>
      </c>
      <c r="J86" s="58">
        <v>87806</v>
      </c>
      <c r="K86" s="59">
        <v>0</v>
      </c>
      <c r="L86" s="107"/>
    </row>
    <row r="87" spans="1:12" ht="57" customHeight="1">
      <c r="A87" s="36" t="s">
        <v>130</v>
      </c>
      <c r="B87" s="2"/>
      <c r="C87" s="3">
        <f>D87+E87</f>
        <v>409600</v>
      </c>
      <c r="D87" s="3">
        <f>D88+D89+D90+D94</f>
        <v>409600</v>
      </c>
      <c r="E87" s="3">
        <f>E88+E89+E90+E94</f>
        <v>0</v>
      </c>
      <c r="F87" s="6">
        <f>+G87+H87</f>
        <v>300000</v>
      </c>
      <c r="G87" s="3">
        <f>G88+G89+G90+G94</f>
        <v>300000</v>
      </c>
      <c r="H87" s="3">
        <f>H88+H89+H90+H94</f>
        <v>0</v>
      </c>
      <c r="I87" s="3">
        <f t="shared" si="9"/>
        <v>317100</v>
      </c>
      <c r="J87" s="3">
        <f>J88+J89+J90+J94</f>
        <v>317100</v>
      </c>
      <c r="K87" s="3">
        <f>K88+K89+K90+K94</f>
        <v>0</v>
      </c>
      <c r="L87" s="25"/>
    </row>
    <row r="88" spans="1:12" ht="32.25" customHeight="1">
      <c r="A88" s="99" t="s">
        <v>146</v>
      </c>
      <c r="B88" s="64" t="s">
        <v>138</v>
      </c>
      <c r="C88" s="3">
        <f>+D88+E88</f>
        <v>309400</v>
      </c>
      <c r="D88" s="4">
        <f>185500+123900</f>
        <v>309400</v>
      </c>
      <c r="E88" s="4">
        <v>0</v>
      </c>
      <c r="F88" s="6">
        <f>+G88</f>
        <v>0</v>
      </c>
      <c r="G88" s="7">
        <v>0</v>
      </c>
      <c r="H88" s="4">
        <v>0</v>
      </c>
      <c r="I88" s="3">
        <f>+J88</f>
        <v>0</v>
      </c>
      <c r="J88" s="7">
        <f>+ROUND(G88*1.057,0)</f>
        <v>0</v>
      </c>
      <c r="K88" s="4">
        <v>0</v>
      </c>
      <c r="L88" s="91" t="s">
        <v>128</v>
      </c>
    </row>
    <row r="89" spans="1:12" ht="51" customHeight="1">
      <c r="A89" s="100"/>
      <c r="B89" s="64" t="s">
        <v>127</v>
      </c>
      <c r="C89" s="3">
        <f>+D89+E89</f>
        <v>0</v>
      </c>
      <c r="D89" s="4">
        <v>0</v>
      </c>
      <c r="E89" s="4">
        <v>0</v>
      </c>
      <c r="F89" s="6">
        <f>+G89</f>
        <v>286700</v>
      </c>
      <c r="G89" s="7">
        <v>286700</v>
      </c>
      <c r="H89" s="4">
        <v>0</v>
      </c>
      <c r="I89" s="3">
        <f>+J89</f>
        <v>303042</v>
      </c>
      <c r="J89" s="7">
        <f>+ROUND(G89*1.057,0)</f>
        <v>303042</v>
      </c>
      <c r="K89" s="4">
        <v>0</v>
      </c>
      <c r="L89" s="92"/>
    </row>
    <row r="90" spans="1:12" ht="48.75" customHeight="1">
      <c r="A90" s="14" t="s">
        <v>126</v>
      </c>
      <c r="B90" s="64" t="s">
        <v>127</v>
      </c>
      <c r="C90" s="3">
        <f>D90+E90</f>
        <v>0</v>
      </c>
      <c r="D90" s="4">
        <v>0</v>
      </c>
      <c r="E90" s="4">
        <v>0</v>
      </c>
      <c r="F90" s="6">
        <f>+G90</f>
        <v>13300</v>
      </c>
      <c r="G90" s="7">
        <v>13300</v>
      </c>
      <c r="H90" s="4">
        <v>0</v>
      </c>
      <c r="I90" s="3">
        <f>+J90</f>
        <v>14058</v>
      </c>
      <c r="J90" s="7">
        <v>14058</v>
      </c>
      <c r="K90" s="4">
        <v>0</v>
      </c>
      <c r="L90" s="25" t="s">
        <v>128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68" t="s">
        <v>122</v>
      </c>
      <c r="J92" s="68"/>
      <c r="K92" s="68"/>
      <c r="L92" s="68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53.25" customHeight="1">
      <c r="A94" s="38" t="s">
        <v>111</v>
      </c>
      <c r="B94" s="64" t="s">
        <v>138</v>
      </c>
      <c r="C94" s="3">
        <f>+D94</f>
        <v>100200</v>
      </c>
      <c r="D94" s="4">
        <v>100200</v>
      </c>
      <c r="E94" s="4">
        <v>0</v>
      </c>
      <c r="F94" s="6">
        <v>0</v>
      </c>
      <c r="G94" s="7">
        <v>0</v>
      </c>
      <c r="H94" s="4">
        <v>0</v>
      </c>
      <c r="I94" s="3">
        <v>0</v>
      </c>
      <c r="J94" s="7">
        <v>0</v>
      </c>
      <c r="K94" s="4">
        <v>0</v>
      </c>
      <c r="L94" s="25" t="s">
        <v>85</v>
      </c>
    </row>
    <row r="95" spans="1:12" ht="28.5" customHeight="1">
      <c r="A95" s="108" t="s">
        <v>147</v>
      </c>
      <c r="B95" s="64" t="s">
        <v>138</v>
      </c>
      <c r="C95" s="3">
        <f aca="true" t="shared" si="12" ref="C95:C100">D95+E95</f>
        <v>68552</v>
      </c>
      <c r="D95" s="3">
        <v>68552</v>
      </c>
      <c r="E95" s="3">
        <v>0</v>
      </c>
      <c r="F95" s="6">
        <f>+G95+H95</f>
        <v>0</v>
      </c>
      <c r="G95" s="6">
        <v>0</v>
      </c>
      <c r="H95" s="3">
        <v>0</v>
      </c>
      <c r="I95" s="3">
        <f aca="true" t="shared" si="13" ref="I95:I100">J95+K95</f>
        <v>0</v>
      </c>
      <c r="J95" s="6">
        <f>+ROUND(G95*1.057,0)</f>
        <v>0</v>
      </c>
      <c r="K95" s="3">
        <v>0</v>
      </c>
      <c r="L95" s="91" t="s">
        <v>85</v>
      </c>
    </row>
    <row r="96" spans="1:12" ht="42.75" customHeight="1">
      <c r="A96" s="109"/>
      <c r="B96" s="64" t="s">
        <v>127</v>
      </c>
      <c r="C96" s="3">
        <f t="shared" si="12"/>
        <v>0</v>
      </c>
      <c r="D96" s="3">
        <v>0</v>
      </c>
      <c r="E96" s="3">
        <v>0</v>
      </c>
      <c r="F96" s="6">
        <f>+G96+H96</f>
        <v>62000</v>
      </c>
      <c r="G96" s="6">
        <v>62000</v>
      </c>
      <c r="H96" s="3">
        <v>0</v>
      </c>
      <c r="I96" s="3">
        <f t="shared" si="13"/>
        <v>65534</v>
      </c>
      <c r="J96" s="6">
        <f>+ROUND(G96*1.057,0)</f>
        <v>65534</v>
      </c>
      <c r="K96" s="3">
        <v>0</v>
      </c>
      <c r="L96" s="92"/>
    </row>
    <row r="97" spans="1:12" ht="31.5" customHeight="1">
      <c r="A97" s="110" t="s">
        <v>148</v>
      </c>
      <c r="B97" s="64" t="s">
        <v>138</v>
      </c>
      <c r="C97" s="3">
        <f t="shared" si="12"/>
        <v>18560</v>
      </c>
      <c r="D97" s="3">
        <v>18560</v>
      </c>
      <c r="E97" s="3">
        <v>0</v>
      </c>
      <c r="F97" s="6">
        <f>+G97+H97</f>
        <v>0</v>
      </c>
      <c r="G97" s="6">
        <v>0</v>
      </c>
      <c r="H97" s="3">
        <v>0</v>
      </c>
      <c r="I97" s="3">
        <f t="shared" si="13"/>
        <v>0</v>
      </c>
      <c r="J97" s="6">
        <v>0</v>
      </c>
      <c r="K97" s="3">
        <v>0</v>
      </c>
      <c r="L97" s="91" t="s">
        <v>85</v>
      </c>
    </row>
    <row r="98" spans="1:12" ht="48" customHeight="1">
      <c r="A98" s="111"/>
      <c r="B98" s="64" t="s">
        <v>127</v>
      </c>
      <c r="C98" s="3">
        <f t="shared" si="12"/>
        <v>0</v>
      </c>
      <c r="D98" s="3">
        <v>0</v>
      </c>
      <c r="E98" s="3">
        <v>0</v>
      </c>
      <c r="F98" s="6">
        <f>+G98+H98</f>
        <v>18615</v>
      </c>
      <c r="G98" s="6">
        <v>18615</v>
      </c>
      <c r="H98" s="3">
        <v>0</v>
      </c>
      <c r="I98" s="3">
        <f t="shared" si="13"/>
        <v>19710</v>
      </c>
      <c r="J98" s="6">
        <v>19710</v>
      </c>
      <c r="K98" s="3">
        <v>0</v>
      </c>
      <c r="L98" s="92"/>
    </row>
    <row r="99" spans="1:12" ht="33" customHeight="1">
      <c r="A99" s="80" t="s">
        <v>120</v>
      </c>
      <c r="B99" s="64" t="s">
        <v>138</v>
      </c>
      <c r="C99" s="3">
        <f t="shared" si="12"/>
        <v>232600</v>
      </c>
      <c r="D99" s="3">
        <v>190600</v>
      </c>
      <c r="E99" s="3">
        <v>42000</v>
      </c>
      <c r="F99" s="6">
        <v>0</v>
      </c>
      <c r="G99" s="6">
        <v>0</v>
      </c>
      <c r="H99" s="6">
        <v>0</v>
      </c>
      <c r="I99" s="3">
        <f t="shared" si="13"/>
        <v>0</v>
      </c>
      <c r="J99" s="6">
        <f>+ROUND(G99*1.057,0)</f>
        <v>0</v>
      </c>
      <c r="K99" s="6">
        <f>+ROUND(H99*1.057,0)</f>
        <v>0</v>
      </c>
      <c r="L99" s="91" t="s">
        <v>85</v>
      </c>
    </row>
    <row r="100" spans="1:12" ht="46.5" customHeight="1">
      <c r="A100" s="81"/>
      <c r="B100" s="64" t="s">
        <v>127</v>
      </c>
      <c r="C100" s="3">
        <f t="shared" si="12"/>
        <v>0</v>
      </c>
      <c r="D100" s="3">
        <v>0</v>
      </c>
      <c r="E100" s="3">
        <v>0</v>
      </c>
      <c r="F100" s="6">
        <f>+G100+H100</f>
        <v>235640</v>
      </c>
      <c r="G100" s="6">
        <v>200000</v>
      </c>
      <c r="H100" s="6">
        <v>35640</v>
      </c>
      <c r="I100" s="3">
        <f t="shared" si="13"/>
        <v>249071</v>
      </c>
      <c r="J100" s="6">
        <f>+ROUND(G100*1.057,0)</f>
        <v>211400</v>
      </c>
      <c r="K100" s="6">
        <f>+ROUND(H100*1.057,0)</f>
        <v>37671</v>
      </c>
      <c r="L100" s="92"/>
    </row>
    <row r="101" spans="1:12" ht="18.75" customHeight="1">
      <c r="A101" s="71" t="s">
        <v>39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12" ht="20.25" customHeight="1">
      <c r="A102" s="86" t="s">
        <v>50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22.5" customHeight="1">
      <c r="A103" s="85" t="s">
        <v>51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ht="64.5" customHeight="1">
      <c r="A104" s="36" t="s">
        <v>91</v>
      </c>
      <c r="B104" s="64"/>
      <c r="C104" s="3">
        <f>+D104+E104</f>
        <v>1385920</v>
      </c>
      <c r="D104" s="3">
        <f>+D106+D108+D105+D107</f>
        <v>1385920</v>
      </c>
      <c r="E104" s="3">
        <f>+E106+E108+E105+E107</f>
        <v>0</v>
      </c>
      <c r="F104" s="6">
        <f>+G104+H104</f>
        <v>1478776</v>
      </c>
      <c r="G104" s="3">
        <f>+G106+G108+G105+G107</f>
        <v>1478776</v>
      </c>
      <c r="H104" s="3">
        <f>+H106+H108+H105+H107</f>
        <v>0</v>
      </c>
      <c r="I104" s="3">
        <f>+I106+I108+I105+I107</f>
        <v>1563066</v>
      </c>
      <c r="J104" s="3">
        <f>+J106+J108+J105+J107</f>
        <v>1563066</v>
      </c>
      <c r="K104" s="3">
        <v>0</v>
      </c>
      <c r="L104" s="25" t="s">
        <v>85</v>
      </c>
    </row>
    <row r="105" spans="1:12" ht="42.75" customHeight="1">
      <c r="A105" s="99" t="s">
        <v>52</v>
      </c>
      <c r="B105" s="64" t="s">
        <v>138</v>
      </c>
      <c r="C105" s="3">
        <f>+D105+E105</f>
        <v>886992</v>
      </c>
      <c r="D105" s="4">
        <v>886992</v>
      </c>
      <c r="E105" s="4">
        <v>0</v>
      </c>
      <c r="F105" s="6">
        <f>+G105+H105</f>
        <v>0</v>
      </c>
      <c r="G105" s="7">
        <v>0</v>
      </c>
      <c r="H105" s="4">
        <v>0</v>
      </c>
      <c r="I105" s="3">
        <f>J105+K105</f>
        <v>0</v>
      </c>
      <c r="J105" s="7">
        <f>+ROUND(G105*1.057,0)</f>
        <v>0</v>
      </c>
      <c r="K105" s="4">
        <v>0</v>
      </c>
      <c r="L105" s="91" t="s">
        <v>85</v>
      </c>
    </row>
    <row r="106" spans="1:12" ht="63.75" customHeight="1">
      <c r="A106" s="100"/>
      <c r="B106" s="64" t="s">
        <v>127</v>
      </c>
      <c r="C106" s="3">
        <f>+D106+E106</f>
        <v>0</v>
      </c>
      <c r="D106" s="4">
        <v>0</v>
      </c>
      <c r="E106" s="4">
        <v>0</v>
      </c>
      <c r="F106" s="6">
        <f>+G106+H106</f>
        <v>946420</v>
      </c>
      <c r="G106" s="7">
        <v>946420</v>
      </c>
      <c r="H106" s="4">
        <v>0</v>
      </c>
      <c r="I106" s="3">
        <f>J106+K106</f>
        <v>1000366</v>
      </c>
      <c r="J106" s="7">
        <f>+ROUND(G106*1.057,0)</f>
        <v>1000366</v>
      </c>
      <c r="K106" s="4">
        <v>0</v>
      </c>
      <c r="L106" s="92"/>
    </row>
    <row r="107" spans="1:12" ht="36" customHeight="1">
      <c r="A107" s="99" t="s">
        <v>53</v>
      </c>
      <c r="B107" s="64" t="s">
        <v>138</v>
      </c>
      <c r="C107" s="3">
        <f>+D107+E107</f>
        <v>498928</v>
      </c>
      <c r="D107" s="4">
        <v>498928</v>
      </c>
      <c r="E107" s="4">
        <v>0</v>
      </c>
      <c r="F107" s="6">
        <f>+G107+H107</f>
        <v>0</v>
      </c>
      <c r="G107" s="7">
        <v>0</v>
      </c>
      <c r="H107" s="4">
        <v>0</v>
      </c>
      <c r="I107" s="3">
        <f>J107+K107</f>
        <v>0</v>
      </c>
      <c r="J107" s="7">
        <f>+ROUND(G107*1.057,0)</f>
        <v>0</v>
      </c>
      <c r="K107" s="4">
        <v>0</v>
      </c>
      <c r="L107" s="91" t="s">
        <v>85</v>
      </c>
    </row>
    <row r="108" spans="1:12" ht="54" customHeight="1">
      <c r="A108" s="100"/>
      <c r="B108" s="64" t="s">
        <v>127</v>
      </c>
      <c r="C108" s="3">
        <f>+D108+E108</f>
        <v>0</v>
      </c>
      <c r="D108" s="4">
        <v>0</v>
      </c>
      <c r="E108" s="4">
        <v>0</v>
      </c>
      <c r="F108" s="6">
        <f>+G108+H108</f>
        <v>532356</v>
      </c>
      <c r="G108" s="7">
        <v>532356</v>
      </c>
      <c r="H108" s="4">
        <v>0</v>
      </c>
      <c r="I108" s="3">
        <f>J108+K108</f>
        <v>562700</v>
      </c>
      <c r="J108" s="7">
        <f>+ROUND(G108*1.057,0)</f>
        <v>562700</v>
      </c>
      <c r="K108" s="4">
        <v>0</v>
      </c>
      <c r="L108" s="92"/>
    </row>
    <row r="109" spans="1:14" s="23" customFormat="1" ht="19.5" customHeight="1">
      <c r="A109" s="22"/>
      <c r="C109" s="24"/>
      <c r="D109" s="24"/>
      <c r="E109" s="24"/>
      <c r="F109" s="24"/>
      <c r="G109" s="24"/>
      <c r="H109" s="24"/>
      <c r="I109" s="68" t="s">
        <v>122</v>
      </c>
      <c r="J109" s="68"/>
      <c r="K109" s="68"/>
      <c r="L109" s="68"/>
      <c r="N109" s="34"/>
    </row>
    <row r="110" spans="1:14" s="23" customFormat="1" ht="14.25">
      <c r="A110" s="25">
        <v>1</v>
      </c>
      <c r="B110" s="26">
        <v>2</v>
      </c>
      <c r="C110" s="27">
        <v>3</v>
      </c>
      <c r="D110" s="27">
        <v>4</v>
      </c>
      <c r="E110" s="27">
        <v>5</v>
      </c>
      <c r="F110" s="27">
        <v>6</v>
      </c>
      <c r="G110" s="27">
        <v>7</v>
      </c>
      <c r="H110" s="27">
        <v>8</v>
      </c>
      <c r="I110" s="27">
        <v>9</v>
      </c>
      <c r="J110" s="27">
        <v>10</v>
      </c>
      <c r="K110" s="27">
        <v>11</v>
      </c>
      <c r="L110" s="27">
        <v>12</v>
      </c>
      <c r="N110" s="34"/>
    </row>
    <row r="111" spans="1:12" ht="16.5" customHeight="1">
      <c r="A111" s="71" t="s">
        <v>40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ht="39.75" customHeight="1">
      <c r="A112" s="73" t="s">
        <v>30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1:12" ht="36.75" customHeight="1">
      <c r="A113" s="70" t="s">
        <v>103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 ht="36.75" customHeight="1">
      <c r="A114" s="13" t="s">
        <v>92</v>
      </c>
      <c r="B114" s="43"/>
      <c r="C114" s="3">
        <f aca="true" t="shared" si="14" ref="C114:C125">D114+E114</f>
        <v>1716099</v>
      </c>
      <c r="D114" s="3">
        <f>D116+D117+D118+D119+D120+D121+D122+D123+D124+D125</f>
        <v>1716099</v>
      </c>
      <c r="E114" s="3">
        <f>E116+E117+E118+E119+E120+E121+E122+E123+E124+E125</f>
        <v>0</v>
      </c>
      <c r="F114" s="3">
        <f>G114+H114</f>
        <v>1876300</v>
      </c>
      <c r="G114" s="3">
        <f>G116+G117+G118+G119+G120+G121+G122+G123+G124+G125</f>
        <v>1876300</v>
      </c>
      <c r="H114" s="3">
        <f>H116+H117+H118+H119+H120+H121+H122+H123+H124+H125</f>
        <v>0</v>
      </c>
      <c r="I114" s="3">
        <f aca="true" t="shared" si="15" ref="I114:I125">J114+K114</f>
        <v>1983255</v>
      </c>
      <c r="J114" s="3">
        <f>J116+J117+J118+J119+J120+J121+J122+J123+J124+J125</f>
        <v>1983255</v>
      </c>
      <c r="K114" s="3">
        <f>K116+K117+K118+K119+K120+K121+K122+K123+K124+K125</f>
        <v>0</v>
      </c>
      <c r="L114" s="44"/>
    </row>
    <row r="115" spans="1:12" s="23" customFormat="1" ht="12.75" customHeight="1">
      <c r="A115" s="15"/>
      <c r="B115" s="16"/>
      <c r="C115" s="17"/>
      <c r="D115" s="18"/>
      <c r="E115" s="18"/>
      <c r="F115" s="19"/>
      <c r="G115" s="20"/>
      <c r="H115" s="18"/>
      <c r="I115" s="17"/>
      <c r="J115" s="20"/>
      <c r="K115" s="18"/>
      <c r="L115" s="21"/>
    </row>
    <row r="116" spans="1:14" s="23" customFormat="1" ht="24">
      <c r="A116" s="102" t="s">
        <v>11</v>
      </c>
      <c r="B116" s="64" t="s">
        <v>138</v>
      </c>
      <c r="C116" s="3">
        <f>D116+E116</f>
        <v>18824</v>
      </c>
      <c r="D116" s="4">
        <v>18824</v>
      </c>
      <c r="E116" s="4">
        <v>0</v>
      </c>
      <c r="F116" s="6">
        <f aca="true" t="shared" si="16" ref="F116:F125">+G116+H116</f>
        <v>0</v>
      </c>
      <c r="G116" s="7">
        <v>0</v>
      </c>
      <c r="H116" s="4">
        <v>0</v>
      </c>
      <c r="I116" s="3">
        <f>J116+K116</f>
        <v>0</v>
      </c>
      <c r="J116" s="7">
        <f>+ROUND(G116*1.057,0)</f>
        <v>0</v>
      </c>
      <c r="K116" s="4">
        <v>0</v>
      </c>
      <c r="L116" s="91" t="s">
        <v>85</v>
      </c>
      <c r="N116" s="34"/>
    </row>
    <row r="117" spans="1:12" ht="36.75" customHeight="1">
      <c r="A117" s="103"/>
      <c r="B117" s="64" t="s">
        <v>127</v>
      </c>
      <c r="C117" s="3">
        <f t="shared" si="14"/>
        <v>0</v>
      </c>
      <c r="D117" s="4">
        <v>0</v>
      </c>
      <c r="E117" s="4">
        <v>0</v>
      </c>
      <c r="F117" s="6">
        <f t="shared" si="16"/>
        <v>14820</v>
      </c>
      <c r="G117" s="7">
        <v>14820</v>
      </c>
      <c r="H117" s="4">
        <v>0</v>
      </c>
      <c r="I117" s="3">
        <f t="shared" si="15"/>
        <v>15665</v>
      </c>
      <c r="J117" s="7">
        <f>+ROUND(G117*1.057,0)</f>
        <v>15665</v>
      </c>
      <c r="K117" s="4">
        <v>0</v>
      </c>
      <c r="L117" s="92"/>
    </row>
    <row r="118" spans="1:12" ht="33.75" customHeight="1">
      <c r="A118" s="102" t="s">
        <v>149</v>
      </c>
      <c r="B118" s="64" t="s">
        <v>138</v>
      </c>
      <c r="C118" s="3">
        <f>D118+E118</f>
        <v>641180</v>
      </c>
      <c r="D118" s="4">
        <v>641180</v>
      </c>
      <c r="E118" s="4">
        <v>0</v>
      </c>
      <c r="F118" s="6">
        <f t="shared" si="16"/>
        <v>0</v>
      </c>
      <c r="G118" s="7">
        <v>0</v>
      </c>
      <c r="H118" s="4">
        <v>0</v>
      </c>
      <c r="I118" s="3">
        <f>J118+K118</f>
        <v>0</v>
      </c>
      <c r="J118" s="7">
        <f>+ROUND(G118*1.057,0)</f>
        <v>0</v>
      </c>
      <c r="K118" s="4">
        <v>0</v>
      </c>
      <c r="L118" s="91" t="s">
        <v>85</v>
      </c>
    </row>
    <row r="119" spans="1:12" ht="37.5" customHeight="1">
      <c r="A119" s="103"/>
      <c r="B119" s="64" t="s">
        <v>127</v>
      </c>
      <c r="C119" s="3">
        <f t="shared" si="14"/>
        <v>0</v>
      </c>
      <c r="D119" s="4">
        <v>0</v>
      </c>
      <c r="E119" s="4">
        <v>0</v>
      </c>
      <c r="F119" s="6">
        <f t="shared" si="16"/>
        <v>786800</v>
      </c>
      <c r="G119" s="7">
        <v>786800</v>
      </c>
      <c r="H119" s="4">
        <v>0</v>
      </c>
      <c r="I119" s="3">
        <f t="shared" si="15"/>
        <v>831648</v>
      </c>
      <c r="J119" s="7">
        <f>+ROUND(G119*1.057,0)</f>
        <v>831648</v>
      </c>
      <c r="K119" s="4">
        <v>0</v>
      </c>
      <c r="L119" s="92"/>
    </row>
    <row r="120" spans="1:12" ht="33" customHeight="1">
      <c r="A120" s="89" t="s">
        <v>150</v>
      </c>
      <c r="B120" s="64" t="s">
        <v>138</v>
      </c>
      <c r="C120" s="3">
        <f>D120+E120</f>
        <v>274518</v>
      </c>
      <c r="D120" s="4">
        <v>274518</v>
      </c>
      <c r="E120" s="4">
        <v>0</v>
      </c>
      <c r="F120" s="6">
        <f t="shared" si="16"/>
        <v>0</v>
      </c>
      <c r="G120" s="7">
        <v>0</v>
      </c>
      <c r="H120" s="4">
        <v>0</v>
      </c>
      <c r="I120" s="3">
        <f>J120+K120</f>
        <v>0</v>
      </c>
      <c r="J120" s="7">
        <v>0</v>
      </c>
      <c r="K120" s="4">
        <v>0</v>
      </c>
      <c r="L120" s="91" t="s">
        <v>85</v>
      </c>
    </row>
    <row r="121" spans="1:12" ht="36.75" customHeight="1">
      <c r="A121" s="90"/>
      <c r="B121" s="64" t="s">
        <v>127</v>
      </c>
      <c r="C121" s="3">
        <f t="shared" si="14"/>
        <v>0</v>
      </c>
      <c r="D121" s="4">
        <v>0</v>
      </c>
      <c r="E121" s="4">
        <v>0</v>
      </c>
      <c r="F121" s="6">
        <f t="shared" si="16"/>
        <v>272630</v>
      </c>
      <c r="G121" s="7">
        <v>272630</v>
      </c>
      <c r="H121" s="4">
        <v>0</v>
      </c>
      <c r="I121" s="3">
        <f t="shared" si="15"/>
        <v>288175</v>
      </c>
      <c r="J121" s="7">
        <v>288175</v>
      </c>
      <c r="K121" s="4">
        <v>0</v>
      </c>
      <c r="L121" s="92"/>
    </row>
    <row r="122" spans="1:12" ht="31.5" customHeight="1">
      <c r="A122" s="89" t="s">
        <v>151</v>
      </c>
      <c r="B122" s="64" t="s">
        <v>138</v>
      </c>
      <c r="C122" s="3">
        <f>D122+E122</f>
        <v>209742</v>
      </c>
      <c r="D122" s="4">
        <v>209742</v>
      </c>
      <c r="E122" s="4">
        <v>0</v>
      </c>
      <c r="F122" s="6">
        <f t="shared" si="16"/>
        <v>0</v>
      </c>
      <c r="G122" s="7">
        <v>0</v>
      </c>
      <c r="H122" s="4">
        <v>0</v>
      </c>
      <c r="I122" s="3">
        <f>J122+K122</f>
        <v>0</v>
      </c>
      <c r="J122" s="7">
        <v>0</v>
      </c>
      <c r="K122" s="4">
        <v>0</v>
      </c>
      <c r="L122" s="91" t="s">
        <v>85</v>
      </c>
    </row>
    <row r="123" spans="1:12" ht="41.25" customHeight="1">
      <c r="A123" s="90"/>
      <c r="B123" s="64" t="s">
        <v>127</v>
      </c>
      <c r="C123" s="3">
        <f t="shared" si="14"/>
        <v>0</v>
      </c>
      <c r="D123" s="4">
        <v>0</v>
      </c>
      <c r="E123" s="4">
        <v>0</v>
      </c>
      <c r="F123" s="6">
        <f t="shared" si="16"/>
        <v>263150</v>
      </c>
      <c r="G123" s="7">
        <v>263150</v>
      </c>
      <c r="H123" s="4">
        <v>0</v>
      </c>
      <c r="I123" s="3">
        <f t="shared" si="15"/>
        <v>278150</v>
      </c>
      <c r="J123" s="7">
        <v>278150</v>
      </c>
      <c r="K123" s="4">
        <v>0</v>
      </c>
      <c r="L123" s="92"/>
    </row>
    <row r="124" spans="1:12" ht="27.75" customHeight="1">
      <c r="A124" s="89" t="s">
        <v>152</v>
      </c>
      <c r="B124" s="64" t="s">
        <v>138</v>
      </c>
      <c r="C124" s="3">
        <f>D124+E124</f>
        <v>571835</v>
      </c>
      <c r="D124" s="4">
        <v>571835</v>
      </c>
      <c r="E124" s="4">
        <v>0</v>
      </c>
      <c r="F124" s="6">
        <f t="shared" si="16"/>
        <v>0</v>
      </c>
      <c r="G124" s="7">
        <v>0</v>
      </c>
      <c r="H124" s="4">
        <v>0</v>
      </c>
      <c r="I124" s="3">
        <f>J124+K124</f>
        <v>0</v>
      </c>
      <c r="J124" s="7">
        <v>0</v>
      </c>
      <c r="K124" s="4">
        <v>0</v>
      </c>
      <c r="L124" s="91" t="s">
        <v>85</v>
      </c>
    </row>
    <row r="125" spans="1:12" ht="51" customHeight="1">
      <c r="A125" s="90"/>
      <c r="B125" s="64" t="s">
        <v>127</v>
      </c>
      <c r="C125" s="3">
        <f t="shared" si="14"/>
        <v>0</v>
      </c>
      <c r="D125" s="4">
        <v>0</v>
      </c>
      <c r="E125" s="4">
        <v>0</v>
      </c>
      <c r="F125" s="6">
        <f t="shared" si="16"/>
        <v>538900</v>
      </c>
      <c r="G125" s="7">
        <v>538900</v>
      </c>
      <c r="H125" s="4">
        <v>0</v>
      </c>
      <c r="I125" s="3">
        <f t="shared" si="15"/>
        <v>569617</v>
      </c>
      <c r="J125" s="7">
        <v>569617</v>
      </c>
      <c r="K125" s="4">
        <v>0</v>
      </c>
      <c r="L125" s="92"/>
    </row>
    <row r="126" spans="1:12" ht="25.5" customHeight="1">
      <c r="A126" s="69" t="s">
        <v>41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27" customHeight="1">
      <c r="A127" s="88" t="s">
        <v>153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ht="23.25" customHeight="1">
      <c r="A128" s="72" t="s">
        <v>154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30" customHeight="1">
      <c r="A129" s="50" t="s">
        <v>15</v>
      </c>
      <c r="B129" s="2"/>
      <c r="C129" s="6">
        <f>D129+E129</f>
        <v>1057115</v>
      </c>
      <c r="D129" s="6">
        <f aca="true" t="shared" si="17" ref="D129:K129">D132+D136</f>
        <v>1057115</v>
      </c>
      <c r="E129" s="6">
        <f t="shared" si="17"/>
        <v>0</v>
      </c>
      <c r="F129" s="6">
        <f t="shared" si="17"/>
        <v>1051600</v>
      </c>
      <c r="G129" s="6">
        <f t="shared" si="17"/>
        <v>1051600</v>
      </c>
      <c r="H129" s="6">
        <f t="shared" si="17"/>
        <v>0</v>
      </c>
      <c r="I129" s="6">
        <f t="shared" si="17"/>
        <v>1094390</v>
      </c>
      <c r="J129" s="6">
        <f t="shared" si="17"/>
        <v>1094390</v>
      </c>
      <c r="K129" s="6">
        <f t="shared" si="17"/>
        <v>0</v>
      </c>
      <c r="L129" s="25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68" t="s">
        <v>122</v>
      </c>
      <c r="J130" s="68"/>
      <c r="K130" s="68"/>
      <c r="L130" s="68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34.5" customHeight="1">
      <c r="A132" s="9" t="s">
        <v>93</v>
      </c>
      <c r="B132" s="43"/>
      <c r="C132" s="3">
        <f>D132+E132</f>
        <v>154475</v>
      </c>
      <c r="D132" s="3">
        <f>SUM(D133:D135)</f>
        <v>154475</v>
      </c>
      <c r="E132" s="3">
        <f>SUM(E133:E135)</f>
        <v>0</v>
      </c>
      <c r="F132" s="3">
        <f>G132+H132</f>
        <v>131376</v>
      </c>
      <c r="G132" s="3">
        <f>SUM(G133:G135)</f>
        <v>131376</v>
      </c>
      <c r="H132" s="3">
        <f>SUM(H133:H135)</f>
        <v>0</v>
      </c>
      <c r="I132" s="3">
        <f>J132+K132</f>
        <v>138879</v>
      </c>
      <c r="J132" s="3">
        <f>SUM(J133:J135)</f>
        <v>138879</v>
      </c>
      <c r="K132" s="3">
        <f>SUM(K133:K135)</f>
        <v>0</v>
      </c>
      <c r="L132" s="25"/>
    </row>
    <row r="133" spans="1:12" ht="29.25" customHeight="1">
      <c r="A133" s="89" t="s">
        <v>107</v>
      </c>
      <c r="B133" s="64" t="s">
        <v>138</v>
      </c>
      <c r="C133" s="3">
        <f>D133+E133</f>
        <v>142540</v>
      </c>
      <c r="D133" s="4">
        <v>142540</v>
      </c>
      <c r="E133" s="4">
        <v>0</v>
      </c>
      <c r="F133" s="6">
        <f>+G133+H133</f>
        <v>0</v>
      </c>
      <c r="G133" s="7">
        <v>0</v>
      </c>
      <c r="H133" s="4">
        <v>0</v>
      </c>
      <c r="I133" s="3">
        <f>J133+K133</f>
        <v>0</v>
      </c>
      <c r="J133" s="7">
        <v>0</v>
      </c>
      <c r="K133" s="4">
        <v>0</v>
      </c>
      <c r="L133" s="91" t="s">
        <v>85</v>
      </c>
    </row>
    <row r="134" spans="1:12" ht="44.25" customHeight="1">
      <c r="A134" s="90"/>
      <c r="B134" s="64" t="s">
        <v>127</v>
      </c>
      <c r="C134" s="3">
        <f>D134+E134</f>
        <v>0</v>
      </c>
      <c r="D134" s="4">
        <v>0</v>
      </c>
      <c r="E134" s="4">
        <v>0</v>
      </c>
      <c r="F134" s="6">
        <f>+G134+H134</f>
        <v>131376</v>
      </c>
      <c r="G134" s="7">
        <v>131376</v>
      </c>
      <c r="H134" s="4">
        <v>0</v>
      </c>
      <c r="I134" s="3">
        <f>J134+K134</f>
        <v>138879</v>
      </c>
      <c r="J134" s="7">
        <v>138879</v>
      </c>
      <c r="K134" s="4">
        <v>0</v>
      </c>
      <c r="L134" s="92"/>
    </row>
    <row r="135" spans="1:12" ht="30.75" customHeight="1">
      <c r="A135" s="14" t="s">
        <v>68</v>
      </c>
      <c r="B135" s="64" t="s">
        <v>138</v>
      </c>
      <c r="C135" s="3">
        <f>D135+E135</f>
        <v>11935</v>
      </c>
      <c r="D135" s="4">
        <v>11935</v>
      </c>
      <c r="E135" s="4">
        <v>0</v>
      </c>
      <c r="F135" s="6">
        <f>+G135+H135</f>
        <v>0</v>
      </c>
      <c r="G135" s="7">
        <v>0</v>
      </c>
      <c r="H135" s="4">
        <v>0</v>
      </c>
      <c r="I135" s="3">
        <f>J135+K135</f>
        <v>0</v>
      </c>
      <c r="J135" s="7">
        <v>0</v>
      </c>
      <c r="K135" s="4">
        <v>0</v>
      </c>
      <c r="L135" s="25" t="s">
        <v>85</v>
      </c>
    </row>
    <row r="136" spans="1:12" ht="45" customHeight="1">
      <c r="A136" s="9" t="s">
        <v>155</v>
      </c>
      <c r="B136" s="2"/>
      <c r="C136" s="3">
        <f>E136+D136</f>
        <v>902640</v>
      </c>
      <c r="D136" s="3">
        <f>+D137+D138+D139+D140+D141+D142+D143+D144+D145+D146+D147+D148</f>
        <v>902640</v>
      </c>
      <c r="E136" s="3">
        <f>+E137+E138+E139+E140+E141+E142+E143+E144+E145+E146+E147+E148</f>
        <v>0</v>
      </c>
      <c r="F136" s="3">
        <f>H136+G136</f>
        <v>920224</v>
      </c>
      <c r="G136" s="3">
        <f>+G137+G138+G139+G140+G141+G142+G143+G144+G145+G146+G147+G148</f>
        <v>920224</v>
      </c>
      <c r="H136" s="3">
        <f>+H137+H138+H139+H140+H141+H142+H143+H144+H145+H146+H147+H148</f>
        <v>0</v>
      </c>
      <c r="I136" s="3">
        <f>K136+J136</f>
        <v>955511</v>
      </c>
      <c r="J136" s="3">
        <f>+J137+J138+J139+J140+J141+J142+J143+J144+J145+J146+J147+J148</f>
        <v>955511</v>
      </c>
      <c r="K136" s="3">
        <f>+K137+K138+K139+K140+K141+K142+K143+K144+K145+K146+K147+K148</f>
        <v>0</v>
      </c>
      <c r="L136" s="25"/>
    </row>
    <row r="137" spans="1:12" ht="29.25" customHeight="1">
      <c r="A137" s="89" t="s">
        <v>156</v>
      </c>
      <c r="B137" s="64" t="s">
        <v>138</v>
      </c>
      <c r="C137" s="3">
        <f>D137+E137</f>
        <v>22488</v>
      </c>
      <c r="D137" s="4">
        <v>22488</v>
      </c>
      <c r="E137" s="4">
        <v>0</v>
      </c>
      <c r="F137" s="6">
        <f aca="true" t="shared" si="18" ref="F137:F146">+G137+H137</f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91" t="s">
        <v>85</v>
      </c>
    </row>
    <row r="138" spans="1:12" ht="43.5" customHeight="1">
      <c r="A138" s="90"/>
      <c r="B138" s="64" t="s">
        <v>127</v>
      </c>
      <c r="C138" s="3">
        <f aca="true" t="shared" si="19" ref="C138:C147">D138+E138</f>
        <v>0</v>
      </c>
      <c r="D138" s="4">
        <v>0</v>
      </c>
      <c r="E138" s="4">
        <v>0</v>
      </c>
      <c r="F138" s="6">
        <f t="shared" si="18"/>
        <v>24582</v>
      </c>
      <c r="G138" s="7">
        <v>24582</v>
      </c>
      <c r="H138" s="4">
        <v>0</v>
      </c>
      <c r="I138" s="3">
        <f aca="true" t="shared" si="20" ref="I138:I147">J138+K138</f>
        <v>26542</v>
      </c>
      <c r="J138" s="7">
        <v>26542</v>
      </c>
      <c r="K138" s="4">
        <v>0</v>
      </c>
      <c r="L138" s="92"/>
    </row>
    <row r="139" spans="1:12" ht="31.5" customHeight="1">
      <c r="A139" s="89" t="s">
        <v>157</v>
      </c>
      <c r="B139" s="64" t="s">
        <v>138</v>
      </c>
      <c r="C139" s="3">
        <f>D139+E139</f>
        <v>158144</v>
      </c>
      <c r="D139" s="4">
        <v>158144</v>
      </c>
      <c r="E139" s="4">
        <v>0</v>
      </c>
      <c r="F139" s="6">
        <f t="shared" si="18"/>
        <v>0</v>
      </c>
      <c r="G139" s="7">
        <v>0</v>
      </c>
      <c r="H139" s="4">
        <v>0</v>
      </c>
      <c r="I139" s="3">
        <f>J139+K139</f>
        <v>0</v>
      </c>
      <c r="J139" s="7">
        <v>0</v>
      </c>
      <c r="K139" s="4">
        <v>0</v>
      </c>
      <c r="L139" s="91" t="s">
        <v>85</v>
      </c>
    </row>
    <row r="140" spans="1:12" ht="43.5" customHeight="1">
      <c r="A140" s="90"/>
      <c r="B140" s="64" t="s">
        <v>127</v>
      </c>
      <c r="C140" s="3">
        <f>D140+E140</f>
        <v>0</v>
      </c>
      <c r="D140" s="4">
        <v>0</v>
      </c>
      <c r="E140" s="4">
        <v>0</v>
      </c>
      <c r="F140" s="6">
        <f t="shared" si="18"/>
        <v>147970</v>
      </c>
      <c r="G140" s="7">
        <v>147970</v>
      </c>
      <c r="H140" s="4">
        <v>0</v>
      </c>
      <c r="I140" s="3">
        <f t="shared" si="20"/>
        <v>159765</v>
      </c>
      <c r="J140" s="7">
        <v>159765</v>
      </c>
      <c r="K140" s="4">
        <v>0</v>
      </c>
      <c r="L140" s="92"/>
    </row>
    <row r="141" spans="1:14" s="23" customFormat="1" ht="29.25" customHeight="1">
      <c r="A141" s="89" t="s">
        <v>158</v>
      </c>
      <c r="B141" s="64" t="s">
        <v>138</v>
      </c>
      <c r="C141" s="3">
        <f>D141+E141</f>
        <v>264697</v>
      </c>
      <c r="D141" s="4">
        <v>264697</v>
      </c>
      <c r="E141" s="4">
        <v>0</v>
      </c>
      <c r="F141" s="6">
        <f t="shared" si="18"/>
        <v>0</v>
      </c>
      <c r="G141" s="7">
        <v>0</v>
      </c>
      <c r="H141" s="4">
        <v>0</v>
      </c>
      <c r="I141" s="3">
        <f>J141+K141</f>
        <v>0</v>
      </c>
      <c r="J141" s="7">
        <v>0</v>
      </c>
      <c r="K141" s="4">
        <v>0</v>
      </c>
      <c r="L141" s="91" t="s">
        <v>85</v>
      </c>
      <c r="N141" s="34"/>
    </row>
    <row r="142" spans="1:12" ht="52.5" customHeight="1">
      <c r="A142" s="90"/>
      <c r="B142" s="64" t="s">
        <v>127</v>
      </c>
      <c r="C142" s="3">
        <f t="shared" si="19"/>
        <v>0</v>
      </c>
      <c r="D142" s="4">
        <v>0</v>
      </c>
      <c r="E142" s="4">
        <v>0</v>
      </c>
      <c r="F142" s="6">
        <f t="shared" si="18"/>
        <v>332810</v>
      </c>
      <c r="G142" s="7">
        <v>332810</v>
      </c>
      <c r="H142" s="4">
        <v>0</v>
      </c>
      <c r="I142" s="3">
        <f t="shared" si="20"/>
        <v>359342</v>
      </c>
      <c r="J142" s="7">
        <v>359342</v>
      </c>
      <c r="K142" s="4">
        <v>0</v>
      </c>
      <c r="L142" s="92"/>
    </row>
    <row r="143" spans="1:12" ht="30.75" customHeight="1">
      <c r="A143" s="102" t="s">
        <v>159</v>
      </c>
      <c r="B143" s="64" t="s">
        <v>138</v>
      </c>
      <c r="C143" s="3">
        <f>D143+E143</f>
        <v>83372</v>
      </c>
      <c r="D143" s="4">
        <v>83372</v>
      </c>
      <c r="E143" s="4">
        <v>0</v>
      </c>
      <c r="F143" s="6">
        <f t="shared" si="18"/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91" t="s">
        <v>85</v>
      </c>
    </row>
    <row r="144" spans="1:12" ht="40.5" customHeight="1">
      <c r="A144" s="103"/>
      <c r="B144" s="64" t="s">
        <v>127</v>
      </c>
      <c r="C144" s="3">
        <f t="shared" si="19"/>
        <v>0</v>
      </c>
      <c r="D144" s="4">
        <v>0</v>
      </c>
      <c r="E144" s="4">
        <v>0</v>
      </c>
      <c r="F144" s="6">
        <f t="shared" si="18"/>
        <v>75350</v>
      </c>
      <c r="G144" s="7">
        <v>75350</v>
      </c>
      <c r="H144" s="4">
        <v>0</v>
      </c>
      <c r="I144" s="3">
        <f t="shared" si="20"/>
        <v>70350</v>
      </c>
      <c r="J144" s="7">
        <v>70350</v>
      </c>
      <c r="K144" s="4">
        <v>0</v>
      </c>
      <c r="L144" s="92"/>
    </row>
    <row r="145" spans="1:12" ht="25.5" customHeight="1">
      <c r="A145" s="89" t="s">
        <v>160</v>
      </c>
      <c r="B145" s="64" t="s">
        <v>138</v>
      </c>
      <c r="C145" s="3">
        <f>D145+E145</f>
        <v>339512</v>
      </c>
      <c r="D145" s="4">
        <v>339512</v>
      </c>
      <c r="E145" s="4">
        <v>0</v>
      </c>
      <c r="F145" s="6">
        <f t="shared" si="18"/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91" t="s">
        <v>19</v>
      </c>
    </row>
    <row r="146" spans="1:12" ht="48" customHeight="1">
      <c r="A146" s="90"/>
      <c r="B146" s="64" t="s">
        <v>127</v>
      </c>
      <c r="C146" s="3">
        <f t="shared" si="19"/>
        <v>0</v>
      </c>
      <c r="D146" s="4">
        <v>0</v>
      </c>
      <c r="E146" s="4">
        <v>0</v>
      </c>
      <c r="F146" s="6">
        <f t="shared" si="18"/>
        <v>339512</v>
      </c>
      <c r="G146" s="7">
        <v>339512</v>
      </c>
      <c r="H146" s="4">
        <v>0</v>
      </c>
      <c r="I146" s="3">
        <f t="shared" si="20"/>
        <v>339512</v>
      </c>
      <c r="J146" s="7">
        <v>339512</v>
      </c>
      <c r="K146" s="4">
        <v>0</v>
      </c>
      <c r="L146" s="92"/>
    </row>
    <row r="147" spans="1:12" ht="56.25" customHeight="1">
      <c r="A147" s="14" t="s">
        <v>43</v>
      </c>
      <c r="B147" s="64" t="s">
        <v>138</v>
      </c>
      <c r="C147" s="3">
        <f t="shared" si="19"/>
        <v>24427</v>
      </c>
      <c r="D147" s="4">
        <v>24427</v>
      </c>
      <c r="E147" s="4">
        <v>0</v>
      </c>
      <c r="F147" s="6">
        <f>+G147</f>
        <v>0</v>
      </c>
      <c r="G147" s="7">
        <v>0</v>
      </c>
      <c r="H147" s="4">
        <v>0</v>
      </c>
      <c r="I147" s="3">
        <f t="shared" si="20"/>
        <v>0</v>
      </c>
      <c r="J147" s="7">
        <v>0</v>
      </c>
      <c r="K147" s="4">
        <v>0</v>
      </c>
      <c r="L147" s="25" t="s">
        <v>19</v>
      </c>
    </row>
    <row r="148" spans="1:12" ht="46.5" customHeight="1">
      <c r="A148" s="14" t="s">
        <v>94</v>
      </c>
      <c r="B148" s="64" t="s">
        <v>138</v>
      </c>
      <c r="C148" s="3">
        <f>D148+E148</f>
        <v>10000</v>
      </c>
      <c r="D148" s="4">
        <v>10000</v>
      </c>
      <c r="E148" s="4">
        <v>0</v>
      </c>
      <c r="F148" s="6">
        <f>+G148</f>
        <v>0</v>
      </c>
      <c r="G148" s="7">
        <v>0</v>
      </c>
      <c r="H148" s="4">
        <v>0</v>
      </c>
      <c r="I148" s="3">
        <f>J148+K148</f>
        <v>0</v>
      </c>
      <c r="J148" s="7">
        <v>0</v>
      </c>
      <c r="K148" s="4">
        <v>0</v>
      </c>
      <c r="L148" s="25" t="s">
        <v>19</v>
      </c>
    </row>
    <row r="149" spans="1:14" s="23" customFormat="1" ht="19.5" customHeight="1">
      <c r="A149" s="22"/>
      <c r="C149" s="24"/>
      <c r="D149" s="24"/>
      <c r="E149" s="24"/>
      <c r="F149" s="24"/>
      <c r="G149" s="24"/>
      <c r="H149" s="24"/>
      <c r="I149" s="68" t="s">
        <v>122</v>
      </c>
      <c r="J149" s="68"/>
      <c r="K149" s="68"/>
      <c r="L149" s="68"/>
      <c r="N149" s="34"/>
    </row>
    <row r="150" spans="1:14" s="23" customFormat="1" ht="14.25">
      <c r="A150" s="25">
        <v>1</v>
      </c>
      <c r="B150" s="26">
        <v>2</v>
      </c>
      <c r="C150" s="27">
        <v>3</v>
      </c>
      <c r="D150" s="27">
        <v>4</v>
      </c>
      <c r="E150" s="27">
        <v>5</v>
      </c>
      <c r="F150" s="27">
        <v>6</v>
      </c>
      <c r="G150" s="27">
        <v>7</v>
      </c>
      <c r="H150" s="27">
        <v>8</v>
      </c>
      <c r="I150" s="27">
        <v>9</v>
      </c>
      <c r="J150" s="27">
        <v>10</v>
      </c>
      <c r="K150" s="27">
        <v>11</v>
      </c>
      <c r="L150" s="27">
        <v>12</v>
      </c>
      <c r="N150" s="34"/>
    </row>
    <row r="151" spans="1:12" ht="22.5" customHeight="1">
      <c r="A151" s="71" t="s">
        <v>37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21" customHeight="1">
      <c r="A152" s="73" t="s">
        <v>100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25.5" customHeight="1">
      <c r="A153" s="72" t="s">
        <v>101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41.25" customHeight="1">
      <c r="A154" s="45" t="s">
        <v>15</v>
      </c>
      <c r="B154" s="46"/>
      <c r="C154" s="47">
        <f>+D154+E154</f>
        <v>255150</v>
      </c>
      <c r="D154" s="47">
        <f>+D156+D155</f>
        <v>255150</v>
      </c>
      <c r="E154" s="47">
        <f>+E156+E155</f>
        <v>0</v>
      </c>
      <c r="F154" s="47">
        <f>+G154+H154</f>
        <v>270500</v>
      </c>
      <c r="G154" s="47">
        <f>+G156+G155</f>
        <v>270500</v>
      </c>
      <c r="H154" s="47">
        <f>+H156+H155</f>
        <v>0</v>
      </c>
      <c r="I154" s="47">
        <f>+J154+K154</f>
        <v>285919</v>
      </c>
      <c r="J154" s="47">
        <f>+J156+J155</f>
        <v>285919</v>
      </c>
      <c r="K154" s="47">
        <f>+K156+K155</f>
        <v>0</v>
      </c>
      <c r="L154" s="46"/>
    </row>
    <row r="155" spans="1:12" ht="27" customHeight="1">
      <c r="A155" s="112" t="s">
        <v>164</v>
      </c>
      <c r="B155" s="64" t="s">
        <v>138</v>
      </c>
      <c r="C155" s="3">
        <f>D155+E155</f>
        <v>255150</v>
      </c>
      <c r="D155" s="4">
        <v>255150</v>
      </c>
      <c r="E155" s="4">
        <v>0</v>
      </c>
      <c r="F155" s="6">
        <f>+G155</f>
        <v>0</v>
      </c>
      <c r="G155" s="7">
        <v>0</v>
      </c>
      <c r="H155" s="4">
        <v>0</v>
      </c>
      <c r="I155" s="3">
        <f>J155+K155</f>
        <v>0</v>
      </c>
      <c r="J155" s="7">
        <f>+ROUND(G155*1.057,0)</f>
        <v>0</v>
      </c>
      <c r="K155" s="4">
        <v>0</v>
      </c>
      <c r="L155" s="91" t="s">
        <v>19</v>
      </c>
    </row>
    <row r="156" spans="1:12" ht="46.5" customHeight="1">
      <c r="A156" s="113"/>
      <c r="B156" s="64" t="s">
        <v>127</v>
      </c>
      <c r="C156" s="3">
        <f>D156+E156</f>
        <v>0</v>
      </c>
      <c r="D156" s="4">
        <v>0</v>
      </c>
      <c r="E156" s="4">
        <v>0</v>
      </c>
      <c r="F156" s="6">
        <f>+G156</f>
        <v>270500</v>
      </c>
      <c r="G156" s="7">
        <v>270500</v>
      </c>
      <c r="H156" s="4">
        <v>0</v>
      </c>
      <c r="I156" s="3">
        <f>J156+K156</f>
        <v>285919</v>
      </c>
      <c r="J156" s="7">
        <f>+ROUND(G156*1.057,0)</f>
        <v>285919</v>
      </c>
      <c r="K156" s="4">
        <v>0</v>
      </c>
      <c r="L156" s="92"/>
    </row>
    <row r="157" spans="1:12" ht="24.75" customHeight="1">
      <c r="A157" s="71" t="s">
        <v>32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39.75" customHeight="1">
      <c r="A158" s="73" t="s">
        <v>54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37.5" customHeight="1">
      <c r="A159" s="85" t="s">
        <v>21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</row>
    <row r="160" spans="1:12" ht="29.25" customHeight="1">
      <c r="A160" s="45" t="s">
        <v>15</v>
      </c>
      <c r="B160" s="46"/>
      <c r="C160" s="47">
        <f>+D160+E160</f>
        <v>278600</v>
      </c>
      <c r="D160" s="47">
        <f>+D162+D161</f>
        <v>278600</v>
      </c>
      <c r="E160" s="47">
        <v>0</v>
      </c>
      <c r="F160" s="47">
        <f>+G160+H160</f>
        <v>320000</v>
      </c>
      <c r="G160" s="47">
        <f>+G162+G161</f>
        <v>320000</v>
      </c>
      <c r="H160" s="47">
        <f>+H162+H161</f>
        <v>0</v>
      </c>
      <c r="I160" s="47">
        <f>+J160+K160</f>
        <v>339000</v>
      </c>
      <c r="J160" s="47">
        <f>+J162+J161</f>
        <v>339000</v>
      </c>
      <c r="K160" s="47">
        <f>+K162+K161</f>
        <v>0</v>
      </c>
      <c r="L160" s="46"/>
    </row>
    <row r="161" spans="1:12" ht="29.25" customHeight="1">
      <c r="A161" s="89" t="s">
        <v>129</v>
      </c>
      <c r="B161" s="64" t="s">
        <v>138</v>
      </c>
      <c r="C161" s="3">
        <f>D161+E161</f>
        <v>278600</v>
      </c>
      <c r="D161" s="4">
        <v>278600</v>
      </c>
      <c r="E161" s="4">
        <v>0</v>
      </c>
      <c r="F161" s="3">
        <f>G161+H161</f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91" t="s">
        <v>128</v>
      </c>
    </row>
    <row r="162" spans="1:12" ht="41.25" customHeight="1">
      <c r="A162" s="90"/>
      <c r="B162" s="64" t="s">
        <v>127</v>
      </c>
      <c r="C162" s="3">
        <f>D162+E162</f>
        <v>0</v>
      </c>
      <c r="D162" s="4">
        <v>0</v>
      </c>
      <c r="E162" s="4">
        <v>0</v>
      </c>
      <c r="F162" s="3">
        <f>G162+H162</f>
        <v>320000</v>
      </c>
      <c r="G162" s="7">
        <v>320000</v>
      </c>
      <c r="H162" s="4">
        <v>0</v>
      </c>
      <c r="I162" s="3">
        <f>J162+K162</f>
        <v>339000</v>
      </c>
      <c r="J162" s="7">
        <v>339000</v>
      </c>
      <c r="K162" s="4">
        <v>0</v>
      </c>
      <c r="L162" s="92"/>
    </row>
    <row r="163" spans="1:12" ht="23.25" customHeight="1">
      <c r="A163" s="71" t="s">
        <v>42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27" customHeight="1">
      <c r="A164" s="86" t="s">
        <v>55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</row>
    <row r="165" spans="1:12" ht="27" customHeight="1">
      <c r="A165" s="87" t="s">
        <v>25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29.25" customHeight="1">
      <c r="A166" s="45" t="s">
        <v>15</v>
      </c>
      <c r="B166" s="46"/>
      <c r="C166" s="47">
        <f>+D166+E166</f>
        <v>81525</v>
      </c>
      <c r="D166" s="47">
        <f>+D168+D167</f>
        <v>81525</v>
      </c>
      <c r="E166" s="47">
        <f>+E168+E167</f>
        <v>0</v>
      </c>
      <c r="F166" s="47">
        <f>+G166+H166</f>
        <v>86500</v>
      </c>
      <c r="G166" s="47">
        <f>+G168+G167</f>
        <v>86500</v>
      </c>
      <c r="H166" s="47">
        <f>+H168+H167</f>
        <v>0</v>
      </c>
      <c r="I166" s="47">
        <f>+J166+K166</f>
        <v>91431</v>
      </c>
      <c r="J166" s="47">
        <f>+J168+J167</f>
        <v>91431</v>
      </c>
      <c r="K166" s="47">
        <f>+K168+K167</f>
        <v>0</v>
      </c>
      <c r="L166" s="46"/>
    </row>
    <row r="167" spans="1:12" ht="29.25" customHeight="1">
      <c r="A167" s="112" t="s">
        <v>95</v>
      </c>
      <c r="B167" s="64" t="s">
        <v>138</v>
      </c>
      <c r="C167" s="3">
        <f>D167+E167</f>
        <v>81525</v>
      </c>
      <c r="D167" s="4">
        <v>81525</v>
      </c>
      <c r="E167" s="4">
        <v>0</v>
      </c>
      <c r="F167" s="3">
        <f>G167+H167</f>
        <v>0</v>
      </c>
      <c r="G167" s="7">
        <v>0</v>
      </c>
      <c r="H167" s="4">
        <v>0</v>
      </c>
      <c r="I167" s="3">
        <f>J167+K167</f>
        <v>0</v>
      </c>
      <c r="J167" s="7">
        <f>+ROUND(G167*1.057,0)</f>
        <v>0</v>
      </c>
      <c r="K167" s="4">
        <v>0</v>
      </c>
      <c r="L167" s="91" t="s">
        <v>85</v>
      </c>
    </row>
    <row r="168" spans="1:12" ht="51" customHeight="1">
      <c r="A168" s="113"/>
      <c r="B168" s="64" t="s">
        <v>127</v>
      </c>
      <c r="C168" s="3">
        <f>D168+E168</f>
        <v>0</v>
      </c>
      <c r="D168" s="4">
        <v>0</v>
      </c>
      <c r="E168" s="4">
        <v>0</v>
      </c>
      <c r="F168" s="3">
        <f>G168+H168</f>
        <v>86500</v>
      </c>
      <c r="G168" s="7">
        <v>86500</v>
      </c>
      <c r="H168" s="4">
        <v>0</v>
      </c>
      <c r="I168" s="3">
        <f>J168+K168</f>
        <v>91431</v>
      </c>
      <c r="J168" s="7">
        <f>+ROUND(G168*1.057,0)</f>
        <v>91431</v>
      </c>
      <c r="K168" s="4">
        <v>0</v>
      </c>
      <c r="L168" s="92"/>
    </row>
    <row r="169" spans="1:12" ht="18" customHeight="1">
      <c r="A169" s="73" t="s">
        <v>56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27" customHeight="1">
      <c r="A170" s="72" t="s">
        <v>161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29.25" customHeight="1">
      <c r="A171" s="45" t="s">
        <v>15</v>
      </c>
      <c r="B171" s="8"/>
      <c r="C171" s="6">
        <f>D171+E171</f>
        <v>65117064</v>
      </c>
      <c r="D171" s="6">
        <f>D187+D190+D184+D175+D195+D183+D186+D189+D194</f>
        <v>65117064</v>
      </c>
      <c r="E171" s="6">
        <f>E187+E190+E184+E175+E195+E183+E186+E189+E194</f>
        <v>0</v>
      </c>
      <c r="F171" s="3">
        <f>G171+H171</f>
        <v>67663200</v>
      </c>
      <c r="G171" s="6">
        <f>G187+G190+G184+G175+G195+G183+G186+G189+G194</f>
        <v>67663200</v>
      </c>
      <c r="H171" s="6">
        <f>H187+H190+H184+H175+H195+H183+H186+H189+H194</f>
        <v>0</v>
      </c>
      <c r="I171" s="3">
        <f>K171+J171</f>
        <v>71520003</v>
      </c>
      <c r="J171" s="6">
        <f>J187+J190+J184+J175+J195+J183+J186+J189+J194</f>
        <v>71520003</v>
      </c>
      <c r="K171" s="6">
        <f>K187+K190+K184+K175+K195+K183+K186+K189+K194</f>
        <v>0</v>
      </c>
      <c r="L171" s="35"/>
    </row>
    <row r="172" spans="1:14" s="23" customFormat="1" ht="19.5" customHeight="1">
      <c r="A172" s="22"/>
      <c r="C172" s="24"/>
      <c r="D172" s="24"/>
      <c r="E172" s="24"/>
      <c r="F172" s="24"/>
      <c r="G172" s="24"/>
      <c r="H172" s="24"/>
      <c r="I172" s="68" t="s">
        <v>122</v>
      </c>
      <c r="J172" s="68"/>
      <c r="K172" s="68"/>
      <c r="L172" s="68"/>
      <c r="N172" s="34"/>
    </row>
    <row r="173" spans="1:14" s="23" customFormat="1" ht="14.25">
      <c r="A173" s="25">
        <v>1</v>
      </c>
      <c r="B173" s="26">
        <v>2</v>
      </c>
      <c r="C173" s="27">
        <v>3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N173" s="34"/>
    </row>
    <row r="174" spans="1:12" ht="21" customHeight="1">
      <c r="A174" s="69" t="s">
        <v>34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12" ht="48.75" customHeight="1">
      <c r="A175" s="9" t="s">
        <v>96</v>
      </c>
      <c r="B175" s="38"/>
      <c r="C175" s="3">
        <f aca="true" t="shared" si="21" ref="C175:C181">D175+E175</f>
        <v>563976</v>
      </c>
      <c r="D175" s="3">
        <f>D177+D179++D181+D176+D178+D180</f>
        <v>563976</v>
      </c>
      <c r="E175" s="3">
        <f>E177+E179++E181+E176+E178+E180</f>
        <v>0</v>
      </c>
      <c r="F175" s="6">
        <f>G175+H175</f>
        <v>582400</v>
      </c>
      <c r="G175" s="3">
        <f>G177+G179++G181+G176+G178+G180</f>
        <v>582400</v>
      </c>
      <c r="H175" s="3">
        <f>H177+H179++H181+H176+H178+H180</f>
        <v>0</v>
      </c>
      <c r="I175" s="3">
        <f aca="true" t="shared" si="22" ref="I175:I181">J175+K175</f>
        <v>615597</v>
      </c>
      <c r="J175" s="3">
        <f>J177+J179++J181+J176+J178+J180</f>
        <v>615597</v>
      </c>
      <c r="K175" s="3">
        <f>K177+K179++K181+K176+K178+K180</f>
        <v>0</v>
      </c>
      <c r="L175" s="25"/>
    </row>
    <row r="176" spans="1:12" ht="30" customHeight="1">
      <c r="A176" s="99" t="s">
        <v>67</v>
      </c>
      <c r="B176" s="64" t="s">
        <v>138</v>
      </c>
      <c r="C176" s="3">
        <f t="shared" si="21"/>
        <v>38400</v>
      </c>
      <c r="D176" s="4">
        <v>38400</v>
      </c>
      <c r="E176" s="4">
        <v>0</v>
      </c>
      <c r="F176" s="6">
        <f>+G176+H176</f>
        <v>0</v>
      </c>
      <c r="G176" s="7">
        <v>0</v>
      </c>
      <c r="H176" s="7">
        <f>ROUND(E176*1.104,0)</f>
        <v>0</v>
      </c>
      <c r="I176" s="3">
        <f t="shared" si="22"/>
        <v>0</v>
      </c>
      <c r="J176" s="7">
        <v>0</v>
      </c>
      <c r="K176" s="4">
        <v>0</v>
      </c>
      <c r="L176" s="91" t="s">
        <v>85</v>
      </c>
    </row>
    <row r="177" spans="1:12" ht="42" customHeight="1">
      <c r="A177" s="100"/>
      <c r="B177" s="64" t="s">
        <v>127</v>
      </c>
      <c r="C177" s="3">
        <f t="shared" si="21"/>
        <v>0</v>
      </c>
      <c r="D177" s="4">
        <v>0</v>
      </c>
      <c r="E177" s="4">
        <v>0</v>
      </c>
      <c r="F177" s="6">
        <f>+G177+H177</f>
        <v>33120</v>
      </c>
      <c r="G177" s="7">
        <v>33120</v>
      </c>
      <c r="H177" s="7">
        <f>ROUND(E177*1.104,0)</f>
        <v>0</v>
      </c>
      <c r="I177" s="3">
        <f t="shared" si="22"/>
        <v>35008</v>
      </c>
      <c r="J177" s="7">
        <v>35008</v>
      </c>
      <c r="K177" s="4">
        <v>0</v>
      </c>
      <c r="L177" s="92"/>
    </row>
    <row r="178" spans="1:12" ht="29.25" customHeight="1">
      <c r="A178" s="99" t="s">
        <v>162</v>
      </c>
      <c r="B178" s="64" t="s">
        <v>138</v>
      </c>
      <c r="C178" s="3">
        <f t="shared" si="21"/>
        <v>392300</v>
      </c>
      <c r="D178" s="4">
        <v>392300</v>
      </c>
      <c r="E178" s="4">
        <v>0</v>
      </c>
      <c r="F178" s="6">
        <f>+G178+H178</f>
        <v>0</v>
      </c>
      <c r="G178" s="7">
        <v>0</v>
      </c>
      <c r="H178" s="7">
        <v>0</v>
      </c>
      <c r="I178" s="3">
        <f t="shared" si="22"/>
        <v>0</v>
      </c>
      <c r="J178" s="7">
        <v>0</v>
      </c>
      <c r="K178" s="4">
        <v>0</v>
      </c>
      <c r="L178" s="91" t="s">
        <v>85</v>
      </c>
    </row>
    <row r="179" spans="1:12" ht="47.25" customHeight="1">
      <c r="A179" s="100"/>
      <c r="B179" s="64" t="s">
        <v>127</v>
      </c>
      <c r="C179" s="3">
        <f t="shared" si="21"/>
        <v>0</v>
      </c>
      <c r="D179" s="4">
        <v>0</v>
      </c>
      <c r="E179" s="4">
        <v>0</v>
      </c>
      <c r="F179" s="6">
        <f>+G179+H179</f>
        <v>415800</v>
      </c>
      <c r="G179" s="7">
        <v>415800</v>
      </c>
      <c r="H179" s="7">
        <v>0</v>
      </c>
      <c r="I179" s="3">
        <f t="shared" si="22"/>
        <v>439501</v>
      </c>
      <c r="J179" s="7">
        <v>439501</v>
      </c>
      <c r="K179" s="4">
        <v>0</v>
      </c>
      <c r="L179" s="92"/>
    </row>
    <row r="180" spans="1:12" ht="30.75" customHeight="1">
      <c r="A180" s="89" t="s">
        <v>35</v>
      </c>
      <c r="B180" s="64" t="s">
        <v>138</v>
      </c>
      <c r="C180" s="3">
        <f t="shared" si="21"/>
        <v>133276</v>
      </c>
      <c r="D180" s="3">
        <v>133276</v>
      </c>
      <c r="E180" s="3">
        <v>0</v>
      </c>
      <c r="F180" s="6">
        <f>G180+H180</f>
        <v>0</v>
      </c>
      <c r="G180" s="7">
        <v>0</v>
      </c>
      <c r="H180" s="7">
        <v>0</v>
      </c>
      <c r="I180" s="3">
        <f t="shared" si="22"/>
        <v>0</v>
      </c>
      <c r="J180" s="7">
        <v>0</v>
      </c>
      <c r="K180" s="4">
        <v>0</v>
      </c>
      <c r="L180" s="91" t="s">
        <v>85</v>
      </c>
    </row>
    <row r="181" spans="1:12" ht="42" customHeight="1">
      <c r="A181" s="90"/>
      <c r="B181" s="64" t="s">
        <v>127</v>
      </c>
      <c r="C181" s="3">
        <f t="shared" si="21"/>
        <v>0</v>
      </c>
      <c r="D181" s="3">
        <v>0</v>
      </c>
      <c r="E181" s="3">
        <v>0</v>
      </c>
      <c r="F181" s="6">
        <f>G181+H181</f>
        <v>133480</v>
      </c>
      <c r="G181" s="7">
        <v>133480</v>
      </c>
      <c r="H181" s="7">
        <v>0</v>
      </c>
      <c r="I181" s="3">
        <f t="shared" si="22"/>
        <v>141088</v>
      </c>
      <c r="J181" s="7">
        <v>141088</v>
      </c>
      <c r="K181" s="4">
        <v>0</v>
      </c>
      <c r="L181" s="92"/>
    </row>
    <row r="182" spans="1:12" ht="21" customHeight="1">
      <c r="A182" s="69" t="s">
        <v>36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1:12" ht="26.25" customHeight="1">
      <c r="A183" s="114" t="s">
        <v>163</v>
      </c>
      <c r="B183" s="64" t="s">
        <v>138</v>
      </c>
      <c r="C183" s="3">
        <f>D183+E183</f>
        <v>1382557</v>
      </c>
      <c r="D183" s="3">
        <v>1382557</v>
      </c>
      <c r="E183" s="3">
        <v>0</v>
      </c>
      <c r="F183" s="6">
        <f>G183+H183</f>
        <v>0</v>
      </c>
      <c r="G183" s="6">
        <v>0</v>
      </c>
      <c r="H183" s="6">
        <v>0</v>
      </c>
      <c r="I183" s="3">
        <f>J183+K183</f>
        <v>0</v>
      </c>
      <c r="J183" s="6">
        <f>+ROUND(G183*1.057,0)</f>
        <v>0</v>
      </c>
      <c r="K183" s="4">
        <v>0</v>
      </c>
      <c r="L183" s="91" t="s">
        <v>85</v>
      </c>
    </row>
    <row r="184" spans="1:12" ht="42" customHeight="1">
      <c r="A184" s="115"/>
      <c r="B184" s="64" t="s">
        <v>127</v>
      </c>
      <c r="C184" s="3">
        <f>D184+E184</f>
        <v>0</v>
      </c>
      <c r="D184" s="3">
        <v>0</v>
      </c>
      <c r="E184" s="3">
        <v>0</v>
      </c>
      <c r="F184" s="6">
        <f>G184+H184</f>
        <v>1380800</v>
      </c>
      <c r="G184" s="6">
        <v>1380800</v>
      </c>
      <c r="H184" s="6">
        <v>0</v>
      </c>
      <c r="I184" s="3">
        <f>J184+K184</f>
        <v>1459506</v>
      </c>
      <c r="J184" s="6">
        <f>+ROUND(G184*1.057,0)</f>
        <v>1459506</v>
      </c>
      <c r="K184" s="4">
        <v>0</v>
      </c>
      <c r="L184" s="92"/>
    </row>
    <row r="185" spans="1:12" ht="24" customHeight="1">
      <c r="A185" s="69" t="s">
        <v>31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1:12" ht="24" customHeight="1">
      <c r="A186" s="112" t="s">
        <v>97</v>
      </c>
      <c r="B186" s="64" t="s">
        <v>138</v>
      </c>
      <c r="C186" s="3">
        <f>D186+E186</f>
        <v>24508500</v>
      </c>
      <c r="D186" s="48">
        <v>24508500</v>
      </c>
      <c r="E186" s="7">
        <v>0</v>
      </c>
      <c r="F186" s="6">
        <f>G186+H186</f>
        <v>0</v>
      </c>
      <c r="G186" s="7">
        <v>0</v>
      </c>
      <c r="H186" s="7">
        <v>0</v>
      </c>
      <c r="I186" s="3">
        <f>J186+K186</f>
        <v>0</v>
      </c>
      <c r="J186" s="7">
        <v>0</v>
      </c>
      <c r="K186" s="4">
        <v>0</v>
      </c>
      <c r="L186" s="91" t="s">
        <v>85</v>
      </c>
    </row>
    <row r="187" spans="1:12" ht="43.5" customHeight="1">
      <c r="A187" s="113"/>
      <c r="B187" s="64" t="s">
        <v>127</v>
      </c>
      <c r="C187" s="3">
        <f>D187+E187</f>
        <v>0</v>
      </c>
      <c r="D187" s="48">
        <v>0</v>
      </c>
      <c r="E187" s="7">
        <v>0</v>
      </c>
      <c r="F187" s="6">
        <f>G187+H187</f>
        <v>24500000</v>
      </c>
      <c r="G187" s="7">
        <v>24500000</v>
      </c>
      <c r="H187" s="7">
        <v>0</v>
      </c>
      <c r="I187" s="3">
        <f>J187+K187</f>
        <v>25896500</v>
      </c>
      <c r="J187" s="7">
        <v>25896500</v>
      </c>
      <c r="K187" s="4">
        <v>0</v>
      </c>
      <c r="L187" s="92"/>
    </row>
    <row r="188" spans="1:12" ht="28.5" customHeight="1">
      <c r="A188" s="69" t="s">
        <v>37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28.5" customHeight="1">
      <c r="A189" s="112" t="s">
        <v>98</v>
      </c>
      <c r="B189" s="64" t="s">
        <v>138</v>
      </c>
      <c r="C189" s="3">
        <f>D189+E189</f>
        <v>37662031</v>
      </c>
      <c r="D189" s="4">
        <v>37662031</v>
      </c>
      <c r="E189" s="4">
        <v>0</v>
      </c>
      <c r="F189" s="3">
        <f>G189+H189</f>
        <v>0</v>
      </c>
      <c r="G189" s="7">
        <v>0</v>
      </c>
      <c r="H189" s="7">
        <v>0</v>
      </c>
      <c r="I189" s="3">
        <f>J189+K189</f>
        <v>0</v>
      </c>
      <c r="J189" s="7">
        <v>0</v>
      </c>
      <c r="K189" s="7">
        <v>0</v>
      </c>
      <c r="L189" s="91" t="s">
        <v>85</v>
      </c>
    </row>
    <row r="190" spans="1:12" ht="45" customHeight="1">
      <c r="A190" s="113"/>
      <c r="B190" s="64" t="s">
        <v>127</v>
      </c>
      <c r="C190" s="3">
        <f>D190+E190</f>
        <v>0</v>
      </c>
      <c r="D190" s="4">
        <v>0</v>
      </c>
      <c r="E190" s="4">
        <v>0</v>
      </c>
      <c r="F190" s="3">
        <f>G190+H190</f>
        <v>40200000</v>
      </c>
      <c r="G190" s="7">
        <v>40200000</v>
      </c>
      <c r="H190" s="7">
        <v>0</v>
      </c>
      <c r="I190" s="3">
        <f>J190+K190</f>
        <v>42491400</v>
      </c>
      <c r="J190" s="7">
        <v>42491400</v>
      </c>
      <c r="K190" s="7">
        <v>0</v>
      </c>
      <c r="L190" s="92"/>
    </row>
    <row r="191" spans="1:14" s="23" customFormat="1" ht="19.5" customHeight="1">
      <c r="A191" s="22"/>
      <c r="C191" s="24"/>
      <c r="D191" s="24"/>
      <c r="E191" s="24"/>
      <c r="F191" s="24"/>
      <c r="G191" s="24"/>
      <c r="H191" s="24"/>
      <c r="I191" s="68" t="s">
        <v>122</v>
      </c>
      <c r="J191" s="68"/>
      <c r="K191" s="68"/>
      <c r="L191" s="68"/>
      <c r="N191" s="34"/>
    </row>
    <row r="192" spans="1:14" s="23" customFormat="1" ht="14.25">
      <c r="A192" s="25">
        <v>1</v>
      </c>
      <c r="B192" s="26">
        <v>2</v>
      </c>
      <c r="C192" s="27">
        <v>3</v>
      </c>
      <c r="D192" s="27">
        <v>4</v>
      </c>
      <c r="E192" s="27">
        <v>5</v>
      </c>
      <c r="F192" s="27">
        <v>6</v>
      </c>
      <c r="G192" s="27">
        <v>7</v>
      </c>
      <c r="H192" s="27">
        <v>8</v>
      </c>
      <c r="I192" s="27">
        <v>9</v>
      </c>
      <c r="J192" s="27">
        <v>10</v>
      </c>
      <c r="K192" s="27">
        <v>11</v>
      </c>
      <c r="L192" s="27">
        <v>12</v>
      </c>
      <c r="N192" s="34"/>
    </row>
    <row r="193" spans="1:12" ht="27" customHeight="1">
      <c r="A193" s="69" t="s">
        <v>112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1:12" ht="27" customHeight="1">
      <c r="A194" s="112" t="s">
        <v>113</v>
      </c>
      <c r="B194" s="64" t="s">
        <v>138</v>
      </c>
      <c r="C194" s="3">
        <f>D194+E194</f>
        <v>1000000</v>
      </c>
      <c r="D194" s="4">
        <v>1000000</v>
      </c>
      <c r="E194" s="4">
        <v>0</v>
      </c>
      <c r="F194" s="3">
        <f>G194+H194</f>
        <v>0</v>
      </c>
      <c r="G194" s="7">
        <v>0</v>
      </c>
      <c r="H194" s="7">
        <v>0</v>
      </c>
      <c r="I194" s="3">
        <f>J194+K194</f>
        <v>0</v>
      </c>
      <c r="J194" s="7">
        <f>+ROUND(G194*1.057,0)</f>
        <v>0</v>
      </c>
      <c r="K194" s="7">
        <v>0</v>
      </c>
      <c r="L194" s="91" t="s">
        <v>85</v>
      </c>
    </row>
    <row r="195" spans="1:12" ht="44.25" customHeight="1">
      <c r="A195" s="113"/>
      <c r="B195" s="64" t="s">
        <v>127</v>
      </c>
      <c r="C195" s="3">
        <f>D195+E195</f>
        <v>0</v>
      </c>
      <c r="D195" s="4">
        <v>0</v>
      </c>
      <c r="E195" s="4">
        <v>0</v>
      </c>
      <c r="F195" s="3">
        <f>G195+H195</f>
        <v>1000000</v>
      </c>
      <c r="G195" s="7">
        <v>1000000</v>
      </c>
      <c r="H195" s="7">
        <v>0</v>
      </c>
      <c r="I195" s="3">
        <f>J195+K195</f>
        <v>1057000</v>
      </c>
      <c r="J195" s="7">
        <f>+ROUND(G195*1.057,0)</f>
        <v>1057000</v>
      </c>
      <c r="K195" s="7">
        <v>0</v>
      </c>
      <c r="L195" s="92"/>
    </row>
    <row r="196" spans="1:12" ht="24" customHeight="1">
      <c r="A196" s="74" t="s">
        <v>81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6"/>
    </row>
    <row r="197" spans="1:12" ht="39.75" customHeight="1">
      <c r="A197" s="77" t="s">
        <v>82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9"/>
    </row>
    <row r="198" spans="1:12" ht="32.25" customHeight="1">
      <c r="A198" s="72" t="s">
        <v>83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8" customHeight="1">
      <c r="A199" s="37" t="s">
        <v>2</v>
      </c>
      <c r="B199" s="52"/>
      <c r="C199" s="53"/>
      <c r="D199" s="53"/>
      <c r="E199" s="53"/>
      <c r="F199" s="53"/>
      <c r="G199" s="54"/>
      <c r="H199" s="53"/>
      <c r="I199" s="53"/>
      <c r="J199" s="54"/>
      <c r="K199" s="53"/>
      <c r="L199" s="55"/>
    </row>
    <row r="200" spans="1:12" ht="35.25" customHeight="1">
      <c r="A200" s="112" t="s">
        <v>84</v>
      </c>
      <c r="B200" s="64" t="s">
        <v>138</v>
      </c>
      <c r="C200" s="3">
        <f>+D200+E200</f>
        <v>1812956</v>
      </c>
      <c r="D200" s="4">
        <v>1812956</v>
      </c>
      <c r="E200" s="4">
        <v>0</v>
      </c>
      <c r="F200" s="3">
        <f>G200+H200</f>
        <v>0</v>
      </c>
      <c r="G200" s="7">
        <v>0</v>
      </c>
      <c r="H200" s="7">
        <v>0</v>
      </c>
      <c r="I200" s="3">
        <f>J200+K200</f>
        <v>0</v>
      </c>
      <c r="J200" s="7">
        <v>0</v>
      </c>
      <c r="K200" s="7">
        <v>0</v>
      </c>
      <c r="L200" s="91" t="s">
        <v>85</v>
      </c>
    </row>
    <row r="201" spans="1:12" ht="81.75" customHeight="1">
      <c r="A201" s="113"/>
      <c r="B201" s="64" t="s">
        <v>127</v>
      </c>
      <c r="C201" s="3">
        <f>+D201+E201</f>
        <v>0</v>
      </c>
      <c r="D201" s="4">
        <v>0</v>
      </c>
      <c r="E201" s="4">
        <v>0</v>
      </c>
      <c r="F201" s="3">
        <f>G201+H201</f>
        <v>1911000</v>
      </c>
      <c r="G201" s="7">
        <v>1911000</v>
      </c>
      <c r="H201" s="7">
        <v>0</v>
      </c>
      <c r="I201" s="3">
        <f>J201+K201</f>
        <v>2061525</v>
      </c>
      <c r="J201" s="7">
        <v>2061525</v>
      </c>
      <c r="K201" s="7">
        <v>0</v>
      </c>
      <c r="L201" s="92"/>
    </row>
    <row r="202" spans="1:12" ht="29.25" customHeight="1">
      <c r="A202" s="69" t="s">
        <v>33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1:12" ht="52.5" customHeight="1">
      <c r="A203" s="86" t="s">
        <v>80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</row>
    <row r="204" spans="1:12" ht="46.5" customHeight="1">
      <c r="A204" s="87" t="s">
        <v>16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36" customHeight="1">
      <c r="A205" s="12" t="s">
        <v>2</v>
      </c>
      <c r="B205" s="46"/>
      <c r="C205" s="47">
        <f>D205+E205</f>
        <v>73900</v>
      </c>
      <c r="D205" s="49">
        <f>D207+D206</f>
        <v>73900</v>
      </c>
      <c r="E205" s="49">
        <f>E207+E206</f>
        <v>0</v>
      </c>
      <c r="F205" s="47">
        <f>G205+H205</f>
        <v>70000</v>
      </c>
      <c r="G205" s="49">
        <f>G207+G206</f>
        <v>70000</v>
      </c>
      <c r="H205" s="49">
        <f>H207+H206</f>
        <v>0</v>
      </c>
      <c r="I205" s="47">
        <f>+J205</f>
        <v>0</v>
      </c>
      <c r="J205" s="49">
        <f>J207+J206</f>
        <v>0</v>
      </c>
      <c r="K205" s="49">
        <f>K207+K206</f>
        <v>0</v>
      </c>
      <c r="L205" s="49">
        <v>0</v>
      </c>
    </row>
    <row r="206" spans="1:12" ht="37.5" customHeight="1">
      <c r="A206" s="112" t="s">
        <v>99</v>
      </c>
      <c r="B206" s="64" t="s">
        <v>138</v>
      </c>
      <c r="C206" s="3">
        <f>D206+E206</f>
        <v>73900</v>
      </c>
      <c r="D206" s="4">
        <v>73900</v>
      </c>
      <c r="E206" s="4">
        <v>0</v>
      </c>
      <c r="F206" s="3">
        <f>G206+H206</f>
        <v>0</v>
      </c>
      <c r="G206" s="4">
        <v>0</v>
      </c>
      <c r="H206" s="4">
        <v>0</v>
      </c>
      <c r="I206" s="3">
        <f>J206+K206</f>
        <v>0</v>
      </c>
      <c r="J206" s="4">
        <v>0</v>
      </c>
      <c r="K206" s="4">
        <v>0</v>
      </c>
      <c r="L206" s="91" t="s">
        <v>85</v>
      </c>
    </row>
    <row r="207" spans="1:12" ht="51" customHeight="1">
      <c r="A207" s="113"/>
      <c r="B207" s="64" t="s">
        <v>127</v>
      </c>
      <c r="C207" s="3">
        <f>D207+E207</f>
        <v>0</v>
      </c>
      <c r="D207" s="4">
        <v>0</v>
      </c>
      <c r="E207" s="4">
        <v>0</v>
      </c>
      <c r="F207" s="3">
        <f>G207+H207</f>
        <v>70000</v>
      </c>
      <c r="G207" s="4">
        <v>70000</v>
      </c>
      <c r="H207" s="4">
        <v>0</v>
      </c>
      <c r="I207" s="3">
        <f>J207+K207</f>
        <v>0</v>
      </c>
      <c r="J207" s="4">
        <v>0</v>
      </c>
      <c r="K207" s="4">
        <v>0</v>
      </c>
      <c r="L207" s="92"/>
    </row>
    <row r="208" spans="1:12" s="23" customFormat="1" ht="12.75" customHeight="1">
      <c r="A208" s="15"/>
      <c r="B208" s="16"/>
      <c r="C208" s="17"/>
      <c r="D208" s="18"/>
      <c r="E208" s="18"/>
      <c r="F208" s="19"/>
      <c r="G208" s="20"/>
      <c r="H208" s="18"/>
      <c r="I208" s="17"/>
      <c r="J208" s="20"/>
      <c r="K208" s="18"/>
      <c r="L208" s="21"/>
    </row>
    <row r="209" spans="1:14" s="23" customFormat="1" ht="19.5" customHeight="1">
      <c r="A209" s="22"/>
      <c r="C209" s="24"/>
      <c r="D209" s="24"/>
      <c r="E209" s="24"/>
      <c r="F209" s="24"/>
      <c r="G209" s="24"/>
      <c r="H209" s="24"/>
      <c r="I209" s="68" t="s">
        <v>122</v>
      </c>
      <c r="J209" s="68"/>
      <c r="K209" s="68"/>
      <c r="L209" s="68"/>
      <c r="N209" s="34"/>
    </row>
    <row r="210" spans="1:14" s="23" customFormat="1" ht="14.25">
      <c r="A210" s="25">
        <v>1</v>
      </c>
      <c r="B210" s="26">
        <v>2</v>
      </c>
      <c r="C210" s="27">
        <v>3</v>
      </c>
      <c r="D210" s="27">
        <v>4</v>
      </c>
      <c r="E210" s="27">
        <v>5</v>
      </c>
      <c r="F210" s="27">
        <v>6</v>
      </c>
      <c r="G210" s="27">
        <v>7</v>
      </c>
      <c r="H210" s="27">
        <v>8</v>
      </c>
      <c r="I210" s="27">
        <v>9</v>
      </c>
      <c r="J210" s="27">
        <v>10</v>
      </c>
      <c r="K210" s="27">
        <v>11</v>
      </c>
      <c r="L210" s="27">
        <v>12</v>
      </c>
      <c r="N210" s="34"/>
    </row>
    <row r="211" spans="1:12" ht="24" customHeight="1">
      <c r="A211" s="71" t="s">
        <v>57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ht="21.75" customHeight="1">
      <c r="A212" s="73" t="s">
        <v>79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29.25" customHeight="1">
      <c r="A213" s="72" t="s">
        <v>44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30" customHeight="1">
      <c r="A214" s="12" t="s">
        <v>2</v>
      </c>
      <c r="B214" s="8"/>
      <c r="C214" s="6">
        <f>D214+E214</f>
        <v>46448</v>
      </c>
      <c r="D214" s="6">
        <f>+D215+D218+D222</f>
        <v>46448</v>
      </c>
      <c r="E214" s="6">
        <f>+E215+E218+E222</f>
        <v>0</v>
      </c>
      <c r="F214" s="3">
        <f>+H214+G214</f>
        <v>20649</v>
      </c>
      <c r="G214" s="6">
        <f>+G215+G218+G222</f>
        <v>20649</v>
      </c>
      <c r="H214" s="6">
        <f>+H215+H218+H222</f>
        <v>0</v>
      </c>
      <c r="I214" s="3">
        <f>+J214+K214</f>
        <v>21890</v>
      </c>
      <c r="J214" s="6">
        <f>+J215+J218+J222</f>
        <v>21890</v>
      </c>
      <c r="K214" s="6">
        <f>+K215+K218+K222</f>
        <v>0</v>
      </c>
      <c r="L214" s="35"/>
    </row>
    <row r="215" spans="1:12" ht="53.25" customHeight="1">
      <c r="A215" s="9" t="s">
        <v>69</v>
      </c>
      <c r="B215" s="2"/>
      <c r="C215" s="3">
        <f>D215+E215</f>
        <v>5184</v>
      </c>
      <c r="D215" s="4">
        <f>+D216+D217</f>
        <v>5184</v>
      </c>
      <c r="E215" s="4">
        <f>+E216+E217</f>
        <v>0</v>
      </c>
      <c r="F215" s="6">
        <f>G215+H215</f>
        <v>0</v>
      </c>
      <c r="G215" s="4">
        <f>+G216+G217</f>
        <v>0</v>
      </c>
      <c r="H215" s="4">
        <f>+H216+H217</f>
        <v>0</v>
      </c>
      <c r="I215" s="3">
        <f>J215+K215</f>
        <v>0</v>
      </c>
      <c r="J215" s="7">
        <f>+ROUND(G215*1.055,0)</f>
        <v>0</v>
      </c>
      <c r="K215" s="4">
        <f>+K216+K217</f>
        <v>0</v>
      </c>
      <c r="L215" s="8"/>
    </row>
    <row r="216" spans="1:12" ht="51.75" customHeight="1">
      <c r="A216" s="1" t="s">
        <v>58</v>
      </c>
      <c r="B216" s="64" t="s">
        <v>138</v>
      </c>
      <c r="C216" s="3">
        <f>+D216</f>
        <v>3456</v>
      </c>
      <c r="D216" s="4">
        <v>3456</v>
      </c>
      <c r="E216" s="5">
        <v>0</v>
      </c>
      <c r="F216" s="6">
        <f>+G216</f>
        <v>0</v>
      </c>
      <c r="G216" s="7">
        <v>0</v>
      </c>
      <c r="H216" s="7">
        <v>0</v>
      </c>
      <c r="I216" s="3">
        <f>+J216</f>
        <v>0</v>
      </c>
      <c r="J216" s="7">
        <v>0</v>
      </c>
      <c r="K216" s="4">
        <v>0</v>
      </c>
      <c r="L216" s="8" t="s">
        <v>20</v>
      </c>
    </row>
    <row r="217" spans="1:12" ht="58.5" customHeight="1">
      <c r="A217" s="1" t="s">
        <v>27</v>
      </c>
      <c r="B217" s="64" t="s">
        <v>138</v>
      </c>
      <c r="C217" s="3">
        <f>+D217</f>
        <v>1728</v>
      </c>
      <c r="D217" s="4">
        <v>1728</v>
      </c>
      <c r="E217" s="5">
        <v>0</v>
      </c>
      <c r="F217" s="6">
        <f>+G217</f>
        <v>0</v>
      </c>
      <c r="G217" s="7">
        <v>0</v>
      </c>
      <c r="H217" s="7">
        <v>0</v>
      </c>
      <c r="I217" s="3">
        <f>+J217</f>
        <v>0</v>
      </c>
      <c r="J217" s="7">
        <v>0</v>
      </c>
      <c r="K217" s="4">
        <v>0</v>
      </c>
      <c r="L217" s="8" t="s">
        <v>20</v>
      </c>
    </row>
    <row r="218" spans="1:12" ht="46.5" customHeight="1">
      <c r="A218" s="9" t="s">
        <v>70</v>
      </c>
      <c r="B218" s="2"/>
      <c r="C218" s="3">
        <f>D218+E218</f>
        <v>35904</v>
      </c>
      <c r="D218" s="4">
        <f>+D220+D221+D219</f>
        <v>35904</v>
      </c>
      <c r="E218" s="4">
        <f>+E220+E221+E219</f>
        <v>0</v>
      </c>
      <c r="F218" s="6">
        <f>G218+H218</f>
        <v>14784</v>
      </c>
      <c r="G218" s="4">
        <f>+G220+G221+G219</f>
        <v>14784</v>
      </c>
      <c r="H218" s="4">
        <f>+H220+H221+H219</f>
        <v>0</v>
      </c>
      <c r="I218" s="3">
        <f>J218+K218</f>
        <v>15680</v>
      </c>
      <c r="J218" s="4">
        <f>+J220+J221+J219</f>
        <v>15680</v>
      </c>
      <c r="K218" s="4">
        <f>+K220+K221+K219</f>
        <v>0</v>
      </c>
      <c r="L218" s="8"/>
    </row>
    <row r="219" spans="1:12" ht="28.5" customHeight="1">
      <c r="A219" s="116" t="s">
        <v>59</v>
      </c>
      <c r="B219" s="64" t="s">
        <v>138</v>
      </c>
      <c r="C219" s="3">
        <f>+D219</f>
        <v>33792</v>
      </c>
      <c r="D219" s="4">
        <v>33792</v>
      </c>
      <c r="E219" s="5">
        <v>0</v>
      </c>
      <c r="F219" s="6">
        <f>+G219</f>
        <v>0</v>
      </c>
      <c r="G219" s="7">
        <v>0</v>
      </c>
      <c r="H219" s="7">
        <v>0</v>
      </c>
      <c r="I219" s="3">
        <f>+J219</f>
        <v>0</v>
      </c>
      <c r="J219" s="7">
        <v>0</v>
      </c>
      <c r="K219" s="4">
        <v>0</v>
      </c>
      <c r="L219" s="82" t="s">
        <v>20</v>
      </c>
    </row>
    <row r="220" spans="1:12" ht="43.5" customHeight="1">
      <c r="A220" s="117"/>
      <c r="B220" s="64" t="s">
        <v>127</v>
      </c>
      <c r="C220" s="3">
        <f>+D220</f>
        <v>0</v>
      </c>
      <c r="D220" s="4">
        <v>0</v>
      </c>
      <c r="E220" s="5">
        <v>0</v>
      </c>
      <c r="F220" s="6">
        <f>+G220</f>
        <v>14784</v>
      </c>
      <c r="G220" s="7">
        <v>14784</v>
      </c>
      <c r="H220" s="7">
        <v>0</v>
      </c>
      <c r="I220" s="3">
        <f>+J220</f>
        <v>15680</v>
      </c>
      <c r="J220" s="7">
        <v>15680</v>
      </c>
      <c r="K220" s="4">
        <v>0</v>
      </c>
      <c r="L220" s="83"/>
    </row>
    <row r="221" spans="1:12" ht="40.5" customHeight="1">
      <c r="A221" s="1" t="s">
        <v>27</v>
      </c>
      <c r="B221" s="64" t="s">
        <v>138</v>
      </c>
      <c r="C221" s="3">
        <f>+D221</f>
        <v>2112</v>
      </c>
      <c r="D221" s="4">
        <v>2112</v>
      </c>
      <c r="E221" s="5">
        <v>0</v>
      </c>
      <c r="F221" s="6">
        <f>+G221</f>
        <v>0</v>
      </c>
      <c r="G221" s="7">
        <v>0</v>
      </c>
      <c r="H221" s="7">
        <v>0</v>
      </c>
      <c r="I221" s="3">
        <f>+J221</f>
        <v>0</v>
      </c>
      <c r="J221" s="7">
        <v>0</v>
      </c>
      <c r="K221" s="4">
        <v>0</v>
      </c>
      <c r="L221" s="8" t="s">
        <v>20</v>
      </c>
    </row>
    <row r="222" spans="1:12" ht="34.5" customHeight="1">
      <c r="A222" s="10" t="s">
        <v>71</v>
      </c>
      <c r="B222" s="2"/>
      <c r="C222" s="3">
        <f>D222+E222</f>
        <v>5360</v>
      </c>
      <c r="D222" s="4">
        <f>+D224+D225+D227+D223+D226</f>
        <v>5360</v>
      </c>
      <c r="E222" s="4">
        <f>+E224+E225+E227+E223+E226</f>
        <v>0</v>
      </c>
      <c r="F222" s="6">
        <f aca="true" t="shared" si="23" ref="F222:F227">G222+H222</f>
        <v>5865</v>
      </c>
      <c r="G222" s="4">
        <f>+G224+G225+G227+G223+G226</f>
        <v>5865</v>
      </c>
      <c r="H222" s="4">
        <f>+H224+H225+H227+H223+H226</f>
        <v>0</v>
      </c>
      <c r="I222" s="3">
        <f>J222+K222</f>
        <v>6210</v>
      </c>
      <c r="J222" s="4">
        <f>+J224+J225+J227+J223+J226</f>
        <v>6210</v>
      </c>
      <c r="K222" s="4">
        <f>+K224+K225+K227+K223+K226</f>
        <v>0</v>
      </c>
      <c r="L222" s="8"/>
    </row>
    <row r="223" spans="1:12" ht="33" customHeight="1">
      <c r="A223" s="116" t="s">
        <v>59</v>
      </c>
      <c r="B223" s="64" t="s">
        <v>138</v>
      </c>
      <c r="C223" s="3">
        <f>D223+E223</f>
        <v>1600</v>
      </c>
      <c r="D223" s="4">
        <v>1600</v>
      </c>
      <c r="E223" s="5">
        <v>0</v>
      </c>
      <c r="F223" s="6">
        <f t="shared" si="23"/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82" t="s">
        <v>20</v>
      </c>
    </row>
    <row r="224" spans="1:12" ht="44.25" customHeight="1">
      <c r="A224" s="117"/>
      <c r="B224" s="64" t="s">
        <v>127</v>
      </c>
      <c r="C224" s="3">
        <f>D224+E224</f>
        <v>0</v>
      </c>
      <c r="D224" s="4">
        <v>0</v>
      </c>
      <c r="E224" s="5">
        <v>0</v>
      </c>
      <c r="F224" s="6">
        <f t="shared" si="23"/>
        <v>1700</v>
      </c>
      <c r="G224" s="7">
        <v>1700</v>
      </c>
      <c r="H224" s="7">
        <v>0</v>
      </c>
      <c r="I224" s="3">
        <f>+J224</f>
        <v>1800</v>
      </c>
      <c r="J224" s="7">
        <v>1800</v>
      </c>
      <c r="K224" s="4">
        <v>0</v>
      </c>
      <c r="L224" s="83"/>
    </row>
    <row r="225" spans="1:12" ht="48.75" customHeight="1">
      <c r="A225" s="11" t="s">
        <v>28</v>
      </c>
      <c r="B225" s="64" t="s">
        <v>138</v>
      </c>
      <c r="C225" s="3">
        <f>+D225</f>
        <v>160</v>
      </c>
      <c r="D225" s="4">
        <v>160</v>
      </c>
      <c r="E225" s="5">
        <v>0</v>
      </c>
      <c r="F225" s="6">
        <f t="shared" si="23"/>
        <v>0</v>
      </c>
      <c r="G225" s="7">
        <v>0</v>
      </c>
      <c r="H225" s="7">
        <v>0</v>
      </c>
      <c r="I225" s="3">
        <f>+J225</f>
        <v>0</v>
      </c>
      <c r="J225" s="7">
        <v>0</v>
      </c>
      <c r="K225" s="4">
        <v>0</v>
      </c>
      <c r="L225" s="8" t="s">
        <v>20</v>
      </c>
    </row>
    <row r="226" spans="1:12" ht="30.75" customHeight="1">
      <c r="A226" s="80" t="s">
        <v>60</v>
      </c>
      <c r="B226" s="64" t="s">
        <v>138</v>
      </c>
      <c r="C226" s="3">
        <f>+D226</f>
        <v>3600</v>
      </c>
      <c r="D226" s="4">
        <v>3600</v>
      </c>
      <c r="E226" s="5">
        <v>0</v>
      </c>
      <c r="F226" s="6">
        <f t="shared" si="23"/>
        <v>0</v>
      </c>
      <c r="G226" s="7">
        <v>0</v>
      </c>
      <c r="H226" s="7">
        <v>0</v>
      </c>
      <c r="I226" s="3">
        <f>+J226</f>
        <v>0</v>
      </c>
      <c r="J226" s="7">
        <v>0</v>
      </c>
      <c r="K226" s="4">
        <v>0</v>
      </c>
      <c r="L226" s="82" t="s">
        <v>20</v>
      </c>
    </row>
    <row r="227" spans="1:12" ht="46.5" customHeight="1">
      <c r="A227" s="81"/>
      <c r="B227" s="64" t="s">
        <v>127</v>
      </c>
      <c r="C227" s="3">
        <f>+D227</f>
        <v>0</v>
      </c>
      <c r="D227" s="4">
        <v>0</v>
      </c>
      <c r="E227" s="5">
        <v>0</v>
      </c>
      <c r="F227" s="6">
        <f t="shared" si="23"/>
        <v>4165</v>
      </c>
      <c r="G227" s="7">
        <v>4165</v>
      </c>
      <c r="H227" s="7">
        <v>0</v>
      </c>
      <c r="I227" s="3">
        <f>+J227</f>
        <v>4410</v>
      </c>
      <c r="J227" s="7">
        <v>4410</v>
      </c>
      <c r="K227" s="4">
        <v>0</v>
      </c>
      <c r="L227" s="83"/>
    </row>
    <row r="228" spans="1:12" s="23" customFormat="1" ht="12.75" customHeight="1">
      <c r="A228" s="15"/>
      <c r="B228" s="16"/>
      <c r="C228" s="17"/>
      <c r="D228" s="18"/>
      <c r="E228" s="18"/>
      <c r="F228" s="19"/>
      <c r="G228" s="20"/>
      <c r="H228" s="18"/>
      <c r="I228" s="17"/>
      <c r="J228" s="20"/>
      <c r="K228" s="18"/>
      <c r="L228" s="21"/>
    </row>
    <row r="229" spans="1:14" s="23" customFormat="1" ht="19.5" customHeight="1">
      <c r="A229" s="22"/>
      <c r="C229" s="24"/>
      <c r="D229" s="24"/>
      <c r="E229" s="24"/>
      <c r="F229" s="24"/>
      <c r="G229" s="24"/>
      <c r="H229" s="24"/>
      <c r="I229" s="68" t="s">
        <v>122</v>
      </c>
      <c r="J229" s="68"/>
      <c r="K229" s="68"/>
      <c r="L229" s="68"/>
      <c r="N229" s="34"/>
    </row>
    <row r="230" spans="1:14" s="23" customFormat="1" ht="14.25">
      <c r="A230" s="25">
        <v>1</v>
      </c>
      <c r="B230" s="26">
        <v>2</v>
      </c>
      <c r="C230" s="27">
        <v>3</v>
      </c>
      <c r="D230" s="27">
        <v>4</v>
      </c>
      <c r="E230" s="27">
        <v>5</v>
      </c>
      <c r="F230" s="27">
        <v>6</v>
      </c>
      <c r="G230" s="27">
        <v>7</v>
      </c>
      <c r="H230" s="27">
        <v>8</v>
      </c>
      <c r="I230" s="27">
        <v>9</v>
      </c>
      <c r="J230" s="27">
        <v>10</v>
      </c>
      <c r="K230" s="27">
        <v>11</v>
      </c>
      <c r="L230" s="27">
        <v>12</v>
      </c>
      <c r="N230" s="34"/>
    </row>
    <row r="231" spans="1:12" ht="23.25" customHeight="1">
      <c r="A231" s="73" t="s">
        <v>78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24" customHeight="1">
      <c r="A232" s="72" t="s">
        <v>45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30" customHeight="1">
      <c r="A233" s="12" t="s">
        <v>2</v>
      </c>
      <c r="B233" s="8"/>
      <c r="C233" s="6">
        <f>D233+E233</f>
        <v>262840</v>
      </c>
      <c r="D233" s="6">
        <f>+D235+D239+D246</f>
        <v>262840</v>
      </c>
      <c r="E233" s="6">
        <f>+E235+E239+E246</f>
        <v>0</v>
      </c>
      <c r="F233" s="3">
        <f>+G233</f>
        <v>172275</v>
      </c>
      <c r="G233" s="6">
        <f>+G235+G239+G246</f>
        <v>172275</v>
      </c>
      <c r="H233" s="6">
        <v>0</v>
      </c>
      <c r="I233" s="3">
        <f>+K233+J233</f>
        <v>183350</v>
      </c>
      <c r="J233" s="6">
        <f>+J235+J239+J246</f>
        <v>183350</v>
      </c>
      <c r="K233" s="6">
        <v>0</v>
      </c>
      <c r="L233" s="35"/>
    </row>
    <row r="234" spans="1:12" ht="16.5">
      <c r="A234" s="71" t="s">
        <v>61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41.25" customHeight="1">
      <c r="A235" s="9" t="s">
        <v>73</v>
      </c>
      <c r="B235" s="2"/>
      <c r="C235" s="3">
        <f>D235+E235</f>
        <v>90160</v>
      </c>
      <c r="D235" s="4">
        <f>+D237+D238+D236</f>
        <v>90160</v>
      </c>
      <c r="E235" s="4">
        <f>+E237+E238+E236</f>
        <v>0</v>
      </c>
      <c r="F235" s="6">
        <f>G235+H235</f>
        <v>84000</v>
      </c>
      <c r="G235" s="4">
        <f>+G237+G238+G236</f>
        <v>84000</v>
      </c>
      <c r="H235" s="4">
        <f>+H237+H238+H236</f>
        <v>0</v>
      </c>
      <c r="I235" s="3">
        <f>J235+K235</f>
        <v>90000</v>
      </c>
      <c r="J235" s="4">
        <f>+J237+J238+J236</f>
        <v>90000</v>
      </c>
      <c r="K235" s="4">
        <f>+K237+K238+K236</f>
        <v>0</v>
      </c>
      <c r="L235" s="8"/>
    </row>
    <row r="236" spans="1:12" ht="33" customHeight="1">
      <c r="A236" s="116" t="s">
        <v>62</v>
      </c>
      <c r="B236" s="64" t="s">
        <v>138</v>
      </c>
      <c r="C236" s="3">
        <f>+D236+E236</f>
        <v>88200</v>
      </c>
      <c r="D236" s="4">
        <v>88200</v>
      </c>
      <c r="E236" s="4">
        <v>0</v>
      </c>
      <c r="F236" s="6">
        <f>+G236</f>
        <v>0</v>
      </c>
      <c r="G236" s="7">
        <v>0</v>
      </c>
      <c r="H236" s="7">
        <v>0</v>
      </c>
      <c r="I236" s="3">
        <f>+J236</f>
        <v>0</v>
      </c>
      <c r="J236" s="7">
        <v>0</v>
      </c>
      <c r="K236" s="4">
        <v>0</v>
      </c>
      <c r="L236" s="82" t="s">
        <v>20</v>
      </c>
    </row>
    <row r="237" spans="1:12" ht="42" customHeight="1">
      <c r="A237" s="117"/>
      <c r="B237" s="64" t="s">
        <v>127</v>
      </c>
      <c r="C237" s="3">
        <f>+D237+E237</f>
        <v>0</v>
      </c>
      <c r="D237" s="4">
        <v>0</v>
      </c>
      <c r="E237" s="4">
        <v>0</v>
      </c>
      <c r="F237" s="6">
        <f>+G237</f>
        <v>84000</v>
      </c>
      <c r="G237" s="7">
        <v>84000</v>
      </c>
      <c r="H237" s="7">
        <v>0</v>
      </c>
      <c r="I237" s="3">
        <f>+J237</f>
        <v>90000</v>
      </c>
      <c r="J237" s="7">
        <v>90000</v>
      </c>
      <c r="K237" s="4">
        <v>0</v>
      </c>
      <c r="L237" s="83"/>
    </row>
    <row r="238" spans="1:12" ht="55.5" customHeight="1">
      <c r="A238" s="9" t="s">
        <v>72</v>
      </c>
      <c r="B238" s="64" t="s">
        <v>138</v>
      </c>
      <c r="C238" s="3">
        <f>+D238</f>
        <v>1960</v>
      </c>
      <c r="D238" s="4">
        <v>1960</v>
      </c>
      <c r="E238" s="4">
        <v>0</v>
      </c>
      <c r="F238" s="6">
        <f>+G238</f>
        <v>0</v>
      </c>
      <c r="G238" s="7">
        <v>0</v>
      </c>
      <c r="H238" s="7">
        <v>0</v>
      </c>
      <c r="I238" s="3">
        <f>+J238</f>
        <v>0</v>
      </c>
      <c r="J238" s="7">
        <v>0</v>
      </c>
      <c r="K238" s="4">
        <v>0</v>
      </c>
      <c r="L238" s="8" t="s">
        <v>20</v>
      </c>
    </row>
    <row r="239" spans="1:12" ht="48" customHeight="1">
      <c r="A239" s="9" t="s">
        <v>74</v>
      </c>
      <c r="B239" s="2"/>
      <c r="C239" s="3">
        <f>D239+E239</f>
        <v>14080</v>
      </c>
      <c r="D239" s="4">
        <f>+D241+D242+D244+D240+D243</f>
        <v>14080</v>
      </c>
      <c r="E239" s="4">
        <f>+E241+E242+E244+E240+E243</f>
        <v>0</v>
      </c>
      <c r="F239" s="6">
        <f>G239+H239</f>
        <v>18275</v>
      </c>
      <c r="G239" s="4">
        <f>+G241+G242+G244+G240+G243</f>
        <v>18275</v>
      </c>
      <c r="H239" s="4">
        <f>+H241+H242+H244+H240+H243</f>
        <v>0</v>
      </c>
      <c r="I239" s="3">
        <f>+K239+J239</f>
        <v>19350</v>
      </c>
      <c r="J239" s="4">
        <f>+J241+J242+J244+J240+J243</f>
        <v>19350</v>
      </c>
      <c r="K239" s="4">
        <f>+K241+K242+K244+K240+K243</f>
        <v>0</v>
      </c>
      <c r="L239" s="8"/>
    </row>
    <row r="240" spans="1:12" ht="33.75" customHeight="1">
      <c r="A240" s="116" t="s">
        <v>63</v>
      </c>
      <c r="B240" s="64" t="s">
        <v>138</v>
      </c>
      <c r="C240" s="3">
        <f>+D240</f>
        <v>3600</v>
      </c>
      <c r="D240" s="4">
        <v>3600</v>
      </c>
      <c r="E240" s="4">
        <v>0</v>
      </c>
      <c r="F240" s="6">
        <f>+G240</f>
        <v>0</v>
      </c>
      <c r="G240" s="7">
        <v>0</v>
      </c>
      <c r="H240" s="6">
        <v>0</v>
      </c>
      <c r="I240" s="3">
        <f>J240+K240</f>
        <v>0</v>
      </c>
      <c r="J240" s="7">
        <v>0</v>
      </c>
      <c r="K240" s="6">
        <v>0</v>
      </c>
      <c r="L240" s="82" t="s">
        <v>20</v>
      </c>
    </row>
    <row r="241" spans="1:12" ht="42.75" customHeight="1">
      <c r="A241" s="117"/>
      <c r="B241" s="64" t="s">
        <v>127</v>
      </c>
      <c r="C241" s="3">
        <f>+D241</f>
        <v>0</v>
      </c>
      <c r="D241" s="4">
        <v>0</v>
      </c>
      <c r="E241" s="4">
        <v>0</v>
      </c>
      <c r="F241" s="6">
        <f>+G241</f>
        <v>3825</v>
      </c>
      <c r="G241" s="7">
        <v>3825</v>
      </c>
      <c r="H241" s="6">
        <v>0</v>
      </c>
      <c r="I241" s="3">
        <f>J241+K241</f>
        <v>4050</v>
      </c>
      <c r="J241" s="7">
        <v>4050</v>
      </c>
      <c r="K241" s="6">
        <v>0</v>
      </c>
      <c r="L241" s="83"/>
    </row>
    <row r="242" spans="1:12" ht="59.25" customHeight="1">
      <c r="A242" s="9" t="s">
        <v>75</v>
      </c>
      <c r="B242" s="64" t="s">
        <v>138</v>
      </c>
      <c r="C242" s="3">
        <f>+D242</f>
        <v>80</v>
      </c>
      <c r="D242" s="4">
        <v>80</v>
      </c>
      <c r="E242" s="4">
        <v>0</v>
      </c>
      <c r="F242" s="6">
        <f>+G242</f>
        <v>0</v>
      </c>
      <c r="G242" s="7">
        <v>0</v>
      </c>
      <c r="H242" s="6">
        <v>0</v>
      </c>
      <c r="I242" s="3">
        <f>J242+K242</f>
        <v>0</v>
      </c>
      <c r="J242" s="7">
        <v>0</v>
      </c>
      <c r="K242" s="6">
        <v>0</v>
      </c>
      <c r="L242" s="8" t="s">
        <v>20</v>
      </c>
    </row>
    <row r="243" spans="1:12" ht="32.25" customHeight="1">
      <c r="A243" s="114" t="s">
        <v>76</v>
      </c>
      <c r="B243" s="64" t="s">
        <v>138</v>
      </c>
      <c r="C243" s="3">
        <f>+D243</f>
        <v>10400</v>
      </c>
      <c r="D243" s="4">
        <v>10400</v>
      </c>
      <c r="E243" s="4">
        <v>0</v>
      </c>
      <c r="F243" s="6">
        <f>+G243</f>
        <v>0</v>
      </c>
      <c r="G243" s="7">
        <v>0</v>
      </c>
      <c r="H243" s="6">
        <v>0</v>
      </c>
      <c r="I243" s="3">
        <f>+J243</f>
        <v>0</v>
      </c>
      <c r="J243" s="7">
        <v>0</v>
      </c>
      <c r="K243" s="6">
        <v>0</v>
      </c>
      <c r="L243" s="82" t="s">
        <v>20</v>
      </c>
    </row>
    <row r="244" spans="1:12" ht="45.75" customHeight="1">
      <c r="A244" s="115"/>
      <c r="B244" s="64" t="s">
        <v>127</v>
      </c>
      <c r="C244" s="3">
        <f>+D244</f>
        <v>0</v>
      </c>
      <c r="D244" s="4">
        <v>0</v>
      </c>
      <c r="E244" s="4">
        <v>0</v>
      </c>
      <c r="F244" s="6">
        <f>+G244</f>
        <v>14450</v>
      </c>
      <c r="G244" s="7">
        <v>14450</v>
      </c>
      <c r="H244" s="6">
        <v>0</v>
      </c>
      <c r="I244" s="3">
        <f>+J244</f>
        <v>15300</v>
      </c>
      <c r="J244" s="7">
        <v>15300</v>
      </c>
      <c r="K244" s="6">
        <v>0</v>
      </c>
      <c r="L244" s="83"/>
    </row>
    <row r="245" spans="1:12" ht="16.5">
      <c r="A245" s="71" t="s">
        <v>64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54.75" customHeight="1">
      <c r="A246" s="13" t="s">
        <v>77</v>
      </c>
      <c r="B246" s="2"/>
      <c r="C246" s="3">
        <f>D246+E246</f>
        <v>158600</v>
      </c>
      <c r="D246" s="3">
        <f>+D250+D251+D249</f>
        <v>158600</v>
      </c>
      <c r="E246" s="3">
        <f>+E250+E251+E249</f>
        <v>0</v>
      </c>
      <c r="F246" s="6">
        <f>+G246</f>
        <v>70000</v>
      </c>
      <c r="G246" s="3">
        <f>+G250+G251+G249</f>
        <v>70000</v>
      </c>
      <c r="H246" s="3">
        <f>+H250+H251+H249</f>
        <v>0</v>
      </c>
      <c r="I246" s="3">
        <f>+K246+J246</f>
        <v>74000</v>
      </c>
      <c r="J246" s="3">
        <f>+J250+J251+J249</f>
        <v>74000</v>
      </c>
      <c r="K246" s="3">
        <f>+K250+K251+K249</f>
        <v>0</v>
      </c>
      <c r="L246" s="8"/>
    </row>
    <row r="247" spans="1:14" s="23" customFormat="1" ht="19.5" customHeight="1">
      <c r="A247" s="22"/>
      <c r="C247" s="24"/>
      <c r="D247" s="24"/>
      <c r="E247" s="24"/>
      <c r="F247" s="24"/>
      <c r="G247" s="24"/>
      <c r="H247" s="24"/>
      <c r="I247" s="68" t="s">
        <v>122</v>
      </c>
      <c r="J247" s="68"/>
      <c r="K247" s="68"/>
      <c r="L247" s="68"/>
      <c r="N247" s="34"/>
    </row>
    <row r="248" spans="1:14" s="23" customFormat="1" ht="14.25">
      <c r="A248" s="25">
        <v>1</v>
      </c>
      <c r="B248" s="26">
        <v>2</v>
      </c>
      <c r="C248" s="27">
        <v>3</v>
      </c>
      <c r="D248" s="27">
        <v>4</v>
      </c>
      <c r="E248" s="27">
        <v>5</v>
      </c>
      <c r="F248" s="27">
        <v>6</v>
      </c>
      <c r="G248" s="27">
        <v>7</v>
      </c>
      <c r="H248" s="27">
        <v>8</v>
      </c>
      <c r="I248" s="27">
        <v>9</v>
      </c>
      <c r="J248" s="27">
        <v>10</v>
      </c>
      <c r="K248" s="27">
        <v>11</v>
      </c>
      <c r="L248" s="27">
        <v>12</v>
      </c>
      <c r="N248" s="34"/>
    </row>
    <row r="249" spans="1:12" ht="36" customHeight="1">
      <c r="A249" s="89" t="s">
        <v>165</v>
      </c>
      <c r="B249" s="64" t="s">
        <v>138</v>
      </c>
      <c r="C249" s="3">
        <f>+D249</f>
        <v>152500</v>
      </c>
      <c r="D249" s="4">
        <v>152500</v>
      </c>
      <c r="E249" s="4">
        <v>0</v>
      </c>
      <c r="F249" s="6">
        <f>+G249+H249</f>
        <v>0</v>
      </c>
      <c r="G249" s="7">
        <v>0</v>
      </c>
      <c r="H249" s="6">
        <v>0</v>
      </c>
      <c r="I249" s="3">
        <f>J249+K249</f>
        <v>0</v>
      </c>
      <c r="J249" s="7">
        <v>0</v>
      </c>
      <c r="K249" s="4">
        <v>0</v>
      </c>
      <c r="L249" s="82" t="s">
        <v>20</v>
      </c>
    </row>
    <row r="250" spans="1:12" ht="51" customHeight="1">
      <c r="A250" s="90"/>
      <c r="B250" s="64" t="s">
        <v>127</v>
      </c>
      <c r="C250" s="3">
        <f>+D250</f>
        <v>0</v>
      </c>
      <c r="D250" s="4">
        <v>0</v>
      </c>
      <c r="E250" s="4">
        <v>0</v>
      </c>
      <c r="F250" s="6">
        <f>+G250+H250</f>
        <v>70000</v>
      </c>
      <c r="G250" s="7">
        <v>70000</v>
      </c>
      <c r="H250" s="6">
        <v>0</v>
      </c>
      <c r="I250" s="3">
        <f>J250+K250</f>
        <v>74000</v>
      </c>
      <c r="J250" s="7">
        <v>74000</v>
      </c>
      <c r="K250" s="4">
        <v>0</v>
      </c>
      <c r="L250" s="83"/>
    </row>
    <row r="251" spans="1:12" ht="72" customHeight="1">
      <c r="A251" s="14" t="s">
        <v>65</v>
      </c>
      <c r="B251" s="64" t="s">
        <v>138</v>
      </c>
      <c r="C251" s="3">
        <f>+D251+E251</f>
        <v>6100</v>
      </c>
      <c r="D251" s="4">
        <v>6100</v>
      </c>
      <c r="E251" s="4">
        <v>0</v>
      </c>
      <c r="F251" s="6">
        <f>+G251+H251</f>
        <v>0</v>
      </c>
      <c r="G251" s="7">
        <v>0</v>
      </c>
      <c r="H251" s="6">
        <v>0</v>
      </c>
      <c r="I251" s="3">
        <f>J251+K251</f>
        <v>0</v>
      </c>
      <c r="J251" s="7">
        <v>0</v>
      </c>
      <c r="K251" s="4">
        <v>0</v>
      </c>
      <c r="L251" s="8" t="s">
        <v>20</v>
      </c>
    </row>
    <row r="255" spans="1:10" ht="57.75" customHeight="1">
      <c r="A255" s="28" t="s">
        <v>167</v>
      </c>
      <c r="B255" s="28"/>
      <c r="C255" s="29"/>
      <c r="D255" s="30"/>
      <c r="E255" s="29"/>
      <c r="F255" s="29"/>
      <c r="G255" s="29"/>
      <c r="H255" s="29"/>
      <c r="I255" s="29"/>
      <c r="J255" s="29" t="s">
        <v>168</v>
      </c>
    </row>
    <row r="256" spans="1:9" ht="17.25" customHeight="1">
      <c r="A256" s="28"/>
      <c r="B256" s="28"/>
      <c r="C256" s="29"/>
      <c r="D256" s="29"/>
      <c r="E256" s="29"/>
      <c r="F256" s="29"/>
      <c r="G256" s="29"/>
      <c r="H256" s="29"/>
      <c r="I256" s="32"/>
    </row>
    <row r="257" spans="1:9" ht="19.5" customHeight="1">
      <c r="A257" s="33" t="s">
        <v>169</v>
      </c>
      <c r="B257" s="28"/>
      <c r="C257" s="29"/>
      <c r="D257" s="29"/>
      <c r="E257" s="29"/>
      <c r="F257" s="29"/>
      <c r="G257" s="29"/>
      <c r="H257" s="29"/>
      <c r="I257" s="32"/>
    </row>
    <row r="258" spans="1:8" ht="24" customHeight="1">
      <c r="A258" s="33" t="s">
        <v>170</v>
      </c>
      <c r="B258" s="28"/>
      <c r="C258" s="29"/>
      <c r="D258" s="29"/>
      <c r="E258" s="29"/>
      <c r="F258" s="29"/>
      <c r="G258" s="29"/>
      <c r="H258" s="29"/>
    </row>
  </sheetData>
  <sheetProtection/>
  <mergeCells count="186">
    <mergeCell ref="A249:A250"/>
    <mergeCell ref="L249:L250"/>
    <mergeCell ref="I57:L57"/>
    <mergeCell ref="I130:L130"/>
    <mergeCell ref="I149:L149"/>
    <mergeCell ref="I172:L172"/>
    <mergeCell ref="I191:L191"/>
    <mergeCell ref="I247:L247"/>
    <mergeCell ref="A236:A237"/>
    <mergeCell ref="L236:L237"/>
    <mergeCell ref="A240:A241"/>
    <mergeCell ref="L240:L241"/>
    <mergeCell ref="A243:A244"/>
    <mergeCell ref="L243:L244"/>
    <mergeCell ref="A206:A207"/>
    <mergeCell ref="L206:L207"/>
    <mergeCell ref="A219:A220"/>
    <mergeCell ref="L219:L220"/>
    <mergeCell ref="A223:A224"/>
    <mergeCell ref="L223:L224"/>
    <mergeCell ref="A189:A190"/>
    <mergeCell ref="L189:L190"/>
    <mergeCell ref="A194:A195"/>
    <mergeCell ref="L194:L195"/>
    <mergeCell ref="A200:A201"/>
    <mergeCell ref="L200:L201"/>
    <mergeCell ref="A180:A181"/>
    <mergeCell ref="L180:L181"/>
    <mergeCell ref="A183:A184"/>
    <mergeCell ref="L183:L184"/>
    <mergeCell ref="A186:A187"/>
    <mergeCell ref="L186:L187"/>
    <mergeCell ref="A182:L182"/>
    <mergeCell ref="A167:A168"/>
    <mergeCell ref="L167:L168"/>
    <mergeCell ref="A176:A177"/>
    <mergeCell ref="L176:L177"/>
    <mergeCell ref="A178:A179"/>
    <mergeCell ref="L178:L179"/>
    <mergeCell ref="A145:A146"/>
    <mergeCell ref="L145:L146"/>
    <mergeCell ref="A155:A156"/>
    <mergeCell ref="L155:L156"/>
    <mergeCell ref="A161:A162"/>
    <mergeCell ref="L161:L162"/>
    <mergeCell ref="A157:L157"/>
    <mergeCell ref="A151:L151"/>
    <mergeCell ref="A158:L158"/>
    <mergeCell ref="A152:L152"/>
    <mergeCell ref="A139:A140"/>
    <mergeCell ref="L139:L140"/>
    <mergeCell ref="A141:A142"/>
    <mergeCell ref="L141:L142"/>
    <mergeCell ref="A143:A144"/>
    <mergeCell ref="L143:L144"/>
    <mergeCell ref="A120:A121"/>
    <mergeCell ref="L120:L121"/>
    <mergeCell ref="A122:A123"/>
    <mergeCell ref="L122:L123"/>
    <mergeCell ref="A124:A125"/>
    <mergeCell ref="L124:L125"/>
    <mergeCell ref="A107:A108"/>
    <mergeCell ref="L107:L108"/>
    <mergeCell ref="A116:A117"/>
    <mergeCell ref="L116:L117"/>
    <mergeCell ref="A118:A119"/>
    <mergeCell ref="L118:L119"/>
    <mergeCell ref="I109:L109"/>
    <mergeCell ref="A112:L112"/>
    <mergeCell ref="A97:A98"/>
    <mergeCell ref="L97:L98"/>
    <mergeCell ref="A99:A100"/>
    <mergeCell ref="L99:L100"/>
    <mergeCell ref="A105:A106"/>
    <mergeCell ref="L105:L106"/>
    <mergeCell ref="A85:A86"/>
    <mergeCell ref="L85:L86"/>
    <mergeCell ref="A88:A89"/>
    <mergeCell ref="L88:L89"/>
    <mergeCell ref="A95:A96"/>
    <mergeCell ref="L95:L96"/>
    <mergeCell ref="I92:L92"/>
    <mergeCell ref="A78:A79"/>
    <mergeCell ref="L78:L79"/>
    <mergeCell ref="A80:A81"/>
    <mergeCell ref="L80:L81"/>
    <mergeCell ref="A83:A84"/>
    <mergeCell ref="L83:L84"/>
    <mergeCell ref="A70:A71"/>
    <mergeCell ref="L70:L71"/>
    <mergeCell ref="A72:A73"/>
    <mergeCell ref="L72:L73"/>
    <mergeCell ref="A76:A77"/>
    <mergeCell ref="L76:L77"/>
    <mergeCell ref="A64:A65"/>
    <mergeCell ref="L64:L65"/>
    <mergeCell ref="A66:A67"/>
    <mergeCell ref="L66:L67"/>
    <mergeCell ref="A68:A69"/>
    <mergeCell ref="L68:L69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3:A24"/>
    <mergeCell ref="L23:L24"/>
    <mergeCell ref="A28:A29"/>
    <mergeCell ref="L28:L29"/>
    <mergeCell ref="A14:L14"/>
    <mergeCell ref="A15:L15"/>
    <mergeCell ref="A18:L18"/>
    <mergeCell ref="A19:L19"/>
    <mergeCell ref="I9:K9"/>
    <mergeCell ref="I229:L229"/>
    <mergeCell ref="A102:L102"/>
    <mergeCell ref="C10:C11"/>
    <mergeCell ref="D10:E10"/>
    <mergeCell ref="F10:F11"/>
    <mergeCell ref="A113:L113"/>
    <mergeCell ref="A126:L126"/>
    <mergeCell ref="G10:H10"/>
    <mergeCell ref="I10:I11"/>
    <mergeCell ref="A7:L7"/>
    <mergeCell ref="A9:A11"/>
    <mergeCell ref="B9:B11"/>
    <mergeCell ref="C9:E9"/>
    <mergeCell ref="F9:H9"/>
    <mergeCell ref="A212:L212"/>
    <mergeCell ref="I209:L209"/>
    <mergeCell ref="L9:L11"/>
    <mergeCell ref="J10:K10"/>
    <mergeCell ref="A159:L159"/>
    <mergeCell ref="A127:L127"/>
    <mergeCell ref="A245:L245"/>
    <mergeCell ref="A163:L163"/>
    <mergeCell ref="A164:L164"/>
    <mergeCell ref="A165:L165"/>
    <mergeCell ref="A169:L169"/>
    <mergeCell ref="A133:A134"/>
    <mergeCell ref="L133:L134"/>
    <mergeCell ref="A137:A138"/>
    <mergeCell ref="L137:L138"/>
    <mergeCell ref="A234:L234"/>
    <mergeCell ref="A185:L185"/>
    <mergeCell ref="A188:L188"/>
    <mergeCell ref="A211:L211"/>
    <mergeCell ref="I4:L4"/>
    <mergeCell ref="A111:L111"/>
    <mergeCell ref="A103:L103"/>
    <mergeCell ref="A203:L203"/>
    <mergeCell ref="A204:L204"/>
    <mergeCell ref="A128:L128"/>
    <mergeCell ref="A202:L202"/>
    <mergeCell ref="A232:L232"/>
    <mergeCell ref="A231:L231"/>
    <mergeCell ref="A213:L213"/>
    <mergeCell ref="A196:L196"/>
    <mergeCell ref="A193:L193"/>
    <mergeCell ref="A197:L197"/>
    <mergeCell ref="A198:L198"/>
    <mergeCell ref="A226:A227"/>
    <mergeCell ref="L226:L227"/>
    <mergeCell ref="I2:L2"/>
    <mergeCell ref="I3:L3"/>
    <mergeCell ref="I26:L26"/>
    <mergeCell ref="I44:L44"/>
    <mergeCell ref="I74:L74"/>
    <mergeCell ref="A174:L174"/>
    <mergeCell ref="A20:L20"/>
    <mergeCell ref="A101:L101"/>
    <mergeCell ref="A170:L170"/>
    <mergeCell ref="A153:L153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3" manualBreakCount="13">
    <brk id="24" max="11" man="1"/>
    <brk id="43" max="11" man="1"/>
    <brk id="56" max="11" man="1"/>
    <brk id="73" max="11" man="1"/>
    <brk id="91" max="11" man="1"/>
    <brk id="108" max="11" man="1"/>
    <brk id="129" max="11" man="1"/>
    <brk id="148" max="11" man="1"/>
    <brk id="171" max="11" man="1"/>
    <brk id="190" max="11" man="1"/>
    <brk id="208" max="11" man="1"/>
    <brk id="228" max="11" man="1"/>
    <brk id="2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2019-10-29T12:33:06Z</cp:lastPrinted>
  <dcterms:created xsi:type="dcterms:W3CDTF">1996-10-08T23:32:33Z</dcterms:created>
  <dcterms:modified xsi:type="dcterms:W3CDTF">2019-11-15T14:49:38Z</dcterms:modified>
  <cp:category/>
  <cp:version/>
  <cp:contentType/>
  <cp:contentStatus/>
</cp:coreProperties>
</file>