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Лист1!$A$1:$H$151</definedName>
  </definedNames>
  <calcPr calcId="125725"/>
</workbook>
</file>

<file path=xl/calcChain.xml><?xml version="1.0" encoding="utf-8"?>
<calcChain xmlns="http://schemas.openxmlformats.org/spreadsheetml/2006/main">
  <c r="F138" i="1"/>
  <c r="E100"/>
  <c r="E38"/>
  <c r="F104" l="1"/>
  <c r="G104"/>
  <c r="E104"/>
  <c r="F103"/>
  <c r="E103"/>
  <c r="G100"/>
  <c r="G103" s="1"/>
  <c r="I37"/>
  <c r="F38" l="1"/>
  <c r="E146"/>
  <c r="F144"/>
  <c r="G144"/>
  <c r="F133"/>
  <c r="G133"/>
  <c r="F132"/>
  <c r="F131"/>
  <c r="G130"/>
  <c r="G129"/>
  <c r="G132" s="1"/>
  <c r="G123"/>
  <c r="G122"/>
  <c r="G121"/>
  <c r="G126"/>
  <c r="G127"/>
  <c r="G125"/>
  <c r="F119"/>
  <c r="F118"/>
  <c r="F116"/>
  <c r="G113"/>
  <c r="G114"/>
  <c r="G118" s="1"/>
  <c r="G115"/>
  <c r="G119" s="1"/>
  <c r="G112"/>
  <c r="G99"/>
  <c r="G92"/>
  <c r="G93"/>
  <c r="G91"/>
  <c r="F82"/>
  <c r="G82"/>
  <c r="E82"/>
  <c r="F81"/>
  <c r="G81"/>
  <c r="E81"/>
  <c r="F80"/>
  <c r="G80"/>
  <c r="E80"/>
  <c r="F79"/>
  <c r="G79"/>
  <c r="E79"/>
  <c r="F78"/>
  <c r="G78"/>
  <c r="E78"/>
  <c r="G67"/>
  <c r="G68"/>
  <c r="G69"/>
  <c r="G70"/>
  <c r="G71"/>
  <c r="G72"/>
  <c r="G73"/>
  <c r="G74"/>
  <c r="G75"/>
  <c r="G76"/>
  <c r="G77"/>
  <c r="G66"/>
  <c r="F102"/>
  <c r="E102"/>
  <c r="G96"/>
  <c r="G97"/>
  <c r="G98"/>
  <c r="G101"/>
  <c r="G95"/>
  <c r="F42"/>
  <c r="E42"/>
  <c r="E140" s="1"/>
  <c r="F146" l="1"/>
  <c r="G131"/>
  <c r="G102"/>
  <c r="G116"/>
  <c r="F40"/>
  <c r="E40"/>
  <c r="E138" s="1"/>
  <c r="E46"/>
  <c r="E145" s="1"/>
  <c r="F46"/>
  <c r="F64"/>
  <c r="F63"/>
  <c r="F61"/>
  <c r="F60"/>
  <c r="G50"/>
  <c r="G51"/>
  <c r="G52"/>
  <c r="G53"/>
  <c r="G49"/>
  <c r="G64" s="1"/>
  <c r="G54"/>
  <c r="G55"/>
  <c r="G56"/>
  <c r="G63" s="1"/>
  <c r="G57"/>
  <c r="G58"/>
  <c r="G59"/>
  <c r="G48"/>
  <c r="F45"/>
  <c r="F143" s="1"/>
  <c r="E45"/>
  <c r="F44"/>
  <c r="F142" s="1"/>
  <c r="E44"/>
  <c r="E142" s="1"/>
  <c r="F43"/>
  <c r="F141" s="1"/>
  <c r="E43"/>
  <c r="E141" s="1"/>
  <c r="F41"/>
  <c r="E41"/>
  <c r="E139" s="1"/>
  <c r="G22"/>
  <c r="G23"/>
  <c r="G24"/>
  <c r="G25"/>
  <c r="G26"/>
  <c r="G27"/>
  <c r="G28"/>
  <c r="G30"/>
  <c r="G31"/>
  <c r="G32"/>
  <c r="G33"/>
  <c r="G34"/>
  <c r="G35"/>
  <c r="G36"/>
  <c r="G45"/>
  <c r="G143" s="1"/>
  <c r="F19"/>
  <c r="F18"/>
  <c r="F17"/>
  <c r="F16"/>
  <c r="F89"/>
  <c r="F88"/>
  <c r="F87"/>
  <c r="G84"/>
  <c r="G85"/>
  <c r="G88" s="1"/>
  <c r="D144"/>
  <c r="D143"/>
  <c r="E137"/>
  <c r="G137" s="1"/>
  <c r="F137" s="1"/>
  <c r="E136"/>
  <c r="G136" s="1"/>
  <c r="F136" s="1"/>
  <c r="G135"/>
  <c r="F135" s="1"/>
  <c r="E127"/>
  <c r="E126"/>
  <c r="E123"/>
  <c r="E122"/>
  <c r="E110"/>
  <c r="E144" s="1"/>
  <c r="E109"/>
  <c r="E108"/>
  <c r="G107"/>
  <c r="G110" s="1"/>
  <c r="G106"/>
  <c r="E93"/>
  <c r="E92"/>
  <c r="E143"/>
  <c r="D44"/>
  <c r="D142" s="1"/>
  <c r="G146" l="1"/>
  <c r="F145"/>
  <c r="F139"/>
  <c r="F147"/>
  <c r="G42"/>
  <c r="J43" s="1"/>
  <c r="G46"/>
  <c r="G61"/>
  <c r="G60"/>
  <c r="I60" s="1"/>
  <c r="G43"/>
  <c r="G141" s="1"/>
  <c r="G44"/>
  <c r="G108"/>
  <c r="F108" s="1"/>
  <c r="G62"/>
  <c r="F62" s="1"/>
  <c r="F140" s="1"/>
  <c r="F107"/>
  <c r="F106"/>
  <c r="G109"/>
  <c r="F109" s="1"/>
  <c r="F110"/>
  <c r="F117"/>
  <c r="G117"/>
  <c r="G145" l="1"/>
  <c r="G140"/>
  <c r="E147"/>
  <c r="G86"/>
  <c r="G87" l="1"/>
  <c r="G89"/>
  <c r="G142" s="1"/>
  <c r="G21"/>
  <c r="G41" s="1"/>
  <c r="I41" s="1"/>
  <c r="G40" l="1"/>
  <c r="G139"/>
  <c r="G138" l="1"/>
  <c r="G147" s="1"/>
</calcChain>
</file>

<file path=xl/sharedStrings.xml><?xml version="1.0" encoding="utf-8"?>
<sst xmlns="http://schemas.openxmlformats.org/spreadsheetml/2006/main" count="217" uniqueCount="79">
  <si>
    <t>Порівняльна таблиця до  комплексної міської  Програми "Охорона здоров'я м. Суми на 2019-2021 роки"</t>
  </si>
  <si>
    <t>№ з/п</t>
  </si>
  <si>
    <t>Назва напряму діяльності (пріоритетні завдання)</t>
  </si>
  <si>
    <t>КЕКВ</t>
  </si>
  <si>
    <t>Джерела фінансування</t>
  </si>
  <si>
    <t>Додаткові обсяги коштів або зменшення коштів по програмі, тис. грн</t>
  </si>
  <si>
    <t>Зміст</t>
  </si>
  <si>
    <t>Підпрограма 1. СПРИЯННЯ ПОКРАЩЕННЮ НАДАННЯ ПЕРВИННОЇ МЕДИКО-САНІТАРНОЇ ДОПОМОГИ НАСЕЛЕННЮ М. СУМИ</t>
  </si>
  <si>
    <t>Забезпечення виконання соціальних гарантій для пільгових категорій населення</t>
  </si>
  <si>
    <t xml:space="preserve">Кошти міського бюджету (загальний фонд) </t>
  </si>
  <si>
    <t>Придбання медикаментів та перев’язувальних матеріалів</t>
  </si>
  <si>
    <t>Видатки на оплату вартості комунальних послуг та енергоносіїв</t>
  </si>
  <si>
    <t>Інші видатки для забезпечення стабільного функціонування закладів при наданні медичної допомоги населенню</t>
  </si>
  <si>
    <t>2210+2230+2240+2250+2280+2700+2800</t>
  </si>
  <si>
    <t>Інша субвенція (на виконання повноважень депутатів обласної ради)</t>
  </si>
  <si>
    <t>Капітальні видатки</t>
  </si>
  <si>
    <t>3110+3130</t>
  </si>
  <si>
    <t xml:space="preserve">Кошти міського бюджету (спеціальний  фонд) </t>
  </si>
  <si>
    <t>УСЬОГО</t>
  </si>
  <si>
    <t>у тому числі</t>
  </si>
  <si>
    <t xml:space="preserve">Підпрограма 2. РОЗВИТОК МЕРЕЖІ ЗАКЛАДІВ ОХОРОНИ ЗДОРОВ'Я, ЯКІ НАДАЮТЬ ВТОРИННУ (СПЕЦІАЛІЗОВАНУ) МЕДИЧНУ ДОПОМОГУ НАСЕЛЕННЮ </t>
  </si>
  <si>
    <t>Придбання медикаментів, реактивів, витратних матеріалів та перев’язувальних засобів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</si>
  <si>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</si>
  <si>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 Для забезпечення співвідношення кошторисних призначень з програмними</t>
  </si>
  <si>
    <t xml:space="preserve">Надання медичної допомоги учасникам АТО </t>
  </si>
  <si>
    <t xml:space="preserve">Кошти державного бюджету (медична субвенція, загальний  фонд) </t>
  </si>
  <si>
    <t>Оплата праці та нарахування на заробітну плату</t>
  </si>
  <si>
    <t>2111+2120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</si>
  <si>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</t>
  </si>
  <si>
    <t>Підпрограма 3. ОХОРОНА МАТЕРИНСТВА ТА ДИТИНСТВА</t>
  </si>
  <si>
    <t xml:space="preserve"> Придбання медикаментів, реактивів, витратних матеріалів та перев’язувальних засобів</t>
  </si>
  <si>
    <t>Підпрограма 4. НАДАННЯ СТОМАТОЛОГІЧНОЇ ДОПОМОГИ НАСЕЛЕННЮ МІСТА</t>
  </si>
  <si>
    <t xml:space="preserve"> Капітальні видатки</t>
  </si>
  <si>
    <t>Підпрограма 5. ПРОГРАМНІ ТА ЦЕНТРАЛІЗОВАНІ ЗАХОДИ У ГАЛУЗІ "ОХОРОНА ЗДОРОВ'Я"</t>
  </si>
  <si>
    <t xml:space="preserve">Забезпечення відшкодування витрат, пов’язаних з відпуском препаратів інсуліну  </t>
  </si>
  <si>
    <t>Забезпечення відшкодування витрат, пов’язаних з відпуском медикаментів за Урядовою програмою "Доступні ліки"</t>
  </si>
  <si>
    <t>Підпрограма 6. АНАЛІТИЧНА ЗВІТНІСТЬ, ЦЕНТРАЛІЗОВАНИЙ БУХГАЛТЕРСКИЙ ТА ФІНАНСОВИЙ ОБЛІК У  У ГАЛУЗІ "ОХОРОНА ЗДОРОВ'Я"</t>
  </si>
  <si>
    <t xml:space="preserve">1. </t>
  </si>
  <si>
    <t xml:space="preserve">Стабільне фінансування закладів </t>
  </si>
  <si>
    <t>Підпрограма 7. ІНШІ ПРОГРАМИ ТА ЗАХОДИ У СФЕРІ ОХОРОНИ ЗДОРОВ'Я</t>
  </si>
  <si>
    <t>Пільгове зубопротезування</t>
  </si>
  <si>
    <t>Надання медичної допомоги членам сімей загиблих (померлих) учасників антирористичної операції</t>
  </si>
  <si>
    <t xml:space="preserve">Забезпечення комп'ютерною технікою,  оргтехнікою та МІС робочого місця лікаря в лікувальних закладах міста,   які   надають  амбулаторно- поліклінічну  вторинну  (спеціалізовану) медичну допомогу та стаціонарну медичну допомогу </t>
  </si>
  <si>
    <t>Супровід медичними працівниками заходів в м.Суми</t>
  </si>
  <si>
    <t>Підпрограма 8.   ВИКОНАННЯ ІНВЕСТИЦІЙНИХ ПРОЕКТІВ В РАМКАХ ЗДІЙСНЕННЯ ЗАХОДІВ ЩОДО СОЦІАЛЬНО-ЕКОНОМІЧНОГО РОЗВИТКУ</t>
  </si>
  <si>
    <t>1.</t>
  </si>
  <si>
    <t>Придбання обладнанняв рамках здійсненняі заходів щодо соціально-економічного розвитку</t>
  </si>
  <si>
    <t xml:space="preserve"> </t>
  </si>
  <si>
    <t>Субвенція з державного бюджету місцевим бюджетам на здійснення заходів щодо соціально-економічного розвитку окремих територів</t>
  </si>
  <si>
    <t xml:space="preserve">Підпрограма 9.    ЗАХОДИ З ЕНЕРГОЗБЕРЕЖЕННЯ </t>
  </si>
  <si>
    <t>Підвищення енергоефективності в бюджетній сфері</t>
  </si>
  <si>
    <t xml:space="preserve">Кошти міського бюджету (загальний  фонд) </t>
  </si>
  <si>
    <t>Інші джерела коштів (кредитні кошти НЕФКО )</t>
  </si>
  <si>
    <r>
      <t xml:space="preserve">Підпрограма 10.   </t>
    </r>
    <r>
      <rPr>
        <b/>
        <sz val="16"/>
        <rFont val="Times New Roman"/>
        <family val="1"/>
        <charset val="204"/>
      </rPr>
      <t>Реалізація програм допомоги і грантів Європейського Союзу, урядів іноземних держав, міжнародних організацій, донорських установ</t>
    </r>
  </si>
  <si>
    <t>Інші джерела коштів (Грант GIZ)</t>
  </si>
  <si>
    <t>Будівництво та реконструкція медичних установ та закладів</t>
  </si>
  <si>
    <t>Національна служба здоров’я України</t>
  </si>
  <si>
    <t xml:space="preserve">РАЗОМ ПО ПРОГРАМІ (без коштів на виконання інших міських програм) </t>
  </si>
  <si>
    <t>РАЗОМ</t>
  </si>
  <si>
    <t>Вик. Колодченко Л.О.</t>
  </si>
  <si>
    <t>Для забезпечення співвідношення кошторисних призначень з програмними</t>
  </si>
  <si>
    <t>Інша субвенція (на виконання повноважень депутатів)</t>
  </si>
  <si>
    <t>Забезпечення здійснення заходів щодо недопущення занесення та поширення респіраторної хвороби, спричиненої коронавірусною інфекцією COVID-19</t>
  </si>
  <si>
    <t>Фінансування закладів охорони здоров'я м. Суми за новою системою у сфері надання первинної та вторинної медичної допомоги</t>
  </si>
  <si>
    <r>
      <t>Підпрограма 13. М</t>
    </r>
    <r>
      <rPr>
        <b/>
        <sz val="16"/>
        <rFont val="Times New Roman"/>
        <family val="1"/>
        <charset val="204"/>
      </rPr>
      <t>едичне обслуговування населення за програмою медичних гарантій</t>
    </r>
  </si>
  <si>
    <r>
      <t xml:space="preserve">Підпрограма 12. </t>
    </r>
    <r>
      <rPr>
        <b/>
        <sz val="16"/>
        <rFont val="Times New Roman"/>
        <family val="1"/>
        <charset val="204"/>
      </rPr>
      <t>Інвестиційні проєкти, що реалізуються за рахунок коштів державного фондк регіонального розвитку</t>
    </r>
  </si>
  <si>
    <t>Капітальний ремонт інших об'єктів</t>
  </si>
  <si>
    <t xml:space="preserve">Кошти державного бюджету   </t>
  </si>
  <si>
    <t>Кошти на виконання інших програм (п.2 підпрограми 2; п.2 підпрограми 3; п.2 підпрограми 4; п.2,п.3 підпрограми 7, підпрограма 9, 10, 11, 12, 13)</t>
  </si>
  <si>
    <t>1 млн запасний</t>
  </si>
  <si>
    <t>Інші кошти (власні надходження)</t>
  </si>
  <si>
    <t>благодійні</t>
  </si>
  <si>
    <t>Інша субвенція</t>
  </si>
  <si>
    <t>запасні</t>
  </si>
  <si>
    <t>1,5 млн запасні</t>
  </si>
  <si>
    <t xml:space="preserve">Кошти міського бюджету (спеціальний фонд) </t>
  </si>
  <si>
    <r>
      <t xml:space="preserve">Підпрограма 11. </t>
    </r>
    <r>
      <rPr>
        <b/>
        <sz val="16"/>
        <rFont val="Times New Roman"/>
        <family val="1"/>
        <charset val="204"/>
      </rPr>
      <t>Будівництво та реконструкція медичних установ та закладів</t>
    </r>
  </si>
  <si>
    <t>Пропонується затвердити 31.03.2020, тис.грн.</t>
  </si>
  <si>
    <t>Затверджено з урахуванням змін станом на 25.03.2020, тис. грн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</si>
</sst>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32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0" fontId="3" fillId="2" borderId="0" xfId="0" applyFont="1" applyFill="1"/>
    <xf numFmtId="49" fontId="2" fillId="2" borderId="0" xfId="0" applyNumberFormat="1" applyFont="1" applyFill="1" applyBorder="1"/>
    <xf numFmtId="0" fontId="2" fillId="2" borderId="8" xfId="0" applyFont="1" applyFill="1" applyBorder="1"/>
    <xf numFmtId="49" fontId="2" fillId="2" borderId="0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5" fillId="3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164" fontId="2" fillId="2" borderId="10" xfId="0" applyNumberFormat="1" applyFont="1" applyFill="1" applyBorder="1"/>
    <xf numFmtId="164" fontId="2" fillId="2" borderId="14" xfId="0" applyNumberFormat="1" applyFont="1" applyFill="1" applyBorder="1"/>
    <xf numFmtId="0" fontId="2" fillId="2" borderId="14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2" borderId="14" xfId="0" applyFont="1" applyFill="1" applyBorder="1"/>
    <xf numFmtId="0" fontId="4" fillId="2" borderId="2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2" borderId="10" xfId="0" applyNumberFormat="1" applyFont="1" applyFill="1" applyBorder="1" applyAlignment="1">
      <alignment horizontal="right" vertical="top" wrapText="1"/>
    </xf>
    <xf numFmtId="164" fontId="4" fillId="2" borderId="10" xfId="0" applyNumberFormat="1" applyFont="1" applyFill="1" applyBorder="1" applyAlignment="1">
      <alignment horizontal="right" vertical="center"/>
    </xf>
    <xf numFmtId="0" fontId="4" fillId="2" borderId="28" xfId="1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164" fontId="2" fillId="2" borderId="14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center"/>
    </xf>
    <xf numFmtId="0" fontId="4" fillId="2" borderId="10" xfId="0" applyFont="1" applyFill="1" applyBorder="1" applyAlignment="1"/>
    <xf numFmtId="164" fontId="4" fillId="2" borderId="10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horizontal="right"/>
    </xf>
    <xf numFmtId="0" fontId="4" fillId="5" borderId="9" xfId="1" applyFont="1" applyFill="1" applyBorder="1" applyAlignment="1">
      <alignment horizontal="center" vertical="top" wrapText="1"/>
    </xf>
    <xf numFmtId="164" fontId="4" fillId="2" borderId="10" xfId="0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top"/>
    </xf>
    <xf numFmtId="164" fontId="2" fillId="2" borderId="10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left" vertical="top" wrapText="1"/>
    </xf>
    <xf numFmtId="164" fontId="4" fillId="2" borderId="19" xfId="0" applyNumberFormat="1" applyFont="1" applyFill="1" applyBorder="1" applyAlignment="1">
      <alignment horizontal="right" vertical="top" wrapText="1"/>
    </xf>
    <xf numFmtId="0" fontId="2" fillId="2" borderId="3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 wrapText="1"/>
    </xf>
    <xf numFmtId="164" fontId="2" fillId="2" borderId="14" xfId="0" applyNumberFormat="1" applyFont="1" applyFill="1" applyBorder="1" applyAlignment="1">
      <alignment wrapText="1"/>
    </xf>
    <xf numFmtId="0" fontId="4" fillId="2" borderId="27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top"/>
    </xf>
    <xf numFmtId="164" fontId="2" fillId="2" borderId="10" xfId="0" applyNumberFormat="1" applyFont="1" applyFill="1" applyBorder="1" applyAlignment="1">
      <alignment horizontal="right" vertical="top"/>
    </xf>
    <xf numFmtId="164" fontId="2" fillId="2" borderId="21" xfId="0" applyNumberFormat="1" applyFont="1" applyFill="1" applyBorder="1" applyAlignment="1">
      <alignment horizontal="right" vertical="top"/>
    </xf>
    <xf numFmtId="164" fontId="2" fillId="2" borderId="33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vertical="center" wrapText="1"/>
    </xf>
    <xf numFmtId="164" fontId="4" fillId="2" borderId="21" xfId="0" applyNumberFormat="1" applyFont="1" applyFill="1" applyBorder="1" applyAlignment="1">
      <alignment horizontal="right" vertical="top" wrapText="1"/>
    </xf>
    <xf numFmtId="164" fontId="4" fillId="2" borderId="33" xfId="0" applyNumberFormat="1" applyFont="1" applyFill="1" applyBorder="1" applyAlignment="1">
      <alignment horizontal="right" vertical="top"/>
    </xf>
    <xf numFmtId="164" fontId="2" fillId="2" borderId="33" xfId="0" applyNumberFormat="1" applyFont="1" applyFill="1" applyBorder="1"/>
    <xf numFmtId="0" fontId="4" fillId="2" borderId="2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/>
    </xf>
    <xf numFmtId="164" fontId="4" fillId="2" borderId="21" xfId="0" applyNumberFormat="1" applyFont="1" applyFill="1" applyBorder="1" applyAlignment="1">
      <alignment horizontal="right" vertical="top"/>
    </xf>
    <xf numFmtId="164" fontId="2" fillId="2" borderId="33" xfId="0" applyNumberFormat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top"/>
    </xf>
    <xf numFmtId="165" fontId="4" fillId="2" borderId="21" xfId="0" applyNumberFormat="1" applyFont="1" applyFill="1" applyBorder="1" applyAlignment="1">
      <alignment horizontal="right" vertical="top" wrapText="1"/>
    </xf>
    <xf numFmtId="0" fontId="2" fillId="2" borderId="33" xfId="0" applyFont="1" applyFill="1" applyBorder="1" applyAlignment="1">
      <alignment vertical="center"/>
    </xf>
    <xf numFmtId="0" fontId="9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164" fontId="0" fillId="0" borderId="0" xfId="0" applyNumberFormat="1"/>
    <xf numFmtId="164" fontId="2" fillId="2" borderId="42" xfId="0" applyNumberFormat="1" applyFont="1" applyFill="1" applyBorder="1"/>
    <xf numFmtId="164" fontId="2" fillId="2" borderId="43" xfId="0" applyNumberFormat="1" applyFont="1" applyFill="1" applyBorder="1"/>
    <xf numFmtId="164" fontId="2" fillId="2" borderId="44" xfId="0" applyNumberFormat="1" applyFont="1" applyFill="1" applyBorder="1"/>
    <xf numFmtId="164" fontId="9" fillId="2" borderId="45" xfId="0" applyNumberFormat="1" applyFont="1" applyFill="1" applyBorder="1"/>
    <xf numFmtId="165" fontId="2" fillId="2" borderId="0" xfId="0" applyNumberFormat="1" applyFont="1" applyFill="1"/>
    <xf numFmtId="165" fontId="4" fillId="2" borderId="30" xfId="0" applyNumberFormat="1" applyFont="1" applyFill="1" applyBorder="1" applyAlignment="1">
      <alignment horizontal="right" vertical="top" wrapText="1"/>
    </xf>
    <xf numFmtId="165" fontId="4" fillId="2" borderId="30" xfId="0" applyNumberFormat="1" applyFont="1" applyFill="1" applyBorder="1" applyAlignment="1">
      <alignment horizontal="right" vertical="center"/>
    </xf>
    <xf numFmtId="165" fontId="4" fillId="2" borderId="21" xfId="0" applyNumberFormat="1" applyFont="1" applyFill="1" applyBorder="1" applyAlignment="1">
      <alignment horizontal="right" vertical="center"/>
    </xf>
    <xf numFmtId="165" fontId="1" fillId="2" borderId="35" xfId="0" applyNumberFormat="1" applyFont="1" applyFill="1" applyBorder="1" applyAlignment="1">
      <alignment horizontal="right" vertical="top" wrapText="1"/>
    </xf>
    <xf numFmtId="165" fontId="4" fillId="2" borderId="6" xfId="0" applyNumberFormat="1" applyFont="1" applyFill="1" applyBorder="1" applyAlignment="1">
      <alignment horizontal="right" vertical="top" wrapText="1"/>
    </xf>
    <xf numFmtId="165" fontId="4" fillId="2" borderId="10" xfId="0" applyNumberFormat="1" applyFont="1" applyFill="1" applyBorder="1" applyAlignment="1">
      <alignment horizontal="right" vertical="top" wrapText="1"/>
    </xf>
    <xf numFmtId="165" fontId="1" fillId="2" borderId="10" xfId="0" applyNumberFormat="1" applyFont="1" applyFill="1" applyBorder="1" applyAlignment="1">
      <alignment horizontal="right" vertical="top" wrapText="1"/>
    </xf>
    <xf numFmtId="165" fontId="1" fillId="2" borderId="13" xfId="0" applyNumberFormat="1" applyFont="1" applyFill="1" applyBorder="1" applyAlignment="1">
      <alignment horizontal="right" vertical="top" wrapText="1"/>
    </xf>
    <xf numFmtId="0" fontId="2" fillId="2" borderId="26" xfId="0" applyFont="1" applyFill="1" applyBorder="1" applyAlignment="1">
      <alignment wrapText="1"/>
    </xf>
    <xf numFmtId="164" fontId="2" fillId="2" borderId="26" xfId="0" applyNumberFormat="1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right" vertical="center" wrapText="1"/>
    </xf>
    <xf numFmtId="4" fontId="2" fillId="2" borderId="10" xfId="0" applyNumberFormat="1" applyFont="1" applyFill="1" applyBorder="1"/>
    <xf numFmtId="4" fontId="4" fillId="2" borderId="10" xfId="0" applyNumberFormat="1" applyFont="1" applyFill="1" applyBorder="1" applyAlignment="1">
      <alignment vertical="top"/>
    </xf>
    <xf numFmtId="4" fontId="4" fillId="2" borderId="10" xfId="0" applyNumberFormat="1" applyFont="1" applyFill="1" applyBorder="1" applyAlignment="1">
      <alignment horizontal="right" vertical="top" wrapText="1"/>
    </xf>
    <xf numFmtId="4" fontId="2" fillId="2" borderId="10" xfId="0" applyNumberFormat="1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0" fontId="0" fillId="0" borderId="10" xfId="0" applyBorder="1"/>
    <xf numFmtId="165" fontId="2" fillId="2" borderId="10" xfId="0" applyNumberFormat="1" applyFont="1" applyFill="1" applyBorder="1" applyAlignment="1">
      <alignment horizontal="right"/>
    </xf>
    <xf numFmtId="164" fontId="4" fillId="2" borderId="10" xfId="0" applyNumberFormat="1" applyFont="1" applyFill="1" applyBorder="1"/>
    <xf numFmtId="164" fontId="4" fillId="2" borderId="33" xfId="0" applyNumberFormat="1" applyFont="1" applyFill="1" applyBorder="1" applyAlignment="1">
      <alignment horizontal="right" vertical="top" wrapText="1"/>
    </xf>
    <xf numFmtId="164" fontId="4" fillId="2" borderId="14" xfId="0" applyNumberFormat="1" applyFont="1" applyFill="1" applyBorder="1" applyAlignment="1">
      <alignment vertical="center"/>
    </xf>
    <xf numFmtId="0" fontId="8" fillId="0" borderId="3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Border="1" applyAlignment="1">
      <alignment horizontal="right" vertical="top" wrapText="1"/>
    </xf>
    <xf numFmtId="164" fontId="2" fillId="2" borderId="0" xfId="0" applyNumberFormat="1" applyFont="1" applyFill="1" applyBorder="1"/>
    <xf numFmtId="4" fontId="0" fillId="0" borderId="0" xfId="0" applyNumberFormat="1"/>
    <xf numFmtId="4" fontId="4" fillId="2" borderId="10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4" fillId="2" borderId="21" xfId="0" applyNumberFormat="1" applyFont="1" applyFill="1" applyBorder="1" applyAlignment="1">
      <alignment horizontal="right" wrapText="1"/>
    </xf>
    <xf numFmtId="165" fontId="2" fillId="2" borderId="19" xfId="0" applyNumberFormat="1" applyFont="1" applyFill="1" applyBorder="1" applyAlignment="1">
      <alignment horizontal="right"/>
    </xf>
    <xf numFmtId="165" fontId="2" fillId="2" borderId="30" xfId="0" applyNumberFormat="1" applyFont="1" applyFill="1" applyBorder="1" applyAlignment="1">
      <alignment horizontal="right" wrapText="1"/>
    </xf>
    <xf numFmtId="165" fontId="2" fillId="2" borderId="30" xfId="0" applyNumberFormat="1" applyFont="1" applyFill="1" applyBorder="1" applyAlignment="1">
      <alignment horizontal="right"/>
    </xf>
    <xf numFmtId="0" fontId="11" fillId="0" borderId="0" xfId="0" applyFont="1"/>
    <xf numFmtId="49" fontId="4" fillId="2" borderId="6" xfId="0" applyNumberFormat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4" fontId="4" fillId="0" borderId="21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12" fillId="0" borderId="0" xfId="0" applyNumberFormat="1" applyFont="1"/>
    <xf numFmtId="164" fontId="11" fillId="0" borderId="0" xfId="0" applyNumberFormat="1" applyFont="1"/>
    <xf numFmtId="4" fontId="2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/>
    <xf numFmtId="164" fontId="4" fillId="0" borderId="10" xfId="0" applyNumberFormat="1" applyFont="1" applyFill="1" applyBorder="1"/>
    <xf numFmtId="165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164" fontId="2" fillId="0" borderId="33" xfId="0" applyNumberFormat="1" applyFont="1" applyFill="1" applyBorder="1" applyAlignment="1">
      <alignment horizontal="right" vertical="top"/>
    </xf>
    <xf numFmtId="164" fontId="4" fillId="0" borderId="33" xfId="0" applyNumberFormat="1" applyFont="1" applyFill="1" applyBorder="1" applyAlignment="1">
      <alignment horizontal="right" vertical="top"/>
    </xf>
    <xf numFmtId="164" fontId="2" fillId="0" borderId="21" xfId="0" applyNumberFormat="1" applyFont="1" applyFill="1" applyBorder="1" applyAlignment="1">
      <alignment horizontal="right" vertical="top"/>
    </xf>
    <xf numFmtId="164" fontId="4" fillId="0" borderId="21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vertical="center"/>
    </xf>
    <xf numFmtId="4" fontId="10" fillId="0" borderId="46" xfId="0" applyNumberFormat="1" applyFont="1" applyBorder="1" applyAlignment="1">
      <alignment horizontal="left"/>
    </xf>
    <xf numFmtId="4" fontId="10" fillId="0" borderId="0" xfId="0" applyNumberFormat="1" applyFont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2" borderId="1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2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27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right" vertical="center" wrapText="1"/>
    </xf>
    <xf numFmtId="0" fontId="4" fillId="2" borderId="29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center" vertical="top"/>
    </xf>
    <xf numFmtId="0" fontId="4" fillId="3" borderId="2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32" xfId="0" applyFont="1" applyFill="1" applyBorder="1" applyAlignment="1">
      <alignment horizontal="left" vertical="top"/>
    </xf>
    <xf numFmtId="49" fontId="4" fillId="2" borderId="21" xfId="0" applyNumberFormat="1" applyFont="1" applyFill="1" applyBorder="1" applyAlignment="1">
      <alignment horizontal="left" vertical="top" wrapText="1"/>
    </xf>
    <xf numFmtId="49" fontId="4" fillId="2" borderId="19" xfId="0" applyNumberFormat="1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4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top"/>
    </xf>
    <xf numFmtId="0" fontId="4" fillId="2" borderId="24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31" xfId="0" applyFont="1" applyFill="1" applyBorder="1" applyAlignment="1">
      <alignment horizontal="center" vertical="top"/>
    </xf>
    <xf numFmtId="0" fontId="4" fillId="2" borderId="32" xfId="0" applyFont="1" applyFill="1" applyBorder="1" applyAlignment="1">
      <alignment horizontal="center" vertical="top"/>
    </xf>
    <xf numFmtId="0" fontId="4" fillId="2" borderId="40" xfId="0" applyFont="1" applyFill="1" applyBorder="1" applyAlignment="1">
      <alignment horizontal="left" vertical="top"/>
    </xf>
    <xf numFmtId="0" fontId="4" fillId="2" borderId="41" xfId="0" applyFont="1" applyFill="1" applyBorder="1" applyAlignment="1">
      <alignment horizontal="left" vertical="top"/>
    </xf>
    <xf numFmtId="0" fontId="1" fillId="2" borderId="27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view="pageBreakPreview" topLeftCell="A124" zoomScale="53" zoomScaleNormal="100" zoomScaleSheetLayoutView="53" workbookViewId="0">
      <selection activeCell="H84" sqref="H84:H87"/>
    </sheetView>
  </sheetViews>
  <sheetFormatPr defaultRowHeight="15"/>
  <cols>
    <col min="1" max="1" width="6" customWidth="1"/>
    <col min="2" max="2" width="32" customWidth="1"/>
    <col min="4" max="4" width="53.140625" customWidth="1"/>
    <col min="5" max="5" width="22.28515625" customWidth="1"/>
    <col min="6" max="6" width="20.28515625" customWidth="1"/>
    <col min="7" max="7" width="19.140625" customWidth="1"/>
    <col min="8" max="8" width="47.140625" customWidth="1"/>
    <col min="9" max="9" width="15.85546875" customWidth="1"/>
    <col min="10" max="10" width="10.85546875" bestFit="1" customWidth="1"/>
    <col min="11" max="11" width="17.28515625" customWidth="1"/>
  </cols>
  <sheetData>
    <row r="1" spans="1:9" ht="22.5">
      <c r="A1" s="153" t="s">
        <v>0</v>
      </c>
      <c r="B1" s="153"/>
      <c r="C1" s="153"/>
      <c r="D1" s="153"/>
      <c r="E1" s="153"/>
      <c r="F1" s="153"/>
      <c r="G1" s="153"/>
      <c r="H1" s="153"/>
    </row>
    <row r="2" spans="1:9" ht="23.25" thickBot="1">
      <c r="A2" s="2"/>
      <c r="B2" s="2"/>
      <c r="C2" s="2"/>
      <c r="D2" s="2"/>
      <c r="E2" s="2"/>
      <c r="F2" s="2"/>
      <c r="G2" s="2"/>
      <c r="H2" s="2"/>
    </row>
    <row r="3" spans="1:9" ht="21" thickBot="1">
      <c r="A3" s="1"/>
      <c r="B3" s="1"/>
      <c r="C3" s="3"/>
      <c r="D3" s="4"/>
      <c r="E3" s="154">
        <v>2020</v>
      </c>
      <c r="F3" s="155"/>
      <c r="G3" s="156"/>
      <c r="H3" s="5"/>
    </row>
    <row r="4" spans="1:9" ht="18.75" customHeight="1">
      <c r="A4" s="157" t="s">
        <v>1</v>
      </c>
      <c r="B4" s="160" t="s">
        <v>2</v>
      </c>
      <c r="C4" s="160" t="s">
        <v>3</v>
      </c>
      <c r="D4" s="160" t="s">
        <v>4</v>
      </c>
      <c r="E4" s="6"/>
      <c r="F4" s="6"/>
      <c r="G4" s="6"/>
      <c r="H4" s="7"/>
    </row>
    <row r="5" spans="1:9" ht="19.5" thickBot="1">
      <c r="A5" s="158"/>
      <c r="B5" s="161"/>
      <c r="C5" s="161"/>
      <c r="D5" s="161"/>
      <c r="E5" s="8"/>
      <c r="F5" s="8"/>
      <c r="G5" s="8"/>
      <c r="H5" s="9"/>
    </row>
    <row r="6" spans="1:9" ht="132" thickBot="1">
      <c r="A6" s="159"/>
      <c r="B6" s="162"/>
      <c r="C6" s="162"/>
      <c r="D6" s="162"/>
      <c r="E6" s="10" t="s">
        <v>78</v>
      </c>
      <c r="F6" s="11" t="s">
        <v>5</v>
      </c>
      <c r="G6" s="10" t="s">
        <v>77</v>
      </c>
      <c r="H6" s="12" t="s">
        <v>6</v>
      </c>
    </row>
    <row r="7" spans="1:9" ht="19.5" thickBo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5">
        <v>6</v>
      </c>
      <c r="G7" s="15">
        <v>7</v>
      </c>
      <c r="H7" s="15">
        <v>8</v>
      </c>
    </row>
    <row r="8" spans="1:9" ht="18.75">
      <c r="A8" s="180" t="s">
        <v>7</v>
      </c>
      <c r="B8" s="181"/>
      <c r="C8" s="181"/>
      <c r="D8" s="181"/>
      <c r="E8" s="181"/>
      <c r="F8" s="181"/>
      <c r="G8" s="181"/>
      <c r="H8" s="181"/>
    </row>
    <row r="9" spans="1:9" ht="79.5" customHeight="1">
      <c r="A9" s="16">
        <v>1</v>
      </c>
      <c r="B9" s="17" t="s">
        <v>8</v>
      </c>
      <c r="C9" s="18">
        <v>2730</v>
      </c>
      <c r="D9" s="19" t="s">
        <v>9</v>
      </c>
      <c r="E9" s="99">
        <v>11884.9</v>
      </c>
      <c r="F9" s="99">
        <v>0</v>
      </c>
      <c r="G9" s="99">
        <v>11884.9</v>
      </c>
      <c r="H9" s="124"/>
      <c r="I9" s="115"/>
    </row>
    <row r="10" spans="1:9" ht="22.15" customHeight="1">
      <c r="A10" s="167">
        <v>2</v>
      </c>
      <c r="B10" s="165" t="s">
        <v>10</v>
      </c>
      <c r="C10" s="163">
        <v>2220</v>
      </c>
      <c r="D10" s="19" t="s">
        <v>9</v>
      </c>
      <c r="E10" s="99">
        <v>1935.2</v>
      </c>
      <c r="F10" s="99">
        <v>0</v>
      </c>
      <c r="G10" s="99">
        <v>1935.2</v>
      </c>
      <c r="H10" s="124"/>
    </row>
    <row r="11" spans="1:9" ht="36" customHeight="1">
      <c r="A11" s="168"/>
      <c r="B11" s="166"/>
      <c r="C11" s="164"/>
      <c r="D11" s="19" t="s">
        <v>61</v>
      </c>
      <c r="E11" s="99">
        <v>0</v>
      </c>
      <c r="F11" s="99">
        <v>0</v>
      </c>
      <c r="G11" s="99">
        <v>0</v>
      </c>
      <c r="H11" s="26"/>
    </row>
    <row r="12" spans="1:9" ht="60.75" customHeight="1">
      <c r="A12" s="16">
        <v>3</v>
      </c>
      <c r="B12" s="25" t="s">
        <v>11</v>
      </c>
      <c r="C12" s="24">
        <v>2270</v>
      </c>
      <c r="D12" s="19" t="s">
        <v>9</v>
      </c>
      <c r="E12" s="99">
        <v>1672.5</v>
      </c>
      <c r="F12" s="99">
        <v>0</v>
      </c>
      <c r="G12" s="99">
        <v>1672.5</v>
      </c>
      <c r="H12" s="124"/>
    </row>
    <row r="13" spans="1:9" ht="62.25" customHeight="1">
      <c r="A13" s="167">
        <v>4</v>
      </c>
      <c r="B13" s="165" t="s">
        <v>12</v>
      </c>
      <c r="C13" s="163" t="s">
        <v>13</v>
      </c>
      <c r="D13" s="19" t="s">
        <v>9</v>
      </c>
      <c r="E13" s="99">
        <v>328</v>
      </c>
      <c r="F13" s="99">
        <v>0</v>
      </c>
      <c r="G13" s="99">
        <v>328</v>
      </c>
      <c r="H13" s="26"/>
    </row>
    <row r="14" spans="1:9" ht="80.25" customHeight="1">
      <c r="A14" s="168"/>
      <c r="B14" s="166"/>
      <c r="C14" s="164"/>
      <c r="D14" s="19" t="s">
        <v>14</v>
      </c>
      <c r="E14" s="99">
        <v>0</v>
      </c>
      <c r="F14" s="99">
        <v>0</v>
      </c>
      <c r="G14" s="99">
        <v>0</v>
      </c>
      <c r="H14" s="105"/>
    </row>
    <row r="15" spans="1:9" ht="41.45" customHeight="1">
      <c r="A15" s="16">
        <v>5</v>
      </c>
      <c r="B15" s="17" t="s">
        <v>15</v>
      </c>
      <c r="C15" s="24" t="s">
        <v>16</v>
      </c>
      <c r="D15" s="19" t="s">
        <v>17</v>
      </c>
      <c r="E15" s="99">
        <v>0</v>
      </c>
      <c r="F15" s="99">
        <v>0</v>
      </c>
      <c r="G15" s="99">
        <v>0</v>
      </c>
      <c r="H15" s="26"/>
    </row>
    <row r="16" spans="1:9" ht="22.5" customHeight="1">
      <c r="A16" s="169" t="s">
        <v>18</v>
      </c>
      <c r="B16" s="170"/>
      <c r="C16" s="170"/>
      <c r="D16" s="25"/>
      <c r="E16" s="100">
        <v>15820.6</v>
      </c>
      <c r="F16" s="100">
        <f t="shared" ref="F16" si="0">SUM(F9:F15)</f>
        <v>0</v>
      </c>
      <c r="G16" s="100">
        <v>15820.6</v>
      </c>
      <c r="H16" s="125"/>
      <c r="I16" s="81"/>
    </row>
    <row r="17" spans="1:11" ht="22.5" customHeight="1">
      <c r="A17" s="171" t="s">
        <v>19</v>
      </c>
      <c r="B17" s="172"/>
      <c r="C17" s="172"/>
      <c r="D17" s="25" t="s">
        <v>9</v>
      </c>
      <c r="E17" s="100">
        <v>15820.6</v>
      </c>
      <c r="F17" s="100">
        <f t="shared" ref="F17" si="1">F9+F10+F12+F13</f>
        <v>0</v>
      </c>
      <c r="G17" s="100">
        <v>15820.6</v>
      </c>
      <c r="H17" s="125"/>
      <c r="K17" s="81"/>
    </row>
    <row r="18" spans="1:11" ht="36" customHeight="1">
      <c r="A18" s="173"/>
      <c r="B18" s="174"/>
      <c r="C18" s="174"/>
      <c r="D18" s="25" t="s">
        <v>17</v>
      </c>
      <c r="E18" s="100">
        <v>0</v>
      </c>
      <c r="F18" s="100">
        <f t="shared" ref="F18" si="2">F15</f>
        <v>0</v>
      </c>
      <c r="G18" s="100">
        <v>0</v>
      </c>
      <c r="H18" s="27"/>
    </row>
    <row r="19" spans="1:11" ht="37.5" customHeight="1">
      <c r="A19" s="28"/>
      <c r="B19" s="29"/>
      <c r="C19" s="29"/>
      <c r="D19" s="25" t="s">
        <v>14</v>
      </c>
      <c r="E19" s="101">
        <v>0</v>
      </c>
      <c r="F19" s="101">
        <f t="shared" ref="F19" si="3">F11+F14</f>
        <v>0</v>
      </c>
      <c r="G19" s="101">
        <v>0</v>
      </c>
      <c r="H19" s="27"/>
    </row>
    <row r="20" spans="1:11" ht="22.5" customHeight="1">
      <c r="A20" s="175" t="s">
        <v>20</v>
      </c>
      <c r="B20" s="176"/>
      <c r="C20" s="176"/>
      <c r="D20" s="176"/>
      <c r="E20" s="176"/>
      <c r="F20" s="176"/>
      <c r="G20" s="176"/>
      <c r="H20" s="176"/>
      <c r="J20" s="81"/>
    </row>
    <row r="21" spans="1:11" ht="59.25" customHeight="1">
      <c r="A21" s="177">
        <v>1</v>
      </c>
      <c r="B21" s="165" t="s">
        <v>21</v>
      </c>
      <c r="C21" s="182">
        <v>2220</v>
      </c>
      <c r="D21" s="19" t="s">
        <v>9</v>
      </c>
      <c r="E21" s="102">
        <v>9850.7000000000007</v>
      </c>
      <c r="F21" s="102">
        <v>0</v>
      </c>
      <c r="G21" s="130">
        <f>E21+F21</f>
        <v>9850.7000000000007</v>
      </c>
      <c r="H21" s="26"/>
      <c r="I21" s="148"/>
      <c r="J21" s="149"/>
    </row>
    <row r="22" spans="1:11" ht="39.75" customHeight="1">
      <c r="A22" s="178"/>
      <c r="B22" s="179"/>
      <c r="C22" s="183"/>
      <c r="D22" s="19" t="s">
        <v>17</v>
      </c>
      <c r="E22" s="102">
        <v>0</v>
      </c>
      <c r="F22" s="102">
        <v>0</v>
      </c>
      <c r="G22" s="130">
        <f t="shared" ref="G22:G36" si="4">E22+F22</f>
        <v>0</v>
      </c>
      <c r="H22" s="23"/>
    </row>
    <row r="23" spans="1:11" ht="83.25" customHeight="1">
      <c r="A23" s="178"/>
      <c r="B23" s="179"/>
      <c r="C23" s="183"/>
      <c r="D23" s="19" t="s">
        <v>22</v>
      </c>
      <c r="E23" s="102">
        <v>5319.2</v>
      </c>
      <c r="F23" s="102">
        <v>0</v>
      </c>
      <c r="G23" s="130">
        <f t="shared" si="4"/>
        <v>5319.2</v>
      </c>
      <c r="H23" s="26"/>
    </row>
    <row r="24" spans="1:11" ht="62.25" customHeight="1">
      <c r="A24" s="32"/>
      <c r="B24" s="33"/>
      <c r="C24" s="184"/>
      <c r="D24" s="19" t="s">
        <v>14</v>
      </c>
      <c r="E24" s="102">
        <v>0</v>
      </c>
      <c r="F24" s="102">
        <v>0</v>
      </c>
      <c r="G24" s="130">
        <f t="shared" si="4"/>
        <v>0</v>
      </c>
      <c r="H24" s="26"/>
    </row>
    <row r="25" spans="1:11" ht="58.5" customHeight="1">
      <c r="A25" s="35">
        <v>2</v>
      </c>
      <c r="B25" s="36" t="s">
        <v>24</v>
      </c>
      <c r="C25" s="98">
        <v>2220</v>
      </c>
      <c r="D25" s="39" t="s">
        <v>9</v>
      </c>
      <c r="E25" s="102">
        <v>141.80000000000001</v>
      </c>
      <c r="F25" s="102">
        <v>0</v>
      </c>
      <c r="G25" s="130">
        <f t="shared" si="4"/>
        <v>141.80000000000001</v>
      </c>
      <c r="H25" s="40"/>
    </row>
    <row r="26" spans="1:11" ht="58.5" customHeight="1">
      <c r="A26" s="185">
        <v>3</v>
      </c>
      <c r="B26" s="186" t="s">
        <v>12</v>
      </c>
      <c r="C26" s="182" t="s">
        <v>13</v>
      </c>
      <c r="D26" s="20" t="s">
        <v>9</v>
      </c>
      <c r="E26" s="102">
        <v>22837.94</v>
      </c>
      <c r="F26" s="102">
        <v>0</v>
      </c>
      <c r="G26" s="130">
        <f t="shared" si="4"/>
        <v>22837.94</v>
      </c>
      <c r="H26" s="26"/>
      <c r="I26" s="150" t="s">
        <v>69</v>
      </c>
      <c r="J26" s="151"/>
    </row>
    <row r="27" spans="1:11" ht="38.450000000000003" customHeight="1">
      <c r="A27" s="185"/>
      <c r="B27" s="186"/>
      <c r="C27" s="183"/>
      <c r="D27" s="19" t="s">
        <v>25</v>
      </c>
      <c r="E27" s="102">
        <v>0</v>
      </c>
      <c r="F27" s="102">
        <v>0</v>
      </c>
      <c r="G27" s="130">
        <f t="shared" si="4"/>
        <v>0</v>
      </c>
      <c r="H27" s="26"/>
    </row>
    <row r="28" spans="1:11" ht="58.15" customHeight="1">
      <c r="A28" s="185"/>
      <c r="B28" s="186"/>
      <c r="C28" s="183"/>
      <c r="D28" s="19" t="s">
        <v>22</v>
      </c>
      <c r="E28" s="102">
        <v>6.5</v>
      </c>
      <c r="F28" s="102">
        <v>0</v>
      </c>
      <c r="G28" s="130">
        <f t="shared" si="4"/>
        <v>6.5</v>
      </c>
      <c r="H28" s="26"/>
    </row>
    <row r="29" spans="1:11" ht="58.5" customHeight="1">
      <c r="A29" s="185"/>
      <c r="B29" s="186"/>
      <c r="C29" s="183"/>
      <c r="D29" s="19" t="s">
        <v>14</v>
      </c>
      <c r="E29" s="102">
        <v>0</v>
      </c>
      <c r="F29" s="102">
        <v>0</v>
      </c>
      <c r="G29" s="130">
        <v>0</v>
      </c>
      <c r="H29" s="26"/>
    </row>
    <row r="30" spans="1:11" ht="39" customHeight="1">
      <c r="A30" s="185"/>
      <c r="B30" s="186"/>
      <c r="C30" s="184"/>
      <c r="D30" s="19" t="s">
        <v>17</v>
      </c>
      <c r="E30" s="102">
        <v>0</v>
      </c>
      <c r="F30" s="102">
        <v>0</v>
      </c>
      <c r="G30" s="130">
        <f t="shared" si="4"/>
        <v>0</v>
      </c>
      <c r="H30" s="26"/>
    </row>
    <row r="31" spans="1:11" ht="22.5" customHeight="1">
      <c r="A31" s="185">
        <v>4</v>
      </c>
      <c r="B31" s="188" t="s">
        <v>26</v>
      </c>
      <c r="C31" s="182" t="s">
        <v>27</v>
      </c>
      <c r="D31" s="20" t="s">
        <v>9</v>
      </c>
      <c r="E31" s="102">
        <v>17492.36</v>
      </c>
      <c r="F31" s="102">
        <v>0</v>
      </c>
      <c r="G31" s="130">
        <f t="shared" si="4"/>
        <v>17492.36</v>
      </c>
      <c r="H31" s="26"/>
    </row>
    <row r="32" spans="1:11" ht="36" customHeight="1">
      <c r="A32" s="185"/>
      <c r="B32" s="188"/>
      <c r="C32" s="183"/>
      <c r="D32" s="19" t="s">
        <v>25</v>
      </c>
      <c r="E32" s="102">
        <v>45343</v>
      </c>
      <c r="F32" s="102">
        <v>0</v>
      </c>
      <c r="G32" s="130">
        <f t="shared" si="4"/>
        <v>45343</v>
      </c>
      <c r="H32" s="26"/>
    </row>
    <row r="33" spans="1:10" ht="55.9" customHeight="1">
      <c r="A33" s="185"/>
      <c r="B33" s="188"/>
      <c r="C33" s="183"/>
      <c r="D33" s="19" t="s">
        <v>22</v>
      </c>
      <c r="E33" s="102">
        <v>0</v>
      </c>
      <c r="F33" s="102">
        <v>0</v>
      </c>
      <c r="G33" s="130">
        <f t="shared" si="4"/>
        <v>0</v>
      </c>
      <c r="H33" s="26"/>
    </row>
    <row r="34" spans="1:10" ht="22.5" customHeight="1">
      <c r="A34" s="185"/>
      <c r="B34" s="188"/>
      <c r="C34" s="184"/>
      <c r="D34" s="19" t="s">
        <v>17</v>
      </c>
      <c r="E34" s="102">
        <v>0</v>
      </c>
      <c r="F34" s="102">
        <v>0</v>
      </c>
      <c r="G34" s="130">
        <f t="shared" si="4"/>
        <v>0</v>
      </c>
      <c r="H34" s="23"/>
    </row>
    <row r="35" spans="1:10" ht="60" customHeight="1">
      <c r="A35" s="167">
        <v>5</v>
      </c>
      <c r="B35" s="165" t="s">
        <v>11</v>
      </c>
      <c r="C35" s="182">
        <v>2270</v>
      </c>
      <c r="D35" s="20" t="s">
        <v>9</v>
      </c>
      <c r="E35" s="102">
        <v>23534.400000000001</v>
      </c>
      <c r="F35" s="102">
        <v>0</v>
      </c>
      <c r="G35" s="130">
        <f t="shared" si="4"/>
        <v>23534.400000000001</v>
      </c>
      <c r="H35" s="26"/>
    </row>
    <row r="36" spans="1:10" ht="22.5" customHeight="1">
      <c r="A36" s="189"/>
      <c r="B36" s="179"/>
      <c r="C36" s="183"/>
      <c r="D36" s="19" t="s">
        <v>17</v>
      </c>
      <c r="E36" s="102">
        <v>0</v>
      </c>
      <c r="F36" s="102">
        <v>0</v>
      </c>
      <c r="G36" s="130">
        <f t="shared" si="4"/>
        <v>0</v>
      </c>
      <c r="H36" s="23"/>
    </row>
    <row r="37" spans="1:10" ht="91.15" customHeight="1">
      <c r="A37" s="189"/>
      <c r="B37" s="166"/>
      <c r="C37" s="183"/>
      <c r="D37" s="19" t="s">
        <v>28</v>
      </c>
      <c r="E37" s="102">
        <v>0</v>
      </c>
      <c r="F37" s="102">
        <v>0</v>
      </c>
      <c r="G37" s="130">
        <v>0</v>
      </c>
      <c r="H37" s="44"/>
      <c r="I37" s="128">
        <f>E38+10000+1500+1606.5-3000+1100+454</f>
        <v>68430.5</v>
      </c>
    </row>
    <row r="38" spans="1:10" ht="57" customHeight="1">
      <c r="A38" s="167">
        <v>6</v>
      </c>
      <c r="B38" s="165" t="s">
        <v>15</v>
      </c>
      <c r="C38" s="152" t="s">
        <v>16</v>
      </c>
      <c r="D38" s="19" t="s">
        <v>17</v>
      </c>
      <c r="E38" s="102">
        <f>G38+16000</f>
        <v>56770</v>
      </c>
      <c r="F38" s="102">
        <f>G38-E38</f>
        <v>-16000</v>
      </c>
      <c r="G38" s="131">
        <v>40770</v>
      </c>
      <c r="H38" s="26" t="s">
        <v>60</v>
      </c>
      <c r="I38" s="129" t="s">
        <v>74</v>
      </c>
    </row>
    <row r="39" spans="1:10" ht="62.25" customHeight="1">
      <c r="A39" s="189"/>
      <c r="B39" s="179"/>
      <c r="C39" s="152"/>
      <c r="D39" s="19" t="s">
        <v>70</v>
      </c>
      <c r="E39" s="102">
        <v>5000</v>
      </c>
      <c r="F39" s="103"/>
      <c r="G39" s="130">
        <v>5000</v>
      </c>
      <c r="H39" s="26"/>
      <c r="I39" s="81" t="s">
        <v>71</v>
      </c>
    </row>
    <row r="40" spans="1:10" ht="22.5" customHeight="1">
      <c r="A40" s="169" t="s">
        <v>18</v>
      </c>
      <c r="B40" s="170"/>
      <c r="C40" s="170"/>
      <c r="D40" s="25"/>
      <c r="E40" s="104">
        <f>SUM(E21:E39)</f>
        <v>186295.9</v>
      </c>
      <c r="F40" s="104">
        <f>SUM(F21:F39)</f>
        <v>-16000</v>
      </c>
      <c r="G40" s="132">
        <f>SUM(G21:G39)</f>
        <v>170295.9</v>
      </c>
      <c r="H40" s="45"/>
    </row>
    <row r="41" spans="1:10" ht="42" customHeight="1">
      <c r="A41" s="171" t="s">
        <v>19</v>
      </c>
      <c r="B41" s="172"/>
      <c r="C41" s="172"/>
      <c r="D41" s="25" t="s">
        <v>9</v>
      </c>
      <c r="E41" s="101">
        <f>E21+E25+E26+E31+E35</f>
        <v>73857.200000000012</v>
      </c>
      <c r="F41" s="101">
        <f>F21+F25+F26+F31+F35</f>
        <v>0</v>
      </c>
      <c r="G41" s="133">
        <f>G21+G25+G26+G31+G35</f>
        <v>73857.200000000012</v>
      </c>
      <c r="H41" s="45"/>
      <c r="I41" s="115">
        <f>G41+G43+G44</f>
        <v>124525.90000000001</v>
      </c>
    </row>
    <row r="42" spans="1:10" ht="39" customHeight="1">
      <c r="A42" s="173"/>
      <c r="B42" s="174"/>
      <c r="C42" s="174"/>
      <c r="D42" s="25" t="s">
        <v>17</v>
      </c>
      <c r="E42" s="101">
        <f>E22+E30+E34+E36+E38</f>
        <v>56770</v>
      </c>
      <c r="F42" s="101">
        <f t="shared" ref="F42:G42" si="5">F22+F30+F34+F36+F38</f>
        <v>-16000</v>
      </c>
      <c r="G42" s="133">
        <f t="shared" si="5"/>
        <v>40770</v>
      </c>
      <c r="H42" s="45"/>
    </row>
    <row r="43" spans="1:10" ht="40.15" customHeight="1">
      <c r="A43" s="173"/>
      <c r="B43" s="174"/>
      <c r="C43" s="174"/>
      <c r="D43" s="25" t="s">
        <v>25</v>
      </c>
      <c r="E43" s="101">
        <f>E27+E32</f>
        <v>45343</v>
      </c>
      <c r="F43" s="101">
        <f>F27+F32</f>
        <v>0</v>
      </c>
      <c r="G43" s="133">
        <f>G27+G32</f>
        <v>45343</v>
      </c>
      <c r="H43" s="45"/>
      <c r="J43" s="115">
        <f>G42+G46</f>
        <v>45770</v>
      </c>
    </row>
    <row r="44" spans="1:10" ht="76.900000000000006" customHeight="1">
      <c r="A44" s="173"/>
      <c r="B44" s="174"/>
      <c r="C44" s="174"/>
      <c r="D44" s="25" t="str">
        <f>D23</f>
        <v>Субвенція з місцевого бюджету на здійснення переданих видатків у сфері охорони здоров'я за рахунок коштів медичної субвенції</v>
      </c>
      <c r="E44" s="101">
        <f>E23+E28+E33</f>
        <v>5325.7</v>
      </c>
      <c r="F44" s="101">
        <f>F23+F28+F33</f>
        <v>0</v>
      </c>
      <c r="G44" s="133">
        <f>G23+G28+G33</f>
        <v>5325.7</v>
      </c>
      <c r="H44" s="45"/>
    </row>
    <row r="45" spans="1:10" ht="104.25" customHeight="1">
      <c r="A45" s="173"/>
      <c r="B45" s="174"/>
      <c r="C45" s="174"/>
      <c r="D45" s="25" t="s">
        <v>28</v>
      </c>
      <c r="E45" s="104">
        <f>E37</f>
        <v>0</v>
      </c>
      <c r="F45" s="104">
        <f>F37</f>
        <v>0</v>
      </c>
      <c r="G45" s="132">
        <f>G37</f>
        <v>0</v>
      </c>
      <c r="H45" s="45"/>
    </row>
    <row r="46" spans="1:10" ht="48" customHeight="1">
      <c r="A46" s="28"/>
      <c r="B46" s="29"/>
      <c r="C46" s="29"/>
      <c r="D46" s="25" t="s">
        <v>14</v>
      </c>
      <c r="E46" s="104">
        <f>E24+E39+E29</f>
        <v>5000</v>
      </c>
      <c r="F46" s="104">
        <f>F24+F39+F29</f>
        <v>0</v>
      </c>
      <c r="G46" s="132">
        <f>G24+G39+G29</f>
        <v>5000</v>
      </c>
      <c r="H46" s="41"/>
    </row>
    <row r="47" spans="1:10" ht="22.5" customHeight="1">
      <c r="A47" s="190" t="s">
        <v>29</v>
      </c>
      <c r="B47" s="191"/>
      <c r="C47" s="191"/>
      <c r="D47" s="191"/>
      <c r="E47" s="191"/>
      <c r="F47" s="191"/>
      <c r="G47" s="191"/>
      <c r="H47" s="191"/>
    </row>
    <row r="48" spans="1:10" ht="21" customHeight="1">
      <c r="A48" s="177">
        <v>1</v>
      </c>
      <c r="B48" s="165" t="s">
        <v>30</v>
      </c>
      <c r="C48" s="163">
        <v>2220</v>
      </c>
      <c r="D48" s="19" t="s">
        <v>9</v>
      </c>
      <c r="E48" s="46">
        <v>937.9</v>
      </c>
      <c r="F48" s="46">
        <v>0</v>
      </c>
      <c r="G48" s="134">
        <f>E48+F48</f>
        <v>937.9</v>
      </c>
      <c r="H48" s="23"/>
    </row>
    <row r="49" spans="1:11" ht="77.25" customHeight="1">
      <c r="A49" s="192"/>
      <c r="B49" s="166"/>
      <c r="C49" s="164"/>
      <c r="D49" s="19" t="s">
        <v>22</v>
      </c>
      <c r="E49" s="46">
        <v>0</v>
      </c>
      <c r="F49" s="46">
        <v>0</v>
      </c>
      <c r="G49" s="134">
        <f t="shared" ref="G49:G59" si="6">E49+F49</f>
        <v>0</v>
      </c>
      <c r="H49" s="23"/>
    </row>
    <row r="50" spans="1:11" ht="57.75" customHeight="1">
      <c r="A50" s="47">
        <v>2</v>
      </c>
      <c r="B50" s="36" t="s">
        <v>24</v>
      </c>
      <c r="C50" s="37">
        <v>2220</v>
      </c>
      <c r="D50" s="39" t="s">
        <v>9</v>
      </c>
      <c r="E50" s="46">
        <v>9.5</v>
      </c>
      <c r="F50" s="46">
        <v>0</v>
      </c>
      <c r="G50" s="135">
        <f t="shared" si="6"/>
        <v>9.5</v>
      </c>
      <c r="H50" s="95"/>
    </row>
    <row r="51" spans="1:11" ht="25.15" customHeight="1">
      <c r="A51" s="185">
        <v>3</v>
      </c>
      <c r="B51" s="186" t="s">
        <v>12</v>
      </c>
      <c r="C51" s="161" t="s">
        <v>13</v>
      </c>
      <c r="D51" s="20" t="s">
        <v>9</v>
      </c>
      <c r="E51" s="46">
        <v>2497.4</v>
      </c>
      <c r="F51" s="46">
        <v>0</v>
      </c>
      <c r="G51" s="134">
        <f t="shared" si="6"/>
        <v>2497.4</v>
      </c>
      <c r="H51" s="105"/>
    </row>
    <row r="52" spans="1:11" ht="25.15" customHeight="1">
      <c r="A52" s="185"/>
      <c r="B52" s="186"/>
      <c r="C52" s="161"/>
      <c r="D52" s="20" t="s">
        <v>17</v>
      </c>
      <c r="E52" s="46">
        <v>0</v>
      </c>
      <c r="F52" s="46">
        <v>0</v>
      </c>
      <c r="G52" s="134">
        <f t="shared" si="6"/>
        <v>0</v>
      </c>
      <c r="H52" s="105"/>
    </row>
    <row r="53" spans="1:11" ht="60" customHeight="1">
      <c r="A53" s="185"/>
      <c r="B53" s="186"/>
      <c r="C53" s="161"/>
      <c r="D53" s="19" t="s">
        <v>14</v>
      </c>
      <c r="E53" s="46">
        <v>0</v>
      </c>
      <c r="F53" s="46">
        <v>0</v>
      </c>
      <c r="G53" s="134">
        <f t="shared" si="6"/>
        <v>0</v>
      </c>
      <c r="H53" s="26"/>
    </row>
    <row r="54" spans="1:11" ht="22.5" customHeight="1">
      <c r="A54" s="185">
        <v>4</v>
      </c>
      <c r="B54" s="188" t="s">
        <v>26</v>
      </c>
      <c r="C54" s="161" t="s">
        <v>27</v>
      </c>
      <c r="D54" s="20" t="s">
        <v>9</v>
      </c>
      <c r="E54" s="46">
        <v>2107.4</v>
      </c>
      <c r="F54" s="46">
        <v>0</v>
      </c>
      <c r="G54" s="134">
        <f t="shared" si="6"/>
        <v>2107.4</v>
      </c>
      <c r="H54" s="96"/>
    </row>
    <row r="55" spans="1:11" ht="22.5" customHeight="1">
      <c r="A55" s="185"/>
      <c r="B55" s="188"/>
      <c r="C55" s="161"/>
      <c r="D55" s="20" t="s">
        <v>17</v>
      </c>
      <c r="E55" s="46">
        <v>0</v>
      </c>
      <c r="F55" s="46">
        <v>0</v>
      </c>
      <c r="G55" s="134">
        <f t="shared" si="6"/>
        <v>0</v>
      </c>
      <c r="H55" s="44"/>
    </row>
    <row r="56" spans="1:11" ht="36" customHeight="1">
      <c r="A56" s="185"/>
      <c r="B56" s="188"/>
      <c r="C56" s="161"/>
      <c r="D56" s="19" t="s">
        <v>25</v>
      </c>
      <c r="E56" s="46">
        <v>6347.6</v>
      </c>
      <c r="F56" s="46">
        <v>0</v>
      </c>
      <c r="G56" s="134">
        <f t="shared" si="6"/>
        <v>6347.6</v>
      </c>
      <c r="H56" s="23"/>
    </row>
    <row r="57" spans="1:11" ht="22.15" customHeight="1">
      <c r="A57" s="187">
        <v>5</v>
      </c>
      <c r="B57" s="188" t="s">
        <v>11</v>
      </c>
      <c r="C57" s="161">
        <v>2270</v>
      </c>
      <c r="D57" s="20" t="s">
        <v>9</v>
      </c>
      <c r="E57" s="46">
        <v>3825.8</v>
      </c>
      <c r="F57" s="46">
        <v>0</v>
      </c>
      <c r="G57" s="134">
        <f t="shared" si="6"/>
        <v>3825.8</v>
      </c>
      <c r="H57" s="26"/>
    </row>
    <row r="58" spans="1:11" ht="37.5">
      <c r="A58" s="187"/>
      <c r="B58" s="188"/>
      <c r="C58" s="161"/>
      <c r="D58" s="20" t="s">
        <v>17</v>
      </c>
      <c r="E58" s="46">
        <v>0</v>
      </c>
      <c r="F58" s="46">
        <v>0</v>
      </c>
      <c r="G58" s="134">
        <f t="shared" si="6"/>
        <v>0</v>
      </c>
      <c r="H58" s="26"/>
    </row>
    <row r="59" spans="1:11" ht="23.45" customHeight="1">
      <c r="A59" s="16">
        <v>6</v>
      </c>
      <c r="B59" s="17" t="s">
        <v>15</v>
      </c>
      <c r="C59" s="24">
        <v>3100</v>
      </c>
      <c r="D59" s="20" t="s">
        <v>17</v>
      </c>
      <c r="E59" s="46">
        <v>15040.6</v>
      </c>
      <c r="F59" s="46">
        <v>0</v>
      </c>
      <c r="G59" s="134">
        <f t="shared" si="6"/>
        <v>15040.6</v>
      </c>
      <c r="H59" s="26"/>
    </row>
    <row r="60" spans="1:11" ht="22.5" customHeight="1">
      <c r="A60" s="169" t="s">
        <v>18</v>
      </c>
      <c r="B60" s="170"/>
      <c r="C60" s="170"/>
      <c r="D60" s="25"/>
      <c r="E60" s="30">
        <v>30766.200000000004</v>
      </c>
      <c r="F60" s="30">
        <f t="shared" ref="F60:G60" si="7">SUM(F48:F59)</f>
        <v>0</v>
      </c>
      <c r="G60" s="136">
        <f t="shared" si="7"/>
        <v>30766.200000000004</v>
      </c>
      <c r="H60" s="45"/>
      <c r="I60" s="81">
        <f>G60-30461.1</f>
        <v>305.10000000000582</v>
      </c>
      <c r="J60" t="s">
        <v>73</v>
      </c>
    </row>
    <row r="61" spans="1:11" ht="39.75" customHeight="1">
      <c r="A61" s="169" t="s">
        <v>19</v>
      </c>
      <c r="B61" s="170"/>
      <c r="C61" s="170"/>
      <c r="D61" s="25" t="s">
        <v>9</v>
      </c>
      <c r="E61" s="30">
        <v>9378</v>
      </c>
      <c r="F61" s="30">
        <f t="shared" ref="F61:G61" si="8">F48+F51+F54+F57+F50</f>
        <v>0</v>
      </c>
      <c r="G61" s="136">
        <f t="shared" si="8"/>
        <v>9378</v>
      </c>
      <c r="H61" s="45"/>
      <c r="I61" s="81"/>
      <c r="J61" s="81"/>
      <c r="K61" s="81"/>
    </row>
    <row r="62" spans="1:11" ht="43.15" customHeight="1">
      <c r="A62" s="187"/>
      <c r="B62" s="193"/>
      <c r="C62" s="193"/>
      <c r="D62" s="25" t="s">
        <v>17</v>
      </c>
      <c r="E62" s="30">
        <v>15040.6</v>
      </c>
      <c r="F62" s="48">
        <f t="shared" ref="F62" si="9">G62-E62</f>
        <v>0</v>
      </c>
      <c r="G62" s="136">
        <f>G53+G55+G58+G59</f>
        <v>15040.6</v>
      </c>
      <c r="H62" s="44"/>
    </row>
    <row r="63" spans="1:11" ht="36" customHeight="1">
      <c r="A63" s="194"/>
      <c r="B63" s="195"/>
      <c r="C63" s="195"/>
      <c r="D63" s="25" t="s">
        <v>25</v>
      </c>
      <c r="E63" s="30">
        <v>6347.6</v>
      </c>
      <c r="F63" s="30">
        <f t="shared" ref="F63:G63" si="10">F56</f>
        <v>0</v>
      </c>
      <c r="G63" s="136">
        <f t="shared" si="10"/>
        <v>6347.6</v>
      </c>
      <c r="H63" s="45"/>
    </row>
    <row r="64" spans="1:11" ht="77.25" customHeight="1">
      <c r="A64" s="49"/>
      <c r="B64" s="50"/>
      <c r="C64" s="50"/>
      <c r="D64" s="25" t="s">
        <v>22</v>
      </c>
      <c r="E64" s="30">
        <v>0</v>
      </c>
      <c r="F64" s="30">
        <f t="shared" ref="F64:G64" si="11">F49</f>
        <v>0</v>
      </c>
      <c r="G64" s="136">
        <f t="shared" si="11"/>
        <v>0</v>
      </c>
      <c r="H64" s="45"/>
    </row>
    <row r="65" spans="1:9" ht="22.5" customHeight="1">
      <c r="A65" s="190" t="s">
        <v>31</v>
      </c>
      <c r="B65" s="191"/>
      <c r="C65" s="191"/>
      <c r="D65" s="191"/>
      <c r="E65" s="191"/>
      <c r="F65" s="191"/>
      <c r="G65" s="191"/>
      <c r="H65" s="191"/>
    </row>
    <row r="66" spans="1:9" ht="22.5" customHeight="1">
      <c r="A66" s="185">
        <v>1</v>
      </c>
      <c r="B66" s="186" t="s">
        <v>21</v>
      </c>
      <c r="C66" s="196">
        <v>2220</v>
      </c>
      <c r="D66" s="19" t="s">
        <v>9</v>
      </c>
      <c r="E66" s="51">
        <v>254.6</v>
      </c>
      <c r="F66" s="51">
        <v>0</v>
      </c>
      <c r="G66" s="137">
        <f>E66+F66</f>
        <v>254.6</v>
      </c>
      <c r="H66" s="26"/>
    </row>
    <row r="67" spans="1:9" ht="57.6" customHeight="1">
      <c r="A67" s="185"/>
      <c r="B67" s="186"/>
      <c r="C67" s="196"/>
      <c r="D67" s="19" t="s">
        <v>22</v>
      </c>
      <c r="E67" s="51">
        <v>0</v>
      </c>
      <c r="F67" s="51">
        <v>0</v>
      </c>
      <c r="G67" s="137">
        <f t="shared" ref="G67:G77" si="12">E67+F67</f>
        <v>0</v>
      </c>
      <c r="H67" s="23"/>
    </row>
    <row r="68" spans="1:9" ht="25.15" customHeight="1">
      <c r="A68" s="185"/>
      <c r="B68" s="186"/>
      <c r="C68" s="196"/>
      <c r="D68" s="19" t="s">
        <v>17</v>
      </c>
      <c r="E68" s="51">
        <v>0</v>
      </c>
      <c r="F68" s="51">
        <v>0</v>
      </c>
      <c r="G68" s="137">
        <f t="shared" si="12"/>
        <v>0</v>
      </c>
      <c r="H68" s="44"/>
    </row>
    <row r="69" spans="1:9" ht="57" customHeight="1">
      <c r="A69" s="47">
        <v>2</v>
      </c>
      <c r="B69" s="36" t="s">
        <v>24</v>
      </c>
      <c r="C69" s="37">
        <v>2220</v>
      </c>
      <c r="D69" s="39" t="s">
        <v>9</v>
      </c>
      <c r="E69" s="51">
        <v>34.200000000000003</v>
      </c>
      <c r="F69" s="51">
        <v>0</v>
      </c>
      <c r="G69" s="137">
        <f t="shared" si="12"/>
        <v>34.200000000000003</v>
      </c>
      <c r="H69" s="26"/>
    </row>
    <row r="70" spans="1:9" ht="77.25" customHeight="1">
      <c r="A70" s="185">
        <v>3</v>
      </c>
      <c r="B70" s="186" t="s">
        <v>12</v>
      </c>
      <c r="C70" s="161" t="s">
        <v>13</v>
      </c>
      <c r="D70" s="19" t="s">
        <v>9</v>
      </c>
      <c r="E70" s="51">
        <v>495.9</v>
      </c>
      <c r="F70" s="51">
        <v>0</v>
      </c>
      <c r="G70" s="137">
        <f t="shared" si="12"/>
        <v>495.9</v>
      </c>
      <c r="H70" s="26"/>
    </row>
    <row r="71" spans="1:9" ht="69" customHeight="1">
      <c r="A71" s="185"/>
      <c r="B71" s="186"/>
      <c r="C71" s="161"/>
      <c r="D71" s="19" t="s">
        <v>17</v>
      </c>
      <c r="E71" s="51">
        <v>0</v>
      </c>
      <c r="F71" s="51">
        <v>0</v>
      </c>
      <c r="G71" s="137">
        <f t="shared" si="12"/>
        <v>0</v>
      </c>
      <c r="H71" s="44"/>
    </row>
    <row r="72" spans="1:9" ht="22.5" customHeight="1">
      <c r="A72" s="185">
        <v>4</v>
      </c>
      <c r="B72" s="188" t="s">
        <v>26</v>
      </c>
      <c r="C72" s="161" t="s">
        <v>27</v>
      </c>
      <c r="D72" s="20" t="s">
        <v>9</v>
      </c>
      <c r="E72" s="51">
        <v>4218.7</v>
      </c>
      <c r="F72" s="51">
        <v>0</v>
      </c>
      <c r="G72" s="137">
        <f t="shared" si="12"/>
        <v>4218.7</v>
      </c>
      <c r="H72" s="23"/>
    </row>
    <row r="73" spans="1:9" ht="22.5" customHeight="1">
      <c r="A73" s="185"/>
      <c r="B73" s="188"/>
      <c r="C73" s="161"/>
      <c r="D73" s="20" t="s">
        <v>17</v>
      </c>
      <c r="E73" s="51">
        <v>0</v>
      </c>
      <c r="F73" s="51">
        <v>0</v>
      </c>
      <c r="G73" s="137">
        <f t="shared" si="12"/>
        <v>0</v>
      </c>
      <c r="H73" s="44"/>
    </row>
    <row r="74" spans="1:9" ht="43.15" customHeight="1">
      <c r="A74" s="185"/>
      <c r="B74" s="188"/>
      <c r="C74" s="161"/>
      <c r="D74" s="19" t="s">
        <v>25</v>
      </c>
      <c r="E74" s="51">
        <v>1132.2</v>
      </c>
      <c r="F74" s="51">
        <v>0</v>
      </c>
      <c r="G74" s="137">
        <f t="shared" si="12"/>
        <v>1132.2</v>
      </c>
      <c r="H74" s="23"/>
    </row>
    <row r="75" spans="1:9" ht="22.5" customHeight="1">
      <c r="A75" s="187">
        <v>5</v>
      </c>
      <c r="B75" s="188" t="s">
        <v>11</v>
      </c>
      <c r="C75" s="161">
        <v>2270</v>
      </c>
      <c r="D75" s="20" t="s">
        <v>9</v>
      </c>
      <c r="E75" s="51">
        <v>527.79999999999995</v>
      </c>
      <c r="F75" s="51">
        <v>0</v>
      </c>
      <c r="G75" s="137">
        <f t="shared" si="12"/>
        <v>527.79999999999995</v>
      </c>
      <c r="H75" s="26"/>
    </row>
    <row r="76" spans="1:9" ht="41.45" customHeight="1">
      <c r="A76" s="187"/>
      <c r="B76" s="188"/>
      <c r="C76" s="161"/>
      <c r="D76" s="20" t="s">
        <v>17</v>
      </c>
      <c r="E76" s="51">
        <v>0</v>
      </c>
      <c r="F76" s="51">
        <v>0</v>
      </c>
      <c r="G76" s="137">
        <f t="shared" si="12"/>
        <v>0</v>
      </c>
      <c r="H76" s="44"/>
    </row>
    <row r="77" spans="1:9" ht="21.6" customHeight="1">
      <c r="A77" s="16">
        <v>6</v>
      </c>
      <c r="B77" s="17" t="s">
        <v>32</v>
      </c>
      <c r="C77" s="24">
        <v>3100</v>
      </c>
      <c r="D77" s="20" t="s">
        <v>17</v>
      </c>
      <c r="E77" s="51">
        <v>1130</v>
      </c>
      <c r="F77" s="51">
        <v>0</v>
      </c>
      <c r="G77" s="137">
        <f t="shared" si="12"/>
        <v>1130</v>
      </c>
      <c r="H77" s="26"/>
    </row>
    <row r="78" spans="1:9" ht="22.5" customHeight="1">
      <c r="A78" s="197" t="s">
        <v>18</v>
      </c>
      <c r="B78" s="198"/>
      <c r="C78" s="198"/>
      <c r="D78" s="52"/>
      <c r="E78" s="53">
        <f>SUM(E66:E77)</f>
        <v>7793.4</v>
      </c>
      <c r="F78" s="53">
        <f t="shared" ref="F78:G78" si="13">SUM(F66:F77)</f>
        <v>0</v>
      </c>
      <c r="G78" s="138">
        <f t="shared" si="13"/>
        <v>7793.4</v>
      </c>
      <c r="H78" s="54"/>
      <c r="I78" s="81"/>
    </row>
    <row r="79" spans="1:9" ht="22.5" customHeight="1">
      <c r="A79" s="171" t="s">
        <v>19</v>
      </c>
      <c r="B79" s="172"/>
      <c r="C79" s="172"/>
      <c r="D79" s="25" t="s">
        <v>9</v>
      </c>
      <c r="E79" s="30">
        <f>E66+E70+E72+E75+E69</f>
        <v>5531.2</v>
      </c>
      <c r="F79" s="30">
        <f t="shared" ref="F79:G79" si="14">F66+F70+F72+F75+F69</f>
        <v>0</v>
      </c>
      <c r="G79" s="136">
        <f t="shared" si="14"/>
        <v>5531.2</v>
      </c>
      <c r="H79" s="45"/>
    </row>
    <row r="80" spans="1:9" ht="39" customHeight="1">
      <c r="A80" s="173"/>
      <c r="B80" s="174"/>
      <c r="C80" s="174"/>
      <c r="D80" s="25" t="s">
        <v>17</v>
      </c>
      <c r="E80" s="30">
        <f>E68+E71+E73+E76+E77</f>
        <v>1130</v>
      </c>
      <c r="F80" s="30">
        <f t="shared" ref="F80:G80" si="15">F68+F71+F73+F76+F77</f>
        <v>0</v>
      </c>
      <c r="G80" s="136">
        <f t="shared" si="15"/>
        <v>1130</v>
      </c>
      <c r="H80" s="45"/>
    </row>
    <row r="81" spans="1:8" ht="42" customHeight="1">
      <c r="A81" s="173"/>
      <c r="B81" s="174"/>
      <c r="C81" s="174"/>
      <c r="D81" s="25" t="s">
        <v>25</v>
      </c>
      <c r="E81" s="30">
        <f>E74</f>
        <v>1132.2</v>
      </c>
      <c r="F81" s="30">
        <f t="shared" ref="F81:G81" si="16">F74</f>
        <v>0</v>
      </c>
      <c r="G81" s="136">
        <f t="shared" si="16"/>
        <v>1132.2</v>
      </c>
      <c r="H81" s="45"/>
    </row>
    <row r="82" spans="1:8" ht="82.5" customHeight="1">
      <c r="A82" s="199"/>
      <c r="B82" s="200"/>
      <c r="C82" s="200"/>
      <c r="D82" s="25" t="s">
        <v>22</v>
      </c>
      <c r="E82" s="30">
        <f>E67</f>
        <v>0</v>
      </c>
      <c r="F82" s="30">
        <f t="shared" ref="F82:G82" si="17">F67</f>
        <v>0</v>
      </c>
      <c r="G82" s="136">
        <f t="shared" si="17"/>
        <v>0</v>
      </c>
      <c r="H82" s="45"/>
    </row>
    <row r="83" spans="1:8" ht="22.5" customHeight="1">
      <c r="A83" s="190" t="s">
        <v>33</v>
      </c>
      <c r="B83" s="191"/>
      <c r="C83" s="191"/>
      <c r="D83" s="191"/>
      <c r="E83" s="191"/>
      <c r="F83" s="191"/>
      <c r="G83" s="191"/>
      <c r="H83" s="191"/>
    </row>
    <row r="84" spans="1:8" ht="77.25" customHeight="1">
      <c r="A84" s="167">
        <v>1</v>
      </c>
      <c r="B84" s="201" t="s">
        <v>34</v>
      </c>
      <c r="C84" s="55"/>
      <c r="D84" s="25" t="s">
        <v>22</v>
      </c>
      <c r="E84" s="21">
        <v>13443.6</v>
      </c>
      <c r="F84" s="21">
        <v>0</v>
      </c>
      <c r="G84" s="139">
        <f t="shared" ref="G84:G86" si="18">F84+E84</f>
        <v>13443.6</v>
      </c>
      <c r="H84" s="26"/>
    </row>
    <row r="85" spans="1:8" ht="64.5" customHeight="1">
      <c r="A85" s="168"/>
      <c r="B85" s="202"/>
      <c r="C85" s="55"/>
      <c r="D85" s="25" t="s">
        <v>9</v>
      </c>
      <c r="E85" s="21">
        <v>1600</v>
      </c>
      <c r="F85" s="21">
        <v>0</v>
      </c>
      <c r="G85" s="139">
        <f t="shared" si="18"/>
        <v>1600</v>
      </c>
      <c r="H85" s="26"/>
    </row>
    <row r="86" spans="1:8" ht="118.5" customHeight="1">
      <c r="A86" s="16">
        <v>2</v>
      </c>
      <c r="B86" s="17" t="s">
        <v>35</v>
      </c>
      <c r="C86" s="55"/>
      <c r="D86" s="25" t="s">
        <v>22</v>
      </c>
      <c r="E86" s="21">
        <v>0</v>
      </c>
      <c r="F86" s="21">
        <v>0</v>
      </c>
      <c r="G86" s="139">
        <f t="shared" si="18"/>
        <v>0</v>
      </c>
      <c r="H86" s="23"/>
    </row>
    <row r="87" spans="1:8" ht="22.5" customHeight="1">
      <c r="A87" s="169" t="s">
        <v>18</v>
      </c>
      <c r="B87" s="170"/>
      <c r="C87" s="170"/>
      <c r="D87" s="25"/>
      <c r="E87" s="30">
        <v>15043.6</v>
      </c>
      <c r="F87" s="30">
        <f t="shared" ref="F87:G87" si="19">SUM(F84:F86)</f>
        <v>0</v>
      </c>
      <c r="G87" s="136">
        <f t="shared" si="19"/>
        <v>15043.6</v>
      </c>
      <c r="H87" s="27"/>
    </row>
    <row r="88" spans="1:8" ht="42.75" customHeight="1">
      <c r="A88" s="171" t="s">
        <v>19</v>
      </c>
      <c r="B88" s="172"/>
      <c r="C88" s="172"/>
      <c r="D88" s="25" t="s">
        <v>9</v>
      </c>
      <c r="E88" s="30">
        <v>1600</v>
      </c>
      <c r="F88" s="30">
        <f t="shared" ref="F88:G88" si="20">F85</f>
        <v>0</v>
      </c>
      <c r="G88" s="136">
        <f t="shared" si="20"/>
        <v>1600</v>
      </c>
      <c r="H88" s="27"/>
    </row>
    <row r="89" spans="1:8" ht="85.5" customHeight="1">
      <c r="A89" s="199"/>
      <c r="B89" s="200"/>
      <c r="C89" s="200"/>
      <c r="D89" s="25" t="s">
        <v>22</v>
      </c>
      <c r="E89" s="30">
        <v>13443.6</v>
      </c>
      <c r="F89" s="30">
        <f t="shared" ref="F89:G89" si="21">F84+F86</f>
        <v>0</v>
      </c>
      <c r="G89" s="136">
        <f t="shared" si="21"/>
        <v>13443.6</v>
      </c>
      <c r="H89" s="27"/>
    </row>
    <row r="90" spans="1:8" ht="22.5" customHeight="1">
      <c r="A90" s="203" t="s">
        <v>36</v>
      </c>
      <c r="B90" s="204"/>
      <c r="C90" s="204"/>
      <c r="D90" s="204"/>
      <c r="E90" s="204"/>
      <c r="F90" s="204"/>
      <c r="G90" s="204"/>
      <c r="H90" s="204"/>
    </row>
    <row r="91" spans="1:8" ht="44.25" customHeight="1">
      <c r="A91" s="16" t="s">
        <v>37</v>
      </c>
      <c r="B91" s="56" t="s">
        <v>38</v>
      </c>
      <c r="C91" s="55"/>
      <c r="D91" s="20" t="s">
        <v>9</v>
      </c>
      <c r="E91" s="21">
        <v>2894.2</v>
      </c>
      <c r="F91" s="21">
        <v>0</v>
      </c>
      <c r="G91" s="139">
        <f>E91+F91</f>
        <v>2894.2</v>
      </c>
      <c r="H91" s="26"/>
    </row>
    <row r="92" spans="1:8" ht="22.5" customHeight="1">
      <c r="A92" s="169" t="s">
        <v>18</v>
      </c>
      <c r="B92" s="170"/>
      <c r="C92" s="170"/>
      <c r="D92" s="25"/>
      <c r="E92" s="30">
        <f>E91</f>
        <v>2894.2</v>
      </c>
      <c r="F92" s="107">
        <v>0</v>
      </c>
      <c r="G92" s="140">
        <f t="shared" ref="G92:G93" si="22">E92+F92</f>
        <v>2894.2</v>
      </c>
      <c r="H92" s="22"/>
    </row>
    <row r="93" spans="1:8" ht="22.5" customHeight="1">
      <c r="A93" s="169" t="s">
        <v>19</v>
      </c>
      <c r="B93" s="170"/>
      <c r="C93" s="170"/>
      <c r="D93" s="17" t="s">
        <v>9</v>
      </c>
      <c r="E93" s="30">
        <f>E91</f>
        <v>2894.2</v>
      </c>
      <c r="F93" s="107">
        <v>0</v>
      </c>
      <c r="G93" s="140">
        <f t="shared" si="22"/>
        <v>2894.2</v>
      </c>
      <c r="H93" s="22"/>
    </row>
    <row r="94" spans="1:8" ht="22.5" customHeight="1">
      <c r="A94" s="203" t="s">
        <v>39</v>
      </c>
      <c r="B94" s="204"/>
      <c r="C94" s="204"/>
      <c r="D94" s="204"/>
      <c r="E94" s="204"/>
      <c r="F94" s="204"/>
      <c r="G94" s="204"/>
      <c r="H94" s="204"/>
    </row>
    <row r="95" spans="1:8" ht="42" customHeight="1">
      <c r="A95" s="16" t="s">
        <v>37</v>
      </c>
      <c r="B95" s="17" t="s">
        <v>40</v>
      </c>
      <c r="C95" s="55"/>
      <c r="D95" s="20" t="s">
        <v>9</v>
      </c>
      <c r="E95" s="106">
        <v>1920.9</v>
      </c>
      <c r="F95" s="106">
        <v>0</v>
      </c>
      <c r="G95" s="141">
        <f>E95+F95</f>
        <v>1920.9</v>
      </c>
      <c r="H95" s="26"/>
    </row>
    <row r="96" spans="1:8" ht="63" customHeight="1">
      <c r="A96" s="57">
        <v>2</v>
      </c>
      <c r="B96" s="36" t="s">
        <v>24</v>
      </c>
      <c r="C96" s="38"/>
      <c r="D96" s="58" t="s">
        <v>9</v>
      </c>
      <c r="E96" s="106">
        <v>504</v>
      </c>
      <c r="F96" s="106">
        <v>0</v>
      </c>
      <c r="G96" s="141">
        <f t="shared" ref="G96:G101" si="23">E96+F96</f>
        <v>504</v>
      </c>
      <c r="H96" s="26"/>
    </row>
    <row r="97" spans="1:9" ht="117" customHeight="1">
      <c r="A97" s="57">
        <v>3</v>
      </c>
      <c r="B97" s="36" t="s">
        <v>41</v>
      </c>
      <c r="C97" s="38"/>
      <c r="D97" s="58" t="s">
        <v>9</v>
      </c>
      <c r="E97" s="106">
        <v>40</v>
      </c>
      <c r="F97" s="106">
        <v>0</v>
      </c>
      <c r="G97" s="141">
        <f t="shared" si="23"/>
        <v>40</v>
      </c>
      <c r="H97" s="26"/>
    </row>
    <row r="98" spans="1:9" ht="191.45" customHeight="1">
      <c r="A98" s="16">
        <v>4</v>
      </c>
      <c r="B98" s="25" t="s">
        <v>42</v>
      </c>
      <c r="C98" s="34"/>
      <c r="D98" s="20" t="s">
        <v>17</v>
      </c>
      <c r="E98" s="106">
        <v>2500</v>
      </c>
      <c r="F98" s="106">
        <v>0</v>
      </c>
      <c r="G98" s="141">
        <f t="shared" si="23"/>
        <v>2500</v>
      </c>
      <c r="H98" s="59"/>
    </row>
    <row r="99" spans="1:9" ht="54" customHeight="1">
      <c r="A99" s="16">
        <v>5</v>
      </c>
      <c r="B99" s="17" t="s">
        <v>43</v>
      </c>
      <c r="C99" s="55"/>
      <c r="D99" s="20" t="s">
        <v>9</v>
      </c>
      <c r="E99" s="106">
        <v>50</v>
      </c>
      <c r="F99" s="106">
        <v>0</v>
      </c>
      <c r="G99" s="141">
        <f t="shared" si="23"/>
        <v>50</v>
      </c>
      <c r="H99" s="23"/>
    </row>
    <row r="100" spans="1:9" ht="54" customHeight="1">
      <c r="A100" s="167">
        <v>6</v>
      </c>
      <c r="B100" s="205" t="s">
        <v>62</v>
      </c>
      <c r="C100" s="55"/>
      <c r="D100" s="20" t="s">
        <v>9</v>
      </c>
      <c r="E100" s="106">
        <f>4000+7000+625+63000</f>
        <v>74625</v>
      </c>
      <c r="F100" s="106">
        <v>0</v>
      </c>
      <c r="G100" s="141">
        <f t="shared" ref="G100" si="24">E100+F100</f>
        <v>74625</v>
      </c>
      <c r="H100" s="23"/>
    </row>
    <row r="101" spans="1:9" ht="93" customHeight="1">
      <c r="A101" s="168"/>
      <c r="B101" s="206"/>
      <c r="C101" s="55"/>
      <c r="D101" s="20" t="s">
        <v>75</v>
      </c>
      <c r="E101" s="106">
        <v>0</v>
      </c>
      <c r="F101" s="106">
        <v>16000</v>
      </c>
      <c r="G101" s="141">
        <f t="shared" si="23"/>
        <v>16000</v>
      </c>
      <c r="H101" s="26" t="s">
        <v>60</v>
      </c>
      <c r="I101" s="122"/>
    </row>
    <row r="102" spans="1:9" ht="22.5" customHeight="1">
      <c r="A102" s="169" t="s">
        <v>18</v>
      </c>
      <c r="B102" s="170"/>
      <c r="C102" s="170"/>
      <c r="D102" s="25"/>
      <c r="E102" s="30">
        <f>SUM(E95:E101)</f>
        <v>79639.899999999994</v>
      </c>
      <c r="F102" s="30">
        <f t="shared" ref="F102:G102" si="25">SUM(F95:F101)</f>
        <v>16000</v>
      </c>
      <c r="G102" s="136">
        <f t="shared" si="25"/>
        <v>95639.9</v>
      </c>
      <c r="H102" s="22"/>
    </row>
    <row r="103" spans="1:9" ht="41.25" customHeight="1">
      <c r="A103" s="169" t="s">
        <v>19</v>
      </c>
      <c r="B103" s="170"/>
      <c r="C103" s="170"/>
      <c r="D103" s="17" t="s">
        <v>9</v>
      </c>
      <c r="E103" s="30">
        <f>E95+E96+E97+E99+E100</f>
        <v>77139.899999999994</v>
      </c>
      <c r="F103" s="30">
        <f t="shared" ref="F103:G103" si="26">F95+F96+F97+F99+F100</f>
        <v>0</v>
      </c>
      <c r="G103" s="30">
        <f t="shared" si="26"/>
        <v>77139.899999999994</v>
      </c>
      <c r="H103" s="22"/>
    </row>
    <row r="104" spans="1:9" ht="44.45" customHeight="1">
      <c r="A104" s="60"/>
      <c r="B104" s="61"/>
      <c r="C104" s="61"/>
      <c r="D104" s="17" t="s">
        <v>17</v>
      </c>
      <c r="E104" s="30">
        <f>E98+E101</f>
        <v>2500</v>
      </c>
      <c r="F104" s="30">
        <f t="shared" ref="F104:G104" si="27">F98+F101</f>
        <v>16000</v>
      </c>
      <c r="G104" s="30">
        <f t="shared" si="27"/>
        <v>18500</v>
      </c>
      <c r="H104" s="22"/>
    </row>
    <row r="105" spans="1:9" ht="22.5" customHeight="1">
      <c r="A105" s="203" t="s">
        <v>44</v>
      </c>
      <c r="B105" s="204"/>
      <c r="C105" s="204"/>
      <c r="D105" s="204"/>
      <c r="E105" s="204"/>
      <c r="F105" s="204"/>
      <c r="G105" s="204"/>
      <c r="H105" s="204"/>
    </row>
    <row r="106" spans="1:9" ht="37.5" customHeight="1">
      <c r="A106" s="207" t="s">
        <v>45</v>
      </c>
      <c r="B106" s="165" t="s">
        <v>46</v>
      </c>
      <c r="C106" s="208"/>
      <c r="D106" s="19" t="s">
        <v>17</v>
      </c>
      <c r="E106" s="63">
        <v>0</v>
      </c>
      <c r="F106" s="64">
        <f>G106-E106</f>
        <v>0</v>
      </c>
      <c r="G106" s="64">
        <f>E106</f>
        <v>0</v>
      </c>
      <c r="H106" s="65"/>
    </row>
    <row r="107" spans="1:9" ht="42" customHeight="1">
      <c r="A107" s="197"/>
      <c r="B107" s="166"/>
      <c r="C107" s="209"/>
      <c r="D107" s="19" t="s">
        <v>47</v>
      </c>
      <c r="E107" s="62">
        <v>0</v>
      </c>
      <c r="F107" s="64">
        <f>G107-E107</f>
        <v>0</v>
      </c>
      <c r="G107" s="64">
        <f>E107</f>
        <v>0</v>
      </c>
      <c r="H107" s="26"/>
    </row>
    <row r="108" spans="1:9" ht="22.5" customHeight="1">
      <c r="A108" s="169" t="s">
        <v>18</v>
      </c>
      <c r="B108" s="170"/>
      <c r="C108" s="170"/>
      <c r="D108" s="25"/>
      <c r="E108" s="66">
        <f>E106+E107</f>
        <v>0</v>
      </c>
      <c r="F108" s="67">
        <f>G108-E108</f>
        <v>0</v>
      </c>
      <c r="G108" s="66">
        <f>G106+G107</f>
        <v>0</v>
      </c>
      <c r="H108" s="68"/>
    </row>
    <row r="109" spans="1:9" ht="41.45" customHeight="1">
      <c r="A109" s="187"/>
      <c r="B109" s="193"/>
      <c r="C109" s="193"/>
      <c r="D109" s="25" t="s">
        <v>17</v>
      </c>
      <c r="E109" s="31">
        <f>E106</f>
        <v>0</v>
      </c>
      <c r="F109" s="67">
        <f>G109-E109</f>
        <v>0</v>
      </c>
      <c r="G109" s="31">
        <f>G106</f>
        <v>0</v>
      </c>
      <c r="H109" s="45"/>
    </row>
    <row r="110" spans="1:9" ht="87" customHeight="1">
      <c r="A110" s="194"/>
      <c r="B110" s="195"/>
      <c r="C110" s="195"/>
      <c r="D110" s="25" t="s">
        <v>48</v>
      </c>
      <c r="E110" s="31">
        <f>E107</f>
        <v>0</v>
      </c>
      <c r="F110" s="67">
        <f>G110-E110</f>
        <v>0</v>
      </c>
      <c r="G110" s="31">
        <f>G107</f>
        <v>0</v>
      </c>
      <c r="H110" s="45"/>
    </row>
    <row r="111" spans="1:9" ht="22.5" customHeight="1">
      <c r="A111" s="210" t="s">
        <v>49</v>
      </c>
      <c r="B111" s="211"/>
      <c r="C111" s="211"/>
      <c r="D111" s="211"/>
      <c r="E111" s="211"/>
      <c r="F111" s="211"/>
      <c r="G111" s="211"/>
      <c r="H111" s="211"/>
    </row>
    <row r="112" spans="1:9" ht="22.5" customHeight="1">
      <c r="A112" s="167" t="s">
        <v>45</v>
      </c>
      <c r="B112" s="165" t="s">
        <v>50</v>
      </c>
      <c r="C112" s="212"/>
      <c r="D112" s="19" t="s">
        <v>9</v>
      </c>
      <c r="E112" s="116">
        <v>0</v>
      </c>
      <c r="F112" s="116">
        <v>0</v>
      </c>
      <c r="G112" s="142">
        <f>E112+F112</f>
        <v>0</v>
      </c>
      <c r="H112" s="42"/>
    </row>
    <row r="113" spans="1:9" ht="22.5" customHeight="1">
      <c r="A113" s="189"/>
      <c r="B113" s="179"/>
      <c r="C113" s="213"/>
      <c r="D113" s="19" t="s">
        <v>51</v>
      </c>
      <c r="E113" s="117">
        <v>199</v>
      </c>
      <c r="F113" s="117">
        <v>0</v>
      </c>
      <c r="G113" s="142">
        <f t="shared" ref="G113:G115" si="28">E113+F113</f>
        <v>199</v>
      </c>
      <c r="H113" s="42"/>
    </row>
    <row r="114" spans="1:9" ht="61.5" customHeight="1">
      <c r="A114" s="189"/>
      <c r="B114" s="179"/>
      <c r="C114" s="213"/>
      <c r="D114" s="19" t="s">
        <v>17</v>
      </c>
      <c r="E114" s="117">
        <v>7269.3</v>
      </c>
      <c r="F114" s="117">
        <v>0</v>
      </c>
      <c r="G114" s="142">
        <f t="shared" si="28"/>
        <v>7269.3</v>
      </c>
      <c r="H114" s="26" t="s">
        <v>23</v>
      </c>
    </row>
    <row r="115" spans="1:9" ht="37.5" customHeight="1">
      <c r="A115" s="168"/>
      <c r="B115" s="166"/>
      <c r="C115" s="214"/>
      <c r="D115" s="19" t="s">
        <v>52</v>
      </c>
      <c r="E115" s="117">
        <v>14714.7</v>
      </c>
      <c r="F115" s="117">
        <v>0</v>
      </c>
      <c r="G115" s="142">
        <f t="shared" si="28"/>
        <v>14714.7</v>
      </c>
      <c r="H115" s="65"/>
    </row>
    <row r="116" spans="1:9" ht="22.5" customHeight="1">
      <c r="A116" s="169" t="s">
        <v>18</v>
      </c>
      <c r="B116" s="170"/>
      <c r="C116" s="170"/>
      <c r="D116" s="25"/>
      <c r="E116" s="118">
        <v>22183</v>
      </c>
      <c r="F116" s="118">
        <f t="shared" ref="F116:G116" si="29">SUM(F112:F115)</f>
        <v>0</v>
      </c>
      <c r="G116" s="126">
        <f t="shared" si="29"/>
        <v>22183</v>
      </c>
      <c r="H116" s="68"/>
      <c r="I116" s="115"/>
    </row>
    <row r="117" spans="1:9" ht="36" customHeight="1">
      <c r="A117" s="215"/>
      <c r="B117" s="216"/>
      <c r="C117" s="216"/>
      <c r="D117" s="25" t="s">
        <v>51</v>
      </c>
      <c r="E117" s="118">
        <v>199</v>
      </c>
      <c r="F117" s="118">
        <f>F113</f>
        <v>0</v>
      </c>
      <c r="G117" s="126">
        <f>G113</f>
        <v>199</v>
      </c>
      <c r="H117" s="68"/>
    </row>
    <row r="118" spans="1:9" ht="36" customHeight="1">
      <c r="A118" s="217"/>
      <c r="B118" s="218"/>
      <c r="C118" s="218"/>
      <c r="D118" s="25" t="s">
        <v>17</v>
      </c>
      <c r="E118" s="116">
        <v>7269.3</v>
      </c>
      <c r="F118" s="116">
        <f t="shared" ref="F118:G118" si="30">F114</f>
        <v>0</v>
      </c>
      <c r="G118" s="127">
        <f t="shared" si="30"/>
        <v>7269.3</v>
      </c>
      <c r="H118" s="45"/>
    </row>
    <row r="119" spans="1:9" ht="36" customHeight="1">
      <c r="A119" s="219"/>
      <c r="B119" s="220"/>
      <c r="C119" s="220"/>
      <c r="D119" s="25" t="s">
        <v>52</v>
      </c>
      <c r="E119" s="116">
        <v>14714.7</v>
      </c>
      <c r="F119" s="116">
        <f t="shared" ref="F119:G119" si="31">F115</f>
        <v>0</v>
      </c>
      <c r="G119" s="127">
        <f t="shared" si="31"/>
        <v>14714.7</v>
      </c>
      <c r="H119" s="45"/>
    </row>
    <row r="120" spans="1:9" ht="22.5" customHeight="1">
      <c r="A120" s="210" t="s">
        <v>53</v>
      </c>
      <c r="B120" s="211"/>
      <c r="C120" s="211"/>
      <c r="D120" s="211"/>
      <c r="E120" s="211"/>
      <c r="F120" s="211"/>
      <c r="G120" s="211"/>
      <c r="H120" s="211"/>
    </row>
    <row r="121" spans="1:9" ht="58.9" customHeight="1">
      <c r="A121" s="69" t="s">
        <v>45</v>
      </c>
      <c r="B121" s="70" t="s">
        <v>50</v>
      </c>
      <c r="C121" s="71"/>
      <c r="D121" s="25" t="s">
        <v>54</v>
      </c>
      <c r="E121" s="63">
        <v>885</v>
      </c>
      <c r="F121" s="64">
        <v>0</v>
      </c>
      <c r="G121" s="143">
        <f>E121+F121</f>
        <v>885</v>
      </c>
      <c r="H121" s="73"/>
    </row>
    <row r="122" spans="1:9" ht="22.5" customHeight="1">
      <c r="A122" s="169" t="s">
        <v>18</v>
      </c>
      <c r="B122" s="170"/>
      <c r="C122" s="170"/>
      <c r="D122" s="25"/>
      <c r="E122" s="72">
        <f>E121</f>
        <v>885</v>
      </c>
      <c r="F122" s="67">
        <v>0</v>
      </c>
      <c r="G122" s="144">
        <f>G121</f>
        <v>885</v>
      </c>
      <c r="H122" s="68"/>
    </row>
    <row r="123" spans="1:9" ht="22.5" customHeight="1">
      <c r="A123" s="187"/>
      <c r="B123" s="193"/>
      <c r="C123" s="193"/>
      <c r="D123" s="25" t="s">
        <v>54</v>
      </c>
      <c r="E123" s="72">
        <f>E121</f>
        <v>885</v>
      </c>
      <c r="F123" s="67">
        <v>0</v>
      </c>
      <c r="G123" s="144">
        <f>G122</f>
        <v>885</v>
      </c>
      <c r="H123" s="45"/>
    </row>
    <row r="124" spans="1:9" ht="22.5" customHeight="1">
      <c r="A124" s="210" t="s">
        <v>76</v>
      </c>
      <c r="B124" s="211"/>
      <c r="C124" s="211"/>
      <c r="D124" s="211"/>
      <c r="E124" s="211"/>
      <c r="F124" s="211"/>
      <c r="G124" s="211"/>
      <c r="H124" s="211"/>
    </row>
    <row r="125" spans="1:9" ht="83.25" customHeight="1">
      <c r="A125" s="69" t="s">
        <v>45</v>
      </c>
      <c r="B125" s="70" t="s">
        <v>55</v>
      </c>
      <c r="C125" s="71"/>
      <c r="D125" s="25" t="s">
        <v>17</v>
      </c>
      <c r="E125" s="63">
        <v>7000</v>
      </c>
      <c r="F125" s="63"/>
      <c r="G125" s="63">
        <f>E125+F125</f>
        <v>7000</v>
      </c>
      <c r="H125" s="26"/>
    </row>
    <row r="126" spans="1:9" ht="22.5" customHeight="1">
      <c r="A126" s="169" t="s">
        <v>18</v>
      </c>
      <c r="B126" s="170"/>
      <c r="C126" s="170"/>
      <c r="D126" s="25"/>
      <c r="E126" s="66">
        <f t="shared" ref="E126" si="32">E125</f>
        <v>7000</v>
      </c>
      <c r="F126" s="108"/>
      <c r="G126" s="72">
        <f t="shared" ref="G126:G127" si="33">E126+F126</f>
        <v>7000</v>
      </c>
      <c r="H126" s="68"/>
    </row>
    <row r="127" spans="1:9" ht="37.15" customHeight="1">
      <c r="A127" s="187"/>
      <c r="B127" s="193"/>
      <c r="C127" s="193"/>
      <c r="D127" s="25" t="s">
        <v>17</v>
      </c>
      <c r="E127" s="43">
        <f>E125</f>
        <v>7000</v>
      </c>
      <c r="F127" s="109"/>
      <c r="G127" s="72">
        <f t="shared" si="33"/>
        <v>7000</v>
      </c>
      <c r="H127" s="45"/>
    </row>
    <row r="128" spans="1:9" ht="22.5" customHeight="1">
      <c r="A128" s="210" t="s">
        <v>65</v>
      </c>
      <c r="B128" s="211"/>
      <c r="C128" s="211"/>
      <c r="D128" s="211"/>
      <c r="E128" s="211"/>
      <c r="F128" s="211"/>
      <c r="G128" s="211"/>
      <c r="H128" s="211"/>
    </row>
    <row r="129" spans="1:10" ht="57" customHeight="1">
      <c r="A129" s="167" t="s">
        <v>45</v>
      </c>
      <c r="B129" s="165" t="s">
        <v>66</v>
      </c>
      <c r="C129" s="208">
        <v>3130</v>
      </c>
      <c r="D129" s="97" t="s">
        <v>17</v>
      </c>
      <c r="E129" s="63">
        <v>0</v>
      </c>
      <c r="F129" s="63">
        <v>0</v>
      </c>
      <c r="G129" s="145">
        <f>E129+F129</f>
        <v>0</v>
      </c>
      <c r="H129" s="26" t="s">
        <v>60</v>
      </c>
    </row>
    <row r="130" spans="1:10" ht="19.5" customHeight="1">
      <c r="A130" s="168"/>
      <c r="B130" s="166"/>
      <c r="C130" s="209"/>
      <c r="D130" s="97" t="s">
        <v>67</v>
      </c>
      <c r="E130" s="63">
        <v>0</v>
      </c>
      <c r="F130" s="63">
        <v>0</v>
      </c>
      <c r="G130" s="145">
        <f>E130+F130</f>
        <v>0</v>
      </c>
      <c r="H130" s="110"/>
    </row>
    <row r="131" spans="1:10" ht="22.5" customHeight="1">
      <c r="A131" s="169" t="s">
        <v>18</v>
      </c>
      <c r="B131" s="170"/>
      <c r="C131" s="170"/>
      <c r="D131" s="97"/>
      <c r="E131" s="66">
        <v>0</v>
      </c>
      <c r="F131" s="66">
        <f t="shared" ref="F131:G131" si="34">F129+F130</f>
        <v>0</v>
      </c>
      <c r="G131" s="146">
        <f t="shared" si="34"/>
        <v>0</v>
      </c>
      <c r="H131" s="68"/>
    </row>
    <row r="132" spans="1:10" ht="37.15" customHeight="1">
      <c r="A132" s="193"/>
      <c r="B132" s="193"/>
      <c r="C132" s="193"/>
      <c r="D132" s="97" t="s">
        <v>17</v>
      </c>
      <c r="E132" s="43">
        <v>0</v>
      </c>
      <c r="F132" s="43">
        <f t="shared" ref="F132:G132" si="35">F129</f>
        <v>0</v>
      </c>
      <c r="G132" s="147">
        <f t="shared" si="35"/>
        <v>0</v>
      </c>
      <c r="H132" s="41"/>
    </row>
    <row r="133" spans="1:10" ht="37.15" customHeight="1">
      <c r="A133" s="193"/>
      <c r="B133" s="193"/>
      <c r="C133" s="193"/>
      <c r="D133" s="97" t="s">
        <v>67</v>
      </c>
      <c r="E133" s="43">
        <v>0</v>
      </c>
      <c r="F133" s="43">
        <f t="shared" ref="F133:G133" si="36">F130</f>
        <v>0</v>
      </c>
      <c r="G133" s="147">
        <f t="shared" si="36"/>
        <v>0</v>
      </c>
      <c r="H133" s="41"/>
    </row>
    <row r="134" spans="1:10" ht="25.15" customHeight="1">
      <c r="A134" s="210" t="s">
        <v>64</v>
      </c>
      <c r="B134" s="211"/>
      <c r="C134" s="211"/>
      <c r="D134" s="211"/>
      <c r="E134" s="211"/>
      <c r="F134" s="211"/>
      <c r="G134" s="211"/>
      <c r="H134" s="211"/>
    </row>
    <row r="135" spans="1:10" ht="134.25" customHeight="1">
      <c r="A135" s="69" t="s">
        <v>45</v>
      </c>
      <c r="B135" s="25" t="s">
        <v>63</v>
      </c>
      <c r="C135" s="74"/>
      <c r="D135" s="25" t="s">
        <v>56</v>
      </c>
      <c r="E135" s="119">
        <v>379655.5</v>
      </c>
      <c r="F135" s="120">
        <f>G135-E135</f>
        <v>0</v>
      </c>
      <c r="G135" s="121">
        <f>E135</f>
        <v>379655.5</v>
      </c>
      <c r="H135" s="40"/>
    </row>
    <row r="136" spans="1:10" ht="22.5" customHeight="1">
      <c r="A136" s="169" t="s">
        <v>18</v>
      </c>
      <c r="B136" s="170"/>
      <c r="C136" s="170"/>
      <c r="D136" s="25"/>
      <c r="E136" s="75">
        <f>E135</f>
        <v>379655.5</v>
      </c>
      <c r="F136" s="87">
        <f>G136-E136</f>
        <v>0</v>
      </c>
      <c r="G136" s="88">
        <f>E136</f>
        <v>379655.5</v>
      </c>
      <c r="H136" s="68"/>
    </row>
    <row r="137" spans="1:10" ht="32.25" customHeight="1" thickBot="1">
      <c r="A137" s="167"/>
      <c r="B137" s="208"/>
      <c r="C137" s="208"/>
      <c r="D137" s="70" t="s">
        <v>56</v>
      </c>
      <c r="E137" s="89">
        <f>E135</f>
        <v>379655.5</v>
      </c>
      <c r="F137" s="87">
        <f>G137-E137</f>
        <v>0</v>
      </c>
      <c r="G137" s="88">
        <f>E137</f>
        <v>379655.5</v>
      </c>
      <c r="H137" s="76"/>
    </row>
    <row r="138" spans="1:10" ht="48.75" customHeight="1" thickBot="1">
      <c r="A138" s="229" t="s">
        <v>57</v>
      </c>
      <c r="B138" s="230"/>
      <c r="C138" s="230"/>
      <c r="D138" s="231"/>
      <c r="E138" s="90">
        <f>E16+E40+E60+E78+E87+E92+E102+E108-E97-E96-E69-E50-E25</f>
        <v>337524.30000000005</v>
      </c>
      <c r="F138" s="90">
        <f>F16+F40+F60+F78+F87+F92+F102+F108-F25-F50-F69-F96-F97</f>
        <v>0</v>
      </c>
      <c r="G138" s="90">
        <f>G16+G40+G60+G78+G87+G92+G102+G108-G25-G50-G69-G96-G97</f>
        <v>337524.30000000005</v>
      </c>
      <c r="H138" s="85"/>
      <c r="I138" s="115"/>
      <c r="J138" s="115"/>
    </row>
    <row r="139" spans="1:10" ht="39" customHeight="1">
      <c r="A139" s="221" t="s">
        <v>19</v>
      </c>
      <c r="B139" s="222"/>
      <c r="C139" s="222"/>
      <c r="D139" s="123" t="s">
        <v>9</v>
      </c>
      <c r="E139" s="91">
        <f>E17+E41+E61+E79+E88+E93+E103-E25-E50-E69-E96-E97</f>
        <v>185491.6</v>
      </c>
      <c r="F139" s="91">
        <f t="shared" ref="F139:G139" si="37">F17+F41+F61+F79+F88+F93+F103-F25-F50-F69-F96-F97</f>
        <v>0</v>
      </c>
      <c r="G139" s="91">
        <f t="shared" si="37"/>
        <v>185491.6</v>
      </c>
      <c r="H139" s="82"/>
      <c r="I139" s="115"/>
    </row>
    <row r="140" spans="1:10" ht="39" customHeight="1">
      <c r="A140" s="173"/>
      <c r="B140" s="174"/>
      <c r="C140" s="174"/>
      <c r="D140" s="56" t="s">
        <v>17</v>
      </c>
      <c r="E140" s="92">
        <f>E18+E42+E62+E80+E104+E109</f>
        <v>75440.600000000006</v>
      </c>
      <c r="F140" s="92">
        <f t="shared" ref="F140:G140" si="38">F18+F42+F62+F80+F104+F109</f>
        <v>0</v>
      </c>
      <c r="G140" s="92">
        <f t="shared" si="38"/>
        <v>75440.600000000006</v>
      </c>
      <c r="H140" s="83"/>
      <c r="I140" s="115"/>
    </row>
    <row r="141" spans="1:10" ht="38.450000000000003" customHeight="1">
      <c r="A141" s="173"/>
      <c r="B141" s="174"/>
      <c r="C141" s="174"/>
      <c r="D141" s="56" t="s">
        <v>25</v>
      </c>
      <c r="E141" s="92">
        <f>E43+E63+E81</f>
        <v>52822.799999999996</v>
      </c>
      <c r="F141" s="92">
        <f t="shared" ref="F141:G141" si="39">F43+F63+F81</f>
        <v>0</v>
      </c>
      <c r="G141" s="92">
        <f t="shared" si="39"/>
        <v>52822.799999999996</v>
      </c>
      <c r="H141" s="83"/>
      <c r="I141" s="115"/>
    </row>
    <row r="142" spans="1:10" ht="79.5" customHeight="1">
      <c r="A142" s="173"/>
      <c r="B142" s="174"/>
      <c r="C142" s="174"/>
      <c r="D142" s="56" t="str">
        <f>D44</f>
        <v>Субвенція з місцевого бюджету на здійснення переданих видатків у сфері охорони здоров'я за рахунок коштів медичної субвенції</v>
      </c>
      <c r="E142" s="92">
        <f>E44+E64+E82+E89</f>
        <v>18769.3</v>
      </c>
      <c r="F142" s="92">
        <f t="shared" ref="F142:G142" si="40">F44+F64+F82+F89</f>
        <v>0</v>
      </c>
      <c r="G142" s="92">
        <f t="shared" si="40"/>
        <v>18769.3</v>
      </c>
      <c r="H142" s="83"/>
      <c r="I142" s="115"/>
    </row>
    <row r="143" spans="1:10" ht="95.45" customHeight="1">
      <c r="A143" s="173"/>
      <c r="B143" s="174"/>
      <c r="C143" s="174"/>
      <c r="D143" s="56" t="str">
        <f>D45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</v>
      </c>
      <c r="E143" s="92">
        <f>E45</f>
        <v>0</v>
      </c>
      <c r="F143" s="92">
        <f t="shared" ref="F143:G143" si="41">F45</f>
        <v>0</v>
      </c>
      <c r="G143" s="92">
        <f t="shared" si="41"/>
        <v>0</v>
      </c>
      <c r="H143" s="83"/>
      <c r="I143" s="115"/>
    </row>
    <row r="144" spans="1:10" ht="77.25" customHeight="1">
      <c r="A144" s="173"/>
      <c r="B144" s="174"/>
      <c r="C144" s="174"/>
      <c r="D144" s="56" t="str">
        <f>D110</f>
        <v>Субвенція з державного бюджету місцевим бюджетам на здійснення заходів щодо соціально-економічного розвитку окремих територів</v>
      </c>
      <c r="E144" s="92">
        <f>E110</f>
        <v>0</v>
      </c>
      <c r="F144" s="92">
        <f t="shared" ref="F144:G144" si="42">F110</f>
        <v>0</v>
      </c>
      <c r="G144" s="92">
        <f t="shared" si="42"/>
        <v>0</v>
      </c>
      <c r="H144" s="83"/>
      <c r="I144" s="115"/>
    </row>
    <row r="145" spans="1:9" ht="20.25" customHeight="1">
      <c r="A145" s="199"/>
      <c r="B145" s="200"/>
      <c r="C145" s="200"/>
      <c r="D145" s="56" t="s">
        <v>72</v>
      </c>
      <c r="E145" s="92">
        <f>E19+E46</f>
        <v>5000</v>
      </c>
      <c r="F145" s="92">
        <f t="shared" ref="F145:G145" si="43">F19+F46</f>
        <v>0</v>
      </c>
      <c r="G145" s="92">
        <f t="shared" si="43"/>
        <v>5000</v>
      </c>
      <c r="H145" s="83"/>
      <c r="I145" s="115"/>
    </row>
    <row r="146" spans="1:9" ht="71.45" customHeight="1">
      <c r="A146" s="223" t="s">
        <v>68</v>
      </c>
      <c r="B146" s="224"/>
      <c r="C146" s="224"/>
      <c r="D146" s="225"/>
      <c r="E146" s="93">
        <f>E25+E50+E69+E96+E97+E116+E122+E126+E131+E136</f>
        <v>410453</v>
      </c>
      <c r="F146" s="93">
        <f t="shared" ref="F146:G146" si="44">F25+F50+F69+F96+F97+F116+F122+F126+F131+F136</f>
        <v>0</v>
      </c>
      <c r="G146" s="93">
        <f t="shared" si="44"/>
        <v>410453</v>
      </c>
      <c r="H146" s="83"/>
      <c r="I146" s="115"/>
    </row>
    <row r="147" spans="1:9" ht="22.5" customHeight="1" thickBot="1">
      <c r="A147" s="226" t="s">
        <v>58</v>
      </c>
      <c r="B147" s="227"/>
      <c r="C147" s="227"/>
      <c r="D147" s="228"/>
      <c r="E147" s="94">
        <f>E138+E146</f>
        <v>747977.3</v>
      </c>
      <c r="F147" s="94">
        <f t="shared" ref="F147:G147" si="45">F138+F146</f>
        <v>0</v>
      </c>
      <c r="G147" s="94">
        <f t="shared" si="45"/>
        <v>747977.3</v>
      </c>
      <c r="H147" s="84"/>
      <c r="I147" s="115"/>
    </row>
    <row r="148" spans="1:9" ht="22.5" customHeight="1">
      <c r="A148" s="111"/>
      <c r="B148" s="111"/>
      <c r="C148" s="111"/>
      <c r="D148" s="111"/>
      <c r="E148" s="112"/>
      <c r="F148" s="113"/>
      <c r="G148" s="112"/>
      <c r="H148" s="114"/>
    </row>
    <row r="149" spans="1:9" ht="22.5">
      <c r="A149" s="78"/>
      <c r="C149" s="78"/>
      <c r="D149" s="79"/>
      <c r="E149" s="77"/>
      <c r="F149" s="77"/>
      <c r="G149" s="77"/>
      <c r="H149" s="80"/>
    </row>
    <row r="150" spans="1:9" ht="18.75">
      <c r="A150" s="1"/>
      <c r="B150" s="1"/>
      <c r="C150" s="3"/>
      <c r="D150" s="4"/>
      <c r="E150" s="86"/>
      <c r="F150" s="1"/>
      <c r="G150" s="86"/>
      <c r="H150" s="1"/>
    </row>
    <row r="151" spans="1:9" ht="18.75">
      <c r="A151" s="1" t="s">
        <v>59</v>
      </c>
      <c r="B151" s="1"/>
      <c r="C151" s="3"/>
      <c r="D151" s="4"/>
      <c r="E151" s="1"/>
      <c r="F151" s="1"/>
      <c r="G151" s="1"/>
      <c r="H151" s="1"/>
    </row>
  </sheetData>
  <mergeCells count="112">
    <mergeCell ref="A139:C145"/>
    <mergeCell ref="A146:D146"/>
    <mergeCell ref="A147:D147"/>
    <mergeCell ref="A126:C126"/>
    <mergeCell ref="A127:C127"/>
    <mergeCell ref="A134:H134"/>
    <mergeCell ref="A136:C136"/>
    <mergeCell ref="A137:C137"/>
    <mergeCell ref="A138:D138"/>
    <mergeCell ref="A128:H128"/>
    <mergeCell ref="A131:C131"/>
    <mergeCell ref="B129:B130"/>
    <mergeCell ref="A129:A130"/>
    <mergeCell ref="C129:C130"/>
    <mergeCell ref="A132:C133"/>
    <mergeCell ref="A103:C103"/>
    <mergeCell ref="A105:H105"/>
    <mergeCell ref="A106:A107"/>
    <mergeCell ref="B106:B107"/>
    <mergeCell ref="C106:C107"/>
    <mergeCell ref="A124:H124"/>
    <mergeCell ref="A108:C108"/>
    <mergeCell ref="A109:C109"/>
    <mergeCell ref="A110:C110"/>
    <mergeCell ref="A111:H111"/>
    <mergeCell ref="A112:A115"/>
    <mergeCell ref="B112:B115"/>
    <mergeCell ref="C112:C115"/>
    <mergeCell ref="A116:C116"/>
    <mergeCell ref="A117:C119"/>
    <mergeCell ref="A120:H120"/>
    <mergeCell ref="A122:C122"/>
    <mergeCell ref="A123:C123"/>
    <mergeCell ref="A75:A76"/>
    <mergeCell ref="B75:B76"/>
    <mergeCell ref="C75:C76"/>
    <mergeCell ref="A72:A74"/>
    <mergeCell ref="B72:B74"/>
    <mergeCell ref="C72:C74"/>
    <mergeCell ref="A102:C102"/>
    <mergeCell ref="A78:C78"/>
    <mergeCell ref="A79:C82"/>
    <mergeCell ref="A83:H83"/>
    <mergeCell ref="A84:A85"/>
    <mergeCell ref="B84:B85"/>
    <mergeCell ref="A87:C87"/>
    <mergeCell ref="A88:C89"/>
    <mergeCell ref="A90:H90"/>
    <mergeCell ref="A92:C92"/>
    <mergeCell ref="A93:C93"/>
    <mergeCell ref="A94:H94"/>
    <mergeCell ref="A100:A101"/>
    <mergeCell ref="B100:B101"/>
    <mergeCell ref="A70:A71"/>
    <mergeCell ref="B70:B71"/>
    <mergeCell ref="C70:C71"/>
    <mergeCell ref="A60:C60"/>
    <mergeCell ref="A61:C61"/>
    <mergeCell ref="A62:C62"/>
    <mergeCell ref="A63:C63"/>
    <mergeCell ref="A65:H65"/>
    <mergeCell ref="A66:A68"/>
    <mergeCell ref="B66:B68"/>
    <mergeCell ref="C66:C68"/>
    <mergeCell ref="C26:C30"/>
    <mergeCell ref="A57:A58"/>
    <mergeCell ref="B57:B58"/>
    <mergeCell ref="C57:C58"/>
    <mergeCell ref="A54:A56"/>
    <mergeCell ref="B54:B56"/>
    <mergeCell ref="C54:C56"/>
    <mergeCell ref="A35:A37"/>
    <mergeCell ref="B35:B37"/>
    <mergeCell ref="C35:C37"/>
    <mergeCell ref="A31:A34"/>
    <mergeCell ref="B31:B34"/>
    <mergeCell ref="C31:C34"/>
    <mergeCell ref="A51:A53"/>
    <mergeCell ref="B51:B53"/>
    <mergeCell ref="C51:C53"/>
    <mergeCell ref="A40:C40"/>
    <mergeCell ref="A41:C45"/>
    <mergeCell ref="A47:H47"/>
    <mergeCell ref="A48:A49"/>
    <mergeCell ref="B48:B49"/>
    <mergeCell ref="C48:C49"/>
    <mergeCell ref="B38:B39"/>
    <mergeCell ref="A38:A39"/>
    <mergeCell ref="I21:J21"/>
    <mergeCell ref="I26:J26"/>
    <mergeCell ref="C38:C39"/>
    <mergeCell ref="A1:H1"/>
    <mergeCell ref="E3:G3"/>
    <mergeCell ref="A4:A6"/>
    <mergeCell ref="B4:B6"/>
    <mergeCell ref="C4:C6"/>
    <mergeCell ref="D4:D6"/>
    <mergeCell ref="C10:C11"/>
    <mergeCell ref="B10:B11"/>
    <mergeCell ref="A10:A11"/>
    <mergeCell ref="A16:C16"/>
    <mergeCell ref="A17:C18"/>
    <mergeCell ref="A20:H20"/>
    <mergeCell ref="A21:A23"/>
    <mergeCell ref="B21:B23"/>
    <mergeCell ref="A8:H8"/>
    <mergeCell ref="A13:A14"/>
    <mergeCell ref="B13:B14"/>
    <mergeCell ref="C13:C14"/>
    <mergeCell ref="C21:C24"/>
    <mergeCell ref="A26:A30"/>
    <mergeCell ref="B26:B30"/>
  </mergeCell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9" sqref="C3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2020-03-31T07:32:36Z</cp:lastPrinted>
  <dcterms:created xsi:type="dcterms:W3CDTF">2020-03-23T13:07:11Z</dcterms:created>
  <dcterms:modified xsi:type="dcterms:W3CDTF">2020-03-31T07:32:50Z</dcterms:modified>
</cp:coreProperties>
</file>