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70" windowWidth="9720" windowHeight="11640" activeTab="0"/>
  </bookViews>
  <sheets>
    <sheet name="програма 2020" sheetId="1" r:id="rId1"/>
  </sheets>
  <definedNames>
    <definedName name="_xlnm.Print_Area" localSheetId="0">'програма 2020'!$A$1:$L$103</definedName>
  </definedNames>
  <calcPr fullCalcOnLoad="1"/>
</workbook>
</file>

<file path=xl/sharedStrings.xml><?xml version="1.0" encoding="utf-8"?>
<sst xmlns="http://schemas.openxmlformats.org/spreadsheetml/2006/main" count="183" uniqueCount="101">
  <si>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</si>
  <si>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</si>
  <si>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</si>
  <si>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</si>
  <si>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</si>
  <si>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</si>
  <si>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</si>
  <si>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</si>
  <si>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</si>
  <si>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</si>
  <si>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</si>
  <si>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</si>
  <si>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</si>
  <si>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</si>
  <si>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</si>
  <si>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</si>
  <si>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</si>
  <si>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</si>
  <si>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</si>
  <si>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</si>
  <si>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</si>
  <si>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</si>
  <si>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</si>
  <si>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</si>
  <si>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</si>
  <si>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</si>
  <si>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</si>
  <si>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</si>
  <si>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</si>
  <si>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</si>
  <si>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</si>
  <si>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</si>
  <si>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</si>
  <si>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</si>
  <si>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</si>
  <si>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</si>
  <si>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</si>
  <si>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</si>
  <si>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</si>
  <si>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r>
      <t xml:space="preserve">Завдання 1. </t>
    </r>
    <r>
      <rPr>
        <sz val="10"/>
        <rFont val="Times New Roman"/>
        <family val="1"/>
      </rPr>
      <t>Забезпечити надання пільг по оплаті за житлово-комунальні послуги:</t>
    </r>
  </si>
  <si>
    <t>2020 рік (план)</t>
  </si>
  <si>
    <t>2021 рік (прогноз)</t>
  </si>
  <si>
    <t>2022 рік (прогноз)</t>
  </si>
  <si>
    <t>Підпрограма 1. Соціальні гарантії захисникам України та членам їх сімей.</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</si>
  <si>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</si>
  <si>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</si>
  <si>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</si>
  <si>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</si>
  <si>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</si>
  <si>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</si>
  <si>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</si>
  <si>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</si>
  <si>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</si>
  <si>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Бюджет Сумської міської ОТГ</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</si>
  <si>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</si>
  <si>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</si>
  <si>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</si>
  <si>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</si>
  <si>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</si>
  <si>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color indexed="8"/>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</si>
  <si>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 xml:space="preserve">Завдання 6. </t>
    </r>
    <r>
      <rPr>
        <sz val="10"/>
        <rFont val="Times New Roman"/>
        <family val="1"/>
      </rPr>
      <t>Забезпечити проведення заходів для вшанування пам'яті загиблих (померлих) захисників України</t>
    </r>
  </si>
  <si>
    <t xml:space="preserve">ДСЗН Сумської міської ради, КУ «Центр УБД» СМР
</t>
  </si>
  <si>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</si>
  <si>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</si>
  <si>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</si>
  <si>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</si>
  <si>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</si>
  <si>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</si>
  <si>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r>
      <t xml:space="preserve">Завдання 1. </t>
    </r>
    <r>
      <rPr>
        <sz val="10"/>
        <color indexed="8"/>
        <rFont val="Times New Roman"/>
        <family val="1"/>
      </rPr>
      <t>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</si>
  <si>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color indexed="8"/>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</si>
  <si>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color indexed="8"/>
        <rFont val="Times New Roman"/>
        <family val="1"/>
      </rPr>
      <t>Забезпечити  новорічними подарунками вихованців</t>
    </r>
    <r>
      <rPr>
        <sz val="10"/>
        <color indexed="10"/>
        <rFont val="Times New Roman"/>
        <family val="1"/>
      </rPr>
      <t xml:space="preserve"> </t>
    </r>
    <r>
      <rPr>
        <sz val="10"/>
        <color indexed="8"/>
        <rFont val="Times New Roman"/>
        <family val="1"/>
      </rPr>
      <t>закладів дошкільної освіти,  батьки яких є захисниками України, добровольцями – захисниками України або загиблими (померлими) захисниками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</si>
  <si>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</si>
  <si>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</si>
  <si>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</si>
  <si>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</si>
  <si>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</si>
  <si>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</si>
  <si>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</si>
  <si>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</si>
  <si>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</si>
  <si>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</si>
  <si>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</si>
  <si>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</si>
  <si>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</si>
  <si>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ДСЗН Сумської міської ради, КУ «Центр УБД» СМР</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</si>
  <si>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</si>
  <si>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Перелік завдань                                                                                                                                                                                                                                                                                                                                                                                               програми Сумської міської об’єднаної територіальної громади  «Соціальна підтримка захисників України та членів їх сімей» на 2020-2022 роки»</t>
  </si>
  <si>
    <t>у тому числі кошти бюджету Сумської міської ОТГ</t>
  </si>
  <si>
    <t xml:space="preserve"> - військовослужбовцям, які проходять військову службу за контрактом у Збройних Силах України, (надання матеріальної допомоги);</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</si>
  <si>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</si>
  <si>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</si>
  <si>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</si>
  <si>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 xml:space="preserve"> - забезпечення безкоштовними путівками до позаміських дитячих закладів оздоровлення та відпочинку  Сумської міської ОТГ  учнів закладів загальної середньої освіти та навчально-виховних комплексів, батьки яких є захисниками України, добровольцями – захисниками України. </t>
  </si>
  <si>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</si>
  <si>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Сумський міський голова</t>
  </si>
  <si>
    <t>О.М. Лисенко</t>
  </si>
  <si>
    <t>___________</t>
  </si>
  <si>
    <t>КПКВК 0619800 (Управління освіти і науки Сумської міської ради)</t>
  </si>
  <si>
    <r>
      <t xml:space="preserve">Завдання 4. </t>
    </r>
    <r>
      <rPr>
        <sz val="10"/>
        <color indexed="8"/>
        <rFont val="Times New Roman"/>
        <family val="1"/>
      </rPr>
      <t>Передача субвенції до державного бюджету для державної установи "Дошкільний навчальний заклад (ясла-садок) (м.Суми) Національної поліції України"</t>
    </r>
    <r>
      <rPr>
        <sz val="10"/>
        <color indexed="8"/>
        <rFont val="Times New Roman"/>
        <family val="1"/>
      </rPr>
      <t>.</t>
    </r>
  </si>
  <si>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від ___ квітня 2020 року № ____-МР
</t>
  </si>
  <si>
    <t>Виконавець: Маринченко С.Б.</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</si>
</sst>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1">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Times New Roman"/>
      <family val="1"/>
    </font>
    <font>
      <sz val="10"/>
      <color indexed="10"/>
      <name val="Times New Roman"/>
      <family val="1"/>
    </font>
    <font>
      <b/>
      <sz val="16"/>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6" fillId="31" borderId="0" applyNumberFormat="0" applyBorder="0" applyAlignment="0" applyProtection="0"/>
  </cellStyleXfs>
  <cellXfs count="162">
    <xf numFmtId="0" fontId="0" fillId="0" borderId="0" xfId="0" applyAlignment="1">
      <alignment/>
    </xf>
    <xf numFmtId="0" fontId="1" fillId="0" borderId="10" xfId="0" applyFont="1" applyFill="1" applyBorder="1" applyAlignment="1">
      <alignment horizontal="center" vertical="center" wrapText="1"/>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7" fillId="0" borderId="10" xfId="0" applyFont="1" applyFill="1" applyBorder="1" applyAlignment="1">
      <alignment horizontal="center" vertical="center" wrapText="1"/>
    </xf>
    <xf numFmtId="4" fontId="68" fillId="0" borderId="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5" fillId="0" borderId="10" xfId="0" applyFont="1" applyFill="1" applyBorder="1" applyAlignment="1">
      <alignment wrapText="1"/>
    </xf>
    <xf numFmtId="0" fontId="69" fillId="0" borderId="10" xfId="0" applyFont="1" applyFill="1" applyBorder="1" applyAlignment="1">
      <alignment horizontal="justify" vertical="top" wrapText="1"/>
    </xf>
    <xf numFmtId="4" fontId="70"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5" fillId="0" borderId="0" xfId="0" applyFont="1" applyFill="1" applyAlignment="1">
      <alignment/>
    </xf>
    <xf numFmtId="0" fontId="72" fillId="0" borderId="0" xfId="0" applyFont="1" applyFill="1" applyAlignment="1">
      <alignment horizontal="left"/>
    </xf>
    <xf numFmtId="4" fontId="65"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3" fillId="0" borderId="10" xfId="0" applyNumberFormat="1" applyFont="1" applyFill="1" applyBorder="1" applyAlignment="1">
      <alignment horizontal="center" vertical="center" wrapText="1"/>
    </xf>
    <xf numFmtId="4" fontId="74"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4" fontId="74" fillId="0" borderId="10" xfId="0" applyNumberFormat="1" applyFont="1" applyFill="1" applyBorder="1" applyAlignment="1">
      <alignment horizontal="center" vertical="center"/>
    </xf>
    <xf numFmtId="4" fontId="73" fillId="0" borderId="10" xfId="0" applyNumberFormat="1"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justify" wrapText="1"/>
    </xf>
    <xf numFmtId="0" fontId="77" fillId="0" borderId="0" xfId="0"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4" fontId="79" fillId="0" borderId="0" xfId="0" applyNumberFormat="1" applyFont="1" applyFill="1" applyBorder="1" applyAlignment="1">
      <alignment horizontal="center" vertical="center" wrapText="1"/>
    </xf>
    <xf numFmtId="0" fontId="76" fillId="0" borderId="10" xfId="0" applyFont="1" applyFill="1" applyBorder="1" applyAlignment="1">
      <alignment horizontal="center" textRotation="255" wrapText="1"/>
    </xf>
    <xf numFmtId="0" fontId="77" fillId="0" borderId="10" xfId="0" applyFont="1" applyFill="1" applyBorder="1" applyAlignment="1">
      <alignment horizontal="center" textRotation="255" wrapText="1"/>
    </xf>
    <xf numFmtId="0" fontId="76" fillId="0" borderId="10" xfId="0" applyFont="1" applyFill="1" applyBorder="1" applyAlignment="1">
      <alignment horizontal="center" wrapText="1"/>
    </xf>
    <xf numFmtId="0" fontId="50" fillId="0" borderId="10" xfId="0" applyFont="1" applyFill="1" applyBorder="1" applyAlignment="1">
      <alignment wrapText="1"/>
    </xf>
    <xf numFmtId="4" fontId="73" fillId="32" borderId="10" xfId="0" applyNumberFormat="1" applyFont="1" applyFill="1" applyBorder="1" applyAlignment="1">
      <alignment horizontal="center" vertical="center"/>
    </xf>
    <xf numFmtId="4" fontId="74" fillId="32" borderId="10" xfId="0" applyNumberFormat="1" applyFont="1" applyFill="1" applyBorder="1" applyAlignment="1">
      <alignment horizontal="center" vertical="center" wrapText="1"/>
    </xf>
    <xf numFmtId="4" fontId="74" fillId="32" borderId="10" xfId="0" applyNumberFormat="1" applyFont="1" applyFill="1" applyBorder="1" applyAlignment="1">
      <alignment horizontal="center" vertical="center"/>
    </xf>
    <xf numFmtId="0" fontId="76" fillId="32" borderId="10" xfId="0" applyFont="1" applyFill="1" applyBorder="1" applyAlignment="1">
      <alignment horizontal="center" vertical="center" wrapText="1"/>
    </xf>
    <xf numFmtId="0" fontId="76" fillId="0" borderId="11" xfId="0" applyFont="1" applyFill="1" applyBorder="1" applyAlignment="1">
      <alignment horizontal="center" wrapText="1"/>
    </xf>
    <xf numFmtId="0" fontId="77" fillId="0" borderId="10" xfId="0" applyFont="1" applyFill="1" applyBorder="1" applyAlignment="1">
      <alignment horizontal="center" vertical="center" textRotation="90" wrapText="1"/>
    </xf>
    <xf numFmtId="0" fontId="76" fillId="0" borderId="10" xfId="0" applyFont="1" applyFill="1" applyBorder="1" applyAlignment="1">
      <alignment horizontal="justify" vertical="top" wrapText="1"/>
    </xf>
    <xf numFmtId="0" fontId="15" fillId="0" borderId="0" xfId="0" applyFont="1" applyFill="1" applyAlignment="1">
      <alignment/>
    </xf>
    <xf numFmtId="0" fontId="9" fillId="0" borderId="0" xfId="0" applyFont="1" applyFill="1" applyAlignment="1">
      <alignment/>
    </xf>
    <xf numFmtId="0" fontId="16" fillId="0" borderId="0" xfId="0" applyFont="1" applyFill="1" applyAlignment="1">
      <alignment/>
    </xf>
    <xf numFmtId="49" fontId="9" fillId="0" borderId="0" xfId="0" applyNumberFormat="1" applyFont="1" applyFill="1" applyAlignment="1">
      <alignment horizontal="center" vertical="center" textRotation="180"/>
    </xf>
    <xf numFmtId="0" fontId="72" fillId="0" borderId="0" xfId="0" applyFont="1" applyFill="1" applyAlignment="1">
      <alignment horizontal="left" vertical="center"/>
    </xf>
    <xf numFmtId="0" fontId="9" fillId="0" borderId="0" xfId="0" applyFont="1" applyFill="1" applyAlignment="1">
      <alignment horizontal="left" vertical="center"/>
    </xf>
    <xf numFmtId="49" fontId="77" fillId="32" borderId="10" xfId="0" applyNumberFormat="1" applyFont="1" applyFill="1" applyBorder="1" applyAlignment="1">
      <alignment horizontal="justify" vertical="center" wrapText="1"/>
    </xf>
    <xf numFmtId="0" fontId="77" fillId="32" borderId="10" xfId="0" applyNumberFormat="1" applyFont="1" applyFill="1" applyBorder="1" applyAlignment="1">
      <alignment horizontal="justify" vertical="center" wrapText="1"/>
    </xf>
    <xf numFmtId="0" fontId="76" fillId="32" borderId="10" xfId="0" applyFont="1" applyFill="1" applyBorder="1" applyAlignment="1">
      <alignment horizontal="justify" vertical="center" wrapText="1"/>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2" borderId="0" xfId="0" applyFont="1" applyFill="1" applyBorder="1" applyAlignment="1">
      <alignment horizontal="justify"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74" fillId="0" borderId="0" xfId="0" applyFont="1" applyFill="1" applyAlignment="1">
      <alignment/>
    </xf>
    <xf numFmtId="0" fontId="9" fillId="0" borderId="0" xfId="0" applyFont="1" applyFill="1" applyAlignment="1">
      <alignment horizontal="center" vertical="center"/>
    </xf>
    <xf numFmtId="0" fontId="75" fillId="0" borderId="10" xfId="0" applyFont="1" applyFill="1" applyBorder="1" applyAlignment="1">
      <alignment horizontal="center" vertical="top" wrapText="1"/>
    </xf>
    <xf numFmtId="0" fontId="19"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5" fillId="32" borderId="10" xfId="0" applyFont="1" applyFill="1" applyBorder="1" applyAlignment="1">
      <alignment horizontal="left" vertical="top" wrapText="1"/>
    </xf>
    <xf numFmtId="0" fontId="9" fillId="0" borderId="0" xfId="0" applyFont="1" applyFill="1" applyAlignment="1">
      <alignment horizontal="justify" vertical="top" wrapText="1"/>
    </xf>
    <xf numFmtId="0" fontId="4" fillId="0" borderId="10" xfId="0" applyFont="1" applyFill="1" applyBorder="1" applyAlignment="1">
      <alignment horizontal="center" vertical="top" wrapText="1"/>
    </xf>
    <xf numFmtId="0" fontId="76" fillId="0" borderId="10" xfId="0" applyFont="1" applyFill="1" applyBorder="1" applyAlignment="1">
      <alignment horizontal="center" vertical="center" wrapText="1"/>
    </xf>
    <xf numFmtId="0" fontId="78" fillId="32" borderId="10" xfId="0" applyFont="1" applyFill="1" applyBorder="1" applyAlignment="1">
      <alignment horizontal="left" vertical="top" wrapText="1"/>
    </xf>
    <xf numFmtId="0" fontId="73" fillId="0" borderId="10" xfId="0" applyFont="1" applyFill="1" applyBorder="1" applyAlignment="1">
      <alignment horizontal="left" vertical="top" wrapText="1"/>
    </xf>
    <xf numFmtId="0" fontId="76" fillId="0" borderId="10" xfId="0" applyFont="1" applyFill="1" applyBorder="1" applyAlignment="1">
      <alignment horizontal="center" vertical="center" textRotation="90" wrapText="1"/>
    </xf>
    <xf numFmtId="4" fontId="79"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80" fillId="0" borderId="12"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4"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0" borderId="10" xfId="0" applyFont="1" applyFill="1" applyBorder="1" applyAlignment="1">
      <alignment horizontal="left" vertical="top" wrapText="1"/>
    </xf>
    <xf numFmtId="4" fontId="79" fillId="0" borderId="15" xfId="0" applyNumberFormat="1" applyFont="1" applyFill="1" applyBorder="1" applyAlignment="1">
      <alignment horizontal="center" vertical="center" wrapText="1"/>
    </xf>
    <xf numFmtId="0" fontId="3" fillId="32" borderId="10"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6" fillId="32" borderId="10" xfId="0" applyFont="1" applyFill="1" applyBorder="1" applyAlignment="1">
      <alignment horizontal="left" vertical="center"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80"/>
  <sheetViews>
    <sheetView tabSelected="1" zoomScaleSheetLayoutView="82" workbookViewId="0" topLeftCell="A7">
      <selection activeCell="A13" sqref="A13:L13"/>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20" t="s">
        <v>18</v>
      </c>
      <c r="K1" s="120"/>
      <c r="L1" s="120"/>
      <c r="O1" s="3"/>
    </row>
    <row r="2" spans="4:15" s="8" customFormat="1" ht="117" customHeight="1">
      <c r="D2" s="46"/>
      <c r="I2" s="126" t="s">
        <v>99</v>
      </c>
      <c r="J2" s="126"/>
      <c r="K2" s="126"/>
      <c r="L2" s="126"/>
      <c r="M2" s="4"/>
      <c r="O2" s="3"/>
    </row>
    <row r="3" spans="9:15" s="8" customFormat="1" ht="7.5" customHeight="1">
      <c r="I3" s="59"/>
      <c r="J3" s="108"/>
      <c r="K3" s="107"/>
      <c r="L3" s="107"/>
      <c r="O3" s="3"/>
    </row>
    <row r="4" spans="3:15" s="8" customFormat="1" ht="12.75">
      <c r="C4" s="46"/>
      <c r="D4" s="46"/>
      <c r="E4" s="46"/>
      <c r="F4" s="46"/>
      <c r="G4" s="46"/>
      <c r="H4" s="46"/>
      <c r="I4" s="60"/>
      <c r="J4" s="60"/>
      <c r="K4" s="60"/>
      <c r="L4" s="58"/>
      <c r="O4" s="3"/>
    </row>
    <row r="5" spans="1:15" s="8" customFormat="1" ht="48.75" customHeight="1">
      <c r="A5" s="122" t="s">
        <v>86</v>
      </c>
      <c r="B5" s="122"/>
      <c r="C5" s="122"/>
      <c r="D5" s="122"/>
      <c r="E5" s="122"/>
      <c r="F5" s="122"/>
      <c r="G5" s="122"/>
      <c r="H5" s="122"/>
      <c r="I5" s="122"/>
      <c r="J5" s="122"/>
      <c r="K5" s="122"/>
      <c r="L5" s="122"/>
      <c r="M5" s="9"/>
      <c r="O5" s="3"/>
    </row>
    <row r="6" spans="1:15" s="8" customFormat="1" ht="15" customHeight="1">
      <c r="A6" s="5" t="s">
        <v>2</v>
      </c>
      <c r="I6" s="58"/>
      <c r="J6" s="58"/>
      <c r="K6" s="58"/>
      <c r="L6" s="119" t="s">
        <v>1</v>
      </c>
      <c r="O6" s="3"/>
    </row>
    <row r="7" spans="1:15" s="8" customFormat="1" ht="24.75" customHeight="1">
      <c r="A7" s="123" t="s">
        <v>17</v>
      </c>
      <c r="B7" s="123" t="s">
        <v>10</v>
      </c>
      <c r="C7" s="127" t="s">
        <v>40</v>
      </c>
      <c r="D7" s="127"/>
      <c r="E7" s="127"/>
      <c r="F7" s="127" t="s">
        <v>41</v>
      </c>
      <c r="G7" s="127"/>
      <c r="H7" s="127"/>
      <c r="I7" s="121" t="s">
        <v>42</v>
      </c>
      <c r="J7" s="121"/>
      <c r="K7" s="121"/>
      <c r="L7" s="128" t="s">
        <v>7</v>
      </c>
      <c r="M7" s="6"/>
      <c r="O7" s="3"/>
    </row>
    <row r="8" spans="1:15" s="8" customFormat="1" ht="33" customHeight="1">
      <c r="A8" s="123"/>
      <c r="B8" s="123"/>
      <c r="C8" s="124" t="s">
        <v>3</v>
      </c>
      <c r="D8" s="123" t="s">
        <v>87</v>
      </c>
      <c r="E8" s="123"/>
      <c r="F8" s="124" t="s">
        <v>3</v>
      </c>
      <c r="G8" s="123" t="s">
        <v>87</v>
      </c>
      <c r="H8" s="123"/>
      <c r="I8" s="131" t="s">
        <v>3</v>
      </c>
      <c r="J8" s="128" t="s">
        <v>87</v>
      </c>
      <c r="K8" s="128"/>
      <c r="L8" s="128"/>
      <c r="M8" s="6"/>
      <c r="O8" s="3"/>
    </row>
    <row r="9" spans="1:15" s="8" customFormat="1" ht="72" customHeight="1">
      <c r="A9" s="123"/>
      <c r="B9" s="123"/>
      <c r="C9" s="124"/>
      <c r="D9" s="34" t="s">
        <v>4</v>
      </c>
      <c r="E9" s="34" t="s">
        <v>5</v>
      </c>
      <c r="F9" s="124"/>
      <c r="G9" s="34" t="s">
        <v>4</v>
      </c>
      <c r="H9" s="34" t="s">
        <v>5</v>
      </c>
      <c r="I9" s="131"/>
      <c r="J9" s="101" t="s">
        <v>4</v>
      </c>
      <c r="K9" s="101" t="s">
        <v>5</v>
      </c>
      <c r="L9" s="128"/>
      <c r="M9" s="6"/>
      <c r="O9" s="3"/>
    </row>
    <row r="10" spans="1:15" s="8" customFormat="1" ht="14.25" customHeight="1">
      <c r="A10" s="35">
        <v>1</v>
      </c>
      <c r="B10" s="35">
        <v>2</v>
      </c>
      <c r="C10" s="35">
        <v>3</v>
      </c>
      <c r="D10" s="35">
        <v>4</v>
      </c>
      <c r="E10" s="35">
        <v>5</v>
      </c>
      <c r="F10" s="35">
        <v>6</v>
      </c>
      <c r="G10" s="36">
        <v>7</v>
      </c>
      <c r="H10" s="35">
        <v>8</v>
      </c>
      <c r="I10" s="92">
        <v>9</v>
      </c>
      <c r="J10" s="94">
        <v>10</v>
      </c>
      <c r="K10" s="94">
        <v>11</v>
      </c>
      <c r="L10" s="94">
        <v>12</v>
      </c>
      <c r="M10" s="10"/>
      <c r="O10" s="3"/>
    </row>
    <row r="11" spans="1:20" s="8" customFormat="1" ht="31.5" customHeight="1">
      <c r="A11" s="37" t="s">
        <v>14</v>
      </c>
      <c r="B11" s="16"/>
      <c r="C11" s="28">
        <f>D11+E11</f>
        <v>35228930</v>
      </c>
      <c r="D11" s="28">
        <f>D15+D43+D49+D60+D69+D84+D87</f>
        <v>35228930</v>
      </c>
      <c r="E11" s="28">
        <f>E15+E43+E49+E60+E69+E84+E87</f>
        <v>0</v>
      </c>
      <c r="F11" s="28">
        <f>G11+H11</f>
        <v>34695862</v>
      </c>
      <c r="G11" s="28">
        <f>G15+G43+G49+G60+G69+G84+G87</f>
        <v>34695862</v>
      </c>
      <c r="H11" s="28">
        <f>H15+H43+H49+H60+H69+H84+H87</f>
        <v>0</v>
      </c>
      <c r="I11" s="82">
        <f>J11+K11</f>
        <v>35398604</v>
      </c>
      <c r="J11" s="28">
        <f>J15+J43+J49+J60+J69+J84+J87</f>
        <v>35398604</v>
      </c>
      <c r="K11" s="28">
        <f>K15+K43+K49+K60+K69+K84+K87</f>
        <v>0</v>
      </c>
      <c r="L11" s="102"/>
      <c r="M11" s="33"/>
      <c r="O11" s="3"/>
      <c r="P11" s="46"/>
      <c r="R11" s="46"/>
      <c r="S11" s="46"/>
      <c r="T11" s="46"/>
    </row>
    <row r="12" spans="1:15" s="8" customFormat="1" ht="21.75" customHeight="1">
      <c r="A12" s="125" t="s">
        <v>22</v>
      </c>
      <c r="B12" s="125"/>
      <c r="C12" s="125"/>
      <c r="D12" s="125"/>
      <c r="E12" s="125"/>
      <c r="F12" s="125"/>
      <c r="G12" s="125"/>
      <c r="H12" s="125"/>
      <c r="I12" s="125"/>
      <c r="J12" s="125"/>
      <c r="K12" s="125"/>
      <c r="L12" s="125"/>
      <c r="M12" s="12"/>
      <c r="O12" s="3"/>
    </row>
    <row r="13" spans="1:15" s="8" customFormat="1" ht="21.75" customHeight="1">
      <c r="A13" s="156" t="s">
        <v>43</v>
      </c>
      <c r="B13" s="156"/>
      <c r="C13" s="156"/>
      <c r="D13" s="156"/>
      <c r="E13" s="156"/>
      <c r="F13" s="156"/>
      <c r="G13" s="156"/>
      <c r="H13" s="156"/>
      <c r="I13" s="156"/>
      <c r="J13" s="156"/>
      <c r="K13" s="156"/>
      <c r="L13" s="156"/>
      <c r="M13" s="13"/>
      <c r="O13" s="3"/>
    </row>
    <row r="14" spans="1:15" s="8" customFormat="1" ht="20.25" customHeight="1">
      <c r="A14" s="147" t="s">
        <v>6</v>
      </c>
      <c r="B14" s="147"/>
      <c r="C14" s="147"/>
      <c r="D14" s="147"/>
      <c r="E14" s="147"/>
      <c r="F14" s="147"/>
      <c r="G14" s="147"/>
      <c r="H14" s="147"/>
      <c r="I14" s="147"/>
      <c r="J14" s="147"/>
      <c r="K14" s="147"/>
      <c r="L14" s="147"/>
      <c r="M14" s="14"/>
      <c r="O14" s="3"/>
    </row>
    <row r="15" spans="1:15" s="8" customFormat="1" ht="32.25" customHeight="1">
      <c r="A15" s="38" t="s">
        <v>13</v>
      </c>
      <c r="B15" s="26"/>
      <c r="C15" s="27">
        <f>D15+E15</f>
        <v>23830630</v>
      </c>
      <c r="D15" s="27">
        <f>D16+D29+D34+D35+D36+D37</f>
        <v>23830630</v>
      </c>
      <c r="E15" s="27">
        <f>E16+E29+E34+E35+E36+E37</f>
        <v>0</v>
      </c>
      <c r="F15" s="28">
        <f aca="true" t="shared" si="0" ref="F15:F21">G15+H15</f>
        <v>23805581</v>
      </c>
      <c r="G15" s="27">
        <f>G16+G29+G34+G35+G36+G37</f>
        <v>23805581</v>
      </c>
      <c r="H15" s="27">
        <f>H16+H29+H34+H35+H36+H37</f>
        <v>0</v>
      </c>
      <c r="I15" s="82">
        <f aca="true" t="shared" si="1" ref="I15:I21">J15+K15</f>
        <v>23909482</v>
      </c>
      <c r="J15" s="27">
        <f>J16+J29+J34+J35+J36+J37</f>
        <v>23909482</v>
      </c>
      <c r="K15" s="27">
        <f>K16+K29+K34+K35+K36+K37</f>
        <v>0</v>
      </c>
      <c r="L15" s="52"/>
      <c r="M15" s="19"/>
      <c r="N15" s="7"/>
      <c r="O15" s="3"/>
    </row>
    <row r="16" spans="1:15" s="8" customFormat="1" ht="29.25" customHeight="1">
      <c r="A16" s="39" t="s">
        <v>15</v>
      </c>
      <c r="B16" s="26"/>
      <c r="C16" s="27">
        <f>E16+D16</f>
        <v>2012210</v>
      </c>
      <c r="D16" s="28">
        <f>D17+D18+D19+D20+D21+D24+D26+D27+D25+D28</f>
        <v>2012210</v>
      </c>
      <c r="E16" s="28">
        <f>E17+E18+E19+E20+E21+E24+E26+E27+E25+E28</f>
        <v>0</v>
      </c>
      <c r="F16" s="28">
        <f t="shared" si="0"/>
        <v>1586567</v>
      </c>
      <c r="G16" s="28">
        <f>G17+G18+G19+G20+G21+G24+G26+G27+G25+G28</f>
        <v>1586567</v>
      </c>
      <c r="H16" s="28">
        <f>H17+H18+H19+H20+H21+H24+H26+H27+H25+H28</f>
        <v>0</v>
      </c>
      <c r="I16" s="82">
        <f t="shared" si="1"/>
        <v>1622054</v>
      </c>
      <c r="J16" s="28">
        <f>J17+J18+J19+J20+J21+J24+J26+J27+J25+J28</f>
        <v>1622054</v>
      </c>
      <c r="K16" s="28">
        <f>K17+K18+K19+K20+K21+K24+K26+K27+K25+K28</f>
        <v>0</v>
      </c>
      <c r="L16" s="52"/>
      <c r="M16" s="15"/>
      <c r="O16" s="3"/>
    </row>
    <row r="17" spans="1:15" s="8" customFormat="1" ht="68.25" customHeight="1">
      <c r="A17" s="109" t="s">
        <v>44</v>
      </c>
      <c r="B17" s="1" t="s">
        <v>53</v>
      </c>
      <c r="C17" s="27">
        <f>D17+E17</f>
        <v>600000</v>
      </c>
      <c r="D17" s="30">
        <v>600000</v>
      </c>
      <c r="E17" s="30">
        <v>0</v>
      </c>
      <c r="F17" s="28">
        <f t="shared" si="0"/>
        <v>634200</v>
      </c>
      <c r="G17" s="29">
        <v>634200</v>
      </c>
      <c r="H17" s="29">
        <v>0</v>
      </c>
      <c r="I17" s="82">
        <f t="shared" si="1"/>
        <v>667813</v>
      </c>
      <c r="J17" s="83">
        <v>667813</v>
      </c>
      <c r="K17" s="83">
        <v>0</v>
      </c>
      <c r="L17" s="84" t="s">
        <v>37</v>
      </c>
      <c r="M17" s="15"/>
      <c r="O17" s="3"/>
    </row>
    <row r="18" spans="1:15" s="8" customFormat="1" ht="42" customHeight="1">
      <c r="A18" s="110" t="s">
        <v>45</v>
      </c>
      <c r="B18" s="1" t="s">
        <v>53</v>
      </c>
      <c r="C18" s="27">
        <f>D18+E18</f>
        <v>386000</v>
      </c>
      <c r="D18" s="30">
        <v>386000</v>
      </c>
      <c r="E18" s="30">
        <v>0</v>
      </c>
      <c r="F18" s="28">
        <f t="shared" si="0"/>
        <v>80000</v>
      </c>
      <c r="G18" s="29">
        <v>80000</v>
      </c>
      <c r="H18" s="29">
        <v>0</v>
      </c>
      <c r="I18" s="82">
        <f t="shared" si="1"/>
        <v>80000</v>
      </c>
      <c r="J18" s="83">
        <v>80000</v>
      </c>
      <c r="K18" s="83">
        <v>0</v>
      </c>
      <c r="L18" s="84" t="s">
        <v>37</v>
      </c>
      <c r="M18" s="15"/>
      <c r="O18" s="3"/>
    </row>
    <row r="19" spans="1:15" s="8" customFormat="1" ht="45" customHeight="1">
      <c r="A19" s="110" t="s">
        <v>46</v>
      </c>
      <c r="B19" s="1" t="s">
        <v>53</v>
      </c>
      <c r="C19" s="28">
        <f>D19+E19</f>
        <v>60000</v>
      </c>
      <c r="D19" s="29">
        <v>60000</v>
      </c>
      <c r="E19" s="61">
        <v>0</v>
      </c>
      <c r="F19" s="28">
        <f t="shared" si="0"/>
        <v>0</v>
      </c>
      <c r="G19" s="29">
        <v>0</v>
      </c>
      <c r="H19" s="30">
        <v>0</v>
      </c>
      <c r="I19" s="82">
        <f t="shared" si="1"/>
        <v>0</v>
      </c>
      <c r="J19" s="83">
        <v>0</v>
      </c>
      <c r="K19" s="85">
        <v>0</v>
      </c>
      <c r="L19" s="84" t="s">
        <v>37</v>
      </c>
      <c r="M19" s="20"/>
      <c r="O19" s="3"/>
    </row>
    <row r="20" spans="1:15" s="8" customFormat="1" ht="41.25" customHeight="1">
      <c r="A20" s="109" t="s">
        <v>47</v>
      </c>
      <c r="B20" s="1" t="s">
        <v>53</v>
      </c>
      <c r="C20" s="28">
        <f>D20+E20</f>
        <v>26410</v>
      </c>
      <c r="D20" s="29">
        <f>27460-1050</f>
        <v>26410</v>
      </c>
      <c r="E20" s="61">
        <v>0</v>
      </c>
      <c r="F20" s="28">
        <f t="shared" si="0"/>
        <v>29025</v>
      </c>
      <c r="G20" s="29">
        <v>29025</v>
      </c>
      <c r="H20" s="30">
        <v>0</v>
      </c>
      <c r="I20" s="82">
        <f t="shared" si="1"/>
        <v>30563</v>
      </c>
      <c r="J20" s="83">
        <v>30563</v>
      </c>
      <c r="K20" s="85">
        <v>0</v>
      </c>
      <c r="L20" s="84" t="s">
        <v>37</v>
      </c>
      <c r="M20" s="20"/>
      <c r="O20" s="3"/>
    </row>
    <row r="21" spans="1:15" s="8" customFormat="1" ht="55.5" customHeight="1">
      <c r="A21" s="110" t="s">
        <v>48</v>
      </c>
      <c r="B21" s="1" t="s">
        <v>53</v>
      </c>
      <c r="C21" s="28">
        <f>D21+E21</f>
        <v>84800</v>
      </c>
      <c r="D21" s="29">
        <f>42400+42400</f>
        <v>84800</v>
      </c>
      <c r="E21" s="61">
        <v>0</v>
      </c>
      <c r="F21" s="28">
        <f t="shared" si="0"/>
        <v>0</v>
      </c>
      <c r="G21" s="29">
        <v>0</v>
      </c>
      <c r="H21" s="30">
        <v>0</v>
      </c>
      <c r="I21" s="82">
        <f t="shared" si="1"/>
        <v>0</v>
      </c>
      <c r="J21" s="83">
        <v>0</v>
      </c>
      <c r="K21" s="85">
        <v>0</v>
      </c>
      <c r="L21" s="84" t="s">
        <v>37</v>
      </c>
      <c r="M21" s="20"/>
      <c r="O21" s="3"/>
    </row>
    <row r="22" spans="1:16" s="8" customFormat="1" ht="19.5" customHeight="1">
      <c r="A22" s="88"/>
      <c r="B22" s="89"/>
      <c r="C22" s="90"/>
      <c r="D22" s="91"/>
      <c r="E22" s="91"/>
      <c r="F22" s="90"/>
      <c r="G22" s="91"/>
      <c r="H22" s="91"/>
      <c r="I22" s="90"/>
      <c r="J22" s="132" t="s">
        <v>19</v>
      </c>
      <c r="K22" s="132"/>
      <c r="L22" s="132"/>
      <c r="M22" s="31"/>
      <c r="N22" s="32"/>
      <c r="O22" s="3"/>
      <c r="P22" s="46"/>
    </row>
    <row r="23" spans="1:16" s="8" customFormat="1" ht="18.75" customHeight="1">
      <c r="A23" s="92">
        <v>1</v>
      </c>
      <c r="B23" s="92">
        <v>2</v>
      </c>
      <c r="C23" s="92">
        <v>3</v>
      </c>
      <c r="D23" s="92">
        <v>4</v>
      </c>
      <c r="E23" s="92">
        <v>5</v>
      </c>
      <c r="F23" s="92">
        <v>6</v>
      </c>
      <c r="G23" s="93">
        <v>7</v>
      </c>
      <c r="H23" s="92">
        <v>8</v>
      </c>
      <c r="I23" s="92">
        <v>9</v>
      </c>
      <c r="J23" s="94">
        <v>10</v>
      </c>
      <c r="K23" s="94">
        <v>11</v>
      </c>
      <c r="L23" s="94">
        <v>12</v>
      </c>
      <c r="M23" s="31"/>
      <c r="N23" s="32"/>
      <c r="O23" s="3"/>
      <c r="P23" s="46"/>
    </row>
    <row r="24" spans="1:15" s="8" customFormat="1" ht="42.75" customHeight="1">
      <c r="A24" s="110" t="s">
        <v>49</v>
      </c>
      <c r="B24" s="1" t="s">
        <v>53</v>
      </c>
      <c r="C24" s="28">
        <f aca="true" t="shared" si="2" ref="C24:C37">D24+E24</f>
        <v>80000</v>
      </c>
      <c r="D24" s="29">
        <v>80000</v>
      </c>
      <c r="E24" s="61">
        <v>0</v>
      </c>
      <c r="F24" s="28">
        <f aca="true" t="shared" si="3" ref="F24:F32">G24+H24</f>
        <v>80000</v>
      </c>
      <c r="G24" s="29">
        <v>80000</v>
      </c>
      <c r="H24" s="30">
        <v>0</v>
      </c>
      <c r="I24" s="82">
        <f aca="true" t="shared" si="4" ref="I24:I35">J24+K24</f>
        <v>80000</v>
      </c>
      <c r="J24" s="83">
        <v>80000</v>
      </c>
      <c r="K24" s="85">
        <v>0</v>
      </c>
      <c r="L24" s="84" t="s">
        <v>37</v>
      </c>
      <c r="M24" s="10"/>
      <c r="O24" s="3"/>
    </row>
    <row r="25" spans="1:18" s="8" customFormat="1" ht="60.75" customHeight="1">
      <c r="A25" s="110" t="s">
        <v>50</v>
      </c>
      <c r="B25" s="1" t="s">
        <v>53</v>
      </c>
      <c r="C25" s="28">
        <f t="shared" si="2"/>
        <v>18000</v>
      </c>
      <c r="D25" s="29">
        <v>18000</v>
      </c>
      <c r="E25" s="61">
        <v>0</v>
      </c>
      <c r="F25" s="28">
        <f t="shared" si="3"/>
        <v>6342</v>
      </c>
      <c r="G25" s="29">
        <v>6342</v>
      </c>
      <c r="H25" s="30">
        <v>0</v>
      </c>
      <c r="I25" s="82">
        <f t="shared" si="4"/>
        <v>6678</v>
      </c>
      <c r="J25" s="83">
        <v>6678</v>
      </c>
      <c r="K25" s="85">
        <v>0</v>
      </c>
      <c r="L25" s="84" t="s">
        <v>37</v>
      </c>
      <c r="M25" s="10"/>
      <c r="O25" s="3"/>
      <c r="R25" s="40"/>
    </row>
    <row r="26" spans="1:15" s="8" customFormat="1" ht="54.75" customHeight="1">
      <c r="A26" s="110" t="s">
        <v>51</v>
      </c>
      <c r="B26" s="1" t="s">
        <v>53</v>
      </c>
      <c r="C26" s="28">
        <f t="shared" si="2"/>
        <v>67000</v>
      </c>
      <c r="D26" s="29">
        <v>67000</v>
      </c>
      <c r="E26" s="61">
        <v>0</v>
      </c>
      <c r="F26" s="28">
        <f t="shared" si="3"/>
        <v>67000</v>
      </c>
      <c r="G26" s="29">
        <v>67000</v>
      </c>
      <c r="H26" s="30">
        <v>0</v>
      </c>
      <c r="I26" s="82">
        <f t="shared" si="4"/>
        <v>67000</v>
      </c>
      <c r="J26" s="83">
        <v>67000</v>
      </c>
      <c r="K26" s="85">
        <v>0</v>
      </c>
      <c r="L26" s="84" t="s">
        <v>37</v>
      </c>
      <c r="M26" s="10"/>
      <c r="O26" s="3"/>
    </row>
    <row r="27" spans="1:18" s="8" customFormat="1" ht="54.75" customHeight="1">
      <c r="A27" s="109" t="s">
        <v>52</v>
      </c>
      <c r="B27" s="1" t="s">
        <v>53</v>
      </c>
      <c r="C27" s="28">
        <f t="shared" si="2"/>
        <v>540000</v>
      </c>
      <c r="D27" s="29">
        <v>540000</v>
      </c>
      <c r="E27" s="61">
        <v>0</v>
      </c>
      <c r="F27" s="28">
        <f t="shared" si="3"/>
        <v>540000</v>
      </c>
      <c r="G27" s="29">
        <v>540000</v>
      </c>
      <c r="H27" s="30">
        <v>0</v>
      </c>
      <c r="I27" s="82">
        <f t="shared" si="4"/>
        <v>540000</v>
      </c>
      <c r="J27" s="83">
        <v>540000</v>
      </c>
      <c r="K27" s="85">
        <v>0</v>
      </c>
      <c r="L27" s="84" t="s">
        <v>37</v>
      </c>
      <c r="M27" s="10"/>
      <c r="O27" s="3"/>
      <c r="R27" s="40"/>
    </row>
    <row r="28" spans="1:18" s="8" customFormat="1" ht="49.5" customHeight="1">
      <c r="A28" s="110" t="s">
        <v>88</v>
      </c>
      <c r="B28" s="1" t="s">
        <v>53</v>
      </c>
      <c r="C28" s="28">
        <f t="shared" si="2"/>
        <v>150000</v>
      </c>
      <c r="D28" s="29">
        <v>150000</v>
      </c>
      <c r="E28" s="61">
        <v>0</v>
      </c>
      <c r="F28" s="28">
        <f t="shared" si="3"/>
        <v>150000</v>
      </c>
      <c r="G28" s="29">
        <v>150000</v>
      </c>
      <c r="H28" s="30">
        <v>0</v>
      </c>
      <c r="I28" s="82">
        <f t="shared" si="4"/>
        <v>150000</v>
      </c>
      <c r="J28" s="83">
        <v>150000</v>
      </c>
      <c r="K28" s="85">
        <v>0</v>
      </c>
      <c r="L28" s="84" t="s">
        <v>37</v>
      </c>
      <c r="M28" s="10"/>
      <c r="O28" s="3"/>
      <c r="R28" s="40"/>
    </row>
    <row r="29" spans="1:15" s="8" customFormat="1" ht="33.75" customHeight="1">
      <c r="A29" s="39" t="s">
        <v>34</v>
      </c>
      <c r="B29" s="26"/>
      <c r="C29" s="27">
        <f t="shared" si="2"/>
        <v>1071500</v>
      </c>
      <c r="D29" s="27">
        <f>D30+D31+D32+D33</f>
        <v>1071500</v>
      </c>
      <c r="E29" s="27">
        <f>E30+E31</f>
        <v>0</v>
      </c>
      <c r="F29" s="28">
        <f t="shared" si="3"/>
        <v>1116421</v>
      </c>
      <c r="G29" s="29">
        <f>G30+G31+G32+G33</f>
        <v>1116421</v>
      </c>
      <c r="H29" s="29">
        <f>H30+H31</f>
        <v>0</v>
      </c>
      <c r="I29" s="86">
        <f t="shared" si="4"/>
        <v>1179139</v>
      </c>
      <c r="J29" s="83">
        <f>J30+J31+J32+J33</f>
        <v>1179139</v>
      </c>
      <c r="K29" s="83">
        <f>K30+K31</f>
        <v>0</v>
      </c>
      <c r="L29" s="49"/>
      <c r="M29" s="15"/>
      <c r="O29" s="3"/>
    </row>
    <row r="30" spans="1:15" s="8" customFormat="1" ht="43.5" customHeight="1">
      <c r="A30" s="109" t="s">
        <v>54</v>
      </c>
      <c r="B30" s="1" t="s">
        <v>53</v>
      </c>
      <c r="C30" s="27">
        <f t="shared" si="2"/>
        <v>140280</v>
      </c>
      <c r="D30" s="30">
        <f>146400-6120</f>
        <v>140280</v>
      </c>
      <c r="E30" s="30">
        <v>0</v>
      </c>
      <c r="F30" s="28">
        <f t="shared" si="3"/>
        <v>146000</v>
      </c>
      <c r="G30" s="29">
        <v>146000</v>
      </c>
      <c r="H30" s="30">
        <v>0</v>
      </c>
      <c r="I30" s="86">
        <f t="shared" si="4"/>
        <v>146000</v>
      </c>
      <c r="J30" s="83">
        <v>146000</v>
      </c>
      <c r="K30" s="85">
        <v>0</v>
      </c>
      <c r="L30" s="87" t="s">
        <v>11</v>
      </c>
      <c r="M30" s="21"/>
      <c r="O30" s="3"/>
    </row>
    <row r="31" spans="1:15" s="8" customFormat="1" ht="41.25" customHeight="1">
      <c r="A31" s="110" t="s">
        <v>55</v>
      </c>
      <c r="B31" s="1" t="s">
        <v>53</v>
      </c>
      <c r="C31" s="27">
        <f t="shared" si="2"/>
        <v>883314</v>
      </c>
      <c r="D31" s="30">
        <v>883314</v>
      </c>
      <c r="E31" s="30">
        <v>0</v>
      </c>
      <c r="F31" s="28">
        <f t="shared" si="3"/>
        <v>919784</v>
      </c>
      <c r="G31" s="29">
        <v>919784</v>
      </c>
      <c r="H31" s="30">
        <v>0</v>
      </c>
      <c r="I31" s="86">
        <f t="shared" si="4"/>
        <v>979819</v>
      </c>
      <c r="J31" s="83">
        <v>979819</v>
      </c>
      <c r="K31" s="85">
        <v>0</v>
      </c>
      <c r="L31" s="87" t="s">
        <v>11</v>
      </c>
      <c r="M31" s="21"/>
      <c r="O31" s="3"/>
    </row>
    <row r="32" spans="1:15" s="8" customFormat="1" ht="45" customHeight="1">
      <c r="A32" s="43" t="s">
        <v>56</v>
      </c>
      <c r="B32" s="1" t="s">
        <v>53</v>
      </c>
      <c r="C32" s="28">
        <f t="shared" si="2"/>
        <v>27906</v>
      </c>
      <c r="D32" s="30">
        <v>27906</v>
      </c>
      <c r="E32" s="61">
        <v>0</v>
      </c>
      <c r="F32" s="28">
        <f t="shared" si="3"/>
        <v>29497</v>
      </c>
      <c r="G32" s="29">
        <v>29497</v>
      </c>
      <c r="H32" s="30">
        <v>0</v>
      </c>
      <c r="I32" s="82">
        <f t="shared" si="4"/>
        <v>31060</v>
      </c>
      <c r="J32" s="83">
        <v>31060</v>
      </c>
      <c r="K32" s="85">
        <v>0</v>
      </c>
      <c r="L32" s="87" t="s">
        <v>11</v>
      </c>
      <c r="M32" s="20"/>
      <c r="O32" s="3"/>
    </row>
    <row r="33" spans="1:15" s="8" customFormat="1" ht="52.5" customHeight="1">
      <c r="A33" s="43" t="s">
        <v>57</v>
      </c>
      <c r="B33" s="1" t="s">
        <v>53</v>
      </c>
      <c r="C33" s="28">
        <f t="shared" si="2"/>
        <v>20000</v>
      </c>
      <c r="D33" s="30">
        <v>20000</v>
      </c>
      <c r="E33" s="61">
        <v>0</v>
      </c>
      <c r="F33" s="28">
        <f>+G33+H33</f>
        <v>21140</v>
      </c>
      <c r="G33" s="29">
        <v>21140</v>
      </c>
      <c r="H33" s="30">
        <v>0</v>
      </c>
      <c r="I33" s="82">
        <f t="shared" si="4"/>
        <v>22260</v>
      </c>
      <c r="J33" s="83">
        <v>22260</v>
      </c>
      <c r="K33" s="85">
        <v>0</v>
      </c>
      <c r="L33" s="87" t="s">
        <v>11</v>
      </c>
      <c r="M33" s="20"/>
      <c r="O33" s="3"/>
    </row>
    <row r="34" spans="1:15" s="8" customFormat="1" ht="52.5" customHeight="1">
      <c r="A34" s="62" t="s">
        <v>58</v>
      </c>
      <c r="B34" s="1" t="s">
        <v>53</v>
      </c>
      <c r="C34" s="27">
        <f t="shared" si="2"/>
        <v>51800</v>
      </c>
      <c r="D34" s="30">
        <v>51800</v>
      </c>
      <c r="E34" s="30">
        <v>0</v>
      </c>
      <c r="F34" s="28">
        <f>G34+H34</f>
        <v>54884</v>
      </c>
      <c r="G34" s="29">
        <v>54884</v>
      </c>
      <c r="H34" s="30">
        <v>0</v>
      </c>
      <c r="I34" s="86">
        <f t="shared" si="4"/>
        <v>58026</v>
      </c>
      <c r="J34" s="83">
        <v>58026</v>
      </c>
      <c r="K34" s="85">
        <v>0</v>
      </c>
      <c r="L34" s="87" t="s">
        <v>12</v>
      </c>
      <c r="M34" s="21"/>
      <c r="O34" s="3"/>
    </row>
    <row r="35" spans="1:15" s="8" customFormat="1" ht="57" customHeight="1">
      <c r="A35" s="111" t="s">
        <v>59</v>
      </c>
      <c r="B35" s="1" t="s">
        <v>53</v>
      </c>
      <c r="C35" s="27">
        <f t="shared" si="2"/>
        <v>20650000</v>
      </c>
      <c r="D35" s="30">
        <v>20650000</v>
      </c>
      <c r="E35" s="30">
        <v>0</v>
      </c>
      <c r="F35" s="28">
        <f>G35+H35</f>
        <v>21000000</v>
      </c>
      <c r="G35" s="29">
        <v>21000000</v>
      </c>
      <c r="H35" s="30">
        <v>0</v>
      </c>
      <c r="I35" s="86">
        <f t="shared" si="4"/>
        <v>21000000</v>
      </c>
      <c r="J35" s="83">
        <v>21000000</v>
      </c>
      <c r="K35" s="85">
        <v>0</v>
      </c>
      <c r="L35" s="84" t="s">
        <v>37</v>
      </c>
      <c r="M35" s="21"/>
      <c r="O35" s="3"/>
    </row>
    <row r="36" spans="1:15" s="8" customFormat="1" ht="74.25" customHeight="1">
      <c r="A36" s="64" t="s">
        <v>93</v>
      </c>
      <c r="B36" s="1" t="s">
        <v>53</v>
      </c>
      <c r="C36" s="27">
        <f t="shared" si="2"/>
        <v>9520</v>
      </c>
      <c r="D36" s="30">
        <v>9520</v>
      </c>
      <c r="E36" s="30">
        <v>0</v>
      </c>
      <c r="F36" s="28">
        <f>G36+H36</f>
        <v>10080</v>
      </c>
      <c r="G36" s="29">
        <v>10080</v>
      </c>
      <c r="H36" s="30">
        <v>0</v>
      </c>
      <c r="I36" s="86">
        <f>+J36</f>
        <v>10640</v>
      </c>
      <c r="J36" s="83">
        <v>10640</v>
      </c>
      <c r="K36" s="85">
        <v>0</v>
      </c>
      <c r="L36" s="117" t="s">
        <v>84</v>
      </c>
      <c r="M36" s="21"/>
      <c r="O36" s="3"/>
    </row>
    <row r="37" spans="1:15" s="8" customFormat="1" ht="58.5" customHeight="1">
      <c r="A37" s="64" t="s">
        <v>60</v>
      </c>
      <c r="B37" s="1" t="s">
        <v>53</v>
      </c>
      <c r="C37" s="27">
        <f t="shared" si="2"/>
        <v>35600</v>
      </c>
      <c r="D37" s="30">
        <v>35600</v>
      </c>
      <c r="E37" s="30">
        <v>0</v>
      </c>
      <c r="F37" s="28">
        <f>G37+H37</f>
        <v>37629</v>
      </c>
      <c r="G37" s="29">
        <v>37629</v>
      </c>
      <c r="H37" s="30">
        <v>0</v>
      </c>
      <c r="I37" s="86">
        <f>+J37</f>
        <v>39623</v>
      </c>
      <c r="J37" s="83">
        <v>39623</v>
      </c>
      <c r="K37" s="85">
        <v>0</v>
      </c>
      <c r="L37" s="116" t="s">
        <v>61</v>
      </c>
      <c r="M37" s="21"/>
      <c r="O37" s="3"/>
    </row>
    <row r="38" spans="1:16" s="8" customFormat="1" ht="19.5" customHeight="1">
      <c r="A38" s="88"/>
      <c r="B38" s="89"/>
      <c r="C38" s="90"/>
      <c r="D38" s="91"/>
      <c r="E38" s="91"/>
      <c r="F38" s="90"/>
      <c r="G38" s="91"/>
      <c r="H38" s="91"/>
      <c r="I38" s="90"/>
      <c r="J38" s="132" t="s">
        <v>19</v>
      </c>
      <c r="K38" s="132"/>
      <c r="L38" s="132"/>
      <c r="M38" s="31"/>
      <c r="N38" s="32"/>
      <c r="O38" s="3"/>
      <c r="P38" s="46"/>
    </row>
    <row r="39" spans="1:16" s="8" customFormat="1" ht="18.75" customHeight="1">
      <c r="A39" s="92">
        <v>1</v>
      </c>
      <c r="B39" s="92">
        <v>2</v>
      </c>
      <c r="C39" s="92">
        <v>3</v>
      </c>
      <c r="D39" s="92">
        <v>4</v>
      </c>
      <c r="E39" s="92">
        <v>5</v>
      </c>
      <c r="F39" s="92">
        <v>6</v>
      </c>
      <c r="G39" s="93">
        <v>7</v>
      </c>
      <c r="H39" s="92">
        <v>8</v>
      </c>
      <c r="I39" s="92">
        <v>9</v>
      </c>
      <c r="J39" s="94">
        <v>10</v>
      </c>
      <c r="K39" s="94">
        <v>11</v>
      </c>
      <c r="L39" s="94">
        <v>12</v>
      </c>
      <c r="M39" s="31"/>
      <c r="N39" s="32"/>
      <c r="O39" s="3"/>
      <c r="P39" s="46"/>
    </row>
    <row r="40" spans="1:15" s="8" customFormat="1" ht="21" customHeight="1">
      <c r="A40" s="129" t="s">
        <v>23</v>
      </c>
      <c r="B40" s="129"/>
      <c r="C40" s="129"/>
      <c r="D40" s="129"/>
      <c r="E40" s="129"/>
      <c r="F40" s="129"/>
      <c r="G40" s="129"/>
      <c r="H40" s="129"/>
      <c r="I40" s="129"/>
      <c r="J40" s="129"/>
      <c r="K40" s="129"/>
      <c r="L40" s="129"/>
      <c r="M40" s="12"/>
      <c r="O40" s="3"/>
    </row>
    <row r="41" spans="1:15" s="8" customFormat="1" ht="30.75" customHeight="1">
      <c r="A41" s="130" t="s">
        <v>20</v>
      </c>
      <c r="B41" s="130"/>
      <c r="C41" s="130"/>
      <c r="D41" s="130"/>
      <c r="E41" s="130"/>
      <c r="F41" s="130"/>
      <c r="G41" s="130"/>
      <c r="H41" s="130"/>
      <c r="I41" s="130"/>
      <c r="J41" s="130"/>
      <c r="K41" s="130"/>
      <c r="L41" s="130"/>
      <c r="M41" s="22"/>
      <c r="O41" s="3"/>
    </row>
    <row r="42" spans="1:15" s="8" customFormat="1" ht="27.75" customHeight="1">
      <c r="A42" s="137" t="s">
        <v>21</v>
      </c>
      <c r="B42" s="138"/>
      <c r="C42" s="138"/>
      <c r="D42" s="138"/>
      <c r="E42" s="138"/>
      <c r="F42" s="138"/>
      <c r="G42" s="138"/>
      <c r="H42" s="138"/>
      <c r="I42" s="138"/>
      <c r="J42" s="138"/>
      <c r="K42" s="138"/>
      <c r="L42" s="139"/>
      <c r="O42" s="3"/>
    </row>
    <row r="43" spans="1:15" s="8" customFormat="1" ht="33.75" customHeight="1">
      <c r="A43" s="65" t="s">
        <v>35</v>
      </c>
      <c r="B43" s="26"/>
      <c r="C43" s="27">
        <f>C44+C45</f>
        <v>198700</v>
      </c>
      <c r="D43" s="27">
        <f>D44+D45</f>
        <v>198700</v>
      </c>
      <c r="E43" s="27">
        <f>SUM(,E45)</f>
        <v>0</v>
      </c>
      <c r="F43" s="27">
        <f>G43+H43</f>
        <v>210026</v>
      </c>
      <c r="G43" s="27">
        <f>G44+G45</f>
        <v>210026</v>
      </c>
      <c r="H43" s="27">
        <f>H44+H45</f>
        <v>0</v>
      </c>
      <c r="I43" s="86">
        <f>J43+K43</f>
        <v>221158</v>
      </c>
      <c r="J43" s="86">
        <f>J44+J45</f>
        <v>221158</v>
      </c>
      <c r="K43" s="86">
        <f>K44+K45</f>
        <v>0</v>
      </c>
      <c r="L43" s="95"/>
      <c r="M43" s="21"/>
      <c r="O43" s="3"/>
    </row>
    <row r="44" spans="1:15" s="8" customFormat="1" ht="66" customHeight="1">
      <c r="A44" s="109" t="s">
        <v>85</v>
      </c>
      <c r="B44" s="1" t="s">
        <v>53</v>
      </c>
      <c r="C44" s="27">
        <f>D44+E44</f>
        <v>64150</v>
      </c>
      <c r="D44" s="30">
        <v>64150</v>
      </c>
      <c r="E44" s="30">
        <v>0</v>
      </c>
      <c r="F44" s="27">
        <f>G44+H44</f>
        <v>67807</v>
      </c>
      <c r="G44" s="30">
        <v>67807</v>
      </c>
      <c r="H44" s="30">
        <v>0</v>
      </c>
      <c r="I44" s="86">
        <f>J44+K44</f>
        <v>71401</v>
      </c>
      <c r="J44" s="85">
        <v>71401</v>
      </c>
      <c r="K44" s="85">
        <v>0</v>
      </c>
      <c r="L44" s="87" t="s">
        <v>11</v>
      </c>
      <c r="M44" s="21"/>
      <c r="O44" s="3"/>
    </row>
    <row r="45" spans="1:15" s="48" customFormat="1" ht="41.25" customHeight="1">
      <c r="A45" s="109" t="s">
        <v>62</v>
      </c>
      <c r="B45" s="1" t="s">
        <v>53</v>
      </c>
      <c r="C45" s="66">
        <f>D45+E45</f>
        <v>134550</v>
      </c>
      <c r="D45" s="67">
        <v>134550</v>
      </c>
      <c r="E45" s="67">
        <v>0</v>
      </c>
      <c r="F45" s="66">
        <f>G45+H45</f>
        <v>142219</v>
      </c>
      <c r="G45" s="68">
        <v>142219</v>
      </c>
      <c r="H45" s="67">
        <v>0</v>
      </c>
      <c r="I45" s="96">
        <f>J45+K45</f>
        <v>149757</v>
      </c>
      <c r="J45" s="97">
        <v>149757</v>
      </c>
      <c r="K45" s="98">
        <v>0</v>
      </c>
      <c r="L45" s="99" t="s">
        <v>11</v>
      </c>
      <c r="M45" s="44"/>
      <c r="O45" s="45"/>
    </row>
    <row r="46" spans="1:15" s="8" customFormat="1" ht="31.5" customHeight="1">
      <c r="A46" s="144" t="s">
        <v>24</v>
      </c>
      <c r="B46" s="145"/>
      <c r="C46" s="145"/>
      <c r="D46" s="145"/>
      <c r="E46" s="145"/>
      <c r="F46" s="145"/>
      <c r="G46" s="145"/>
      <c r="H46" s="145"/>
      <c r="I46" s="145"/>
      <c r="J46" s="145"/>
      <c r="K46" s="145"/>
      <c r="L46" s="146"/>
      <c r="M46" s="10"/>
      <c r="O46" s="3"/>
    </row>
    <row r="47" spans="1:15" s="8" customFormat="1" ht="26.25" customHeight="1">
      <c r="A47" s="157" t="s">
        <v>89</v>
      </c>
      <c r="B47" s="157"/>
      <c r="C47" s="157"/>
      <c r="D47" s="157"/>
      <c r="E47" s="157"/>
      <c r="F47" s="157"/>
      <c r="G47" s="157"/>
      <c r="H47" s="157"/>
      <c r="I47" s="157"/>
      <c r="J47" s="157"/>
      <c r="K47" s="157"/>
      <c r="L47" s="157"/>
      <c r="M47" s="10"/>
      <c r="O47" s="3"/>
    </row>
    <row r="48" spans="1:15" s="8" customFormat="1" ht="30.75" customHeight="1">
      <c r="A48" s="143" t="s">
        <v>90</v>
      </c>
      <c r="B48" s="143"/>
      <c r="C48" s="143"/>
      <c r="D48" s="143"/>
      <c r="E48" s="143"/>
      <c r="F48" s="143"/>
      <c r="G48" s="143"/>
      <c r="H48" s="143"/>
      <c r="I48" s="143"/>
      <c r="J48" s="143"/>
      <c r="K48" s="143"/>
      <c r="L48" s="143"/>
      <c r="M48" s="22"/>
      <c r="O48" s="3"/>
    </row>
    <row r="49" spans="1:15" s="8" customFormat="1" ht="23.25" customHeight="1">
      <c r="A49" s="69" t="s">
        <v>13</v>
      </c>
      <c r="B49" s="1"/>
      <c r="C49" s="28">
        <f>C50+C52</f>
        <v>1326500</v>
      </c>
      <c r="D49" s="28">
        <f>D50+D52</f>
        <v>1326500</v>
      </c>
      <c r="E49" s="28">
        <f>E50+E52</f>
        <v>0</v>
      </c>
      <c r="F49" s="28">
        <f aca="true" t="shared" si="5" ref="F49:F55">G49+H49</f>
        <v>1385844</v>
      </c>
      <c r="G49" s="28">
        <f>G50+G52</f>
        <v>1385844</v>
      </c>
      <c r="H49" s="28">
        <f>H50+H52</f>
        <v>0</v>
      </c>
      <c r="I49" s="82">
        <f aca="true" t="shared" si="6" ref="I49:I55">J49+K49</f>
        <v>1444169</v>
      </c>
      <c r="J49" s="82">
        <f>J50+J52</f>
        <v>1444169</v>
      </c>
      <c r="K49" s="82">
        <f>K50+K52</f>
        <v>0</v>
      </c>
      <c r="L49" s="84"/>
      <c r="M49" s="14"/>
      <c r="O49" s="3"/>
    </row>
    <row r="50" spans="1:15" s="8" customFormat="1" ht="33" customHeight="1">
      <c r="A50" s="65" t="s">
        <v>39</v>
      </c>
      <c r="B50" s="26"/>
      <c r="C50" s="27">
        <f>C51</f>
        <v>550390</v>
      </c>
      <c r="D50" s="27">
        <f>D51</f>
        <v>550390</v>
      </c>
      <c r="E50" s="27">
        <f>E51</f>
        <v>0</v>
      </c>
      <c r="F50" s="27">
        <f t="shared" si="5"/>
        <v>581762</v>
      </c>
      <c r="G50" s="27">
        <f>G51</f>
        <v>581762</v>
      </c>
      <c r="H50" s="27">
        <f>H51</f>
        <v>0</v>
      </c>
      <c r="I50" s="86">
        <f t="shared" si="6"/>
        <v>612595</v>
      </c>
      <c r="J50" s="86">
        <f>J51</f>
        <v>612595</v>
      </c>
      <c r="K50" s="86">
        <f>K51</f>
        <v>0</v>
      </c>
      <c r="L50" s="84"/>
      <c r="M50" s="11"/>
      <c r="O50" s="3"/>
    </row>
    <row r="51" spans="1:16" s="8" customFormat="1" ht="56.25" customHeight="1">
      <c r="A51" s="109" t="s">
        <v>63</v>
      </c>
      <c r="B51" s="1" t="s">
        <v>53</v>
      </c>
      <c r="C51" s="27">
        <f>D51+E51</f>
        <v>550390</v>
      </c>
      <c r="D51" s="30">
        <v>550390</v>
      </c>
      <c r="E51" s="30">
        <v>0</v>
      </c>
      <c r="F51" s="28">
        <f t="shared" si="5"/>
        <v>581762</v>
      </c>
      <c r="G51" s="29">
        <v>581762</v>
      </c>
      <c r="H51" s="30">
        <v>0</v>
      </c>
      <c r="I51" s="86">
        <f t="shared" si="6"/>
        <v>612595</v>
      </c>
      <c r="J51" s="83">
        <v>612595</v>
      </c>
      <c r="K51" s="85">
        <v>0</v>
      </c>
      <c r="L51" s="84" t="s">
        <v>38</v>
      </c>
      <c r="M51" s="25"/>
      <c r="N51" s="11"/>
      <c r="P51" s="3"/>
    </row>
    <row r="52" spans="1:15" s="8" customFormat="1" ht="44.25" customHeight="1">
      <c r="A52" s="118" t="s">
        <v>91</v>
      </c>
      <c r="B52" s="1"/>
      <c r="C52" s="27">
        <f>D52+E52</f>
        <v>776110</v>
      </c>
      <c r="D52" s="27">
        <f>SUM(D53)+D55+D54</f>
        <v>776110</v>
      </c>
      <c r="E52" s="27">
        <f>SUM(E53)+E55</f>
        <v>0</v>
      </c>
      <c r="F52" s="27">
        <f t="shared" si="5"/>
        <v>804082</v>
      </c>
      <c r="G52" s="27">
        <f>SUM(G53)+G55+G54</f>
        <v>804082</v>
      </c>
      <c r="H52" s="27">
        <f>SUM(H53)+H55</f>
        <v>0</v>
      </c>
      <c r="I52" s="86">
        <f t="shared" si="6"/>
        <v>831574</v>
      </c>
      <c r="J52" s="86">
        <f>SUM(J53)+J55+J54</f>
        <v>831574</v>
      </c>
      <c r="K52" s="86">
        <f>SUM(K53)+K55</f>
        <v>0</v>
      </c>
      <c r="L52" s="84"/>
      <c r="M52" s="21"/>
      <c r="O52" s="3"/>
    </row>
    <row r="53" spans="1:15" s="8" customFormat="1" ht="52.5" customHeight="1">
      <c r="A53" s="109" t="s">
        <v>64</v>
      </c>
      <c r="B53" s="1" t="s">
        <v>53</v>
      </c>
      <c r="C53" s="27">
        <f>D53+E53</f>
        <v>180000</v>
      </c>
      <c r="D53" s="30">
        <v>180000</v>
      </c>
      <c r="E53" s="30">
        <v>0</v>
      </c>
      <c r="F53" s="27">
        <f t="shared" si="5"/>
        <v>180000</v>
      </c>
      <c r="G53" s="30">
        <v>180000</v>
      </c>
      <c r="H53" s="30">
        <v>0</v>
      </c>
      <c r="I53" s="86">
        <f t="shared" si="6"/>
        <v>180000</v>
      </c>
      <c r="J53" s="85">
        <v>180000</v>
      </c>
      <c r="K53" s="85">
        <v>0</v>
      </c>
      <c r="L53" s="84" t="s">
        <v>38</v>
      </c>
      <c r="M53" s="21"/>
      <c r="O53" s="3"/>
    </row>
    <row r="54" spans="1:15" s="8" customFormat="1" ht="45" customHeight="1">
      <c r="A54" s="109" t="s">
        <v>65</v>
      </c>
      <c r="B54" s="1" t="s">
        <v>53</v>
      </c>
      <c r="C54" s="27">
        <f>D54+E54</f>
        <v>490744</v>
      </c>
      <c r="D54" s="30">
        <v>490744</v>
      </c>
      <c r="E54" s="30">
        <v>0</v>
      </c>
      <c r="F54" s="27">
        <f t="shared" si="5"/>
        <v>518716</v>
      </c>
      <c r="G54" s="30">
        <v>518716</v>
      </c>
      <c r="H54" s="30">
        <v>0</v>
      </c>
      <c r="I54" s="86">
        <f t="shared" si="6"/>
        <v>546208</v>
      </c>
      <c r="J54" s="85">
        <v>546208</v>
      </c>
      <c r="K54" s="85">
        <v>0</v>
      </c>
      <c r="L54" s="84" t="s">
        <v>38</v>
      </c>
      <c r="M54" s="21"/>
      <c r="O54" s="3"/>
    </row>
    <row r="55" spans="1:15" s="8" customFormat="1" ht="47.25" customHeight="1">
      <c r="A55" s="109" t="s">
        <v>83</v>
      </c>
      <c r="B55" s="1" t="s">
        <v>53</v>
      </c>
      <c r="C55" s="27">
        <f>D55+E55</f>
        <v>105366</v>
      </c>
      <c r="D55" s="30">
        <v>105366</v>
      </c>
      <c r="E55" s="30">
        <v>0</v>
      </c>
      <c r="F55" s="27">
        <f t="shared" si="5"/>
        <v>105366</v>
      </c>
      <c r="G55" s="30">
        <v>105366</v>
      </c>
      <c r="H55" s="30">
        <v>0</v>
      </c>
      <c r="I55" s="86">
        <f t="shared" si="6"/>
        <v>105366</v>
      </c>
      <c r="J55" s="85">
        <v>105366</v>
      </c>
      <c r="K55" s="85">
        <v>0</v>
      </c>
      <c r="L55" s="84" t="s">
        <v>38</v>
      </c>
      <c r="M55" s="21"/>
      <c r="O55" s="3"/>
    </row>
    <row r="56" spans="1:16" s="8" customFormat="1" ht="19.5" customHeight="1">
      <c r="A56" s="88"/>
      <c r="B56" s="89"/>
      <c r="C56" s="90"/>
      <c r="D56" s="91"/>
      <c r="E56" s="91"/>
      <c r="F56" s="90"/>
      <c r="G56" s="91"/>
      <c r="H56" s="91"/>
      <c r="I56" s="90"/>
      <c r="J56" s="148" t="s">
        <v>19</v>
      </c>
      <c r="K56" s="148"/>
      <c r="L56" s="148"/>
      <c r="M56" s="31"/>
      <c r="N56" s="32"/>
      <c r="O56" s="3"/>
      <c r="P56" s="46"/>
    </row>
    <row r="57" spans="1:16" s="8" customFormat="1" ht="18.75" customHeight="1">
      <c r="A57" s="92">
        <v>1</v>
      </c>
      <c r="B57" s="92">
        <v>2</v>
      </c>
      <c r="C57" s="92">
        <v>3</v>
      </c>
      <c r="D57" s="92">
        <v>4</v>
      </c>
      <c r="E57" s="92">
        <v>5</v>
      </c>
      <c r="F57" s="92">
        <v>6</v>
      </c>
      <c r="G57" s="93">
        <v>7</v>
      </c>
      <c r="H57" s="92">
        <v>8</v>
      </c>
      <c r="I57" s="92">
        <v>9</v>
      </c>
      <c r="J57" s="100">
        <v>10</v>
      </c>
      <c r="K57" s="100">
        <v>11</v>
      </c>
      <c r="L57" s="100">
        <v>12</v>
      </c>
      <c r="M57" s="31"/>
      <c r="N57" s="32"/>
      <c r="O57" s="3"/>
      <c r="P57" s="46"/>
    </row>
    <row r="58" spans="1:15" s="8" customFormat="1" ht="30" customHeight="1">
      <c r="A58" s="140" t="s">
        <v>66</v>
      </c>
      <c r="B58" s="141"/>
      <c r="C58" s="141"/>
      <c r="D58" s="141"/>
      <c r="E58" s="141"/>
      <c r="F58" s="141"/>
      <c r="G58" s="141"/>
      <c r="H58" s="141"/>
      <c r="I58" s="141"/>
      <c r="J58" s="141"/>
      <c r="K58" s="141"/>
      <c r="L58" s="142"/>
      <c r="M58" s="23"/>
      <c r="N58" s="7"/>
      <c r="O58" s="3"/>
    </row>
    <row r="59" spans="1:15" s="8" customFormat="1" ht="24.75" customHeight="1">
      <c r="A59" s="158" t="s">
        <v>67</v>
      </c>
      <c r="B59" s="158"/>
      <c r="C59" s="158"/>
      <c r="D59" s="158"/>
      <c r="E59" s="158"/>
      <c r="F59" s="158"/>
      <c r="G59" s="158"/>
      <c r="H59" s="158"/>
      <c r="I59" s="158"/>
      <c r="J59" s="158"/>
      <c r="K59" s="158"/>
      <c r="L59" s="158"/>
      <c r="M59" s="24"/>
      <c r="O59" s="3"/>
    </row>
    <row r="60" spans="1:15" s="8" customFormat="1" ht="26.25" customHeight="1">
      <c r="A60" s="70" t="s">
        <v>13</v>
      </c>
      <c r="B60" s="16"/>
      <c r="C60" s="28">
        <f>D60+E60</f>
        <v>1439402</v>
      </c>
      <c r="D60" s="28">
        <f>D62+D63+D64+D66</f>
        <v>1439402</v>
      </c>
      <c r="E60" s="28">
        <f>E62+E63+E64+E66</f>
        <v>0</v>
      </c>
      <c r="F60" s="27">
        <f>G60+H60</f>
        <v>1436410</v>
      </c>
      <c r="G60" s="27">
        <f>+SUM(G62,G63,G64,G66)</f>
        <v>1436410</v>
      </c>
      <c r="H60" s="28">
        <v>0</v>
      </c>
      <c r="I60" s="27">
        <f>+K60+J60</f>
        <v>1529600</v>
      </c>
      <c r="J60" s="27">
        <f>+SUM(J62,J63)+J64+J66</f>
        <v>1529600</v>
      </c>
      <c r="K60" s="28">
        <v>0</v>
      </c>
      <c r="L60" s="80"/>
      <c r="M60" s="14"/>
      <c r="O60" s="3"/>
    </row>
    <row r="61" spans="1:15" s="8" customFormat="1" ht="26.25" customHeight="1">
      <c r="A61" s="134" t="s">
        <v>25</v>
      </c>
      <c r="B61" s="135"/>
      <c r="C61" s="135"/>
      <c r="D61" s="135"/>
      <c r="E61" s="135"/>
      <c r="F61" s="135"/>
      <c r="G61" s="135"/>
      <c r="H61" s="135"/>
      <c r="I61" s="135"/>
      <c r="J61" s="135"/>
      <c r="K61" s="135"/>
      <c r="L61" s="136"/>
      <c r="M61" s="14"/>
      <c r="O61" s="3"/>
    </row>
    <row r="62" spans="1:15" s="8" customFormat="1" ht="66" customHeight="1">
      <c r="A62" s="111" t="s">
        <v>68</v>
      </c>
      <c r="B62" s="1" t="s">
        <v>53</v>
      </c>
      <c r="C62" s="27">
        <f>D62+E62</f>
        <v>241920</v>
      </c>
      <c r="D62" s="30">
        <v>241920</v>
      </c>
      <c r="E62" s="30">
        <v>0</v>
      </c>
      <c r="F62" s="28">
        <f>G62+H62</f>
        <v>256480</v>
      </c>
      <c r="G62" s="29">
        <v>256480</v>
      </c>
      <c r="H62" s="29">
        <v>0</v>
      </c>
      <c r="I62" s="27">
        <f>J62+K62</f>
        <v>268800</v>
      </c>
      <c r="J62" s="29">
        <v>268800</v>
      </c>
      <c r="K62" s="30">
        <v>0</v>
      </c>
      <c r="L62" s="16" t="s">
        <v>9</v>
      </c>
      <c r="M62" s="17"/>
      <c r="O62" s="3"/>
    </row>
    <row r="63" spans="1:15" s="8" customFormat="1" ht="68.25" customHeight="1">
      <c r="A63" s="111" t="s">
        <v>69</v>
      </c>
      <c r="B63" s="1" t="s">
        <v>53</v>
      </c>
      <c r="C63" s="27">
        <f>D63+E63</f>
        <v>1058112</v>
      </c>
      <c r="D63" s="30">
        <v>1058112</v>
      </c>
      <c r="E63" s="71">
        <v>0</v>
      </c>
      <c r="F63" s="28">
        <f>G63+H63</f>
        <v>1122240</v>
      </c>
      <c r="G63" s="29">
        <v>1122240</v>
      </c>
      <c r="H63" s="29">
        <v>0</v>
      </c>
      <c r="I63" s="27">
        <f>J63+K63</f>
        <v>1200000</v>
      </c>
      <c r="J63" s="29">
        <v>1200000</v>
      </c>
      <c r="K63" s="30">
        <v>0</v>
      </c>
      <c r="L63" s="16" t="s">
        <v>9</v>
      </c>
      <c r="M63" s="18"/>
      <c r="O63" s="3"/>
    </row>
    <row r="64" spans="1:15" s="8" customFormat="1" ht="66.75" customHeight="1">
      <c r="A64" s="111" t="s">
        <v>70</v>
      </c>
      <c r="B64" s="1" t="s">
        <v>53</v>
      </c>
      <c r="C64" s="27">
        <f>D64+E64</f>
        <v>54485</v>
      </c>
      <c r="D64" s="30">
        <v>54485</v>
      </c>
      <c r="E64" s="71">
        <v>0</v>
      </c>
      <c r="F64" s="28">
        <f>G64+H64</f>
        <v>57690</v>
      </c>
      <c r="G64" s="29">
        <v>57690</v>
      </c>
      <c r="H64" s="29">
        <v>0</v>
      </c>
      <c r="I64" s="27">
        <f>J64+K64</f>
        <v>60800</v>
      </c>
      <c r="J64" s="29">
        <v>60800</v>
      </c>
      <c r="K64" s="30">
        <v>0</v>
      </c>
      <c r="L64" s="16" t="s">
        <v>9</v>
      </c>
      <c r="M64" s="18"/>
      <c r="O64" s="3"/>
    </row>
    <row r="65" spans="1:15" s="8" customFormat="1" ht="26.25" customHeight="1">
      <c r="A65" s="134" t="s">
        <v>97</v>
      </c>
      <c r="B65" s="135"/>
      <c r="C65" s="135"/>
      <c r="D65" s="135"/>
      <c r="E65" s="135"/>
      <c r="F65" s="135"/>
      <c r="G65" s="135"/>
      <c r="H65" s="135"/>
      <c r="I65" s="135"/>
      <c r="J65" s="135"/>
      <c r="K65" s="135"/>
      <c r="L65" s="136"/>
      <c r="M65" s="14"/>
      <c r="O65" s="3"/>
    </row>
    <row r="66" spans="1:15" s="8" customFormat="1" ht="57" customHeight="1">
      <c r="A66" s="111" t="s">
        <v>98</v>
      </c>
      <c r="B66" s="1" t="s">
        <v>53</v>
      </c>
      <c r="C66" s="27">
        <f>D66+E66</f>
        <v>84885</v>
      </c>
      <c r="D66" s="30">
        <v>84885</v>
      </c>
      <c r="E66" s="71">
        <v>0</v>
      </c>
      <c r="F66" s="28">
        <f>G66+H66</f>
        <v>0</v>
      </c>
      <c r="G66" s="29">
        <v>0</v>
      </c>
      <c r="H66" s="29">
        <v>0</v>
      </c>
      <c r="I66" s="27">
        <f>J66+K66</f>
        <v>0</v>
      </c>
      <c r="J66" s="29">
        <v>0</v>
      </c>
      <c r="K66" s="30">
        <v>0</v>
      </c>
      <c r="L66" s="16" t="s">
        <v>9</v>
      </c>
      <c r="M66" s="18"/>
      <c r="O66" s="3"/>
    </row>
    <row r="67" spans="1:15" s="8" customFormat="1" ht="36" customHeight="1">
      <c r="A67" s="149" t="s">
        <v>71</v>
      </c>
      <c r="B67" s="149"/>
      <c r="C67" s="149"/>
      <c r="D67" s="149"/>
      <c r="E67" s="149"/>
      <c r="F67" s="149"/>
      <c r="G67" s="149"/>
      <c r="H67" s="149"/>
      <c r="I67" s="149"/>
      <c r="J67" s="149"/>
      <c r="K67" s="149"/>
      <c r="L67" s="149"/>
      <c r="M67" s="10"/>
      <c r="N67" s="7"/>
      <c r="O67" s="3"/>
    </row>
    <row r="68" spans="1:15" s="8" customFormat="1" ht="39" customHeight="1">
      <c r="A68" s="159" t="s">
        <v>72</v>
      </c>
      <c r="B68" s="159"/>
      <c r="C68" s="159"/>
      <c r="D68" s="159"/>
      <c r="E68" s="159"/>
      <c r="F68" s="159"/>
      <c r="G68" s="159"/>
      <c r="H68" s="159"/>
      <c r="I68" s="159"/>
      <c r="J68" s="159"/>
      <c r="K68" s="159"/>
      <c r="L68" s="159"/>
      <c r="M68" s="21"/>
      <c r="O68" s="3"/>
    </row>
    <row r="69" spans="1:15" s="8" customFormat="1" ht="25.5" customHeight="1">
      <c r="A69" s="69" t="s">
        <v>0</v>
      </c>
      <c r="B69" s="16"/>
      <c r="C69" s="27">
        <f>+E69+D69</f>
        <v>6704205</v>
      </c>
      <c r="D69" s="27">
        <f>+SUM(D71,D78)+D72</f>
        <v>6704205</v>
      </c>
      <c r="E69" s="28">
        <v>0</v>
      </c>
      <c r="F69" s="27">
        <f>+H69+G69</f>
        <v>7128508</v>
      </c>
      <c r="G69" s="27">
        <f>+SUM(G71,G78)+G72</f>
        <v>7128508</v>
      </c>
      <c r="H69" s="28">
        <v>0</v>
      </c>
      <c r="I69" s="27">
        <f>+K69+J69</f>
        <v>7564702</v>
      </c>
      <c r="J69" s="27">
        <f>+SUM(J71,J78)+J72</f>
        <v>7564702</v>
      </c>
      <c r="K69" s="28">
        <v>0</v>
      </c>
      <c r="L69" s="53"/>
      <c r="M69" s="14"/>
      <c r="O69" s="3"/>
    </row>
    <row r="70" spans="1:15" s="8" customFormat="1" ht="22.5" customHeight="1">
      <c r="A70" s="125" t="s">
        <v>26</v>
      </c>
      <c r="B70" s="125"/>
      <c r="C70" s="125"/>
      <c r="D70" s="125"/>
      <c r="E70" s="125"/>
      <c r="F70" s="125"/>
      <c r="G70" s="125"/>
      <c r="H70" s="125"/>
      <c r="I70" s="125"/>
      <c r="J70" s="125"/>
      <c r="K70" s="125"/>
      <c r="L70" s="125"/>
      <c r="M70" s="17"/>
      <c r="O70" s="3"/>
    </row>
    <row r="71" spans="1:15" s="8" customFormat="1" ht="94.5" customHeight="1">
      <c r="A71" s="63" t="s">
        <v>73</v>
      </c>
      <c r="B71" s="1" t="s">
        <v>53</v>
      </c>
      <c r="C71" s="27">
        <f>D71+E71</f>
        <v>2968620</v>
      </c>
      <c r="D71" s="30">
        <v>2968620</v>
      </c>
      <c r="E71" s="30">
        <v>0</v>
      </c>
      <c r="F71" s="28">
        <f>G71+H71</f>
        <v>3179230</v>
      </c>
      <c r="G71" s="29">
        <v>3179230</v>
      </c>
      <c r="H71" s="29">
        <v>0</v>
      </c>
      <c r="I71" s="27">
        <f>J71+K71</f>
        <v>3393920</v>
      </c>
      <c r="J71" s="29">
        <v>3393920</v>
      </c>
      <c r="K71" s="30">
        <v>0</v>
      </c>
      <c r="L71" s="16" t="s">
        <v>9</v>
      </c>
      <c r="M71" s="17"/>
      <c r="O71" s="3"/>
    </row>
    <row r="72" spans="1:15" s="8" customFormat="1" ht="84.75" customHeight="1">
      <c r="A72" s="63" t="s">
        <v>74</v>
      </c>
      <c r="B72" s="1" t="s">
        <v>53</v>
      </c>
      <c r="C72" s="27">
        <f>D72+E72</f>
        <v>144585</v>
      </c>
      <c r="D72" s="30">
        <v>144585</v>
      </c>
      <c r="E72" s="30">
        <v>0</v>
      </c>
      <c r="F72" s="28">
        <f>G72+H72</f>
        <v>153090</v>
      </c>
      <c r="G72" s="29">
        <v>153090</v>
      </c>
      <c r="H72" s="29">
        <v>0</v>
      </c>
      <c r="I72" s="27">
        <f>J72+K72</f>
        <v>161690</v>
      </c>
      <c r="J72" s="29">
        <v>161690</v>
      </c>
      <c r="K72" s="30">
        <v>0</v>
      </c>
      <c r="L72" s="16" t="s">
        <v>9</v>
      </c>
      <c r="M72" s="17"/>
      <c r="O72" s="3"/>
    </row>
    <row r="73" spans="1:15" s="8" customFormat="1" ht="16.5" customHeight="1">
      <c r="A73" s="115"/>
      <c r="B73" s="6"/>
      <c r="C73" s="75"/>
      <c r="D73" s="76"/>
      <c r="E73" s="76"/>
      <c r="F73" s="77"/>
      <c r="G73" s="78"/>
      <c r="H73" s="78"/>
      <c r="I73" s="75"/>
      <c r="J73" s="78"/>
      <c r="K73" s="76"/>
      <c r="L73" s="114"/>
      <c r="M73" s="17"/>
      <c r="O73" s="3"/>
    </row>
    <row r="74" spans="1:15" s="8" customFormat="1" ht="16.5" customHeight="1">
      <c r="A74" s="115"/>
      <c r="B74" s="6"/>
      <c r="C74" s="75"/>
      <c r="D74" s="76"/>
      <c r="E74" s="76"/>
      <c r="F74" s="77"/>
      <c r="G74" s="78"/>
      <c r="H74" s="78"/>
      <c r="I74" s="75"/>
      <c r="J74" s="78"/>
      <c r="K74" s="76"/>
      <c r="L74" s="114"/>
      <c r="M74" s="17"/>
      <c r="O74" s="3"/>
    </row>
    <row r="75" spans="1:16" s="8" customFormat="1" ht="33" customHeight="1">
      <c r="A75" s="72"/>
      <c r="B75" s="6"/>
      <c r="C75" s="73"/>
      <c r="D75" s="74"/>
      <c r="E75" s="74"/>
      <c r="F75" s="73"/>
      <c r="G75" s="74"/>
      <c r="H75" s="74"/>
      <c r="I75" s="73"/>
      <c r="J75" s="133" t="s">
        <v>19</v>
      </c>
      <c r="K75" s="133"/>
      <c r="L75" s="133"/>
      <c r="M75" s="31"/>
      <c r="N75" s="32"/>
      <c r="O75" s="3"/>
      <c r="P75" s="46"/>
    </row>
    <row r="76" spans="1:16" s="8" customFormat="1" ht="17.25" customHeight="1">
      <c r="A76" s="35">
        <v>1</v>
      </c>
      <c r="B76" s="35">
        <v>2</v>
      </c>
      <c r="C76" s="35">
        <v>3</v>
      </c>
      <c r="D76" s="35">
        <v>4</v>
      </c>
      <c r="E76" s="35">
        <v>5</v>
      </c>
      <c r="F76" s="35">
        <v>6</v>
      </c>
      <c r="G76" s="36">
        <v>7</v>
      </c>
      <c r="H76" s="35">
        <v>8</v>
      </c>
      <c r="I76" s="35">
        <v>9</v>
      </c>
      <c r="J76" s="81">
        <v>10</v>
      </c>
      <c r="K76" s="81">
        <v>11</v>
      </c>
      <c r="L76" s="81">
        <v>12</v>
      </c>
      <c r="M76" s="31"/>
      <c r="N76" s="32"/>
      <c r="O76" s="3"/>
      <c r="P76" s="46"/>
    </row>
    <row r="77" spans="1:15" s="8" customFormat="1" ht="36.75" customHeight="1">
      <c r="A77" s="134" t="s">
        <v>27</v>
      </c>
      <c r="B77" s="135"/>
      <c r="C77" s="135"/>
      <c r="D77" s="135"/>
      <c r="E77" s="135"/>
      <c r="F77" s="135"/>
      <c r="G77" s="135"/>
      <c r="H77" s="135"/>
      <c r="I77" s="135"/>
      <c r="J77" s="135"/>
      <c r="K77" s="135"/>
      <c r="L77" s="136"/>
      <c r="M77" s="18" t="s">
        <v>8</v>
      </c>
      <c r="O77" s="3"/>
    </row>
    <row r="78" spans="1:25" ht="83.25" customHeight="1">
      <c r="A78" s="63" t="s">
        <v>75</v>
      </c>
      <c r="B78" s="1"/>
      <c r="C78" s="27">
        <f>C79+C80</f>
        <v>3591000</v>
      </c>
      <c r="D78" s="30">
        <f>D79+D80</f>
        <v>3591000</v>
      </c>
      <c r="E78" s="30">
        <v>0</v>
      </c>
      <c r="F78" s="28">
        <f>G78+H78</f>
        <v>3796188</v>
      </c>
      <c r="G78" s="29">
        <f>SUM(G79+G80)</f>
        <v>3796188</v>
      </c>
      <c r="H78" s="29">
        <f>SUM(H79:H79)</f>
        <v>0</v>
      </c>
      <c r="I78" s="27">
        <f>J78+K78</f>
        <v>4009092</v>
      </c>
      <c r="J78" s="29">
        <f>SUM(J79:J79)+J80</f>
        <v>4009092</v>
      </c>
      <c r="K78" s="29">
        <f>SUM(K79:K79)</f>
        <v>0</v>
      </c>
      <c r="L78" s="51"/>
      <c r="M78" s="17"/>
      <c r="O78" s="3"/>
      <c r="P78" s="8"/>
      <c r="Q78" s="8"/>
      <c r="R78" s="8"/>
      <c r="S78" s="8"/>
      <c r="T78" s="8"/>
      <c r="U78" s="8"/>
      <c r="V78" s="8"/>
      <c r="W78" s="8"/>
      <c r="X78" s="8"/>
      <c r="Y78" s="8"/>
    </row>
    <row r="79" spans="1:25" ht="77.25" customHeight="1">
      <c r="A79" s="43" t="s">
        <v>76</v>
      </c>
      <c r="B79" s="1" t="s">
        <v>53</v>
      </c>
      <c r="C79" s="27">
        <f>D79+E79</f>
        <v>84000</v>
      </c>
      <c r="D79" s="30">
        <v>84000</v>
      </c>
      <c r="E79" s="30">
        <v>0</v>
      </c>
      <c r="F79" s="28">
        <f>G79+H79</f>
        <v>88788</v>
      </c>
      <c r="G79" s="29">
        <v>88788</v>
      </c>
      <c r="H79" s="29">
        <v>0</v>
      </c>
      <c r="I79" s="27">
        <f>J79+K79</f>
        <v>93492</v>
      </c>
      <c r="J79" s="29">
        <v>93492</v>
      </c>
      <c r="K79" s="30">
        <v>0</v>
      </c>
      <c r="L79" s="16" t="s">
        <v>9</v>
      </c>
      <c r="M79" s="17"/>
      <c r="O79" s="3"/>
      <c r="P79" s="8"/>
      <c r="Q79" s="8"/>
      <c r="R79" s="8"/>
      <c r="S79" s="8"/>
      <c r="T79" s="8"/>
      <c r="U79" s="8"/>
      <c r="V79" s="8"/>
      <c r="W79" s="8"/>
      <c r="X79" s="8"/>
      <c r="Y79" s="8"/>
    </row>
    <row r="80" spans="1:25" ht="81" customHeight="1">
      <c r="A80" s="79" t="s">
        <v>92</v>
      </c>
      <c r="B80" s="1" t="s">
        <v>53</v>
      </c>
      <c r="C80" s="27">
        <f>D80+E80</f>
        <v>3507000</v>
      </c>
      <c r="D80" s="30">
        <v>3507000</v>
      </c>
      <c r="E80" s="30">
        <v>0</v>
      </c>
      <c r="F80" s="28">
        <f>G80+H80</f>
        <v>3707400</v>
      </c>
      <c r="G80" s="29">
        <v>3707400</v>
      </c>
      <c r="H80" s="29">
        <v>0</v>
      </c>
      <c r="I80" s="27">
        <f>J80+K80</f>
        <v>3915600</v>
      </c>
      <c r="J80" s="29">
        <v>3915600</v>
      </c>
      <c r="K80" s="30">
        <v>0</v>
      </c>
      <c r="L80" s="16" t="s">
        <v>9</v>
      </c>
      <c r="M80" s="17"/>
      <c r="O80" s="3"/>
      <c r="P80" s="8"/>
      <c r="Q80" s="8"/>
      <c r="R80" s="8"/>
      <c r="S80" s="8"/>
      <c r="T80" s="8"/>
      <c r="U80" s="8"/>
      <c r="V80" s="8"/>
      <c r="W80" s="8"/>
      <c r="X80" s="8"/>
      <c r="Y80" s="8"/>
    </row>
    <row r="81" spans="1:25" ht="29.25" customHeight="1">
      <c r="A81" s="144" t="s">
        <v>28</v>
      </c>
      <c r="B81" s="145"/>
      <c r="C81" s="145"/>
      <c r="D81" s="145"/>
      <c r="E81" s="145"/>
      <c r="F81" s="145"/>
      <c r="G81" s="145"/>
      <c r="H81" s="145"/>
      <c r="I81" s="145"/>
      <c r="J81" s="145"/>
      <c r="K81" s="145"/>
      <c r="L81" s="146"/>
      <c r="M81" s="17"/>
      <c r="O81" s="3"/>
      <c r="P81" s="8"/>
      <c r="Q81" s="8"/>
      <c r="R81" s="8"/>
      <c r="S81" s="8"/>
      <c r="T81" s="8"/>
      <c r="U81" s="8"/>
      <c r="V81" s="8"/>
      <c r="W81" s="8"/>
      <c r="X81" s="8"/>
      <c r="Y81" s="8"/>
    </row>
    <row r="82" spans="1:16" s="8" customFormat="1" ht="44.25" customHeight="1">
      <c r="A82" s="153" t="s">
        <v>30</v>
      </c>
      <c r="B82" s="154"/>
      <c r="C82" s="154"/>
      <c r="D82" s="154"/>
      <c r="E82" s="154"/>
      <c r="F82" s="154"/>
      <c r="G82" s="154"/>
      <c r="H82" s="154"/>
      <c r="I82" s="154"/>
      <c r="J82" s="154"/>
      <c r="K82" s="154"/>
      <c r="L82" s="155"/>
      <c r="M82" s="31"/>
      <c r="N82" s="32"/>
      <c r="O82" s="3"/>
      <c r="P82" s="46"/>
    </row>
    <row r="83" spans="1:15" s="8" customFormat="1" ht="46.5" customHeight="1">
      <c r="A83" s="150" t="s">
        <v>31</v>
      </c>
      <c r="B83" s="151"/>
      <c r="C83" s="151"/>
      <c r="D83" s="151"/>
      <c r="E83" s="151"/>
      <c r="F83" s="151"/>
      <c r="G83" s="151"/>
      <c r="H83" s="151"/>
      <c r="I83" s="151"/>
      <c r="J83" s="151"/>
      <c r="K83" s="151"/>
      <c r="L83" s="152"/>
      <c r="O83" s="3"/>
    </row>
    <row r="84" spans="1:15" s="8" customFormat="1" ht="107.25" customHeight="1">
      <c r="A84" s="65" t="s">
        <v>36</v>
      </c>
      <c r="B84" s="1" t="s">
        <v>53</v>
      </c>
      <c r="C84" s="27">
        <f>D84+E84</f>
        <v>1000000</v>
      </c>
      <c r="D84" s="30">
        <v>1000000</v>
      </c>
      <c r="E84" s="30">
        <v>0</v>
      </c>
      <c r="F84" s="28">
        <f>G84+H84</f>
        <v>0</v>
      </c>
      <c r="G84" s="29">
        <v>0</v>
      </c>
      <c r="H84" s="29">
        <v>0</v>
      </c>
      <c r="I84" s="86">
        <f>J84+K84</f>
        <v>0</v>
      </c>
      <c r="J84" s="83">
        <v>0</v>
      </c>
      <c r="K84" s="85">
        <v>0</v>
      </c>
      <c r="L84" s="84" t="s">
        <v>38</v>
      </c>
      <c r="O84" s="3"/>
    </row>
    <row r="85" spans="1:15" s="8" customFormat="1" ht="23.25" customHeight="1">
      <c r="A85" s="160" t="s">
        <v>77</v>
      </c>
      <c r="B85" s="160"/>
      <c r="C85" s="160"/>
      <c r="D85" s="160"/>
      <c r="E85" s="160"/>
      <c r="F85" s="160"/>
      <c r="G85" s="160"/>
      <c r="H85" s="160"/>
      <c r="I85" s="160"/>
      <c r="J85" s="160"/>
      <c r="K85" s="160"/>
      <c r="L85" s="160"/>
      <c r="M85" s="15"/>
      <c r="O85" s="3"/>
    </row>
    <row r="86" spans="1:15" s="8" customFormat="1" ht="21" customHeight="1">
      <c r="A86" s="161" t="s">
        <v>78</v>
      </c>
      <c r="B86" s="161"/>
      <c r="C86" s="161"/>
      <c r="D86" s="161"/>
      <c r="E86" s="161"/>
      <c r="F86" s="161"/>
      <c r="G86" s="161"/>
      <c r="H86" s="161"/>
      <c r="I86" s="161"/>
      <c r="J86" s="161"/>
      <c r="K86" s="161"/>
      <c r="L86" s="161"/>
      <c r="O86" s="3"/>
    </row>
    <row r="87" spans="1:15" s="8" customFormat="1" ht="42.75" customHeight="1">
      <c r="A87" s="112" t="s">
        <v>13</v>
      </c>
      <c r="B87" s="1" t="s">
        <v>53</v>
      </c>
      <c r="C87" s="113">
        <f>+D87+E87</f>
        <v>729493</v>
      </c>
      <c r="D87" s="113">
        <f>+D88+D95</f>
        <v>729493</v>
      </c>
      <c r="E87" s="113">
        <f>+E88+E95</f>
        <v>0</v>
      </c>
      <c r="F87" s="113">
        <f>+G87+H87</f>
        <v>729493</v>
      </c>
      <c r="G87" s="113">
        <f>+G88+G95</f>
        <v>729493</v>
      </c>
      <c r="H87" s="113">
        <f>+H88+H95</f>
        <v>0</v>
      </c>
      <c r="I87" s="113">
        <f>+J87+K87</f>
        <v>729493</v>
      </c>
      <c r="J87" s="113">
        <f>+J88+J95</f>
        <v>729493</v>
      </c>
      <c r="K87" s="113">
        <f>+K88+K95</f>
        <v>0</v>
      </c>
      <c r="L87" s="70"/>
      <c r="O87" s="3"/>
    </row>
    <row r="88" spans="1:15" s="8" customFormat="1" ht="66.75" customHeight="1">
      <c r="A88" s="63" t="s">
        <v>82</v>
      </c>
      <c r="B88" s="1" t="s">
        <v>53</v>
      </c>
      <c r="C88" s="27">
        <f>+D88</f>
        <v>185493</v>
      </c>
      <c r="D88" s="30">
        <f>+D92+D93+D94</f>
        <v>185493</v>
      </c>
      <c r="E88" s="30">
        <v>0</v>
      </c>
      <c r="F88" s="28">
        <f>+G88</f>
        <v>185493</v>
      </c>
      <c r="G88" s="29">
        <f>+G92+G93+G94</f>
        <v>185493</v>
      </c>
      <c r="H88" s="29">
        <v>0</v>
      </c>
      <c r="I88" s="28">
        <f>+J88</f>
        <v>185493</v>
      </c>
      <c r="J88" s="29">
        <f>+J92+J93+J94</f>
        <v>185493</v>
      </c>
      <c r="K88" s="29">
        <v>0</v>
      </c>
      <c r="L88" s="16" t="s">
        <v>16</v>
      </c>
      <c r="O88" s="3"/>
    </row>
    <row r="89" spans="1:25" ht="23.25" customHeight="1">
      <c r="A89" s="40"/>
      <c r="B89" s="6"/>
      <c r="C89" s="75"/>
      <c r="D89" s="76"/>
      <c r="E89" s="76"/>
      <c r="F89" s="77"/>
      <c r="G89" s="78"/>
      <c r="H89" s="78"/>
      <c r="I89" s="54"/>
      <c r="J89" s="56"/>
      <c r="K89" s="55"/>
      <c r="L89" s="57"/>
      <c r="M89" s="17"/>
      <c r="O89" s="3"/>
      <c r="P89" s="8"/>
      <c r="Q89" s="8"/>
      <c r="R89" s="8"/>
      <c r="S89" s="8"/>
      <c r="T89" s="8"/>
      <c r="U89" s="8"/>
      <c r="V89" s="8"/>
      <c r="W89" s="8"/>
      <c r="X89" s="8"/>
      <c r="Y89" s="8"/>
    </row>
    <row r="90" spans="1:16" s="8" customFormat="1" ht="19.5" customHeight="1">
      <c r="A90" s="72"/>
      <c r="B90" s="6"/>
      <c r="C90" s="73"/>
      <c r="D90" s="74"/>
      <c r="E90" s="74"/>
      <c r="F90" s="73"/>
      <c r="G90" s="74"/>
      <c r="H90" s="74"/>
      <c r="I90" s="50"/>
      <c r="J90" s="148" t="s">
        <v>19</v>
      </c>
      <c r="K90" s="148"/>
      <c r="L90" s="148"/>
      <c r="M90" s="31"/>
      <c r="N90" s="32"/>
      <c r="O90" s="3"/>
      <c r="P90" s="46"/>
    </row>
    <row r="91" spans="1:16" s="8" customFormat="1" ht="18.75" customHeight="1">
      <c r="A91" s="35">
        <v>1</v>
      </c>
      <c r="B91" s="35">
        <v>2</v>
      </c>
      <c r="C91" s="35">
        <v>3</v>
      </c>
      <c r="D91" s="35">
        <v>4</v>
      </c>
      <c r="E91" s="35">
        <v>5</v>
      </c>
      <c r="F91" s="35">
        <v>6</v>
      </c>
      <c r="G91" s="36">
        <v>7</v>
      </c>
      <c r="H91" s="35">
        <v>8</v>
      </c>
      <c r="I91" s="35">
        <v>9</v>
      </c>
      <c r="J91" s="81">
        <v>10</v>
      </c>
      <c r="K91" s="81">
        <v>11</v>
      </c>
      <c r="L91" s="81">
        <v>12</v>
      </c>
      <c r="M91" s="31"/>
      <c r="N91" s="32"/>
      <c r="O91" s="3"/>
      <c r="P91" s="46"/>
    </row>
    <row r="92" spans="1:15" s="8" customFormat="1" ht="58.5" customHeight="1">
      <c r="A92" s="62" t="s">
        <v>32</v>
      </c>
      <c r="B92" s="1" t="s">
        <v>53</v>
      </c>
      <c r="C92" s="30">
        <f>D92+E92</f>
        <v>141795</v>
      </c>
      <c r="D92" s="30">
        <v>141795</v>
      </c>
      <c r="E92" s="30">
        <v>0</v>
      </c>
      <c r="F92" s="28">
        <f>+G92</f>
        <v>141795</v>
      </c>
      <c r="G92" s="30">
        <v>141795</v>
      </c>
      <c r="H92" s="29">
        <v>0</v>
      </c>
      <c r="I92" s="27">
        <f>+J92</f>
        <v>141795</v>
      </c>
      <c r="J92" s="30">
        <v>141795</v>
      </c>
      <c r="K92" s="30">
        <v>0</v>
      </c>
      <c r="L92" s="70"/>
      <c r="O92" s="3"/>
    </row>
    <row r="93" spans="1:15" s="8" customFormat="1" ht="48" customHeight="1">
      <c r="A93" s="62" t="s">
        <v>33</v>
      </c>
      <c r="B93" s="1" t="s">
        <v>53</v>
      </c>
      <c r="C93" s="27">
        <f>+D93</f>
        <v>9460</v>
      </c>
      <c r="D93" s="30">
        <v>9460</v>
      </c>
      <c r="E93" s="30">
        <v>0</v>
      </c>
      <c r="F93" s="28">
        <f>G93+H93</f>
        <v>9460</v>
      </c>
      <c r="G93" s="30">
        <v>9460</v>
      </c>
      <c r="H93" s="29">
        <v>0</v>
      </c>
      <c r="I93" s="27">
        <f>+J93</f>
        <v>9460</v>
      </c>
      <c r="J93" s="30">
        <v>9460</v>
      </c>
      <c r="K93" s="30">
        <v>0</v>
      </c>
      <c r="L93" s="70"/>
      <c r="O93" s="3"/>
    </row>
    <row r="94" spans="1:15" s="8" customFormat="1" ht="37.5" customHeight="1">
      <c r="A94" s="62" t="s">
        <v>29</v>
      </c>
      <c r="B94" s="1" t="s">
        <v>53</v>
      </c>
      <c r="C94" s="27">
        <f>+D94</f>
        <v>34238</v>
      </c>
      <c r="D94" s="30">
        <v>34238</v>
      </c>
      <c r="E94" s="30">
        <v>0</v>
      </c>
      <c r="F94" s="28">
        <v>0</v>
      </c>
      <c r="G94" s="30">
        <v>34238</v>
      </c>
      <c r="H94" s="29">
        <v>0</v>
      </c>
      <c r="I94" s="27">
        <f>+J94+K94</f>
        <v>34238</v>
      </c>
      <c r="J94" s="30">
        <v>34238</v>
      </c>
      <c r="K94" s="30">
        <v>0</v>
      </c>
      <c r="L94" s="70"/>
      <c r="O94" s="3"/>
    </row>
    <row r="95" spans="1:15" s="8" customFormat="1" ht="71.25" customHeight="1">
      <c r="A95" s="62" t="s">
        <v>79</v>
      </c>
      <c r="B95" s="1" t="s">
        <v>53</v>
      </c>
      <c r="C95" s="27">
        <f>+D95</f>
        <v>544000</v>
      </c>
      <c r="D95" s="30">
        <f>D96+D97</f>
        <v>544000</v>
      </c>
      <c r="E95" s="30">
        <v>0</v>
      </c>
      <c r="F95" s="28">
        <f>+G95</f>
        <v>544000</v>
      </c>
      <c r="G95" s="29">
        <f>+G96+G97</f>
        <v>544000</v>
      </c>
      <c r="H95" s="29">
        <v>0</v>
      </c>
      <c r="I95" s="28">
        <f>+J95</f>
        <v>544000</v>
      </c>
      <c r="J95" s="29">
        <f>+J96+J97</f>
        <v>544000</v>
      </c>
      <c r="K95" s="29">
        <v>0</v>
      </c>
      <c r="L95" s="16" t="s">
        <v>16</v>
      </c>
      <c r="O95" s="3"/>
    </row>
    <row r="96" spans="1:15" s="8" customFormat="1" ht="43.5" customHeight="1">
      <c r="A96" s="43" t="s">
        <v>80</v>
      </c>
      <c r="B96" s="1" t="s">
        <v>53</v>
      </c>
      <c r="C96" s="27">
        <f>+D96</f>
        <v>504000</v>
      </c>
      <c r="D96" s="30">
        <v>504000</v>
      </c>
      <c r="E96" s="30">
        <v>0</v>
      </c>
      <c r="F96" s="28">
        <f>+G96</f>
        <v>504000</v>
      </c>
      <c r="G96" s="29">
        <v>504000</v>
      </c>
      <c r="H96" s="29">
        <v>0</v>
      </c>
      <c r="I96" s="27">
        <f>+J96</f>
        <v>504000</v>
      </c>
      <c r="J96" s="29">
        <v>504000</v>
      </c>
      <c r="K96" s="30">
        <v>0</v>
      </c>
      <c r="L96" s="70"/>
      <c r="O96" s="3"/>
    </row>
    <row r="97" spans="1:15" s="8" customFormat="1" ht="48" customHeight="1">
      <c r="A97" s="43" t="s">
        <v>81</v>
      </c>
      <c r="B97" s="1" t="s">
        <v>53</v>
      </c>
      <c r="C97" s="27">
        <f>D97+E97</f>
        <v>40000</v>
      </c>
      <c r="D97" s="30">
        <v>40000</v>
      </c>
      <c r="E97" s="30">
        <v>0</v>
      </c>
      <c r="F97" s="28">
        <f>G97+H97</f>
        <v>40000</v>
      </c>
      <c r="G97" s="29">
        <v>40000</v>
      </c>
      <c r="H97" s="29">
        <v>0</v>
      </c>
      <c r="I97" s="27">
        <f>J97+K97</f>
        <v>40000</v>
      </c>
      <c r="J97" s="29">
        <v>40000</v>
      </c>
      <c r="K97" s="30">
        <v>0</v>
      </c>
      <c r="L97" s="70"/>
      <c r="O97" s="3"/>
    </row>
    <row r="98" spans="1:15" s="8" customFormat="1" ht="12.75">
      <c r="A98" s="58"/>
      <c r="B98" s="58"/>
      <c r="C98" s="58"/>
      <c r="D98" s="58"/>
      <c r="E98" s="58"/>
      <c r="F98" s="58"/>
      <c r="G98" s="58"/>
      <c r="H98" s="58"/>
      <c r="I98" s="58"/>
      <c r="J98" s="58"/>
      <c r="K98" s="58"/>
      <c r="L98" s="58"/>
      <c r="O98" s="3"/>
    </row>
    <row r="99" spans="1:15" s="8" customFormat="1" ht="56.25" customHeight="1">
      <c r="A99" s="58"/>
      <c r="B99" s="58"/>
      <c r="C99" s="58"/>
      <c r="D99" s="58"/>
      <c r="E99" s="58"/>
      <c r="F99" s="58"/>
      <c r="G99" s="58"/>
      <c r="H99" s="58"/>
      <c r="I99" s="58"/>
      <c r="J99" s="58"/>
      <c r="K99" s="58"/>
      <c r="L99" s="58"/>
      <c r="O99" s="3"/>
    </row>
    <row r="100" spans="1:15" s="42" customFormat="1" ht="18.75">
      <c r="A100" s="42" t="s">
        <v>94</v>
      </c>
      <c r="J100" s="42" t="s">
        <v>95</v>
      </c>
      <c r="O100" s="3"/>
    </row>
    <row r="101" spans="1:15" s="41" customFormat="1" ht="18.75">
      <c r="A101" s="42"/>
      <c r="F101" s="103"/>
      <c r="G101" s="103"/>
      <c r="H101" s="103"/>
      <c r="I101" s="103"/>
      <c r="J101" s="42"/>
      <c r="K101" s="103"/>
      <c r="O101" s="3"/>
    </row>
    <row r="102" spans="1:15" s="104" customFormat="1" ht="15.75">
      <c r="A102" s="104" t="s">
        <v>100</v>
      </c>
      <c r="F102" s="105"/>
      <c r="G102" s="105"/>
      <c r="H102" s="105"/>
      <c r="I102" s="105"/>
      <c r="J102" s="105"/>
      <c r="K102" s="105"/>
      <c r="O102" s="106"/>
    </row>
    <row r="103" spans="1:15" s="104" customFormat="1" ht="15.75">
      <c r="A103" s="104" t="s">
        <v>96</v>
      </c>
      <c r="F103" s="105"/>
      <c r="G103" s="105"/>
      <c r="H103" s="105"/>
      <c r="I103" s="105"/>
      <c r="J103" s="105"/>
      <c r="K103" s="105"/>
      <c r="O103" s="106"/>
    </row>
    <row r="104" spans="9:15" s="8" customFormat="1" ht="12.75">
      <c r="I104" s="58"/>
      <c r="J104" s="58"/>
      <c r="K104" s="58"/>
      <c r="L104" s="58"/>
      <c r="O104" s="3"/>
    </row>
    <row r="105" spans="9:15" s="8" customFormat="1" ht="12.75">
      <c r="I105" s="58"/>
      <c r="J105" s="58"/>
      <c r="K105" s="58"/>
      <c r="L105" s="58"/>
      <c r="O105" s="3"/>
    </row>
    <row r="106" spans="9:15" s="8" customFormat="1" ht="12.75">
      <c r="I106" s="58"/>
      <c r="J106" s="58"/>
      <c r="K106" s="58"/>
      <c r="L106" s="58"/>
      <c r="O106" s="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sheetData>
  <sheetProtection/>
  <mergeCells count="42">
    <mergeCell ref="J90:L90"/>
    <mergeCell ref="A68:L68"/>
    <mergeCell ref="A85:L85"/>
    <mergeCell ref="A86:L86"/>
    <mergeCell ref="A81:L81"/>
    <mergeCell ref="J38:L38"/>
    <mergeCell ref="A67:L67"/>
    <mergeCell ref="A83:L83"/>
    <mergeCell ref="A82:L82"/>
    <mergeCell ref="A70:L70"/>
    <mergeCell ref="A13:L13"/>
    <mergeCell ref="A47:L47"/>
    <mergeCell ref="A77:L77"/>
    <mergeCell ref="A59:L59"/>
    <mergeCell ref="A65:L65"/>
    <mergeCell ref="J75:L75"/>
    <mergeCell ref="A61:L61"/>
    <mergeCell ref="A42:L42"/>
    <mergeCell ref="A58:L58"/>
    <mergeCell ref="A48:L48"/>
    <mergeCell ref="A46:L46"/>
    <mergeCell ref="J56:L56"/>
    <mergeCell ref="L7:L9"/>
    <mergeCell ref="J8:K8"/>
    <mergeCell ref="A40:L40"/>
    <mergeCell ref="A41:L41"/>
    <mergeCell ref="A7:A9"/>
    <mergeCell ref="B7:B9"/>
    <mergeCell ref="I8:I9"/>
    <mergeCell ref="F8:F9"/>
    <mergeCell ref="J22:L22"/>
    <mergeCell ref="A14:L14"/>
    <mergeCell ref="J1:L1"/>
    <mergeCell ref="I7:K7"/>
    <mergeCell ref="A5:L5"/>
    <mergeCell ref="G8:H8"/>
    <mergeCell ref="C8:C9"/>
    <mergeCell ref="A12:L12"/>
    <mergeCell ref="I2:L2"/>
    <mergeCell ref="C7:E7"/>
    <mergeCell ref="F7:H7"/>
    <mergeCell ref="D8:E8"/>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5" manualBreakCount="5">
    <brk id="21" max="11" man="1"/>
    <brk id="37" max="11" man="1"/>
    <brk id="55" max="11" man="1"/>
    <brk id="73" max="11" man="1"/>
    <brk id="89"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2020-03-12T09:34:18Z</cp:lastPrinted>
  <dcterms:created xsi:type="dcterms:W3CDTF">1996-10-08T23:32:33Z</dcterms:created>
  <dcterms:modified xsi:type="dcterms:W3CDTF">2020-04-23T13:12:11Z</dcterms:modified>
  <cp:category/>
  <cp:version/>
  <cp:contentType/>
  <cp:contentStatus/>
</cp:coreProperties>
</file>