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ЗВІТ\І квартал\"/>
    </mc:Choice>
  </mc:AlternateContent>
  <bookViews>
    <workbookView xWindow="0" yWindow="0" windowWidth="28800" windowHeight="11835" tabRatio="495" activeTab="1"/>
  </bookViews>
  <sheets>
    <sheet name="дод 2" sheetId="1" r:id="rId1"/>
    <sheet name="дод 5" sheetId="3" r:id="rId2"/>
  </sheets>
  <definedNames>
    <definedName name="_xlnm.Print_Titles" localSheetId="0">'дод 2'!$15:$17</definedName>
    <definedName name="_xlnm.Print_Titles" localSheetId="1">'дод 5'!$16:$18</definedName>
    <definedName name="_xlnm.Print_Area" localSheetId="0">'дод 2'!$A$1:$Y$290</definedName>
    <definedName name="_xlnm.Print_Area" localSheetId="1">'дод 5'!$A$1:$X$226</definedName>
  </definedNames>
  <calcPr calcId="162913"/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Q19" i="1"/>
  <c r="P19" i="1"/>
  <c r="O19" i="1"/>
  <c r="N19" i="1"/>
  <c r="M19" i="1"/>
  <c r="J19" i="1"/>
  <c r="I19" i="1"/>
  <c r="H19" i="1"/>
  <c r="G19" i="1"/>
  <c r="F19" i="1"/>
  <c r="E19" i="1"/>
  <c r="K19" i="1" l="1"/>
  <c r="R23" i="1"/>
  <c r="W40" i="3" l="1"/>
  <c r="W39" i="3"/>
  <c r="W38" i="3"/>
  <c r="W37" i="3"/>
  <c r="W36" i="3"/>
  <c r="W35" i="3"/>
  <c r="W33" i="3"/>
  <c r="W29" i="3"/>
  <c r="W27" i="3"/>
  <c r="X40" i="3"/>
  <c r="X39" i="3"/>
  <c r="X38" i="3"/>
  <c r="X37" i="3"/>
  <c r="X36" i="3"/>
  <c r="X35" i="3"/>
  <c r="X33" i="3"/>
  <c r="X29" i="3"/>
  <c r="X27" i="3"/>
  <c r="X25" i="3"/>
  <c r="V214" i="3"/>
  <c r="U214" i="3"/>
  <c r="T214" i="3"/>
  <c r="S214" i="3"/>
  <c r="R214" i="3"/>
  <c r="V213" i="3"/>
  <c r="U213" i="3"/>
  <c r="T213" i="3"/>
  <c r="S213" i="3"/>
  <c r="R213" i="3"/>
  <c r="V212" i="3"/>
  <c r="U212" i="3"/>
  <c r="T212" i="3"/>
  <c r="S212" i="3"/>
  <c r="R212" i="3"/>
  <c r="V210" i="3"/>
  <c r="V209" i="3" s="1"/>
  <c r="U210" i="3"/>
  <c r="U209" i="3" s="1"/>
  <c r="T210" i="3"/>
  <c r="T209" i="3" s="1"/>
  <c r="S210" i="3"/>
  <c r="S209" i="3" s="1"/>
  <c r="R210" i="3"/>
  <c r="R209" i="3" s="1"/>
  <c r="V207" i="3"/>
  <c r="U207" i="3"/>
  <c r="T207" i="3"/>
  <c r="S207" i="3"/>
  <c r="R207" i="3"/>
  <c r="V206" i="3"/>
  <c r="U206" i="3"/>
  <c r="T206" i="3"/>
  <c r="S206" i="3"/>
  <c r="R206" i="3"/>
  <c r="V205" i="3"/>
  <c r="V204" i="3" s="1"/>
  <c r="U205" i="3"/>
  <c r="T205" i="3"/>
  <c r="T204" i="3" s="1"/>
  <c r="S205" i="3"/>
  <c r="S204" i="3" s="1"/>
  <c r="R205" i="3"/>
  <c r="R204" i="3" s="1"/>
  <c r="U204" i="3"/>
  <c r="V203" i="3"/>
  <c r="U203" i="3"/>
  <c r="T203" i="3"/>
  <c r="S203" i="3"/>
  <c r="R203" i="3"/>
  <c r="V202" i="3"/>
  <c r="U202" i="3"/>
  <c r="T202" i="3"/>
  <c r="S202" i="3"/>
  <c r="R202" i="3"/>
  <c r="V200" i="3"/>
  <c r="V199" i="3" s="1"/>
  <c r="U200" i="3"/>
  <c r="T200" i="3"/>
  <c r="T199" i="3" s="1"/>
  <c r="S200" i="3"/>
  <c r="S199" i="3" s="1"/>
  <c r="R200" i="3"/>
  <c r="R199" i="3" s="1"/>
  <c r="U199" i="3"/>
  <c r="V198" i="3"/>
  <c r="V195" i="3" s="1"/>
  <c r="V193" i="3" s="1"/>
  <c r="U198" i="3"/>
  <c r="T198" i="3"/>
  <c r="T195" i="3" s="1"/>
  <c r="T193" i="3" s="1"/>
  <c r="S198" i="3"/>
  <c r="S195" i="3" s="1"/>
  <c r="S193" i="3" s="1"/>
  <c r="R198" i="3"/>
  <c r="R195" i="3" s="1"/>
  <c r="R193" i="3" s="1"/>
  <c r="V197" i="3"/>
  <c r="U197" i="3"/>
  <c r="T197" i="3"/>
  <c r="S197" i="3"/>
  <c r="R197" i="3"/>
  <c r="V196" i="3"/>
  <c r="U196" i="3"/>
  <c r="T196" i="3"/>
  <c r="S196" i="3"/>
  <c r="R196" i="3"/>
  <c r="U195" i="3"/>
  <c r="U193" i="3" s="1"/>
  <c r="V191" i="3"/>
  <c r="V190" i="3" s="1"/>
  <c r="U191" i="3"/>
  <c r="T191" i="3"/>
  <c r="T190" i="3" s="1"/>
  <c r="S191" i="3"/>
  <c r="S190" i="3" s="1"/>
  <c r="R191" i="3"/>
  <c r="R190" i="3" s="1"/>
  <c r="U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V179" i="3" s="1"/>
  <c r="V147" i="3" s="1"/>
  <c r="V218" i="3" s="1"/>
  <c r="U182" i="3"/>
  <c r="U179" i="3" s="1"/>
  <c r="U147" i="3" s="1"/>
  <c r="U218" i="3" s="1"/>
  <c r="T182" i="3"/>
  <c r="T179" i="3" s="1"/>
  <c r="T147" i="3" s="1"/>
  <c r="T218" i="3" s="1"/>
  <c r="S182" i="3"/>
  <c r="S179" i="3" s="1"/>
  <c r="S147" i="3" s="1"/>
  <c r="S218" i="3" s="1"/>
  <c r="R182" i="3"/>
  <c r="R179" i="3" s="1"/>
  <c r="R147" i="3" s="1"/>
  <c r="R218" i="3" s="1"/>
  <c r="V181" i="3"/>
  <c r="U181" i="3"/>
  <c r="T181" i="3"/>
  <c r="S181" i="3"/>
  <c r="R181" i="3"/>
  <c r="V180" i="3"/>
  <c r="U180" i="3"/>
  <c r="T180" i="3"/>
  <c r="S180" i="3"/>
  <c r="R180" i="3"/>
  <c r="V177" i="3"/>
  <c r="V176" i="3" s="1"/>
  <c r="U177" i="3"/>
  <c r="T177" i="3"/>
  <c r="T176" i="3" s="1"/>
  <c r="S177" i="3"/>
  <c r="S176" i="3" s="1"/>
  <c r="R177" i="3"/>
  <c r="R176" i="3" s="1"/>
  <c r="U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U146" i="3" s="1"/>
  <c r="T167" i="3"/>
  <c r="T146" i="3" s="1"/>
  <c r="S167" i="3"/>
  <c r="S146" i="3" s="1"/>
  <c r="R167" i="3"/>
  <c r="R146" i="3" s="1"/>
  <c r="V165" i="3"/>
  <c r="U165" i="3"/>
  <c r="T165" i="3"/>
  <c r="S165" i="3"/>
  <c r="R165" i="3"/>
  <c r="V164" i="3"/>
  <c r="V151" i="3" s="1"/>
  <c r="V145" i="3" s="1"/>
  <c r="U164" i="3"/>
  <c r="U151" i="3" s="1"/>
  <c r="U145" i="3" s="1"/>
  <c r="T164" i="3"/>
  <c r="T151" i="3" s="1"/>
  <c r="T145" i="3" s="1"/>
  <c r="S164" i="3"/>
  <c r="S151" i="3" s="1"/>
  <c r="S145" i="3" s="1"/>
  <c r="R164" i="3"/>
  <c r="R151" i="3" s="1"/>
  <c r="R145" i="3" s="1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49" i="3"/>
  <c r="V148" i="3" s="1"/>
  <c r="U149" i="3"/>
  <c r="U148" i="3" s="1"/>
  <c r="T149" i="3"/>
  <c r="T148" i="3" s="1"/>
  <c r="S149" i="3"/>
  <c r="S148" i="3" s="1"/>
  <c r="R149" i="3"/>
  <c r="R148" i="3" s="1"/>
  <c r="V146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U85" i="3" s="1"/>
  <c r="T116" i="3"/>
  <c r="T85" i="3" s="1"/>
  <c r="S116" i="3"/>
  <c r="S85" i="3" s="1"/>
  <c r="R116" i="3"/>
  <c r="R85" i="3" s="1"/>
  <c r="V115" i="3"/>
  <c r="U115" i="3"/>
  <c r="T115" i="3"/>
  <c r="S115" i="3"/>
  <c r="R115" i="3"/>
  <c r="V114" i="3"/>
  <c r="V84" i="3" s="1"/>
  <c r="U114" i="3"/>
  <c r="U84" i="3" s="1"/>
  <c r="T114" i="3"/>
  <c r="S114" i="3"/>
  <c r="S84" i="3" s="1"/>
  <c r="R114" i="3"/>
  <c r="R84" i="3" s="1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5" i="3"/>
  <c r="T84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V66" i="3" s="1"/>
  <c r="U70" i="3"/>
  <c r="U66" i="3" s="1"/>
  <c r="T70" i="3"/>
  <c r="T66" i="3" s="1"/>
  <c r="S70" i="3"/>
  <c r="S66" i="3" s="1"/>
  <c r="R70" i="3"/>
  <c r="R66" i="3" s="1"/>
  <c r="V69" i="3"/>
  <c r="V64" i="3" s="1"/>
  <c r="U69" i="3"/>
  <c r="T69" i="3"/>
  <c r="T64" i="3" s="1"/>
  <c r="S69" i="3"/>
  <c r="R69" i="3"/>
  <c r="R64" i="3" s="1"/>
  <c r="V68" i="3"/>
  <c r="U68" i="3"/>
  <c r="T68" i="3"/>
  <c r="S68" i="3"/>
  <c r="R68" i="3"/>
  <c r="V67" i="3"/>
  <c r="U67" i="3"/>
  <c r="T67" i="3"/>
  <c r="S67" i="3"/>
  <c r="R67" i="3"/>
  <c r="V61" i="3"/>
  <c r="V30" i="3" s="1"/>
  <c r="U61" i="3"/>
  <c r="T61" i="3"/>
  <c r="T30" i="3" s="1"/>
  <c r="S61" i="3"/>
  <c r="S30" i="3" s="1"/>
  <c r="R61" i="3"/>
  <c r="R30" i="3" s="1"/>
  <c r="V60" i="3"/>
  <c r="U60" i="3"/>
  <c r="T60" i="3"/>
  <c r="S60" i="3"/>
  <c r="R60" i="3"/>
  <c r="V59" i="3"/>
  <c r="V28" i="3" s="1"/>
  <c r="U59" i="3"/>
  <c r="U28" i="3" s="1"/>
  <c r="T59" i="3"/>
  <c r="T28" i="3" s="1"/>
  <c r="S59" i="3"/>
  <c r="S28" i="3" s="1"/>
  <c r="R59" i="3"/>
  <c r="R28" i="3" s="1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U31" i="3" s="1"/>
  <c r="T49" i="3"/>
  <c r="T31" i="3" s="1"/>
  <c r="S49" i="3"/>
  <c r="S31" i="3" s="1"/>
  <c r="R49" i="3"/>
  <c r="R31" i="3" s="1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Q42" i="3"/>
  <c r="V41" i="3"/>
  <c r="U41" i="3"/>
  <c r="T41" i="3"/>
  <c r="S41" i="3"/>
  <c r="R41" i="3"/>
  <c r="V34" i="3"/>
  <c r="U34" i="3"/>
  <c r="T34" i="3"/>
  <c r="S34" i="3"/>
  <c r="R34" i="3"/>
  <c r="V32" i="3"/>
  <c r="U32" i="3"/>
  <c r="T32" i="3"/>
  <c r="S32" i="3"/>
  <c r="R32" i="3"/>
  <c r="V31" i="3"/>
  <c r="U30" i="3"/>
  <c r="V22" i="3"/>
  <c r="U22" i="3"/>
  <c r="T22" i="3"/>
  <c r="S22" i="3"/>
  <c r="R22" i="3"/>
  <c r="V21" i="3"/>
  <c r="U21" i="3"/>
  <c r="T21" i="3"/>
  <c r="S21" i="3"/>
  <c r="R21" i="3"/>
  <c r="Q21" i="3"/>
  <c r="V20" i="3"/>
  <c r="U20" i="3"/>
  <c r="T20" i="3"/>
  <c r="S20" i="3"/>
  <c r="R20" i="3"/>
  <c r="J40" i="3"/>
  <c r="J39" i="3"/>
  <c r="J38" i="3"/>
  <c r="J37" i="3"/>
  <c r="J36" i="3"/>
  <c r="J35" i="3"/>
  <c r="J33" i="3"/>
  <c r="J29" i="3"/>
  <c r="J27" i="3"/>
  <c r="J25" i="3"/>
  <c r="I214" i="3"/>
  <c r="H214" i="3"/>
  <c r="G214" i="3"/>
  <c r="I213" i="3"/>
  <c r="H213" i="3"/>
  <c r="G213" i="3"/>
  <c r="I212" i="3"/>
  <c r="H212" i="3"/>
  <c r="G212" i="3"/>
  <c r="I210" i="3"/>
  <c r="I209" i="3" s="1"/>
  <c r="H210" i="3"/>
  <c r="H209" i="3" s="1"/>
  <c r="G210" i="3"/>
  <c r="G209" i="3" s="1"/>
  <c r="I207" i="3"/>
  <c r="H207" i="3"/>
  <c r="G207" i="3"/>
  <c r="I206" i="3"/>
  <c r="H206" i="3"/>
  <c r="G206" i="3"/>
  <c r="I205" i="3"/>
  <c r="I204" i="3" s="1"/>
  <c r="H205" i="3"/>
  <c r="G205" i="3"/>
  <c r="H204" i="3"/>
  <c r="I203" i="3"/>
  <c r="H203" i="3"/>
  <c r="G203" i="3"/>
  <c r="I202" i="3"/>
  <c r="H202" i="3"/>
  <c r="G202" i="3"/>
  <c r="I200" i="3"/>
  <c r="I199" i="3" s="1"/>
  <c r="H200" i="3"/>
  <c r="H199" i="3" s="1"/>
  <c r="G200" i="3"/>
  <c r="G199" i="3" s="1"/>
  <c r="I198" i="3"/>
  <c r="I195" i="3" s="1"/>
  <c r="I193" i="3" s="1"/>
  <c r="H198" i="3"/>
  <c r="G198" i="3"/>
  <c r="G195" i="3" s="1"/>
  <c r="G193" i="3" s="1"/>
  <c r="I197" i="3"/>
  <c r="H197" i="3"/>
  <c r="G197" i="3"/>
  <c r="I196" i="3"/>
  <c r="H196" i="3"/>
  <c r="G196" i="3"/>
  <c r="I191" i="3"/>
  <c r="I190" i="3" s="1"/>
  <c r="H191" i="3"/>
  <c r="G191" i="3"/>
  <c r="G190" i="3" s="1"/>
  <c r="H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I179" i="3" s="1"/>
  <c r="I147" i="3" s="1"/>
  <c r="I218" i="3" s="1"/>
  <c r="H182" i="3"/>
  <c r="H179" i="3" s="1"/>
  <c r="H147" i="3" s="1"/>
  <c r="H218" i="3" s="1"/>
  <c r="G182" i="3"/>
  <c r="G179" i="3" s="1"/>
  <c r="G147" i="3" s="1"/>
  <c r="G218" i="3" s="1"/>
  <c r="I181" i="3"/>
  <c r="H181" i="3"/>
  <c r="G181" i="3"/>
  <c r="I180" i="3"/>
  <c r="H180" i="3"/>
  <c r="G180" i="3"/>
  <c r="I177" i="3"/>
  <c r="I176" i="3" s="1"/>
  <c r="H177" i="3"/>
  <c r="G177" i="3"/>
  <c r="G176" i="3" s="1"/>
  <c r="H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I146" i="3" s="1"/>
  <c r="H167" i="3"/>
  <c r="H146" i="3" s="1"/>
  <c r="G167" i="3"/>
  <c r="G146" i="3" s="1"/>
  <c r="I165" i="3"/>
  <c r="H165" i="3"/>
  <c r="G165" i="3"/>
  <c r="I164" i="3"/>
  <c r="I151" i="3" s="1"/>
  <c r="I145" i="3" s="1"/>
  <c r="H164" i="3"/>
  <c r="H151" i="3" s="1"/>
  <c r="H145" i="3" s="1"/>
  <c r="G164" i="3"/>
  <c r="G151" i="3" s="1"/>
  <c r="G145" i="3" s="1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49" i="3"/>
  <c r="I148" i="3" s="1"/>
  <c r="H149" i="3"/>
  <c r="G149" i="3"/>
  <c r="G148" i="3" s="1"/>
  <c r="H148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19" i="3"/>
  <c r="H119" i="3"/>
  <c r="G119" i="3"/>
  <c r="I118" i="3"/>
  <c r="H118" i="3"/>
  <c r="G118" i="3"/>
  <c r="I117" i="3"/>
  <c r="H117" i="3"/>
  <c r="G117" i="3"/>
  <c r="I116" i="3"/>
  <c r="I85" i="3" s="1"/>
  <c r="H116" i="3"/>
  <c r="H85" i="3" s="1"/>
  <c r="G116" i="3"/>
  <c r="I115" i="3"/>
  <c r="H115" i="3"/>
  <c r="G115" i="3"/>
  <c r="I114" i="3"/>
  <c r="I84" i="3" s="1"/>
  <c r="H114" i="3"/>
  <c r="H84" i="3" s="1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I64" i="3" s="1"/>
  <c r="H69" i="3"/>
  <c r="H64" i="3" s="1"/>
  <c r="G69" i="3"/>
  <c r="I68" i="3"/>
  <c r="H68" i="3"/>
  <c r="G68" i="3"/>
  <c r="I67" i="3"/>
  <c r="H67" i="3"/>
  <c r="G67" i="3"/>
  <c r="I61" i="3"/>
  <c r="I30" i="3" s="1"/>
  <c r="H61" i="3"/>
  <c r="H30" i="3" s="1"/>
  <c r="G61" i="3"/>
  <c r="I60" i="3"/>
  <c r="H60" i="3"/>
  <c r="G60" i="3"/>
  <c r="I59" i="3"/>
  <c r="I28" i="3" s="1"/>
  <c r="H59" i="3"/>
  <c r="H28" i="3" s="1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I31" i="3" s="1"/>
  <c r="H49" i="3"/>
  <c r="H31" i="3" s="1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34" i="3"/>
  <c r="H34" i="3"/>
  <c r="G34" i="3"/>
  <c r="I32" i="3"/>
  <c r="H32" i="3"/>
  <c r="G32" i="3"/>
  <c r="I22" i="3"/>
  <c r="H22" i="3"/>
  <c r="G22" i="3"/>
  <c r="I21" i="3"/>
  <c r="H21" i="3"/>
  <c r="G21" i="3"/>
  <c r="I20" i="3"/>
  <c r="H20" i="3"/>
  <c r="G20" i="3"/>
  <c r="D20" i="3"/>
  <c r="E20" i="3"/>
  <c r="Y71" i="1"/>
  <c r="Y70" i="1"/>
  <c r="Y23" i="1"/>
  <c r="X71" i="1"/>
  <c r="X70" i="1"/>
  <c r="K277" i="1"/>
  <c r="K276" i="1"/>
  <c r="K275" i="1"/>
  <c r="K273" i="1"/>
  <c r="K272" i="1"/>
  <c r="K271" i="1"/>
  <c r="K270" i="1"/>
  <c r="K267" i="1"/>
  <c r="K264" i="1"/>
  <c r="K261" i="1"/>
  <c r="K260" i="1"/>
  <c r="K259" i="1"/>
  <c r="K256" i="1"/>
  <c r="K251" i="1"/>
  <c r="K250" i="1"/>
  <c r="K244" i="1"/>
  <c r="K243" i="1"/>
  <c r="K242" i="1"/>
  <c r="K232" i="1"/>
  <c r="K228" i="1"/>
  <c r="K223" i="1"/>
  <c r="K222" i="1"/>
  <c r="K218" i="1"/>
  <c r="K217" i="1"/>
  <c r="K216" i="1"/>
  <c r="K215" i="1"/>
  <c r="K214" i="1"/>
  <c r="K213" i="1"/>
  <c r="K212" i="1"/>
  <c r="K211" i="1"/>
  <c r="K210" i="1"/>
  <c r="K206" i="1"/>
  <c r="K205" i="1"/>
  <c r="K204" i="1"/>
  <c r="K203" i="1"/>
  <c r="K202" i="1"/>
  <c r="K201" i="1"/>
  <c r="K199" i="1"/>
  <c r="K198" i="1"/>
  <c r="K188" i="1"/>
  <c r="K187" i="1"/>
  <c r="K186" i="1"/>
  <c r="K185" i="1"/>
  <c r="K184" i="1"/>
  <c r="K183" i="1"/>
  <c r="K178" i="1"/>
  <c r="K176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2" i="1"/>
  <c r="K101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0" i="1"/>
  <c r="K79" i="1"/>
  <c r="K78" i="1"/>
  <c r="K77" i="1"/>
  <c r="K76" i="1"/>
  <c r="K75" i="1"/>
  <c r="K74" i="1"/>
  <c r="K73" i="1"/>
  <c r="K72" i="1"/>
  <c r="K71" i="1"/>
  <c r="K70" i="1"/>
  <c r="K59" i="1"/>
  <c r="K58" i="1"/>
  <c r="K56" i="1"/>
  <c r="K55" i="1"/>
  <c r="K54" i="1"/>
  <c r="K53" i="1"/>
  <c r="K52" i="1"/>
  <c r="K50" i="1"/>
  <c r="K48" i="1"/>
  <c r="K47" i="1"/>
  <c r="K46" i="1"/>
  <c r="K45" i="1"/>
  <c r="K44" i="1"/>
  <c r="K43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R277" i="1"/>
  <c r="R276" i="1"/>
  <c r="R275" i="1"/>
  <c r="R274" i="1"/>
  <c r="Y274" i="1" s="1"/>
  <c r="R273" i="1"/>
  <c r="R272" i="1"/>
  <c r="R271" i="1"/>
  <c r="Y271" i="1" s="1"/>
  <c r="R270" i="1"/>
  <c r="W269" i="1"/>
  <c r="W268" i="1" s="1"/>
  <c r="V269" i="1"/>
  <c r="U269" i="1"/>
  <c r="U268" i="1" s="1"/>
  <c r="T269" i="1"/>
  <c r="S269" i="1"/>
  <c r="S268" i="1" s="1"/>
  <c r="V268" i="1"/>
  <c r="T268" i="1"/>
  <c r="R267" i="1"/>
  <c r="Y267" i="1" s="1"/>
  <c r="W266" i="1"/>
  <c r="V266" i="1"/>
  <c r="U266" i="1"/>
  <c r="T266" i="1"/>
  <c r="S266" i="1"/>
  <c r="R266" i="1"/>
  <c r="Y266" i="1" s="1"/>
  <c r="W265" i="1"/>
  <c r="V265" i="1"/>
  <c r="U265" i="1"/>
  <c r="T265" i="1"/>
  <c r="S265" i="1"/>
  <c r="R265" i="1"/>
  <c r="Y265" i="1" s="1"/>
  <c r="R264" i="1"/>
  <c r="Y264" i="1" s="1"/>
  <c r="R263" i="1"/>
  <c r="R262" i="1"/>
  <c r="R261" i="1"/>
  <c r="Y261" i="1" s="1"/>
  <c r="R260" i="1"/>
  <c r="R259" i="1"/>
  <c r="Y259" i="1" s="1"/>
  <c r="W258" i="1"/>
  <c r="W257" i="1" s="1"/>
  <c r="V258" i="1"/>
  <c r="U258" i="1"/>
  <c r="U257" i="1" s="1"/>
  <c r="T258" i="1"/>
  <c r="T257" i="1" s="1"/>
  <c r="S258" i="1"/>
  <c r="S257" i="1" s="1"/>
  <c r="V257" i="1"/>
  <c r="R256" i="1"/>
  <c r="Y256" i="1" s="1"/>
  <c r="W255" i="1"/>
  <c r="V255" i="1"/>
  <c r="U255" i="1"/>
  <c r="T255" i="1"/>
  <c r="S255" i="1"/>
  <c r="R255" i="1"/>
  <c r="W254" i="1"/>
  <c r="V254" i="1"/>
  <c r="U254" i="1"/>
  <c r="T254" i="1"/>
  <c r="S254" i="1"/>
  <c r="R254" i="1"/>
  <c r="R253" i="1"/>
  <c r="R252" i="1"/>
  <c r="R251" i="1"/>
  <c r="Y251" i="1" s="1"/>
  <c r="R250" i="1"/>
  <c r="Y250" i="1" s="1"/>
  <c r="W249" i="1"/>
  <c r="V249" i="1"/>
  <c r="U249" i="1"/>
  <c r="T249" i="1"/>
  <c r="S249" i="1"/>
  <c r="W248" i="1"/>
  <c r="V248" i="1"/>
  <c r="U248" i="1"/>
  <c r="T248" i="1"/>
  <c r="S248" i="1"/>
  <c r="R247" i="1"/>
  <c r="R246" i="1"/>
  <c r="Y246" i="1" s="1"/>
  <c r="R245" i="1"/>
  <c r="Y245" i="1" s="1"/>
  <c r="R244" i="1"/>
  <c r="Y244" i="1" s="1"/>
  <c r="R243" i="1"/>
  <c r="R242" i="1"/>
  <c r="Y242" i="1" s="1"/>
  <c r="R241" i="1"/>
  <c r="Y241" i="1" s="1"/>
  <c r="R240" i="1"/>
  <c r="Y240" i="1" s="1"/>
  <c r="R239" i="1"/>
  <c r="R238" i="1"/>
  <c r="R237" i="1"/>
  <c r="Y237" i="1" s="1"/>
  <c r="R236" i="1"/>
  <c r="Y236" i="1" s="1"/>
  <c r="R235" i="1"/>
  <c r="Y235" i="1" s="1"/>
  <c r="R234" i="1"/>
  <c r="R233" i="1"/>
  <c r="Y233" i="1" s="1"/>
  <c r="R232" i="1"/>
  <c r="W231" i="1"/>
  <c r="V231" i="1"/>
  <c r="U231" i="1"/>
  <c r="T231" i="1"/>
  <c r="S231" i="1"/>
  <c r="W230" i="1"/>
  <c r="W229" i="1" s="1"/>
  <c r="V230" i="1"/>
  <c r="U230" i="1"/>
  <c r="T230" i="1"/>
  <c r="S230" i="1"/>
  <c r="S229" i="1" s="1"/>
  <c r="V229" i="1"/>
  <c r="U229" i="1"/>
  <c r="T229" i="1"/>
  <c r="R228" i="1"/>
  <c r="Y228" i="1" s="1"/>
  <c r="W227" i="1"/>
  <c r="V227" i="1"/>
  <c r="U227" i="1"/>
  <c r="T227" i="1"/>
  <c r="S227" i="1"/>
  <c r="R227" i="1"/>
  <c r="W226" i="1"/>
  <c r="V226" i="1"/>
  <c r="U226" i="1"/>
  <c r="T226" i="1"/>
  <c r="S226" i="1"/>
  <c r="R226" i="1"/>
  <c r="R225" i="1"/>
  <c r="Y225" i="1" s="1"/>
  <c r="R224" i="1"/>
  <c r="Y224" i="1" s="1"/>
  <c r="R223" i="1"/>
  <c r="Y223" i="1" s="1"/>
  <c r="R222" i="1"/>
  <c r="Y222" i="1" s="1"/>
  <c r="R221" i="1"/>
  <c r="Y221" i="1" s="1"/>
  <c r="R220" i="1"/>
  <c r="R219" i="1"/>
  <c r="Y219" i="1" s="1"/>
  <c r="R218" i="1"/>
  <c r="Y218" i="1" s="1"/>
  <c r="R217" i="1"/>
  <c r="Y217" i="1" s="1"/>
  <c r="R216" i="1"/>
  <c r="R215" i="1"/>
  <c r="R214" i="1"/>
  <c r="R213" i="1"/>
  <c r="R212" i="1"/>
  <c r="R211" i="1"/>
  <c r="R210" i="1"/>
  <c r="R209" i="1"/>
  <c r="R208" i="1"/>
  <c r="Y208" i="1" s="1"/>
  <c r="R207" i="1"/>
  <c r="Y207" i="1" s="1"/>
  <c r="R206" i="1"/>
  <c r="R205" i="1"/>
  <c r="R204" i="1"/>
  <c r="R203" i="1"/>
  <c r="R202" i="1"/>
  <c r="R201" i="1"/>
  <c r="R200" i="1"/>
  <c r="Q134" i="3" s="1"/>
  <c r="R199" i="1"/>
  <c r="Y199" i="1" s="1"/>
  <c r="R198" i="1"/>
  <c r="Y198" i="1" s="1"/>
  <c r="W197" i="1"/>
  <c r="V197" i="1"/>
  <c r="U197" i="1"/>
  <c r="T197" i="1"/>
  <c r="S197" i="1"/>
  <c r="R197" i="1"/>
  <c r="W196" i="1"/>
  <c r="V196" i="1"/>
  <c r="U196" i="1"/>
  <c r="T196" i="1"/>
  <c r="S196" i="1"/>
  <c r="R196" i="1"/>
  <c r="W195" i="1"/>
  <c r="V195" i="1"/>
  <c r="U195" i="1"/>
  <c r="T195" i="1"/>
  <c r="S195" i="1"/>
  <c r="W194" i="1"/>
  <c r="V194" i="1"/>
  <c r="U194" i="1"/>
  <c r="T194" i="1"/>
  <c r="S194" i="1"/>
  <c r="W193" i="1"/>
  <c r="W192" i="1" s="1"/>
  <c r="V193" i="1"/>
  <c r="U193" i="1"/>
  <c r="U192" i="1" s="1"/>
  <c r="T193" i="1"/>
  <c r="T192" i="1" s="1"/>
  <c r="S193" i="1"/>
  <c r="S192" i="1" s="1"/>
  <c r="V192" i="1"/>
  <c r="R191" i="1"/>
  <c r="Y191" i="1" s="1"/>
  <c r="R190" i="1"/>
  <c r="Y190" i="1" s="1"/>
  <c r="R189" i="1"/>
  <c r="Q156" i="3" s="1"/>
  <c r="R188" i="1"/>
  <c r="Y188" i="1" s="1"/>
  <c r="R187" i="1"/>
  <c r="Y187" i="1" s="1"/>
  <c r="R186" i="1"/>
  <c r="R185" i="1"/>
  <c r="Q121" i="3" s="1"/>
  <c r="R184" i="1"/>
  <c r="Y184" i="1" s="1"/>
  <c r="R183" i="1"/>
  <c r="W182" i="1"/>
  <c r="W181" i="1" s="1"/>
  <c r="V182" i="1"/>
  <c r="U182" i="1"/>
  <c r="U181" i="1" s="1"/>
  <c r="T182" i="1"/>
  <c r="T181" i="1" s="1"/>
  <c r="S182" i="1"/>
  <c r="V181" i="1"/>
  <c r="S181" i="1"/>
  <c r="R180" i="1"/>
  <c r="R179" i="1"/>
  <c r="R178" i="1"/>
  <c r="R177" i="1"/>
  <c r="R176" i="1"/>
  <c r="Y176" i="1" s="1"/>
  <c r="W175" i="1"/>
  <c r="V175" i="1"/>
  <c r="U175" i="1"/>
  <c r="T175" i="1"/>
  <c r="S175" i="1"/>
  <c r="R175" i="1"/>
  <c r="W174" i="1"/>
  <c r="W173" i="1" s="1"/>
  <c r="V174" i="1"/>
  <c r="U174" i="1"/>
  <c r="U173" i="1" s="1"/>
  <c r="T174" i="1"/>
  <c r="T173" i="1" s="1"/>
  <c r="S174" i="1"/>
  <c r="S173" i="1" s="1"/>
  <c r="V173" i="1"/>
  <c r="R172" i="1"/>
  <c r="Y172" i="1" s="1"/>
  <c r="R171" i="1"/>
  <c r="Q155" i="3" s="1"/>
  <c r="R170" i="1"/>
  <c r="R169" i="1"/>
  <c r="Y169" i="1" s="1"/>
  <c r="R168" i="1"/>
  <c r="R167" i="1"/>
  <c r="R139" i="1" s="1"/>
  <c r="R166" i="1"/>
  <c r="Q115" i="3" s="1"/>
  <c r="R165" i="1"/>
  <c r="R138" i="1" s="1"/>
  <c r="R164" i="1"/>
  <c r="R163" i="1"/>
  <c r="R162" i="1"/>
  <c r="Q111" i="3" s="1"/>
  <c r="R161" i="1"/>
  <c r="R160" i="1"/>
  <c r="R159" i="1"/>
  <c r="R158" i="1"/>
  <c r="Q107" i="3" s="1"/>
  <c r="R157" i="1"/>
  <c r="R156" i="1"/>
  <c r="R155" i="1"/>
  <c r="R154" i="1"/>
  <c r="Q103" i="3" s="1"/>
  <c r="R153" i="1"/>
  <c r="Q97" i="3" s="1"/>
  <c r="R152" i="1"/>
  <c r="R151" i="1"/>
  <c r="R150" i="1"/>
  <c r="R149" i="1"/>
  <c r="Q93" i="3" s="1"/>
  <c r="R148" i="1"/>
  <c r="R147" i="1"/>
  <c r="R146" i="1"/>
  <c r="R145" i="1"/>
  <c r="Y145" i="1" s="1"/>
  <c r="R144" i="1"/>
  <c r="R143" i="1"/>
  <c r="R142" i="1"/>
  <c r="R141" i="1"/>
  <c r="Y141" i="1" s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37" i="1"/>
  <c r="W136" i="1" s="1"/>
  <c r="V137" i="1"/>
  <c r="V136" i="1" s="1"/>
  <c r="U137" i="1"/>
  <c r="U136" i="1" s="1"/>
  <c r="T137" i="1"/>
  <c r="T136" i="1" s="1"/>
  <c r="S137" i="1"/>
  <c r="S136" i="1" s="1"/>
  <c r="R135" i="1"/>
  <c r="Y135" i="1" s="1"/>
  <c r="R134" i="1"/>
  <c r="R133" i="1"/>
  <c r="R132" i="1"/>
  <c r="Y132" i="1" s="1"/>
  <c r="R131" i="1"/>
  <c r="Y131" i="1" s="1"/>
  <c r="R130" i="1"/>
  <c r="Y130" i="1" s="1"/>
  <c r="R129" i="1"/>
  <c r="Y129" i="1" s="1"/>
  <c r="R128" i="1"/>
  <c r="Y128" i="1" s="1"/>
  <c r="R127" i="1"/>
  <c r="R126" i="1"/>
  <c r="R125" i="1"/>
  <c r="R124" i="1"/>
  <c r="Q79" i="3" s="1"/>
  <c r="R123" i="1"/>
  <c r="R122" i="1"/>
  <c r="R121" i="1"/>
  <c r="R120" i="1"/>
  <c r="Q75" i="3" s="1"/>
  <c r="R119" i="1"/>
  <c r="R118" i="1"/>
  <c r="R117" i="1"/>
  <c r="Q72" i="3" s="1"/>
  <c r="R116" i="1"/>
  <c r="R115" i="1"/>
  <c r="Q70" i="3" s="1"/>
  <c r="Q66" i="3" s="1"/>
  <c r="R114" i="1"/>
  <c r="R113" i="1"/>
  <c r="R105" i="1" s="1"/>
  <c r="R112" i="1"/>
  <c r="R111" i="1"/>
  <c r="Y111" i="1" s="1"/>
  <c r="W110" i="1"/>
  <c r="V110" i="1"/>
  <c r="U110" i="1"/>
  <c r="T110" i="1"/>
  <c r="S110" i="1"/>
  <c r="R110" i="1"/>
  <c r="W109" i="1"/>
  <c r="V109" i="1"/>
  <c r="U109" i="1"/>
  <c r="T109" i="1"/>
  <c r="S109" i="1"/>
  <c r="R109" i="1"/>
  <c r="W108" i="1"/>
  <c r="V108" i="1"/>
  <c r="U108" i="1"/>
  <c r="T108" i="1"/>
  <c r="S108" i="1"/>
  <c r="R108" i="1"/>
  <c r="W107" i="1"/>
  <c r="V107" i="1"/>
  <c r="U107" i="1"/>
  <c r="T107" i="1"/>
  <c r="S107" i="1"/>
  <c r="W106" i="1"/>
  <c r="V106" i="1"/>
  <c r="U106" i="1"/>
  <c r="T106" i="1"/>
  <c r="S106" i="1"/>
  <c r="W105" i="1"/>
  <c r="V105" i="1"/>
  <c r="U105" i="1"/>
  <c r="T105" i="1"/>
  <c r="S105" i="1"/>
  <c r="W104" i="1"/>
  <c r="W103" i="1" s="1"/>
  <c r="V104" i="1"/>
  <c r="V103" i="1" s="1"/>
  <c r="U104" i="1"/>
  <c r="U103" i="1" s="1"/>
  <c r="T104" i="1"/>
  <c r="T103" i="1" s="1"/>
  <c r="S104" i="1"/>
  <c r="S103" i="1" s="1"/>
  <c r="R102" i="1"/>
  <c r="Q214" i="3" s="1"/>
  <c r="R101" i="1"/>
  <c r="R100" i="1"/>
  <c r="Y100" i="1" s="1"/>
  <c r="R99" i="1"/>
  <c r="R98" i="1"/>
  <c r="Y98" i="1" s="1"/>
  <c r="R97" i="1"/>
  <c r="R96" i="1"/>
  <c r="Y96" i="1" s="1"/>
  <c r="R95" i="1"/>
  <c r="Y95" i="1" s="1"/>
  <c r="R94" i="1"/>
  <c r="Y94" i="1" s="1"/>
  <c r="R93" i="1"/>
  <c r="R92" i="1"/>
  <c r="Q60" i="3" s="1"/>
  <c r="R91" i="1"/>
  <c r="R90" i="1"/>
  <c r="R89" i="1"/>
  <c r="Y89" i="1" s="1"/>
  <c r="R88" i="1"/>
  <c r="R87" i="1"/>
  <c r="Q55" i="3" s="1"/>
  <c r="R86" i="1"/>
  <c r="R85" i="1"/>
  <c r="R84" i="1"/>
  <c r="Q52" i="3" s="1"/>
  <c r="R83" i="1"/>
  <c r="R82" i="1"/>
  <c r="Q49" i="3" s="1"/>
  <c r="R81" i="1"/>
  <c r="R80" i="1"/>
  <c r="R79" i="1"/>
  <c r="R78" i="1"/>
  <c r="Q45" i="3" s="1"/>
  <c r="R77" i="1"/>
  <c r="R76" i="1"/>
  <c r="R75" i="1"/>
  <c r="Q41" i="3" s="1"/>
  <c r="R74" i="1"/>
  <c r="Q34" i="3" s="1"/>
  <c r="R73" i="1"/>
  <c r="Q32" i="3" s="1"/>
  <c r="R72" i="1"/>
  <c r="Y72" i="1" s="1"/>
  <c r="W69" i="1"/>
  <c r="V69" i="1"/>
  <c r="U69" i="1"/>
  <c r="T69" i="1"/>
  <c r="S69" i="1"/>
  <c r="R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R64" i="1"/>
  <c r="W63" i="1"/>
  <c r="V63" i="1"/>
  <c r="U63" i="1"/>
  <c r="T63" i="1"/>
  <c r="S63" i="1"/>
  <c r="R63" i="1"/>
  <c r="W62" i="1"/>
  <c r="W279" i="1" s="1"/>
  <c r="V62" i="1"/>
  <c r="U62" i="1"/>
  <c r="U279" i="1" s="1"/>
  <c r="T62" i="1"/>
  <c r="S62" i="1"/>
  <c r="S279" i="1" s="1"/>
  <c r="W61" i="1"/>
  <c r="W60" i="1" s="1"/>
  <c r="V61" i="1"/>
  <c r="V60" i="1" s="1"/>
  <c r="U61" i="1"/>
  <c r="T61" i="1"/>
  <c r="T60" i="1" s="1"/>
  <c r="S61" i="1"/>
  <c r="S60" i="1" s="1"/>
  <c r="U60" i="1"/>
  <c r="R59" i="1"/>
  <c r="Y59" i="1" s="1"/>
  <c r="R58" i="1"/>
  <c r="Q205" i="3" s="1"/>
  <c r="Q204" i="3" s="1"/>
  <c r="R57" i="1"/>
  <c r="Y57" i="1" s="1"/>
  <c r="R56" i="1"/>
  <c r="R55" i="1"/>
  <c r="R54" i="1"/>
  <c r="R53" i="1"/>
  <c r="R52" i="1"/>
  <c r="R51" i="1"/>
  <c r="Y51" i="1" s="1"/>
  <c r="R50" i="1"/>
  <c r="R49" i="1"/>
  <c r="R48" i="1"/>
  <c r="R47" i="1"/>
  <c r="R46" i="1"/>
  <c r="R45" i="1"/>
  <c r="Q171" i="3" s="1"/>
  <c r="R44" i="1"/>
  <c r="R43" i="1"/>
  <c r="Q169" i="3" s="1"/>
  <c r="R42" i="1"/>
  <c r="Y42" i="1" s="1"/>
  <c r="R41" i="1"/>
  <c r="R40" i="1"/>
  <c r="R39" i="1"/>
  <c r="R38" i="1"/>
  <c r="Q129" i="3" s="1"/>
  <c r="R37" i="1"/>
  <c r="R36" i="1"/>
  <c r="Q127" i="3" s="1"/>
  <c r="R35" i="1"/>
  <c r="R34" i="1"/>
  <c r="Q124" i="3" s="1"/>
  <c r="R33" i="1"/>
  <c r="R32" i="1"/>
  <c r="R31" i="1"/>
  <c r="R30" i="1"/>
  <c r="Y30" i="1" s="1"/>
  <c r="R29" i="1"/>
  <c r="R28" i="1"/>
  <c r="R27" i="1"/>
  <c r="Q100" i="3" s="1"/>
  <c r="R26" i="1"/>
  <c r="Y26" i="1" s="1"/>
  <c r="R25" i="1"/>
  <c r="Y25" i="1" s="1"/>
  <c r="R24" i="1"/>
  <c r="Q22" i="3" s="1"/>
  <c r="R22" i="1"/>
  <c r="W21" i="1"/>
  <c r="V21" i="1"/>
  <c r="U21" i="1"/>
  <c r="T21" i="1"/>
  <c r="S21" i="1"/>
  <c r="R21" i="1"/>
  <c r="W20" i="1"/>
  <c r="V20" i="1"/>
  <c r="U20" i="1"/>
  <c r="T20" i="1"/>
  <c r="S20" i="1"/>
  <c r="W18" i="1"/>
  <c r="U18" i="1"/>
  <c r="T18" i="1"/>
  <c r="S18" i="1"/>
  <c r="V18" i="1"/>
  <c r="L277" i="1"/>
  <c r="L276" i="1"/>
  <c r="L275" i="1"/>
  <c r="L274" i="1"/>
  <c r="L273" i="1"/>
  <c r="L272" i="1"/>
  <c r="L271" i="1"/>
  <c r="L270" i="1"/>
  <c r="L264" i="1"/>
  <c r="L263" i="1"/>
  <c r="L262" i="1"/>
  <c r="L261" i="1"/>
  <c r="L260" i="1"/>
  <c r="L259" i="1"/>
  <c r="L256" i="1"/>
  <c r="L253" i="1"/>
  <c r="L252" i="1"/>
  <c r="L251" i="1"/>
  <c r="L250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28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1" i="1"/>
  <c r="L190" i="1"/>
  <c r="L189" i="1"/>
  <c r="L188" i="1"/>
  <c r="L187" i="1"/>
  <c r="L186" i="1"/>
  <c r="L185" i="1"/>
  <c r="L184" i="1"/>
  <c r="L183" i="1"/>
  <c r="L180" i="1"/>
  <c r="L179" i="1"/>
  <c r="L178" i="1"/>
  <c r="L177" i="1"/>
  <c r="L176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J269" i="1"/>
  <c r="J268" i="1" s="1"/>
  <c r="I269" i="1"/>
  <c r="I268" i="1" s="1"/>
  <c r="H269" i="1"/>
  <c r="J258" i="1"/>
  <c r="J257" i="1" s="1"/>
  <c r="I258" i="1"/>
  <c r="I257" i="1" s="1"/>
  <c r="H258" i="1"/>
  <c r="H257" i="1" s="1"/>
  <c r="J255" i="1"/>
  <c r="J254" i="1" s="1"/>
  <c r="I255" i="1"/>
  <c r="I254" i="1" s="1"/>
  <c r="H255" i="1"/>
  <c r="Y255" i="1" s="1"/>
  <c r="J249" i="1"/>
  <c r="J248" i="1" s="1"/>
  <c r="I249" i="1"/>
  <c r="I248" i="1" s="1"/>
  <c r="H249" i="1"/>
  <c r="H248" i="1"/>
  <c r="J231" i="1"/>
  <c r="I231" i="1"/>
  <c r="H231" i="1"/>
  <c r="J230" i="1"/>
  <c r="J229" i="1" s="1"/>
  <c r="I230" i="1"/>
  <c r="H230" i="1"/>
  <c r="H229" i="1" s="1"/>
  <c r="I229" i="1"/>
  <c r="J227" i="1"/>
  <c r="J226" i="1" s="1"/>
  <c r="I227" i="1"/>
  <c r="I226" i="1" s="1"/>
  <c r="H227" i="1"/>
  <c r="H226" i="1" s="1"/>
  <c r="J197" i="1"/>
  <c r="I197" i="1"/>
  <c r="H197" i="1"/>
  <c r="J196" i="1"/>
  <c r="I196" i="1"/>
  <c r="H196" i="1"/>
  <c r="Y196" i="1" s="1"/>
  <c r="J195" i="1"/>
  <c r="I195" i="1"/>
  <c r="H195" i="1"/>
  <c r="J194" i="1"/>
  <c r="I194" i="1"/>
  <c r="H194" i="1"/>
  <c r="J193" i="1"/>
  <c r="J192" i="1" s="1"/>
  <c r="I193" i="1"/>
  <c r="I192" i="1" s="1"/>
  <c r="H193" i="1"/>
  <c r="J182" i="1"/>
  <c r="J181" i="1" s="1"/>
  <c r="I182" i="1"/>
  <c r="I181" i="1" s="1"/>
  <c r="H182" i="1"/>
  <c r="J175" i="1"/>
  <c r="I175" i="1"/>
  <c r="H175" i="1"/>
  <c r="J174" i="1"/>
  <c r="J173" i="1" s="1"/>
  <c r="I174" i="1"/>
  <c r="H174" i="1"/>
  <c r="H173" i="1" s="1"/>
  <c r="I173" i="1"/>
  <c r="J140" i="1"/>
  <c r="I140" i="1"/>
  <c r="H140" i="1"/>
  <c r="J139" i="1"/>
  <c r="I139" i="1"/>
  <c r="H139" i="1"/>
  <c r="J138" i="1"/>
  <c r="I138" i="1"/>
  <c r="H138" i="1"/>
  <c r="J137" i="1"/>
  <c r="J136" i="1" s="1"/>
  <c r="I137" i="1"/>
  <c r="I136" i="1" s="1"/>
  <c r="H137" i="1"/>
  <c r="H136" i="1" s="1"/>
  <c r="J110" i="1"/>
  <c r="J281" i="1" s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J103" i="1" s="1"/>
  <c r="I104" i="1"/>
  <c r="I103" i="1" s="1"/>
  <c r="H104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Y64" i="1" s="1"/>
  <c r="J63" i="1"/>
  <c r="I63" i="1"/>
  <c r="H63" i="1"/>
  <c r="Y63" i="1" s="1"/>
  <c r="J62" i="1"/>
  <c r="I62" i="1"/>
  <c r="H62" i="1"/>
  <c r="J61" i="1"/>
  <c r="J60" i="1" s="1"/>
  <c r="I61" i="1"/>
  <c r="I60" i="1" s="1"/>
  <c r="H61" i="1"/>
  <c r="J20" i="1"/>
  <c r="I20" i="1"/>
  <c r="H20" i="1"/>
  <c r="J18" i="1"/>
  <c r="H18" i="1"/>
  <c r="I18" i="1"/>
  <c r="S211" i="3" l="1"/>
  <c r="U211" i="3"/>
  <c r="U208" i="3" s="1"/>
  <c r="U23" i="3"/>
  <c r="S24" i="3"/>
  <c r="S216" i="3" s="1"/>
  <c r="T283" i="1" s="1"/>
  <c r="U24" i="3"/>
  <c r="U216" i="3" s="1"/>
  <c r="R26" i="3"/>
  <c r="T26" i="3"/>
  <c r="V26" i="3"/>
  <c r="R24" i="3"/>
  <c r="T24" i="3"/>
  <c r="T216" i="3" s="1"/>
  <c r="U283" i="1" s="1"/>
  <c r="V24" i="3"/>
  <c r="I279" i="1"/>
  <c r="Y109" i="1"/>
  <c r="I281" i="1"/>
  <c r="Y175" i="1"/>
  <c r="Y197" i="1"/>
  <c r="Q196" i="3"/>
  <c r="R231" i="1"/>
  <c r="R249" i="1"/>
  <c r="R248" i="1" s="1"/>
  <c r="Y248" i="1" s="1"/>
  <c r="R83" i="3"/>
  <c r="S150" i="3"/>
  <c r="U150" i="3"/>
  <c r="S194" i="3"/>
  <c r="V211" i="3"/>
  <c r="Y138" i="1"/>
  <c r="R125" i="3"/>
  <c r="T125" i="3"/>
  <c r="V125" i="3"/>
  <c r="U166" i="3"/>
  <c r="R211" i="3"/>
  <c r="R208" i="3" s="1"/>
  <c r="T211" i="3"/>
  <c r="Y105" i="1"/>
  <c r="J280" i="1"/>
  <c r="H279" i="1"/>
  <c r="J279" i="1"/>
  <c r="Y108" i="1"/>
  <c r="Y139" i="1"/>
  <c r="Y231" i="1"/>
  <c r="R19" i="1"/>
  <c r="Q102" i="3"/>
  <c r="X102" i="3" s="1"/>
  <c r="Q118" i="3"/>
  <c r="X118" i="3" s="1"/>
  <c r="Q185" i="3"/>
  <c r="X185" i="3" s="1"/>
  <c r="R65" i="1"/>
  <c r="Y65" i="1" s="1"/>
  <c r="Q153" i="3"/>
  <c r="X153" i="3" s="1"/>
  <c r="R106" i="1"/>
  <c r="Y106" i="1" s="1"/>
  <c r="S281" i="1"/>
  <c r="U281" i="1"/>
  <c r="W281" i="1"/>
  <c r="R269" i="1"/>
  <c r="R268" i="1" s="1"/>
  <c r="H19" i="3"/>
  <c r="R19" i="3"/>
  <c r="T19" i="3"/>
  <c r="V19" i="3"/>
  <c r="R62" i="3"/>
  <c r="T62" i="3"/>
  <c r="U62" i="3"/>
  <c r="R63" i="3"/>
  <c r="V63" i="3"/>
  <c r="R65" i="3"/>
  <c r="T65" i="3"/>
  <c r="V65" i="3"/>
  <c r="V208" i="3"/>
  <c r="V216" i="3"/>
  <c r="G19" i="3"/>
  <c r="I19" i="3"/>
  <c r="H150" i="3"/>
  <c r="S19" i="3"/>
  <c r="U19" i="3"/>
  <c r="S166" i="3"/>
  <c r="S208" i="3"/>
  <c r="R216" i="3"/>
  <c r="S125" i="3"/>
  <c r="U125" i="3"/>
  <c r="R166" i="3"/>
  <c r="T166" i="3"/>
  <c r="V166" i="3"/>
  <c r="T208" i="3"/>
  <c r="X21" i="3"/>
  <c r="H132" i="3"/>
  <c r="I201" i="3"/>
  <c r="S26" i="3"/>
  <c r="U26" i="3"/>
  <c r="T63" i="3"/>
  <c r="S86" i="3"/>
  <c r="U86" i="3"/>
  <c r="U120" i="3"/>
  <c r="R178" i="3"/>
  <c r="T178" i="3"/>
  <c r="V178" i="3"/>
  <c r="R194" i="3"/>
  <c r="T194" i="3"/>
  <c r="V194" i="3"/>
  <c r="U194" i="3"/>
  <c r="R201" i="3"/>
  <c r="X54" i="1"/>
  <c r="X90" i="1"/>
  <c r="X113" i="1"/>
  <c r="X133" i="1"/>
  <c r="I150" i="3"/>
  <c r="S63" i="3"/>
  <c r="U63" i="3"/>
  <c r="S65" i="3"/>
  <c r="U65" i="3"/>
  <c r="S64" i="3"/>
  <c r="U64" i="3"/>
  <c r="V120" i="3"/>
  <c r="S132" i="3"/>
  <c r="U132" i="3"/>
  <c r="T150" i="3"/>
  <c r="V150" i="3"/>
  <c r="U178" i="3"/>
  <c r="X41" i="1"/>
  <c r="X134" i="1"/>
  <c r="X165" i="1"/>
  <c r="X167" i="1"/>
  <c r="X234" i="1"/>
  <c r="X252" i="1"/>
  <c r="V83" i="3"/>
  <c r="R86" i="3"/>
  <c r="T86" i="3"/>
  <c r="V86" i="3"/>
  <c r="U201" i="3"/>
  <c r="H254" i="1"/>
  <c r="Y254" i="1" s="1"/>
  <c r="Q123" i="3"/>
  <c r="X123" i="3" s="1"/>
  <c r="Y33" i="1"/>
  <c r="Q126" i="3"/>
  <c r="X126" i="3" s="1"/>
  <c r="Y35" i="1"/>
  <c r="Q128" i="3"/>
  <c r="Y37" i="1"/>
  <c r="Y39" i="1"/>
  <c r="Q130" i="3"/>
  <c r="X130" i="3" s="1"/>
  <c r="Q177" i="3"/>
  <c r="Q176" i="3" s="1"/>
  <c r="X176" i="3" s="1"/>
  <c r="Y47" i="1"/>
  <c r="R20" i="1"/>
  <c r="Q198" i="3"/>
  <c r="Q195" i="3" s="1"/>
  <c r="Q193" i="3" s="1"/>
  <c r="X193" i="3" s="1"/>
  <c r="Y55" i="1"/>
  <c r="R62" i="1"/>
  <c r="R279" i="1" s="1"/>
  <c r="Q44" i="3"/>
  <c r="X44" i="3" s="1"/>
  <c r="Y77" i="1"/>
  <c r="Q46" i="3"/>
  <c r="X46" i="3" s="1"/>
  <c r="Y79" i="1"/>
  <c r="Q48" i="3"/>
  <c r="X48" i="3" s="1"/>
  <c r="Y81" i="1"/>
  <c r="Q50" i="3"/>
  <c r="X50" i="3" s="1"/>
  <c r="Y83" i="1"/>
  <c r="R66" i="1"/>
  <c r="Y66" i="1" s="1"/>
  <c r="Q53" i="3"/>
  <c r="X53" i="3" s="1"/>
  <c r="Y85" i="1"/>
  <c r="R67" i="1"/>
  <c r="Y67" i="1" s="1"/>
  <c r="Q59" i="3"/>
  <c r="Q28" i="3" s="1"/>
  <c r="Y91" i="1"/>
  <c r="R68" i="1"/>
  <c r="Y68" i="1" s="1"/>
  <c r="Q61" i="3"/>
  <c r="Q30" i="3" s="1"/>
  <c r="Y93" i="1"/>
  <c r="Q191" i="3"/>
  <c r="Q190" i="3" s="1"/>
  <c r="X190" i="3" s="1"/>
  <c r="Y99" i="1"/>
  <c r="Y101" i="1"/>
  <c r="Q213" i="3"/>
  <c r="X213" i="3" s="1"/>
  <c r="R104" i="1"/>
  <c r="R103" i="1" s="1"/>
  <c r="R107" i="1"/>
  <c r="Q69" i="3"/>
  <c r="Q64" i="3" s="1"/>
  <c r="Y114" i="1"/>
  <c r="Q71" i="3"/>
  <c r="X71" i="3" s="1"/>
  <c r="Y116" i="1"/>
  <c r="Q73" i="3"/>
  <c r="X73" i="3" s="1"/>
  <c r="Y118" i="1"/>
  <c r="Q77" i="3"/>
  <c r="X77" i="3" s="1"/>
  <c r="Y122" i="1"/>
  <c r="Y126" i="1"/>
  <c r="Q81" i="3"/>
  <c r="X81" i="3" s="1"/>
  <c r="R137" i="1"/>
  <c r="R136" i="1" s="1"/>
  <c r="Y142" i="1"/>
  <c r="Y144" i="1"/>
  <c r="Q88" i="3"/>
  <c r="X88" i="3" s="1"/>
  <c r="R140" i="1"/>
  <c r="Y146" i="1"/>
  <c r="Q90" i="3"/>
  <c r="X90" i="3" s="1"/>
  <c r="Y148" i="1"/>
  <c r="Q92" i="3"/>
  <c r="X92" i="3" s="1"/>
  <c r="Y150" i="1"/>
  <c r="Q94" i="3"/>
  <c r="X94" i="3" s="1"/>
  <c r="Y152" i="1"/>
  <c r="Q96" i="3"/>
  <c r="X96" i="3" s="1"/>
  <c r="Q105" i="3"/>
  <c r="X105" i="3" s="1"/>
  <c r="Y156" i="1"/>
  <c r="Q109" i="3"/>
  <c r="X109" i="3" s="1"/>
  <c r="Y160" i="1"/>
  <c r="Q113" i="3"/>
  <c r="X113" i="3" s="1"/>
  <c r="Y164" i="1"/>
  <c r="Q117" i="3"/>
  <c r="X117" i="3" s="1"/>
  <c r="Q119" i="3"/>
  <c r="X119" i="3" s="1"/>
  <c r="Y170" i="1"/>
  <c r="Q99" i="3"/>
  <c r="X99" i="3" s="1"/>
  <c r="Y178" i="1"/>
  <c r="Q141" i="3"/>
  <c r="Q133" i="3" s="1"/>
  <c r="X133" i="3" s="1"/>
  <c r="Y180" i="1"/>
  <c r="Y202" i="1"/>
  <c r="Q136" i="3"/>
  <c r="X136" i="3" s="1"/>
  <c r="Q138" i="3"/>
  <c r="X138" i="3" s="1"/>
  <c r="Y204" i="1"/>
  <c r="Q143" i="3"/>
  <c r="X143" i="3" s="1"/>
  <c r="Y206" i="1"/>
  <c r="Y210" i="1"/>
  <c r="Q161" i="3"/>
  <c r="X161" i="3" s="1"/>
  <c r="Y212" i="1"/>
  <c r="Q163" i="3"/>
  <c r="X163" i="3" s="1"/>
  <c r="Y214" i="1"/>
  <c r="Q172" i="3"/>
  <c r="X172" i="3" s="1"/>
  <c r="Y216" i="1"/>
  <c r="Q174" i="3"/>
  <c r="Q168" i="3" s="1"/>
  <c r="X168" i="3" s="1"/>
  <c r="Y220" i="1"/>
  <c r="Q186" i="3"/>
  <c r="X186" i="3" s="1"/>
  <c r="Y239" i="1"/>
  <c r="Q158" i="3"/>
  <c r="X158" i="3" s="1"/>
  <c r="Y243" i="1"/>
  <c r="Q165" i="3"/>
  <c r="X165" i="3" s="1"/>
  <c r="Y247" i="1"/>
  <c r="Q212" i="3"/>
  <c r="Q211" i="3" s="1"/>
  <c r="X253" i="1"/>
  <c r="R258" i="1"/>
  <c r="Y258" i="1" s="1"/>
  <c r="Q149" i="3"/>
  <c r="Q148" i="3" s="1"/>
  <c r="Y260" i="1"/>
  <c r="Y262" i="1"/>
  <c r="Q183" i="3"/>
  <c r="X183" i="3" s="1"/>
  <c r="Y270" i="1"/>
  <c r="Y272" i="1"/>
  <c r="Y276" i="1"/>
  <c r="Q207" i="3"/>
  <c r="X207" i="3" s="1"/>
  <c r="X38" i="1"/>
  <c r="X42" i="1"/>
  <c r="X72" i="1"/>
  <c r="X81" i="1"/>
  <c r="X83" i="1"/>
  <c r="X100" i="1"/>
  <c r="X115" i="1"/>
  <c r="X118" i="1"/>
  <c r="X129" i="1"/>
  <c r="X131" i="1"/>
  <c r="X135" i="1"/>
  <c r="X141" i="1"/>
  <c r="X153" i="1"/>
  <c r="X176" i="1"/>
  <c r="X187" i="1"/>
  <c r="X189" i="1"/>
  <c r="X202" i="1"/>
  <c r="X208" i="1"/>
  <c r="X210" i="1"/>
  <c r="X212" i="1"/>
  <c r="X214" i="1"/>
  <c r="X216" i="1"/>
  <c r="X220" i="1"/>
  <c r="X224" i="1"/>
  <c r="X228" i="1"/>
  <c r="X236" i="1"/>
  <c r="X239" i="1"/>
  <c r="X241" i="1"/>
  <c r="X246" i="1"/>
  <c r="X259" i="1"/>
  <c r="Y21" i="1"/>
  <c r="Y24" i="1"/>
  <c r="Y27" i="1"/>
  <c r="Y31" i="1"/>
  <c r="Y36" i="1"/>
  <c r="Y41" i="1"/>
  <c r="Y45" i="1"/>
  <c r="Y53" i="1"/>
  <c r="Y69" i="1"/>
  <c r="Y82" i="1"/>
  <c r="Y92" i="1"/>
  <c r="Y102" i="1"/>
  <c r="Y115" i="1"/>
  <c r="Y124" i="1"/>
  <c r="Y134" i="1"/>
  <c r="Y154" i="1"/>
  <c r="Y162" i="1"/>
  <c r="Y171" i="1"/>
  <c r="Y183" i="1"/>
  <c r="Y20" i="1"/>
  <c r="H281" i="1"/>
  <c r="Y110" i="1"/>
  <c r="X22" i="1"/>
  <c r="Y28" i="1"/>
  <c r="Q101" i="3"/>
  <c r="X101" i="3" s="1"/>
  <c r="X32" i="1"/>
  <c r="Q131" i="3"/>
  <c r="X131" i="3" s="1"/>
  <c r="Y40" i="1"/>
  <c r="Y44" i="1"/>
  <c r="Q170" i="3"/>
  <c r="Y46" i="1"/>
  <c r="Q175" i="3"/>
  <c r="X175" i="3" s="1"/>
  <c r="Q180" i="3"/>
  <c r="X180" i="3" s="1"/>
  <c r="Y48" i="1"/>
  <c r="Y50" i="1"/>
  <c r="Q187" i="3"/>
  <c r="X187" i="3" s="1"/>
  <c r="Q189" i="3"/>
  <c r="X189" i="3" s="1"/>
  <c r="Y52" i="1"/>
  <c r="Y54" i="1"/>
  <c r="Q197" i="3"/>
  <c r="Q194" i="3" s="1"/>
  <c r="Q200" i="3"/>
  <c r="Q199" i="3" s="1"/>
  <c r="X199" i="3" s="1"/>
  <c r="Y56" i="1"/>
  <c r="T279" i="1"/>
  <c r="V279" i="1"/>
  <c r="Q43" i="3"/>
  <c r="X43" i="3" s="1"/>
  <c r="Y76" i="1"/>
  <c r="Q47" i="3"/>
  <c r="X47" i="3" s="1"/>
  <c r="Y80" i="1"/>
  <c r="Q54" i="3"/>
  <c r="X54" i="3" s="1"/>
  <c r="Y86" i="1"/>
  <c r="Q56" i="3"/>
  <c r="Q26" i="3" s="1"/>
  <c r="Y88" i="1"/>
  <c r="Q58" i="3"/>
  <c r="X58" i="3" s="1"/>
  <c r="Y90" i="1"/>
  <c r="Q68" i="3"/>
  <c r="X68" i="3" s="1"/>
  <c r="Y113" i="1"/>
  <c r="Y119" i="1"/>
  <c r="Q74" i="3"/>
  <c r="X74" i="3" s="1"/>
  <c r="Y121" i="1"/>
  <c r="Q76" i="3"/>
  <c r="X76" i="3" s="1"/>
  <c r="Y123" i="1"/>
  <c r="Q78" i="3"/>
  <c r="X78" i="3" s="1"/>
  <c r="Y125" i="1"/>
  <c r="Q80" i="3"/>
  <c r="X80" i="3" s="1"/>
  <c r="Q82" i="3"/>
  <c r="Y127" i="1"/>
  <c r="Y133" i="1"/>
  <c r="Q182" i="3"/>
  <c r="Q87" i="3"/>
  <c r="Y143" i="1"/>
  <c r="Q89" i="3"/>
  <c r="X89" i="3" s="1"/>
  <c r="Q91" i="3"/>
  <c r="X91" i="3" s="1"/>
  <c r="Y147" i="1"/>
  <c r="Q95" i="3"/>
  <c r="X95" i="3" s="1"/>
  <c r="Y151" i="1"/>
  <c r="Y155" i="1"/>
  <c r="Q104" i="3"/>
  <c r="X104" i="3" s="1"/>
  <c r="Y157" i="1"/>
  <c r="Q106" i="3"/>
  <c r="X106" i="3" s="1"/>
  <c r="Y159" i="1"/>
  <c r="Q108" i="3"/>
  <c r="X108" i="3" s="1"/>
  <c r="Y161" i="1"/>
  <c r="Q110" i="3"/>
  <c r="X110" i="3" s="1"/>
  <c r="Y163" i="1"/>
  <c r="Q112" i="3"/>
  <c r="X112" i="3" s="1"/>
  <c r="Y165" i="1"/>
  <c r="Q114" i="3"/>
  <c r="Q84" i="3" s="1"/>
  <c r="Y167" i="1"/>
  <c r="Q116" i="3"/>
  <c r="Q85" i="3" s="1"/>
  <c r="R174" i="1"/>
  <c r="Y174" i="1" s="1"/>
  <c r="Q98" i="3"/>
  <c r="X98" i="3" s="1"/>
  <c r="Q140" i="3"/>
  <c r="X140" i="3" s="1"/>
  <c r="Y179" i="1"/>
  <c r="X186" i="1"/>
  <c r="Y186" i="1"/>
  <c r="Q135" i="3"/>
  <c r="X135" i="3" s="1"/>
  <c r="Y201" i="1"/>
  <c r="Q137" i="3"/>
  <c r="X137" i="3" s="1"/>
  <c r="Y203" i="1"/>
  <c r="Q159" i="3"/>
  <c r="X159" i="3" s="1"/>
  <c r="Y209" i="1"/>
  <c r="Y211" i="1"/>
  <c r="Q162" i="3"/>
  <c r="X162" i="3" s="1"/>
  <c r="R194" i="1"/>
  <c r="Q164" i="3"/>
  <c r="Q151" i="3" s="1"/>
  <c r="X151" i="3" s="1"/>
  <c r="Y213" i="1"/>
  <c r="R195" i="1"/>
  <c r="Y195" i="1" s="1"/>
  <c r="Y215" i="1"/>
  <c r="Q173" i="3"/>
  <c r="Q167" i="3" s="1"/>
  <c r="Q146" i="3" s="1"/>
  <c r="X232" i="1"/>
  <c r="Q142" i="3"/>
  <c r="X142" i="3" s="1"/>
  <c r="Y234" i="1"/>
  <c r="Y238" i="1"/>
  <c r="Q157" i="3"/>
  <c r="X157" i="3" s="1"/>
  <c r="Y252" i="1"/>
  <c r="Q160" i="3"/>
  <c r="X160" i="3" s="1"/>
  <c r="X263" i="1"/>
  <c r="Q184" i="3"/>
  <c r="X184" i="3" s="1"/>
  <c r="Y263" i="1"/>
  <c r="Q202" i="3"/>
  <c r="Y273" i="1"/>
  <c r="Y275" i="1"/>
  <c r="Q206" i="3"/>
  <c r="X206" i="3" s="1"/>
  <c r="Q210" i="3"/>
  <c r="Q209" i="3" s="1"/>
  <c r="Y277" i="1"/>
  <c r="X33" i="1"/>
  <c r="X37" i="1"/>
  <c r="X39" i="1"/>
  <c r="X49" i="1"/>
  <c r="X51" i="1"/>
  <c r="X53" i="1"/>
  <c r="X57" i="1"/>
  <c r="X82" i="1"/>
  <c r="X84" i="1"/>
  <c r="X91" i="1"/>
  <c r="X99" i="1"/>
  <c r="X111" i="1"/>
  <c r="X114" i="1"/>
  <c r="X116" i="1"/>
  <c r="X127" i="1"/>
  <c r="X130" i="1"/>
  <c r="X132" i="1"/>
  <c r="X164" i="1"/>
  <c r="X166" i="1"/>
  <c r="X169" i="1"/>
  <c r="X171" i="1"/>
  <c r="X177" i="1"/>
  <c r="X190" i="1"/>
  <c r="X201" i="1"/>
  <c r="X206" i="1"/>
  <c r="X209" i="1"/>
  <c r="X211" i="1"/>
  <c r="X213" i="1"/>
  <c r="X215" i="1"/>
  <c r="X217" i="1"/>
  <c r="X219" i="1"/>
  <c r="X221" i="1"/>
  <c r="X223" i="1"/>
  <c r="X225" i="1"/>
  <c r="X235" i="1"/>
  <c r="X238" i="1"/>
  <c r="X240" i="1"/>
  <c r="X242" i="1"/>
  <c r="X245" i="1"/>
  <c r="X247" i="1"/>
  <c r="X262" i="1"/>
  <c r="Y29" i="1"/>
  <c r="Y34" i="1"/>
  <c r="Y38" i="1"/>
  <c r="Y43" i="1"/>
  <c r="Y49" i="1"/>
  <c r="Y58" i="1"/>
  <c r="Y78" i="1"/>
  <c r="Y87" i="1"/>
  <c r="Y120" i="1"/>
  <c r="Y149" i="1"/>
  <c r="Y158" i="1"/>
  <c r="Y166" i="1"/>
  <c r="Y177" i="1"/>
  <c r="Y189" i="1"/>
  <c r="X45" i="3"/>
  <c r="X49" i="3"/>
  <c r="X55" i="3"/>
  <c r="X70" i="3"/>
  <c r="X82" i="3"/>
  <c r="X128" i="3"/>
  <c r="X155" i="3"/>
  <c r="X170" i="3"/>
  <c r="S283" i="1"/>
  <c r="W283" i="1"/>
  <c r="R23" i="3"/>
  <c r="V283" i="1"/>
  <c r="R120" i="3"/>
  <c r="T120" i="3"/>
  <c r="R132" i="3"/>
  <c r="T132" i="3"/>
  <c r="H194" i="3"/>
  <c r="H201" i="3"/>
  <c r="G201" i="3"/>
  <c r="X214" i="3"/>
  <c r="T83" i="3"/>
  <c r="S83" i="3"/>
  <c r="U83" i="3"/>
  <c r="T201" i="3"/>
  <c r="V201" i="3"/>
  <c r="T23" i="3"/>
  <c r="X75" i="3"/>
  <c r="S62" i="3"/>
  <c r="X42" i="3"/>
  <c r="Q31" i="3"/>
  <c r="V23" i="3"/>
  <c r="S23" i="3"/>
  <c r="X66" i="3"/>
  <c r="V62" i="3"/>
  <c r="X115" i="3"/>
  <c r="S120" i="3"/>
  <c r="V132" i="3"/>
  <c r="S178" i="3"/>
  <c r="S201" i="3"/>
  <c r="S192" i="3" s="1"/>
  <c r="X244" i="1"/>
  <c r="Q203" i="3"/>
  <c r="X203" i="3" s="1"/>
  <c r="X274" i="1"/>
  <c r="Y253" i="1"/>
  <c r="Q188" i="3"/>
  <c r="X98" i="1"/>
  <c r="Q181" i="3"/>
  <c r="X237" i="1"/>
  <c r="Q154" i="3"/>
  <c r="X128" i="1"/>
  <c r="R150" i="3"/>
  <c r="X97" i="1"/>
  <c r="Y97" i="1"/>
  <c r="Q152" i="3"/>
  <c r="X152" i="3" s="1"/>
  <c r="X207" i="1"/>
  <c r="X233" i="1"/>
  <c r="Q139" i="3"/>
  <c r="R230" i="1"/>
  <c r="Y230" i="1" s="1"/>
  <c r="X205" i="1"/>
  <c r="Y205" i="1"/>
  <c r="X139" i="3"/>
  <c r="X200" i="1"/>
  <c r="Y200" i="1"/>
  <c r="R193" i="1"/>
  <c r="Y193" i="1" s="1"/>
  <c r="Y32" i="1"/>
  <c r="Q122" i="3"/>
  <c r="X122" i="3" s="1"/>
  <c r="Y185" i="1"/>
  <c r="X185" i="1"/>
  <c r="X168" i="1"/>
  <c r="Y168" i="1"/>
  <c r="Y136" i="1"/>
  <c r="X100" i="3"/>
  <c r="Y153" i="1"/>
  <c r="X117" i="1"/>
  <c r="Y117" i="1"/>
  <c r="X72" i="3"/>
  <c r="Y112" i="1"/>
  <c r="Q67" i="3"/>
  <c r="X67" i="3" s="1"/>
  <c r="X112" i="1"/>
  <c r="Q57" i="3"/>
  <c r="X89" i="1"/>
  <c r="X57" i="3"/>
  <c r="Y84" i="1"/>
  <c r="X184" i="1"/>
  <c r="Q51" i="3"/>
  <c r="R182" i="1"/>
  <c r="Y75" i="1"/>
  <c r="X75" i="1"/>
  <c r="X41" i="3"/>
  <c r="X74" i="1"/>
  <c r="Y74" i="1"/>
  <c r="X73" i="1"/>
  <c r="X32" i="3"/>
  <c r="Y73" i="1"/>
  <c r="Y232" i="1"/>
  <c r="Y22" i="1"/>
  <c r="Q20" i="3"/>
  <c r="Y249" i="1"/>
  <c r="I194" i="3"/>
  <c r="Y269" i="1"/>
  <c r="H268" i="1"/>
  <c r="H181" i="1"/>
  <c r="H103" i="1"/>
  <c r="Y103" i="1" s="1"/>
  <c r="I280" i="1"/>
  <c r="H280" i="1"/>
  <c r="H60" i="1"/>
  <c r="Y62" i="1"/>
  <c r="Y226" i="1"/>
  <c r="Y227" i="1"/>
  <c r="I278" i="1"/>
  <c r="H192" i="1"/>
  <c r="X22" i="3"/>
  <c r="X34" i="3"/>
  <c r="X52" i="3"/>
  <c r="X60" i="3"/>
  <c r="X79" i="3"/>
  <c r="X93" i="3"/>
  <c r="X97" i="3"/>
  <c r="X103" i="3"/>
  <c r="X107" i="3"/>
  <c r="X111" i="3"/>
  <c r="X124" i="3"/>
  <c r="X127" i="3"/>
  <c r="X129" i="3"/>
  <c r="X134" i="3"/>
  <c r="X148" i="3"/>
  <c r="X156" i="3"/>
  <c r="X146" i="3"/>
  <c r="X169" i="3"/>
  <c r="X171" i="3"/>
  <c r="X196" i="3"/>
  <c r="J20" i="3"/>
  <c r="G211" i="3"/>
  <c r="H125" i="3"/>
  <c r="G150" i="3"/>
  <c r="G194" i="3"/>
  <c r="G204" i="3"/>
  <c r="X204" i="3" s="1"/>
  <c r="X205" i="3"/>
  <c r="G64" i="3"/>
  <c r="I23" i="3"/>
  <c r="H24" i="3"/>
  <c r="H216" i="3" s="1"/>
  <c r="I26" i="3"/>
  <c r="I62" i="3"/>
  <c r="H63" i="3"/>
  <c r="H65" i="3"/>
  <c r="H83" i="3"/>
  <c r="I83" i="3"/>
  <c r="I86" i="3"/>
  <c r="H86" i="3"/>
  <c r="G120" i="3"/>
  <c r="I120" i="3"/>
  <c r="H120" i="3"/>
  <c r="X121" i="3"/>
  <c r="X177" i="3"/>
  <c r="G23" i="3"/>
  <c r="G26" i="3"/>
  <c r="G28" i="3"/>
  <c r="G30" i="3"/>
  <c r="G62" i="3"/>
  <c r="G83" i="3"/>
  <c r="G86" i="3"/>
  <c r="G31" i="3"/>
  <c r="G84" i="3"/>
  <c r="G85" i="3"/>
  <c r="G166" i="3"/>
  <c r="I166" i="3"/>
  <c r="H166" i="3"/>
  <c r="H178" i="3"/>
  <c r="I211" i="3"/>
  <c r="I208" i="3" s="1"/>
  <c r="I192" i="3"/>
  <c r="H23" i="3"/>
  <c r="G24" i="3"/>
  <c r="I24" i="3"/>
  <c r="I216" i="3" s="1"/>
  <c r="J283" i="1" s="1"/>
  <c r="H26" i="3"/>
  <c r="H62" i="3"/>
  <c r="G63" i="3"/>
  <c r="I63" i="3"/>
  <c r="G65" i="3"/>
  <c r="I65" i="3"/>
  <c r="G125" i="3"/>
  <c r="I125" i="3"/>
  <c r="G132" i="3"/>
  <c r="I132" i="3"/>
  <c r="G178" i="3"/>
  <c r="I178" i="3"/>
  <c r="G208" i="3"/>
  <c r="H211" i="3"/>
  <c r="H208" i="3" s="1"/>
  <c r="H195" i="3"/>
  <c r="H193" i="3" s="1"/>
  <c r="J278" i="1"/>
  <c r="R281" i="1"/>
  <c r="T281" i="1"/>
  <c r="V281" i="1"/>
  <c r="U278" i="1"/>
  <c r="W278" i="1"/>
  <c r="S278" i="1"/>
  <c r="S280" i="1"/>
  <c r="U280" i="1"/>
  <c r="W280" i="1"/>
  <c r="R61" i="1"/>
  <c r="T280" i="1"/>
  <c r="V280" i="1"/>
  <c r="T278" i="1"/>
  <c r="V278" i="1"/>
  <c r="V217" i="3" l="1"/>
  <c r="R217" i="3"/>
  <c r="S284" i="1" s="1"/>
  <c r="Q83" i="3"/>
  <c r="X83" i="3" s="1"/>
  <c r="X191" i="3"/>
  <c r="X69" i="3"/>
  <c r="X200" i="3"/>
  <c r="Q24" i="3"/>
  <c r="X24" i="3" s="1"/>
  <c r="H192" i="3"/>
  <c r="X141" i="3"/>
  <c r="T217" i="3"/>
  <c r="U284" i="1" s="1"/>
  <c r="X84" i="3"/>
  <c r="X28" i="3"/>
  <c r="I283" i="1"/>
  <c r="X87" i="3"/>
  <c r="X56" i="3"/>
  <c r="Y19" i="1"/>
  <c r="X167" i="3"/>
  <c r="V192" i="3"/>
  <c r="X114" i="3"/>
  <c r="U144" i="3"/>
  <c r="U217" i="3"/>
  <c r="V284" i="1" s="1"/>
  <c r="X30" i="3"/>
  <c r="X210" i="3"/>
  <c r="Y104" i="1"/>
  <c r="Y137" i="1"/>
  <c r="Y268" i="1"/>
  <c r="Q132" i="3"/>
  <c r="R144" i="3"/>
  <c r="T192" i="3"/>
  <c r="X61" i="3"/>
  <c r="R280" i="1"/>
  <c r="U192" i="3"/>
  <c r="G192" i="3"/>
  <c r="V144" i="3"/>
  <c r="V215" i="3" s="1"/>
  <c r="W282" i="1" s="1"/>
  <c r="X149" i="3"/>
  <c r="X197" i="3"/>
  <c r="X198" i="3"/>
  <c r="X195" i="3"/>
  <c r="X20" i="3"/>
  <c r="X19" i="3" s="1"/>
  <c r="Q19" i="3"/>
  <c r="S144" i="3"/>
  <c r="U215" i="3"/>
  <c r="V282" i="1" s="1"/>
  <c r="T144" i="3"/>
  <c r="T215" i="3" s="1"/>
  <c r="S217" i="3"/>
  <c r="T284" i="1" s="1"/>
  <c r="S215" i="3"/>
  <c r="X85" i="3"/>
  <c r="X173" i="3"/>
  <c r="X164" i="3"/>
  <c r="Q63" i="3"/>
  <c r="X174" i="3"/>
  <c r="X116" i="3"/>
  <c r="X59" i="3"/>
  <c r="Q208" i="3"/>
  <c r="X208" i="3" s="1"/>
  <c r="Q179" i="3"/>
  <c r="R192" i="3"/>
  <c r="Q201" i="3"/>
  <c r="X201" i="3" s="1"/>
  <c r="Q166" i="3"/>
  <c r="X166" i="3" s="1"/>
  <c r="X31" i="3"/>
  <c r="X64" i="3"/>
  <c r="X211" i="3"/>
  <c r="X209" i="3"/>
  <c r="X202" i="3"/>
  <c r="X182" i="3"/>
  <c r="Q65" i="3"/>
  <c r="X65" i="3" s="1"/>
  <c r="X212" i="3"/>
  <c r="X194" i="3"/>
  <c r="R173" i="1"/>
  <c r="Q86" i="3"/>
  <c r="Y194" i="1"/>
  <c r="Y140" i="1"/>
  <c r="X86" i="3"/>
  <c r="Y279" i="1"/>
  <c r="Y280" i="1"/>
  <c r="W284" i="1"/>
  <c r="Y281" i="1"/>
  <c r="R257" i="1"/>
  <c r="Q125" i="3"/>
  <c r="X125" i="3" s="1"/>
  <c r="Y107" i="1"/>
  <c r="T282" i="1"/>
  <c r="X63" i="3"/>
  <c r="X26" i="3"/>
  <c r="X154" i="3"/>
  <c r="Q145" i="3"/>
  <c r="X188" i="3"/>
  <c r="Q178" i="3"/>
  <c r="X181" i="3"/>
  <c r="Q150" i="3"/>
  <c r="R229" i="1"/>
  <c r="X132" i="3"/>
  <c r="R192" i="1"/>
  <c r="Q120" i="3"/>
  <c r="X120" i="3" s="1"/>
  <c r="Q62" i="3"/>
  <c r="Q23" i="3"/>
  <c r="R181" i="1"/>
  <c r="X51" i="3"/>
  <c r="Y182" i="1"/>
  <c r="X23" i="3"/>
  <c r="R60" i="1"/>
  <c r="Y60" i="1" s="1"/>
  <c r="Y61" i="1"/>
  <c r="R18" i="1"/>
  <c r="H278" i="1"/>
  <c r="Y192" i="1"/>
  <c r="I217" i="3"/>
  <c r="J284" i="1" s="1"/>
  <c r="G144" i="3"/>
  <c r="H217" i="3"/>
  <c r="I284" i="1" s="1"/>
  <c r="I144" i="3"/>
  <c r="I215" i="3" s="1"/>
  <c r="J282" i="1" s="1"/>
  <c r="G217" i="3"/>
  <c r="H284" i="1" s="1"/>
  <c r="G216" i="3"/>
  <c r="H283" i="1" s="1"/>
  <c r="H144" i="3"/>
  <c r="H215" i="3" l="1"/>
  <c r="I282" i="1" s="1"/>
  <c r="Q217" i="3"/>
  <c r="X217" i="3" s="1"/>
  <c r="Y284" i="1" s="1"/>
  <c r="Q216" i="3"/>
  <c r="Q192" i="3"/>
  <c r="X192" i="3" s="1"/>
  <c r="R215" i="3"/>
  <c r="S282" i="1" s="1"/>
  <c r="U282" i="1"/>
  <c r="Q147" i="3"/>
  <c r="X179" i="3"/>
  <c r="Y173" i="1"/>
  <c r="Y257" i="1"/>
  <c r="X145" i="3"/>
  <c r="R284" i="1"/>
  <c r="R283" i="1"/>
  <c r="X178" i="3"/>
  <c r="Q144" i="3"/>
  <c r="X150" i="3"/>
  <c r="Y229" i="1"/>
  <c r="R278" i="1"/>
  <c r="Y278" i="1" s="1"/>
  <c r="X62" i="3"/>
  <c r="Y181" i="1"/>
  <c r="Y18" i="1"/>
  <c r="X216" i="3"/>
  <c r="Y283" i="1" s="1"/>
  <c r="G215" i="3"/>
  <c r="H282" i="1" s="1"/>
  <c r="Q215" i="3" l="1"/>
  <c r="Q218" i="3"/>
  <c r="X147" i="3"/>
  <c r="R282" i="1"/>
  <c r="X144" i="3"/>
  <c r="X215" i="3"/>
  <c r="Y282" i="1" s="1"/>
  <c r="P213" i="3"/>
  <c r="O213" i="3"/>
  <c r="N213" i="3"/>
  <c r="M213" i="3"/>
  <c r="L213" i="3"/>
  <c r="K213" i="3"/>
  <c r="W213" i="3" s="1"/>
  <c r="F213" i="3"/>
  <c r="E213" i="3"/>
  <c r="D213" i="3"/>
  <c r="J213" i="3" s="1"/>
  <c r="X218" i="3" l="1"/>
  <c r="E137" i="1"/>
  <c r="K137" i="1" s="1"/>
  <c r="P22" i="3" l="1"/>
  <c r="O22" i="3"/>
  <c r="N22" i="3"/>
  <c r="M22" i="3"/>
  <c r="L22" i="3"/>
  <c r="K22" i="3"/>
  <c r="F22" i="3"/>
  <c r="E22" i="3"/>
  <c r="D22" i="3"/>
  <c r="J22" i="3" s="1"/>
  <c r="M104" i="1"/>
  <c r="Q137" i="1" l="1"/>
  <c r="P137" i="1"/>
  <c r="O137" i="1"/>
  <c r="N137" i="1"/>
  <c r="M137" i="1"/>
  <c r="L137" i="1"/>
  <c r="X137" i="1" s="1"/>
  <c r="G137" i="1"/>
  <c r="F137" i="1"/>
  <c r="P49" i="3" l="1"/>
  <c r="P31" i="3" s="1"/>
  <c r="O49" i="3"/>
  <c r="O31" i="3" s="1"/>
  <c r="N49" i="3"/>
  <c r="N31" i="3" s="1"/>
  <c r="M49" i="3"/>
  <c r="M31" i="3" s="1"/>
  <c r="L49" i="3"/>
  <c r="L31" i="3" s="1"/>
  <c r="K49" i="3"/>
  <c r="W49" i="3" s="1"/>
  <c r="F49" i="3"/>
  <c r="F31" i="3" s="1"/>
  <c r="E49" i="3"/>
  <c r="E31" i="3" s="1"/>
  <c r="D49" i="3"/>
  <c r="Q69" i="1"/>
  <c r="P69" i="1"/>
  <c r="O69" i="1"/>
  <c r="N69" i="1"/>
  <c r="M69" i="1"/>
  <c r="L69" i="1"/>
  <c r="X69" i="1" s="1"/>
  <c r="G69" i="1"/>
  <c r="F69" i="1"/>
  <c r="E69" i="1"/>
  <c r="K31" i="3" l="1"/>
  <c r="W31" i="3" s="1"/>
  <c r="D31" i="3"/>
  <c r="P153" i="3"/>
  <c r="O153" i="3"/>
  <c r="N153" i="3"/>
  <c r="M153" i="3"/>
  <c r="L153" i="3"/>
  <c r="F153" i="3"/>
  <c r="E153" i="3"/>
  <c r="M230" i="1"/>
  <c r="M109" i="1" l="1"/>
  <c r="M61" i="1" l="1"/>
  <c r="P48" i="3"/>
  <c r="O48" i="3"/>
  <c r="N48" i="3"/>
  <c r="M48" i="3"/>
  <c r="L48" i="3"/>
  <c r="F48" i="3"/>
  <c r="E48" i="3"/>
  <c r="Q61" i="1"/>
  <c r="P61" i="1"/>
  <c r="O61" i="1"/>
  <c r="N61" i="1"/>
  <c r="G61" i="1"/>
  <c r="F61" i="1"/>
  <c r="K48" i="3"/>
  <c r="W48" i="3" s="1"/>
  <c r="D48" i="3"/>
  <c r="P212" i="3"/>
  <c r="O212" i="3"/>
  <c r="N212" i="3"/>
  <c r="M212" i="3"/>
  <c r="L212" i="3"/>
  <c r="F212" i="3"/>
  <c r="E212" i="3"/>
  <c r="D212" i="3"/>
  <c r="Q230" i="1"/>
  <c r="P230" i="1"/>
  <c r="O230" i="1"/>
  <c r="N230" i="1"/>
  <c r="G230" i="1"/>
  <c r="F230" i="1"/>
  <c r="K212" i="3"/>
  <c r="W212" i="3" s="1"/>
  <c r="P214" i="3" l="1"/>
  <c r="O214" i="3"/>
  <c r="N214" i="3"/>
  <c r="M214" i="3"/>
  <c r="L214" i="3"/>
  <c r="K214" i="3"/>
  <c r="F214" i="3"/>
  <c r="E214" i="3"/>
  <c r="P61" i="3" l="1"/>
  <c r="P30" i="3" s="1"/>
  <c r="O61" i="3"/>
  <c r="O30" i="3" s="1"/>
  <c r="N61" i="3"/>
  <c r="N30" i="3" s="1"/>
  <c r="M61" i="3"/>
  <c r="M30" i="3" s="1"/>
  <c r="L61" i="3"/>
  <c r="L30" i="3" s="1"/>
  <c r="F61" i="3"/>
  <c r="F30" i="3" s="1"/>
  <c r="E61" i="3"/>
  <c r="E30" i="3" s="1"/>
  <c r="P60" i="3"/>
  <c r="O60" i="3"/>
  <c r="N60" i="3"/>
  <c r="M60" i="3"/>
  <c r="L60" i="3"/>
  <c r="F60" i="3"/>
  <c r="E60" i="3"/>
  <c r="Q68" i="1"/>
  <c r="P68" i="1"/>
  <c r="O68" i="1"/>
  <c r="N68" i="1"/>
  <c r="M68" i="1"/>
  <c r="G68" i="1"/>
  <c r="F68" i="1"/>
  <c r="K61" i="3"/>
  <c r="K60" i="3"/>
  <c r="K30" i="3" l="1"/>
  <c r="D61" i="3"/>
  <c r="E68" i="1"/>
  <c r="K68" i="1" s="1"/>
  <c r="D214" i="3"/>
  <c r="J214" i="3" s="1"/>
  <c r="D60" i="3"/>
  <c r="J60" i="3" s="1"/>
  <c r="L68" i="1"/>
  <c r="D30" i="3" l="1"/>
  <c r="J30" i="3" s="1"/>
  <c r="J61" i="3"/>
  <c r="P203" i="3"/>
  <c r="O203" i="3"/>
  <c r="N203" i="3"/>
  <c r="M203" i="3"/>
  <c r="L203" i="3"/>
  <c r="F203" i="3"/>
  <c r="E203" i="3"/>
  <c r="O181" i="3"/>
  <c r="N181" i="3"/>
  <c r="M181" i="3"/>
  <c r="F181" i="3"/>
  <c r="E181" i="3"/>
  <c r="P51" i="3"/>
  <c r="O51" i="3"/>
  <c r="N51" i="3"/>
  <c r="M51" i="3"/>
  <c r="L51" i="3"/>
  <c r="F51" i="3"/>
  <c r="E51" i="3"/>
  <c r="D51" i="3"/>
  <c r="J51" i="3" s="1"/>
  <c r="K51" i="3"/>
  <c r="W51" i="3" s="1"/>
  <c r="P211" i="3" l="1"/>
  <c r="O211" i="3"/>
  <c r="N211" i="3"/>
  <c r="M211" i="3"/>
  <c r="L211" i="3"/>
  <c r="F211" i="3"/>
  <c r="E211" i="3"/>
  <c r="P191" i="3"/>
  <c r="O191" i="3"/>
  <c r="N191" i="3"/>
  <c r="M191" i="3"/>
  <c r="L191" i="3"/>
  <c r="F191" i="3"/>
  <c r="E191" i="3"/>
  <c r="D191" i="3"/>
  <c r="K191" i="3"/>
  <c r="W191" i="3" s="1"/>
  <c r="P128" i="3"/>
  <c r="O128" i="3"/>
  <c r="N128" i="3"/>
  <c r="M128" i="3"/>
  <c r="L128" i="3"/>
  <c r="F128" i="3"/>
  <c r="E128" i="3"/>
  <c r="P118" i="3"/>
  <c r="O118" i="3"/>
  <c r="N118" i="3"/>
  <c r="M118" i="3"/>
  <c r="L118" i="3"/>
  <c r="F118" i="3"/>
  <c r="E118" i="3"/>
  <c r="P102" i="3"/>
  <c r="O102" i="3"/>
  <c r="N102" i="3"/>
  <c r="M102" i="3"/>
  <c r="L102" i="3"/>
  <c r="F102" i="3"/>
  <c r="E102" i="3"/>
  <c r="P59" i="3"/>
  <c r="P28" i="3" s="1"/>
  <c r="O59" i="3"/>
  <c r="O28" i="3" s="1"/>
  <c r="N59" i="3"/>
  <c r="N28" i="3" s="1"/>
  <c r="M59" i="3"/>
  <c r="M28" i="3" s="1"/>
  <c r="L59" i="3"/>
  <c r="L28" i="3" s="1"/>
  <c r="F59" i="3"/>
  <c r="F28" i="3" s="1"/>
  <c r="E59" i="3"/>
  <c r="E28" i="3" s="1"/>
  <c r="P58" i="3"/>
  <c r="O58" i="3"/>
  <c r="N58" i="3"/>
  <c r="M58" i="3"/>
  <c r="L58" i="3"/>
  <c r="F58" i="3"/>
  <c r="E58" i="3"/>
  <c r="P57" i="3"/>
  <c r="O57" i="3"/>
  <c r="N57" i="3"/>
  <c r="M57" i="3"/>
  <c r="L57" i="3"/>
  <c r="F57" i="3"/>
  <c r="E57" i="3"/>
  <c r="B57" i="3"/>
  <c r="P56" i="3"/>
  <c r="O56" i="3"/>
  <c r="N56" i="3"/>
  <c r="M56" i="3"/>
  <c r="L56" i="3"/>
  <c r="F56" i="3"/>
  <c r="E56" i="3"/>
  <c r="P55" i="3"/>
  <c r="O55" i="3"/>
  <c r="N55" i="3"/>
  <c r="M55" i="3"/>
  <c r="L55" i="3"/>
  <c r="F55" i="3"/>
  <c r="E55" i="3"/>
  <c r="P54" i="3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52" i="3"/>
  <c r="O52" i="3"/>
  <c r="N52" i="3"/>
  <c r="M52" i="3"/>
  <c r="L52" i="3"/>
  <c r="F52" i="3"/>
  <c r="E52" i="3"/>
  <c r="P50" i="3"/>
  <c r="O50" i="3"/>
  <c r="N50" i="3"/>
  <c r="M50" i="3"/>
  <c r="L50" i="3"/>
  <c r="F50" i="3"/>
  <c r="E50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6" i="3" s="1"/>
  <c r="O45" i="3"/>
  <c r="O26" i="3" s="1"/>
  <c r="N45" i="3"/>
  <c r="N26" i="3" s="1"/>
  <c r="M45" i="3"/>
  <c r="M26" i="3" s="1"/>
  <c r="L45" i="3"/>
  <c r="L26" i="3" s="1"/>
  <c r="F45" i="3"/>
  <c r="F26" i="3" s="1"/>
  <c r="E45" i="3"/>
  <c r="E26" i="3" s="1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P41" i="3"/>
  <c r="O41" i="3"/>
  <c r="N41" i="3"/>
  <c r="M41" i="3"/>
  <c r="L41" i="3"/>
  <c r="F41" i="3"/>
  <c r="E41" i="3"/>
  <c r="P34" i="3"/>
  <c r="O34" i="3"/>
  <c r="N34" i="3"/>
  <c r="M34" i="3"/>
  <c r="L34" i="3"/>
  <c r="F34" i="3"/>
  <c r="E34" i="3"/>
  <c r="P32" i="3"/>
  <c r="O32" i="3"/>
  <c r="N32" i="3"/>
  <c r="M32" i="3"/>
  <c r="L32" i="3"/>
  <c r="F32" i="3"/>
  <c r="E32" i="3"/>
  <c r="M23" i="3" l="1"/>
  <c r="N23" i="3"/>
  <c r="L23" i="3"/>
  <c r="P23" i="3"/>
  <c r="O23" i="3"/>
  <c r="E23" i="3"/>
  <c r="F23" i="3"/>
  <c r="P181" i="3"/>
  <c r="F24" i="3"/>
  <c r="F216" i="3" s="1"/>
  <c r="E24" i="3"/>
  <c r="E216" i="3" s="1"/>
  <c r="L24" i="3"/>
  <c r="L216" i="3" s="1"/>
  <c r="P24" i="3"/>
  <c r="P216" i="3" s="1"/>
  <c r="M24" i="3"/>
  <c r="M216" i="3" s="1"/>
  <c r="O24" i="3"/>
  <c r="O216" i="3" s="1"/>
  <c r="N24" i="3"/>
  <c r="N216" i="3" s="1"/>
  <c r="D153" i="3"/>
  <c r="Q67" i="1" l="1"/>
  <c r="P67" i="1"/>
  <c r="O67" i="1"/>
  <c r="N67" i="1"/>
  <c r="M67" i="1"/>
  <c r="G67" i="1"/>
  <c r="F67" i="1"/>
  <c r="Q65" i="1"/>
  <c r="P65" i="1"/>
  <c r="O65" i="1"/>
  <c r="N65" i="1"/>
  <c r="M65" i="1"/>
  <c r="G65" i="1"/>
  <c r="F65" i="1"/>
  <c r="Q62" i="1"/>
  <c r="Q279" i="1" s="1"/>
  <c r="Q283" i="1" s="1"/>
  <c r="P62" i="1"/>
  <c r="P279" i="1" s="1"/>
  <c r="P283" i="1" s="1"/>
  <c r="O62" i="1"/>
  <c r="O279" i="1" s="1"/>
  <c r="O283" i="1" s="1"/>
  <c r="N62" i="1"/>
  <c r="N279" i="1" s="1"/>
  <c r="N283" i="1" s="1"/>
  <c r="M62" i="1"/>
  <c r="M279" i="1" s="1"/>
  <c r="M283" i="1" s="1"/>
  <c r="G62" i="1"/>
  <c r="G279" i="1" s="1"/>
  <c r="G283" i="1" s="1"/>
  <c r="F62" i="1"/>
  <c r="F279" i="1" s="1"/>
  <c r="F283" i="1" s="1"/>
  <c r="K56" i="3"/>
  <c r="D56" i="3"/>
  <c r="J56" i="3" s="1"/>
  <c r="K47" i="3"/>
  <c r="D47" i="3"/>
  <c r="J47" i="3" s="1"/>
  <c r="L181" i="3" l="1"/>
  <c r="D186" i="1" l="1"/>
  <c r="D54" i="1" l="1"/>
  <c r="P188" i="3" l="1"/>
  <c r="O188" i="3"/>
  <c r="N188" i="3"/>
  <c r="M188" i="3"/>
  <c r="L188" i="3"/>
  <c r="F188" i="3"/>
  <c r="E188" i="3"/>
  <c r="P157" i="3"/>
  <c r="P160" i="3"/>
  <c r="O160" i="3"/>
  <c r="N160" i="3"/>
  <c r="M160" i="3"/>
  <c r="L160" i="3"/>
  <c r="F160" i="3"/>
  <c r="E160" i="3"/>
  <c r="P156" i="3"/>
  <c r="O156" i="3"/>
  <c r="N156" i="3"/>
  <c r="M156" i="3"/>
  <c r="L156" i="3"/>
  <c r="F156" i="3"/>
  <c r="E156" i="3"/>
  <c r="Q182" i="1"/>
  <c r="P182" i="1"/>
  <c r="O182" i="1"/>
  <c r="N182" i="1"/>
  <c r="M182" i="1"/>
  <c r="G182" i="1"/>
  <c r="F182" i="1"/>
  <c r="P186" i="3"/>
  <c r="O186" i="3"/>
  <c r="N186" i="3"/>
  <c r="M186" i="3"/>
  <c r="L186" i="3"/>
  <c r="F186" i="3"/>
  <c r="E186" i="3"/>
  <c r="Q197" i="1"/>
  <c r="P197" i="1"/>
  <c r="O197" i="1"/>
  <c r="N197" i="1"/>
  <c r="M197" i="1"/>
  <c r="G197" i="1"/>
  <c r="F197" i="1"/>
  <c r="Q249" i="1"/>
  <c r="P249" i="1"/>
  <c r="O249" i="1"/>
  <c r="N249" i="1"/>
  <c r="M249" i="1"/>
  <c r="G249" i="1"/>
  <c r="F249" i="1"/>
  <c r="K160" i="3"/>
  <c r="W160" i="3" s="1"/>
  <c r="D160" i="3"/>
  <c r="D186" i="3"/>
  <c r="K186" i="3"/>
  <c r="W186" i="3" s="1"/>
  <c r="K156" i="3"/>
  <c r="W156" i="3" s="1"/>
  <c r="E197" i="1" l="1"/>
  <c r="L197" i="1"/>
  <c r="X197" i="1" s="1"/>
  <c r="D156" i="3"/>
  <c r="E21" i="3"/>
  <c r="E19" i="3" s="1"/>
  <c r="F21" i="3"/>
  <c r="L21" i="3"/>
  <c r="M21" i="3"/>
  <c r="N21" i="3"/>
  <c r="O21" i="3"/>
  <c r="P21" i="3"/>
  <c r="P175" i="3" l="1"/>
  <c r="O175" i="3"/>
  <c r="N175" i="3"/>
  <c r="M175" i="3"/>
  <c r="L175" i="3"/>
  <c r="F175" i="3"/>
  <c r="E175" i="3"/>
  <c r="K175" i="3" l="1"/>
  <c r="K21" i="3"/>
  <c r="D175" i="3" l="1"/>
  <c r="J175" i="3" s="1"/>
  <c r="D21" i="3"/>
  <c r="J21" i="3" l="1"/>
  <c r="J19" i="3" s="1"/>
  <c r="D19" i="3"/>
  <c r="F175" i="1"/>
  <c r="G175" i="1"/>
  <c r="M175" i="1"/>
  <c r="N175" i="1"/>
  <c r="O175" i="1"/>
  <c r="P175" i="1"/>
  <c r="Q175" i="1"/>
  <c r="E71" i="3" l="1"/>
  <c r="F71" i="3"/>
  <c r="L71" i="3"/>
  <c r="M71" i="3"/>
  <c r="N71" i="3"/>
  <c r="O71" i="3"/>
  <c r="P71" i="3"/>
  <c r="F104" i="1" l="1"/>
  <c r="G104" i="1"/>
  <c r="N104" i="1"/>
  <c r="O104" i="1"/>
  <c r="P104" i="1"/>
  <c r="Q104" i="1"/>
  <c r="K71" i="3"/>
  <c r="W71" i="3" s="1"/>
  <c r="D116" i="1"/>
  <c r="D71" i="3" l="1"/>
  <c r="J71" i="3" s="1"/>
  <c r="E174" i="3"/>
  <c r="E168" i="3" s="1"/>
  <c r="F174" i="3"/>
  <c r="F168" i="3" s="1"/>
  <c r="L174" i="3"/>
  <c r="L168" i="3" s="1"/>
  <c r="M174" i="3"/>
  <c r="M168" i="3" s="1"/>
  <c r="N174" i="3"/>
  <c r="N168" i="3" s="1"/>
  <c r="O174" i="3"/>
  <c r="O168" i="3" s="1"/>
  <c r="P174" i="3"/>
  <c r="P168" i="3" s="1"/>
  <c r="D174" i="3"/>
  <c r="L196" i="1"/>
  <c r="X196" i="1" s="1"/>
  <c r="F196" i="1"/>
  <c r="G196" i="1"/>
  <c r="M196" i="1"/>
  <c r="N196" i="1"/>
  <c r="O196" i="1"/>
  <c r="P196" i="1"/>
  <c r="Q196" i="1"/>
  <c r="D168" i="3" l="1"/>
  <c r="J168" i="3" s="1"/>
  <c r="J174" i="3"/>
  <c r="E196" i="1"/>
  <c r="K196" i="1" s="1"/>
  <c r="K174" i="3"/>
  <c r="E175" i="1"/>
  <c r="N138" i="1"/>
  <c r="E113" i="3"/>
  <c r="F113" i="3"/>
  <c r="L113" i="3"/>
  <c r="M113" i="3"/>
  <c r="N113" i="3"/>
  <c r="O113" i="3"/>
  <c r="P113" i="3"/>
  <c r="E114" i="3"/>
  <c r="E84" i="3" s="1"/>
  <c r="F114" i="3"/>
  <c r="F84" i="3" s="1"/>
  <c r="L114" i="3"/>
  <c r="L84" i="3" s="1"/>
  <c r="M114" i="3"/>
  <c r="M84" i="3" s="1"/>
  <c r="N114" i="3"/>
  <c r="N84" i="3" s="1"/>
  <c r="O114" i="3"/>
  <c r="O84" i="3" s="1"/>
  <c r="P114" i="3"/>
  <c r="P84" i="3" s="1"/>
  <c r="E115" i="3"/>
  <c r="F115" i="3"/>
  <c r="L115" i="3"/>
  <c r="M115" i="3"/>
  <c r="N115" i="3"/>
  <c r="O115" i="3"/>
  <c r="P115" i="3"/>
  <c r="E116" i="3"/>
  <c r="E85" i="3" s="1"/>
  <c r="F116" i="3"/>
  <c r="F85" i="3" s="1"/>
  <c r="L116" i="3"/>
  <c r="L85" i="3" s="1"/>
  <c r="M116" i="3"/>
  <c r="M85" i="3" s="1"/>
  <c r="N116" i="3"/>
  <c r="N85" i="3" s="1"/>
  <c r="O116" i="3"/>
  <c r="O85" i="3" s="1"/>
  <c r="P116" i="3"/>
  <c r="P85" i="3" s="1"/>
  <c r="D114" i="3"/>
  <c r="J114" i="3" s="1"/>
  <c r="D113" i="3"/>
  <c r="J113" i="3" s="1"/>
  <c r="K113" i="3"/>
  <c r="W113" i="3" s="1"/>
  <c r="E141" i="3"/>
  <c r="E133" i="3" s="1"/>
  <c r="F141" i="3"/>
  <c r="F133" i="3" s="1"/>
  <c r="L141" i="3"/>
  <c r="L133" i="3" s="1"/>
  <c r="M141" i="3"/>
  <c r="M133" i="3" s="1"/>
  <c r="N141" i="3"/>
  <c r="N133" i="3" s="1"/>
  <c r="O141" i="3"/>
  <c r="P141" i="3"/>
  <c r="P133" i="3" s="1"/>
  <c r="O133" i="3"/>
  <c r="K115" i="3"/>
  <c r="W115" i="3" s="1"/>
  <c r="L139" i="1"/>
  <c r="X139" i="1" s="1"/>
  <c r="D115" i="3"/>
  <c r="J115" i="3" s="1"/>
  <c r="F139" i="1"/>
  <c r="G139" i="1"/>
  <c r="M139" i="1"/>
  <c r="N139" i="1"/>
  <c r="O139" i="1"/>
  <c r="P139" i="1"/>
  <c r="Q139" i="1"/>
  <c r="F138" i="1"/>
  <c r="G138" i="1"/>
  <c r="M138" i="1"/>
  <c r="O138" i="1"/>
  <c r="P138" i="1"/>
  <c r="Q138" i="1"/>
  <c r="D138" i="1"/>
  <c r="D165" i="1"/>
  <c r="D167" i="1"/>
  <c r="D139" i="1"/>
  <c r="D166" i="1"/>
  <c r="D164" i="1"/>
  <c r="L21" i="1"/>
  <c r="X21" i="1" s="1"/>
  <c r="D21" i="1"/>
  <c r="F21" i="1"/>
  <c r="G21" i="1"/>
  <c r="M21" i="1"/>
  <c r="N21" i="1"/>
  <c r="O21" i="1"/>
  <c r="P21" i="1"/>
  <c r="Q21" i="1"/>
  <c r="K168" i="3" l="1"/>
  <c r="D141" i="3"/>
  <c r="L175" i="1"/>
  <c r="K141" i="3"/>
  <c r="W141" i="3" s="1"/>
  <c r="D116" i="3"/>
  <c r="K114" i="3"/>
  <c r="W114" i="3" s="1"/>
  <c r="L138" i="1"/>
  <c r="X138" i="1" s="1"/>
  <c r="K116" i="3"/>
  <c r="W116" i="3" s="1"/>
  <c r="E138" i="1"/>
  <c r="K138" i="1" s="1"/>
  <c r="D84" i="3"/>
  <c r="J84" i="3" s="1"/>
  <c r="E139" i="1"/>
  <c r="K139" i="1" s="1"/>
  <c r="E21" i="1"/>
  <c r="K21" i="1" s="1"/>
  <c r="K85" i="3" l="1"/>
  <c r="W85" i="3" s="1"/>
  <c r="K84" i="3"/>
  <c r="W84" i="3" s="1"/>
  <c r="K133" i="3"/>
  <c r="W133" i="3" s="1"/>
  <c r="D85" i="3"/>
  <c r="J85" i="3" s="1"/>
  <c r="J116" i="3"/>
  <c r="D133" i="3"/>
  <c r="J133" i="3" s="1"/>
  <c r="J141" i="3"/>
  <c r="P140" i="3"/>
  <c r="O140" i="3"/>
  <c r="N140" i="3"/>
  <c r="M140" i="3"/>
  <c r="L140" i="3"/>
  <c r="F140" i="3"/>
  <c r="E140" i="3"/>
  <c r="Q174" i="1"/>
  <c r="P174" i="1"/>
  <c r="O174" i="1"/>
  <c r="N174" i="1"/>
  <c r="M174" i="1"/>
  <c r="G174" i="1"/>
  <c r="K140" i="3"/>
  <c r="W140" i="3" s="1"/>
  <c r="D140" i="3"/>
  <c r="J140" i="3" s="1"/>
  <c r="P42" i="3"/>
  <c r="O42" i="3"/>
  <c r="N42" i="3"/>
  <c r="M42" i="3"/>
  <c r="L42" i="3"/>
  <c r="F42" i="3"/>
  <c r="E42" i="3"/>
  <c r="Q64" i="1"/>
  <c r="P64" i="1"/>
  <c r="O64" i="1"/>
  <c r="N64" i="1"/>
  <c r="M64" i="1"/>
  <c r="G64" i="1"/>
  <c r="K42" i="3"/>
  <c r="W42" i="3" s="1"/>
  <c r="F64" i="1"/>
  <c r="D42" i="3" l="1"/>
  <c r="J42" i="3" s="1"/>
  <c r="P165" i="3" l="1"/>
  <c r="O165" i="3"/>
  <c r="N165" i="3"/>
  <c r="M165" i="3"/>
  <c r="L165" i="3"/>
  <c r="F165" i="3"/>
  <c r="E165" i="3"/>
  <c r="K165" i="3" l="1"/>
  <c r="D165" i="3" l="1"/>
  <c r="J165" i="3" s="1"/>
  <c r="P66" i="1" l="1"/>
  <c r="O66" i="1"/>
  <c r="N66" i="1"/>
  <c r="G66" i="1"/>
  <c r="F66" i="1"/>
  <c r="P63" i="1"/>
  <c r="O63" i="1"/>
  <c r="N63" i="1"/>
  <c r="G63" i="1"/>
  <c r="F63" i="1"/>
  <c r="K53" i="3"/>
  <c r="D53" i="3"/>
  <c r="J53" i="3" s="1"/>
  <c r="L267" i="1" l="1"/>
  <c r="X267" i="1" s="1"/>
  <c r="O177" i="3" l="1"/>
  <c r="O176" i="3" s="1"/>
  <c r="N177" i="3"/>
  <c r="N176" i="3" s="1"/>
  <c r="M177" i="3"/>
  <c r="M176" i="3" s="1"/>
  <c r="F177" i="3"/>
  <c r="F176" i="3" s="1"/>
  <c r="E177" i="3"/>
  <c r="E176" i="3" s="1"/>
  <c r="O193" i="1" l="1"/>
  <c r="G193" i="1"/>
  <c r="P159" i="3" l="1"/>
  <c r="O159" i="3"/>
  <c r="N159" i="3"/>
  <c r="M159" i="3"/>
  <c r="L159" i="3"/>
  <c r="F159" i="3"/>
  <c r="E159" i="3"/>
  <c r="P20" i="3"/>
  <c r="P19" i="3" s="1"/>
  <c r="O20" i="3"/>
  <c r="O19" i="3" s="1"/>
  <c r="N20" i="3"/>
  <c r="N19" i="3" s="1"/>
  <c r="M20" i="3"/>
  <c r="M19" i="3" s="1"/>
  <c r="L20" i="3"/>
  <c r="L19" i="3" s="1"/>
  <c r="Q266" i="1"/>
  <c r="Q265" i="1" s="1"/>
  <c r="P266" i="1"/>
  <c r="P265" i="1" s="1"/>
  <c r="O266" i="1"/>
  <c r="O265" i="1" s="1"/>
  <c r="N266" i="1"/>
  <c r="N265" i="1" s="1"/>
  <c r="M266" i="1"/>
  <c r="M265" i="1" s="1"/>
  <c r="L266" i="1"/>
  <c r="G266" i="1"/>
  <c r="G265" i="1" s="1"/>
  <c r="F266" i="1"/>
  <c r="F265" i="1" s="1"/>
  <c r="P177" i="3"/>
  <c r="P176" i="3" s="1"/>
  <c r="L177" i="3"/>
  <c r="L176" i="3" s="1"/>
  <c r="L265" i="1" l="1"/>
  <c r="X265" i="1" s="1"/>
  <c r="X266" i="1"/>
  <c r="E266" i="1"/>
  <c r="P193" i="1"/>
  <c r="Q66" i="1"/>
  <c r="M66" i="1"/>
  <c r="E265" i="1" l="1"/>
  <c r="K265" i="1" s="1"/>
  <c r="K266" i="1"/>
  <c r="O164" i="3"/>
  <c r="N164" i="3"/>
  <c r="M164" i="3"/>
  <c r="F164" i="3"/>
  <c r="E164" i="3"/>
  <c r="O163" i="3"/>
  <c r="N163" i="3"/>
  <c r="M163" i="3"/>
  <c r="F163" i="3"/>
  <c r="E163" i="3"/>
  <c r="Q106" i="1"/>
  <c r="P106" i="1"/>
  <c r="O106" i="1"/>
  <c r="N106" i="1"/>
  <c r="M106" i="1"/>
  <c r="G106" i="1"/>
  <c r="F106" i="1"/>
  <c r="E106" i="1"/>
  <c r="K106" i="1" s="1"/>
  <c r="Q63" i="1"/>
  <c r="M63" i="1"/>
  <c r="L164" i="3" l="1"/>
  <c r="P164" i="3"/>
  <c r="L106" i="1"/>
  <c r="X106" i="1" s="1"/>
  <c r="D209" i="1" l="1"/>
  <c r="P182" i="3" l="1"/>
  <c r="O182" i="3"/>
  <c r="N182" i="3"/>
  <c r="M182" i="3"/>
  <c r="L182" i="3"/>
  <c r="F182" i="3"/>
  <c r="E182" i="3"/>
  <c r="E179" i="3" l="1"/>
  <c r="E147" i="3" s="1"/>
  <c r="E218" i="3" s="1"/>
  <c r="M179" i="3"/>
  <c r="M147" i="3" s="1"/>
  <c r="M218" i="3" s="1"/>
  <c r="O179" i="3"/>
  <c r="O147" i="3" s="1"/>
  <c r="O218" i="3" s="1"/>
  <c r="F179" i="3"/>
  <c r="F147" i="3" s="1"/>
  <c r="F218" i="3" s="1"/>
  <c r="N179" i="3"/>
  <c r="N147" i="3" s="1"/>
  <c r="N218" i="3" s="1"/>
  <c r="P179" i="3"/>
  <c r="P147" i="3" s="1"/>
  <c r="P218" i="3" s="1"/>
  <c r="L179" i="3"/>
  <c r="L147" i="3" s="1"/>
  <c r="L218" i="3" s="1"/>
  <c r="Q110" i="1"/>
  <c r="P110" i="1"/>
  <c r="O110" i="1"/>
  <c r="N110" i="1"/>
  <c r="M110" i="1"/>
  <c r="G110" i="1"/>
  <c r="F110" i="1"/>
  <c r="Q231" i="1"/>
  <c r="P231" i="1"/>
  <c r="O231" i="1"/>
  <c r="N231" i="1"/>
  <c r="M231" i="1"/>
  <c r="G231" i="1"/>
  <c r="F231" i="1"/>
  <c r="E231" i="1"/>
  <c r="G281" i="1" l="1"/>
  <c r="M281" i="1"/>
  <c r="O281" i="1"/>
  <c r="Q281" i="1"/>
  <c r="F281" i="1"/>
  <c r="N281" i="1"/>
  <c r="P281" i="1"/>
  <c r="F20" i="3" l="1"/>
  <c r="F19" i="3" s="1"/>
  <c r="O157" i="3"/>
  <c r="N157" i="3"/>
  <c r="M157" i="3"/>
  <c r="F157" i="3"/>
  <c r="E157" i="3"/>
  <c r="P155" i="3" l="1"/>
  <c r="O155" i="3"/>
  <c r="N155" i="3"/>
  <c r="M155" i="3"/>
  <c r="L155" i="3"/>
  <c r="F155" i="3"/>
  <c r="E155" i="3"/>
  <c r="O154" i="3"/>
  <c r="N154" i="3"/>
  <c r="M154" i="3"/>
  <c r="F154" i="3"/>
  <c r="E154" i="3"/>
  <c r="O158" i="3"/>
  <c r="N158" i="3"/>
  <c r="M158" i="3"/>
  <c r="F158" i="3"/>
  <c r="E158" i="3"/>
  <c r="D155" i="3" l="1"/>
  <c r="D157" i="3"/>
  <c r="K155" i="3" l="1"/>
  <c r="W155" i="3" s="1"/>
  <c r="P158" i="3"/>
  <c r="L158" i="3"/>
  <c r="L110" i="1" l="1"/>
  <c r="X110" i="1" s="1"/>
  <c r="D182" i="3"/>
  <c r="E110" i="1"/>
  <c r="L231" i="1"/>
  <c r="X231" i="1" s="1"/>
  <c r="E281" i="1" l="1"/>
  <c r="L281" i="1"/>
  <c r="X281" i="1" s="1"/>
  <c r="D179" i="3"/>
  <c r="K182" i="3"/>
  <c r="W182" i="3" s="1"/>
  <c r="P173" i="3"/>
  <c r="O173" i="3"/>
  <c r="N173" i="3"/>
  <c r="M173" i="3"/>
  <c r="L173" i="3"/>
  <c r="F173" i="3"/>
  <c r="E173" i="3"/>
  <c r="P119" i="3"/>
  <c r="O119" i="3"/>
  <c r="N119" i="3"/>
  <c r="M119" i="3"/>
  <c r="L119" i="3"/>
  <c r="F119" i="3"/>
  <c r="E119" i="3"/>
  <c r="P107" i="3"/>
  <c r="O107" i="3"/>
  <c r="N107" i="3"/>
  <c r="M107" i="3"/>
  <c r="L107" i="3"/>
  <c r="F107" i="3"/>
  <c r="E107" i="3"/>
  <c r="P105" i="3"/>
  <c r="O105" i="3"/>
  <c r="N105" i="3"/>
  <c r="M105" i="3"/>
  <c r="L105" i="3"/>
  <c r="F105" i="3"/>
  <c r="E105" i="3"/>
  <c r="P96" i="3"/>
  <c r="O96" i="3"/>
  <c r="N96" i="3"/>
  <c r="M96" i="3"/>
  <c r="L96" i="3"/>
  <c r="F96" i="3"/>
  <c r="E96" i="3"/>
  <c r="P94" i="3"/>
  <c r="O94" i="3"/>
  <c r="N94" i="3"/>
  <c r="M94" i="3"/>
  <c r="L94" i="3"/>
  <c r="F94" i="3"/>
  <c r="E94" i="3"/>
  <c r="P90" i="3"/>
  <c r="O90" i="3"/>
  <c r="N90" i="3"/>
  <c r="M90" i="3"/>
  <c r="L90" i="3"/>
  <c r="F90" i="3"/>
  <c r="E90" i="3"/>
  <c r="P80" i="3"/>
  <c r="O80" i="3"/>
  <c r="N80" i="3"/>
  <c r="M80" i="3"/>
  <c r="L80" i="3"/>
  <c r="F80" i="3"/>
  <c r="E80" i="3"/>
  <c r="P79" i="3"/>
  <c r="O79" i="3"/>
  <c r="N79" i="3"/>
  <c r="M79" i="3"/>
  <c r="L79" i="3"/>
  <c r="F79" i="3"/>
  <c r="E79" i="3"/>
  <c r="P77" i="3"/>
  <c r="O77" i="3"/>
  <c r="N77" i="3"/>
  <c r="M77" i="3"/>
  <c r="L77" i="3"/>
  <c r="F77" i="3"/>
  <c r="E77" i="3"/>
  <c r="P75" i="3"/>
  <c r="O75" i="3"/>
  <c r="N75" i="3"/>
  <c r="M75" i="3"/>
  <c r="L75" i="3"/>
  <c r="F75" i="3"/>
  <c r="E75" i="3"/>
  <c r="P73" i="3"/>
  <c r="O73" i="3"/>
  <c r="N73" i="3"/>
  <c r="M73" i="3"/>
  <c r="L73" i="3"/>
  <c r="K73" i="3"/>
  <c r="W73" i="3" s="1"/>
  <c r="F73" i="3"/>
  <c r="E73" i="3"/>
  <c r="P70" i="3"/>
  <c r="O70" i="3"/>
  <c r="N70" i="3"/>
  <c r="M70" i="3"/>
  <c r="L70" i="3"/>
  <c r="F70" i="3"/>
  <c r="E70" i="3"/>
  <c r="P69" i="3"/>
  <c r="O69" i="3"/>
  <c r="N69" i="3"/>
  <c r="M69" i="3"/>
  <c r="L69" i="3"/>
  <c r="F69" i="3"/>
  <c r="E69" i="3"/>
  <c r="P68" i="3"/>
  <c r="O68" i="3"/>
  <c r="N68" i="3"/>
  <c r="M68" i="3"/>
  <c r="L68" i="3"/>
  <c r="F68" i="3"/>
  <c r="E68" i="3"/>
  <c r="L66" i="1"/>
  <c r="X66" i="1" s="1"/>
  <c r="E66" i="1"/>
  <c r="K66" i="1" s="1"/>
  <c r="L64" i="1"/>
  <c r="E64" i="1"/>
  <c r="K64" i="1" s="1"/>
  <c r="Q194" i="1"/>
  <c r="P194" i="1"/>
  <c r="O194" i="1"/>
  <c r="N194" i="1"/>
  <c r="M194" i="1"/>
  <c r="G194" i="1"/>
  <c r="F194" i="1"/>
  <c r="Q105" i="1"/>
  <c r="P105" i="1"/>
  <c r="O105" i="1"/>
  <c r="N105" i="1"/>
  <c r="M105" i="1"/>
  <c r="G105" i="1"/>
  <c r="F105" i="1"/>
  <c r="D147" i="3" l="1"/>
  <c r="K179" i="3"/>
  <c r="W179" i="3" s="1"/>
  <c r="K147" i="3" l="1"/>
  <c r="W147" i="3" s="1"/>
  <c r="D218" i="3"/>
  <c r="Q195" i="1"/>
  <c r="P195" i="1"/>
  <c r="O195" i="1"/>
  <c r="N195" i="1"/>
  <c r="M195" i="1"/>
  <c r="G195" i="1"/>
  <c r="F195" i="1"/>
  <c r="K218" i="3" l="1"/>
  <c r="Q108" i="1"/>
  <c r="P108" i="1"/>
  <c r="O108" i="1"/>
  <c r="N108" i="1"/>
  <c r="M108" i="1"/>
  <c r="G108" i="1"/>
  <c r="F108" i="1"/>
  <c r="Q107" i="1"/>
  <c r="P107" i="1"/>
  <c r="O107" i="1"/>
  <c r="N107" i="1"/>
  <c r="M107" i="1"/>
  <c r="G107" i="1"/>
  <c r="F107" i="1"/>
  <c r="W218" i="3" l="1"/>
  <c r="Q140" i="1"/>
  <c r="P140" i="1"/>
  <c r="O140" i="1"/>
  <c r="N140" i="1"/>
  <c r="M140" i="1"/>
  <c r="G140" i="1"/>
  <c r="F140" i="1"/>
  <c r="Q109" i="1"/>
  <c r="P109" i="1"/>
  <c r="O109" i="1"/>
  <c r="N109" i="1"/>
  <c r="G109" i="1"/>
  <c r="F109" i="1"/>
  <c r="K69" i="3"/>
  <c r="W69" i="3" s="1"/>
  <c r="K68" i="3"/>
  <c r="W68" i="3" s="1"/>
  <c r="D68" i="3"/>
  <c r="J68" i="3" s="1"/>
  <c r="K75" i="3"/>
  <c r="D75" i="3"/>
  <c r="J75" i="3" s="1"/>
  <c r="D73" i="3" l="1"/>
  <c r="J73" i="3" s="1"/>
  <c r="L108" i="1"/>
  <c r="X108" i="1" s="1"/>
  <c r="K70" i="3"/>
  <c r="W70" i="3" s="1"/>
  <c r="E108" i="1"/>
  <c r="K108" i="1" s="1"/>
  <c r="D70" i="3"/>
  <c r="J70" i="3" s="1"/>
  <c r="E105" i="1"/>
  <c r="K105" i="1" s="1"/>
  <c r="L105" i="1"/>
  <c r="X105" i="1" s="1"/>
  <c r="D69" i="3" l="1"/>
  <c r="J69" i="3" s="1"/>
  <c r="P167" i="3"/>
  <c r="P146" i="3" s="1"/>
  <c r="O167" i="3"/>
  <c r="O146" i="3" s="1"/>
  <c r="N167" i="3"/>
  <c r="N146" i="3" s="1"/>
  <c r="M167" i="3"/>
  <c r="M146" i="3" s="1"/>
  <c r="L167" i="3"/>
  <c r="L146" i="3" s="1"/>
  <c r="F167" i="3"/>
  <c r="F146" i="3" s="1"/>
  <c r="E167" i="3"/>
  <c r="E146" i="3" s="1"/>
  <c r="P151" i="3"/>
  <c r="P145" i="3" s="1"/>
  <c r="O151" i="3"/>
  <c r="O145" i="3" s="1"/>
  <c r="N151" i="3"/>
  <c r="N145" i="3" s="1"/>
  <c r="M151" i="3"/>
  <c r="M145" i="3" s="1"/>
  <c r="L151" i="3"/>
  <c r="L145" i="3" s="1"/>
  <c r="F151" i="3"/>
  <c r="F145" i="3" s="1"/>
  <c r="E151" i="3"/>
  <c r="E145" i="3" s="1"/>
  <c r="P65" i="3"/>
  <c r="O65" i="3"/>
  <c r="N65" i="3"/>
  <c r="M65" i="3"/>
  <c r="L65" i="3"/>
  <c r="F65" i="3"/>
  <c r="E65" i="3"/>
  <c r="P66" i="3"/>
  <c r="O66" i="3"/>
  <c r="N66" i="3"/>
  <c r="M66" i="3"/>
  <c r="L66" i="3"/>
  <c r="F66" i="3"/>
  <c r="E66" i="3"/>
  <c r="P64" i="3"/>
  <c r="O64" i="3"/>
  <c r="N64" i="3"/>
  <c r="M64" i="3"/>
  <c r="L64" i="3"/>
  <c r="F64" i="3"/>
  <c r="E64" i="3"/>
  <c r="F63" i="3"/>
  <c r="E63" i="3"/>
  <c r="E86" i="3" l="1"/>
  <c r="O86" i="3"/>
  <c r="M86" i="3"/>
  <c r="M63" i="3"/>
  <c r="O63" i="3"/>
  <c r="F86" i="3"/>
  <c r="L86" i="3"/>
  <c r="N86" i="3"/>
  <c r="P86" i="3"/>
  <c r="L63" i="3"/>
  <c r="N63" i="3"/>
  <c r="P63" i="3"/>
  <c r="D173" i="3"/>
  <c r="J173" i="3" s="1"/>
  <c r="L194" i="1"/>
  <c r="X194" i="1" s="1"/>
  <c r="E194" i="1"/>
  <c r="K194" i="1" s="1"/>
  <c r="K119" i="3"/>
  <c r="K107" i="3"/>
  <c r="D107" i="3"/>
  <c r="J107" i="3" s="1"/>
  <c r="K105" i="3"/>
  <c r="D105" i="3"/>
  <c r="J105" i="3" s="1"/>
  <c r="K96" i="3"/>
  <c r="D96" i="3"/>
  <c r="J96" i="3" s="1"/>
  <c r="K94" i="3"/>
  <c r="D94" i="3"/>
  <c r="J94" i="3" s="1"/>
  <c r="K80" i="3"/>
  <c r="K77" i="3"/>
  <c r="K52" i="3"/>
  <c r="W52" i="3" s="1"/>
  <c r="D52" i="3"/>
  <c r="J52" i="3" s="1"/>
  <c r="K45" i="3"/>
  <c r="D45" i="3"/>
  <c r="K44" i="3"/>
  <c r="D44" i="3"/>
  <c r="K41" i="3"/>
  <c r="W41" i="3" s="1"/>
  <c r="K24" i="3" l="1"/>
  <c r="K26" i="3"/>
  <c r="D24" i="3"/>
  <c r="J44" i="3"/>
  <c r="D26" i="3"/>
  <c r="J26" i="3" s="1"/>
  <c r="J45" i="3"/>
  <c r="D80" i="3"/>
  <c r="J80" i="3" s="1"/>
  <c r="E109" i="1"/>
  <c r="K109" i="1" s="1"/>
  <c r="D77" i="3"/>
  <c r="L67" i="1"/>
  <c r="X67" i="1" s="1"/>
  <c r="K59" i="3"/>
  <c r="W59" i="3" s="1"/>
  <c r="E67" i="1"/>
  <c r="K67" i="1" s="1"/>
  <c r="D59" i="3"/>
  <c r="L62" i="1"/>
  <c r="L65" i="1"/>
  <c r="E62" i="1"/>
  <c r="E65" i="1"/>
  <c r="K65" i="1" s="1"/>
  <c r="K164" i="3"/>
  <c r="W164" i="3" s="1"/>
  <c r="L63" i="1"/>
  <c r="D164" i="3"/>
  <c r="E63" i="1"/>
  <c r="K63" i="1" s="1"/>
  <c r="D90" i="3"/>
  <c r="J90" i="3" s="1"/>
  <c r="L140" i="1"/>
  <c r="K90" i="3"/>
  <c r="L195" i="1"/>
  <c r="X195" i="1" s="1"/>
  <c r="K173" i="3"/>
  <c r="E107" i="1"/>
  <c r="K107" i="1" s="1"/>
  <c r="D79" i="3"/>
  <c r="J79" i="3" s="1"/>
  <c r="L107" i="1"/>
  <c r="X107" i="1" s="1"/>
  <c r="K79" i="3"/>
  <c r="E195" i="1"/>
  <c r="K195" i="1" s="1"/>
  <c r="L109" i="1"/>
  <c r="E279" i="1" l="1"/>
  <c r="K279" i="1" s="1"/>
  <c r="K62" i="1"/>
  <c r="L279" i="1"/>
  <c r="X279" i="1" s="1"/>
  <c r="K28" i="3"/>
  <c r="W28" i="3" s="1"/>
  <c r="K216" i="3"/>
  <c r="D151" i="3"/>
  <c r="J151" i="3" s="1"/>
  <c r="J164" i="3"/>
  <c r="D28" i="3"/>
  <c r="J28" i="3" s="1"/>
  <c r="J59" i="3"/>
  <c r="D65" i="3"/>
  <c r="J65" i="3" s="1"/>
  <c r="J77" i="3"/>
  <c r="D216" i="3"/>
  <c r="J24" i="3"/>
  <c r="E140" i="1"/>
  <c r="K140" i="1" s="1"/>
  <c r="D41" i="3"/>
  <c r="J41" i="3" s="1"/>
  <c r="D119" i="3"/>
  <c r="J216" i="3" l="1"/>
  <c r="K283" i="1" s="1"/>
  <c r="E283" i="1"/>
  <c r="L283" i="1"/>
  <c r="W216" i="3"/>
  <c r="X283" i="1" s="1"/>
  <c r="D86" i="3"/>
  <c r="J86" i="3" s="1"/>
  <c r="J119" i="3"/>
  <c r="C195" i="3"/>
  <c r="P198" i="3"/>
  <c r="P217" i="3" s="1"/>
  <c r="O198" i="3"/>
  <c r="O217" i="3" s="1"/>
  <c r="N198" i="3"/>
  <c r="N217" i="3" s="1"/>
  <c r="M198" i="3"/>
  <c r="M217" i="3" s="1"/>
  <c r="L198" i="3"/>
  <c r="L217" i="3" s="1"/>
  <c r="F198" i="3"/>
  <c r="F217" i="3" s="1"/>
  <c r="E198" i="3"/>
  <c r="E217" i="3" s="1"/>
  <c r="D55" i="1"/>
  <c r="Q20" i="1"/>
  <c r="Q280" i="1" s="1"/>
  <c r="P20" i="1"/>
  <c r="P280" i="1" s="1"/>
  <c r="O20" i="1"/>
  <c r="O280" i="1" s="1"/>
  <c r="N20" i="1"/>
  <c r="N280" i="1" s="1"/>
  <c r="M20" i="1"/>
  <c r="M280" i="1" s="1"/>
  <c r="G20" i="1"/>
  <c r="G280" i="1" s="1"/>
  <c r="F20" i="1"/>
  <c r="F280" i="1" s="1"/>
  <c r="L20" i="1"/>
  <c r="E20" i="1"/>
  <c r="E280" i="1" l="1"/>
  <c r="K280" i="1" s="1"/>
  <c r="K20" i="1"/>
  <c r="F284" i="1"/>
  <c r="M284" i="1"/>
  <c r="O284" i="1"/>
  <c r="Q284" i="1"/>
  <c r="L280" i="1"/>
  <c r="X280" i="1" s="1"/>
  <c r="G284" i="1"/>
  <c r="N284" i="1"/>
  <c r="P284" i="1"/>
  <c r="E195" i="3"/>
  <c r="E193" i="3" s="1"/>
  <c r="M195" i="3"/>
  <c r="M193" i="3" s="1"/>
  <c r="O195" i="3"/>
  <c r="O193" i="3" s="1"/>
  <c r="F195" i="3"/>
  <c r="F193" i="3" s="1"/>
  <c r="L195" i="3"/>
  <c r="L193" i="3" s="1"/>
  <c r="N195" i="3"/>
  <c r="N193" i="3" s="1"/>
  <c r="P195" i="3"/>
  <c r="P193" i="3" s="1"/>
  <c r="K198" i="3"/>
  <c r="D198" i="3"/>
  <c r="J198" i="3" s="1"/>
  <c r="K195" i="3" l="1"/>
  <c r="W195" i="3" s="1"/>
  <c r="D195" i="3"/>
  <c r="D217" i="3"/>
  <c r="E284" i="1" s="1"/>
  <c r="K193" i="3" l="1"/>
  <c r="J217" i="3"/>
  <c r="K284" i="1" s="1"/>
  <c r="D193" i="3"/>
  <c r="J193" i="3" s="1"/>
  <c r="J195" i="3"/>
  <c r="L59" i="1"/>
  <c r="X59" i="1" s="1"/>
  <c r="K159" i="3" l="1"/>
  <c r="W159" i="3" s="1"/>
  <c r="D159" i="3"/>
  <c r="C209" i="1"/>
  <c r="L157" i="3" l="1"/>
  <c r="F193" i="1"/>
  <c r="F174" i="1"/>
  <c r="E196" i="3" l="1"/>
  <c r="F196" i="3"/>
  <c r="L196" i="3"/>
  <c r="M196" i="3"/>
  <c r="N196" i="3"/>
  <c r="O196" i="3"/>
  <c r="P196" i="3"/>
  <c r="C222" i="1"/>
  <c r="D222" i="1"/>
  <c r="B222" i="1"/>
  <c r="E200" i="3" l="1"/>
  <c r="F200" i="3"/>
  <c r="L200" i="3"/>
  <c r="M200" i="3"/>
  <c r="N200" i="3"/>
  <c r="O200" i="3"/>
  <c r="P200" i="3"/>
  <c r="C223" i="1"/>
  <c r="D223" i="1"/>
  <c r="B223" i="1"/>
  <c r="E170" i="3" l="1"/>
  <c r="F170" i="3"/>
  <c r="L170" i="3"/>
  <c r="M170" i="3"/>
  <c r="N170" i="3"/>
  <c r="O170" i="3"/>
  <c r="P170" i="3"/>
  <c r="E171" i="3"/>
  <c r="F171" i="3"/>
  <c r="L171" i="3"/>
  <c r="M171" i="3"/>
  <c r="N171" i="3"/>
  <c r="O171" i="3"/>
  <c r="P171" i="3"/>
  <c r="K170" i="3"/>
  <c r="K171" i="3"/>
  <c r="C44" i="1"/>
  <c r="D44" i="1"/>
  <c r="D45" i="1"/>
  <c r="B45" i="1"/>
  <c r="B44" i="1"/>
  <c r="D171" i="3" l="1"/>
  <c r="J171" i="3" s="1"/>
  <c r="D170" i="3"/>
  <c r="J170" i="3" s="1"/>
  <c r="P154" i="3" l="1"/>
  <c r="L154" i="3" l="1"/>
  <c r="E172" i="3" l="1"/>
  <c r="F172" i="3"/>
  <c r="L172" i="3"/>
  <c r="M172" i="3"/>
  <c r="N172" i="3"/>
  <c r="O172" i="3"/>
  <c r="P172" i="3"/>
  <c r="K172" i="3"/>
  <c r="D214" i="1"/>
  <c r="B214" i="1"/>
  <c r="D172" i="3" l="1"/>
  <c r="J172" i="3" s="1"/>
  <c r="P161" i="3"/>
  <c r="O161" i="3"/>
  <c r="N161" i="3"/>
  <c r="M161" i="3"/>
  <c r="L161" i="3"/>
  <c r="F161" i="3"/>
  <c r="E161" i="3"/>
  <c r="D129" i="1"/>
  <c r="C129" i="1"/>
  <c r="B129" i="1"/>
  <c r="D241" i="1"/>
  <c r="C241" i="1"/>
  <c r="B241" i="1"/>
  <c r="D210" i="1"/>
  <c r="C210" i="1"/>
  <c r="B210" i="1"/>
  <c r="D161" i="3" l="1"/>
  <c r="K161" i="3"/>
  <c r="W161" i="3" s="1"/>
  <c r="M258" i="1" l="1"/>
  <c r="N193" i="1" l="1"/>
  <c r="L163" i="3" l="1"/>
  <c r="P163" i="3"/>
  <c r="K163" i="3" l="1"/>
  <c r="W163" i="3" s="1"/>
  <c r="D163" i="3" l="1"/>
  <c r="J163" i="3" s="1"/>
  <c r="P190" i="3" l="1"/>
  <c r="O190" i="3"/>
  <c r="N190" i="3"/>
  <c r="M190" i="3"/>
  <c r="L190" i="3"/>
  <c r="F190" i="3"/>
  <c r="E190" i="3"/>
  <c r="K190" i="3"/>
  <c r="W190" i="3" s="1"/>
  <c r="D190" i="3"/>
  <c r="D144" i="1" l="1"/>
  <c r="B238" i="1" l="1"/>
  <c r="K157" i="3"/>
  <c r="W157" i="3" s="1"/>
  <c r="D172" i="1" l="1"/>
  <c r="E189" i="3"/>
  <c r="F189" i="3"/>
  <c r="L189" i="3"/>
  <c r="M189" i="3"/>
  <c r="N189" i="3"/>
  <c r="O189" i="3"/>
  <c r="P189" i="3"/>
  <c r="E143" i="3"/>
  <c r="F143" i="3"/>
  <c r="L143" i="3"/>
  <c r="M143" i="3"/>
  <c r="N143" i="3"/>
  <c r="O143" i="3"/>
  <c r="P143" i="3"/>
  <c r="F269" i="1"/>
  <c r="G269" i="1"/>
  <c r="M269" i="1"/>
  <c r="N269" i="1"/>
  <c r="O269" i="1"/>
  <c r="P269" i="1"/>
  <c r="Q269" i="1"/>
  <c r="F258" i="1"/>
  <c r="G258" i="1"/>
  <c r="N258" i="1"/>
  <c r="O258" i="1"/>
  <c r="P258" i="1"/>
  <c r="Q258" i="1"/>
  <c r="F103" i="1"/>
  <c r="G103" i="1"/>
  <c r="N103" i="1"/>
  <c r="O103" i="1"/>
  <c r="P103" i="1"/>
  <c r="M193" i="1" l="1"/>
  <c r="Q193" i="1"/>
  <c r="D225" i="1" l="1"/>
  <c r="Q103" i="1" l="1"/>
  <c r="M103" i="1"/>
  <c r="C191" i="1"/>
  <c r="D191" i="1"/>
  <c r="B191" i="1"/>
  <c r="E67" i="3" l="1"/>
  <c r="F67" i="3"/>
  <c r="L67" i="3"/>
  <c r="M67" i="3"/>
  <c r="N67" i="3"/>
  <c r="O67" i="3"/>
  <c r="P67" i="3"/>
  <c r="E72" i="3"/>
  <c r="F72" i="3"/>
  <c r="L72" i="3"/>
  <c r="M72" i="3"/>
  <c r="N72" i="3"/>
  <c r="O72" i="3"/>
  <c r="P72" i="3"/>
  <c r="E74" i="3"/>
  <c r="F74" i="3"/>
  <c r="L74" i="3"/>
  <c r="M74" i="3"/>
  <c r="N74" i="3"/>
  <c r="O74" i="3"/>
  <c r="P74" i="3"/>
  <c r="E76" i="3"/>
  <c r="F76" i="3"/>
  <c r="L76" i="3"/>
  <c r="M76" i="3"/>
  <c r="N76" i="3"/>
  <c r="O76" i="3"/>
  <c r="P76" i="3"/>
  <c r="E78" i="3"/>
  <c r="F78" i="3"/>
  <c r="L78" i="3"/>
  <c r="M78" i="3"/>
  <c r="N78" i="3"/>
  <c r="O78" i="3"/>
  <c r="P78" i="3"/>
  <c r="E81" i="3"/>
  <c r="F81" i="3"/>
  <c r="L81" i="3"/>
  <c r="M81" i="3"/>
  <c r="N81" i="3"/>
  <c r="O81" i="3"/>
  <c r="P81" i="3"/>
  <c r="E82" i="3"/>
  <c r="F82" i="3"/>
  <c r="L82" i="3"/>
  <c r="M82" i="3"/>
  <c r="N82" i="3"/>
  <c r="O82" i="3"/>
  <c r="P82" i="3"/>
  <c r="E87" i="3"/>
  <c r="F87" i="3"/>
  <c r="M87" i="3"/>
  <c r="N87" i="3"/>
  <c r="O87" i="3"/>
  <c r="E88" i="3"/>
  <c r="F88" i="3"/>
  <c r="L88" i="3"/>
  <c r="M88" i="3"/>
  <c r="N88" i="3"/>
  <c r="O88" i="3"/>
  <c r="P88" i="3"/>
  <c r="E89" i="3"/>
  <c r="F89" i="3"/>
  <c r="L89" i="3"/>
  <c r="M89" i="3"/>
  <c r="N89" i="3"/>
  <c r="O89" i="3"/>
  <c r="P89" i="3"/>
  <c r="E91" i="3"/>
  <c r="F91" i="3"/>
  <c r="L91" i="3"/>
  <c r="M91" i="3"/>
  <c r="N91" i="3"/>
  <c r="O91" i="3"/>
  <c r="P91" i="3"/>
  <c r="E92" i="3"/>
  <c r="F92" i="3"/>
  <c r="L92" i="3"/>
  <c r="M92" i="3"/>
  <c r="N92" i="3"/>
  <c r="O92" i="3"/>
  <c r="P92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7" i="3"/>
  <c r="F97" i="3"/>
  <c r="L97" i="3"/>
  <c r="M97" i="3"/>
  <c r="N97" i="3"/>
  <c r="O97" i="3"/>
  <c r="P97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1" i="3"/>
  <c r="F101" i="3"/>
  <c r="L101" i="3"/>
  <c r="M101" i="3"/>
  <c r="N101" i="3"/>
  <c r="O101" i="3"/>
  <c r="P101" i="3"/>
  <c r="E103" i="3"/>
  <c r="F103" i="3"/>
  <c r="L103" i="3"/>
  <c r="M103" i="3"/>
  <c r="N103" i="3"/>
  <c r="O103" i="3"/>
  <c r="P103" i="3"/>
  <c r="E104" i="3"/>
  <c r="F104" i="3"/>
  <c r="L104" i="3"/>
  <c r="M104" i="3"/>
  <c r="N104" i="3"/>
  <c r="O104" i="3"/>
  <c r="P104" i="3"/>
  <c r="E106" i="3"/>
  <c r="F106" i="3"/>
  <c r="L106" i="3"/>
  <c r="M106" i="3"/>
  <c r="N106" i="3"/>
  <c r="O106" i="3"/>
  <c r="P106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7" i="3"/>
  <c r="F117" i="3"/>
  <c r="L117" i="3"/>
  <c r="M117" i="3"/>
  <c r="N117" i="3"/>
  <c r="O117" i="3"/>
  <c r="P117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4" i="3"/>
  <c r="F134" i="3"/>
  <c r="L134" i="3"/>
  <c r="M134" i="3"/>
  <c r="N134" i="3"/>
  <c r="O134" i="3"/>
  <c r="P134" i="3"/>
  <c r="E135" i="3"/>
  <c r="F135" i="3"/>
  <c r="L135" i="3"/>
  <c r="M135" i="3"/>
  <c r="N135" i="3"/>
  <c r="O135" i="3"/>
  <c r="P135" i="3"/>
  <c r="E136" i="3"/>
  <c r="F136" i="3"/>
  <c r="L136" i="3"/>
  <c r="M136" i="3"/>
  <c r="N136" i="3"/>
  <c r="O136" i="3"/>
  <c r="P136" i="3"/>
  <c r="E137" i="3"/>
  <c r="F137" i="3"/>
  <c r="L137" i="3"/>
  <c r="M137" i="3"/>
  <c r="N137" i="3"/>
  <c r="O137" i="3"/>
  <c r="P137" i="3"/>
  <c r="E138" i="3"/>
  <c r="F138" i="3"/>
  <c r="L138" i="3"/>
  <c r="M138" i="3"/>
  <c r="N138" i="3"/>
  <c r="O138" i="3"/>
  <c r="P138" i="3"/>
  <c r="E139" i="3"/>
  <c r="F139" i="3"/>
  <c r="L139" i="3"/>
  <c r="M139" i="3"/>
  <c r="N139" i="3"/>
  <c r="O139" i="3"/>
  <c r="P139" i="3"/>
  <c r="E142" i="3"/>
  <c r="F142" i="3"/>
  <c r="L142" i="3"/>
  <c r="M142" i="3"/>
  <c r="N142" i="3"/>
  <c r="O142" i="3"/>
  <c r="P142" i="3"/>
  <c r="E149" i="3"/>
  <c r="E148" i="3" s="1"/>
  <c r="F149" i="3"/>
  <c r="F148" i="3" s="1"/>
  <c r="L149" i="3"/>
  <c r="L148" i="3" s="1"/>
  <c r="M149" i="3"/>
  <c r="M148" i="3" s="1"/>
  <c r="N149" i="3"/>
  <c r="N148" i="3" s="1"/>
  <c r="O149" i="3"/>
  <c r="O148" i="3" s="1"/>
  <c r="P149" i="3"/>
  <c r="P148" i="3" s="1"/>
  <c r="E152" i="3"/>
  <c r="E150" i="3" s="1"/>
  <c r="F152" i="3"/>
  <c r="F150" i="3" s="1"/>
  <c r="L152" i="3"/>
  <c r="L150" i="3" s="1"/>
  <c r="M152" i="3"/>
  <c r="M150" i="3" s="1"/>
  <c r="N152" i="3"/>
  <c r="N150" i="3" s="1"/>
  <c r="O152" i="3"/>
  <c r="O150" i="3" s="1"/>
  <c r="P152" i="3"/>
  <c r="P150" i="3" s="1"/>
  <c r="E162" i="3"/>
  <c r="F162" i="3"/>
  <c r="L162" i="3"/>
  <c r="M162" i="3"/>
  <c r="N162" i="3"/>
  <c r="O162" i="3"/>
  <c r="P162" i="3"/>
  <c r="E169" i="3"/>
  <c r="E166" i="3" s="1"/>
  <c r="F169" i="3"/>
  <c r="F166" i="3" s="1"/>
  <c r="L169" i="3"/>
  <c r="L166" i="3" s="1"/>
  <c r="M169" i="3"/>
  <c r="M166" i="3" s="1"/>
  <c r="N169" i="3"/>
  <c r="N166" i="3" s="1"/>
  <c r="O169" i="3"/>
  <c r="O166" i="3" s="1"/>
  <c r="P169" i="3"/>
  <c r="P166" i="3" s="1"/>
  <c r="E180" i="3"/>
  <c r="F180" i="3"/>
  <c r="L180" i="3"/>
  <c r="M180" i="3"/>
  <c r="N180" i="3"/>
  <c r="O180" i="3"/>
  <c r="P180" i="3"/>
  <c r="E183" i="3"/>
  <c r="F183" i="3"/>
  <c r="L183" i="3"/>
  <c r="M183" i="3"/>
  <c r="N183" i="3"/>
  <c r="O183" i="3"/>
  <c r="P183" i="3"/>
  <c r="E184" i="3"/>
  <c r="F184" i="3"/>
  <c r="L184" i="3"/>
  <c r="M184" i="3"/>
  <c r="N184" i="3"/>
  <c r="O184" i="3"/>
  <c r="P184" i="3"/>
  <c r="E185" i="3"/>
  <c r="F185" i="3"/>
  <c r="L185" i="3"/>
  <c r="M185" i="3"/>
  <c r="N185" i="3"/>
  <c r="O185" i="3"/>
  <c r="P185" i="3"/>
  <c r="E187" i="3"/>
  <c r="F187" i="3"/>
  <c r="L187" i="3"/>
  <c r="M187" i="3"/>
  <c r="N187" i="3"/>
  <c r="O187" i="3"/>
  <c r="P187" i="3"/>
  <c r="E197" i="3"/>
  <c r="F197" i="3"/>
  <c r="L197" i="3"/>
  <c r="M197" i="3"/>
  <c r="N197" i="3"/>
  <c r="O197" i="3"/>
  <c r="P197" i="3"/>
  <c r="E199" i="3"/>
  <c r="F199" i="3"/>
  <c r="L199" i="3"/>
  <c r="M199" i="3"/>
  <c r="N199" i="3"/>
  <c r="O199" i="3"/>
  <c r="P199" i="3"/>
  <c r="E202" i="3"/>
  <c r="E201" i="3" s="1"/>
  <c r="F202" i="3"/>
  <c r="L202" i="3"/>
  <c r="M202" i="3"/>
  <c r="M201" i="3" s="1"/>
  <c r="N202" i="3"/>
  <c r="O202" i="3"/>
  <c r="O201" i="3" s="1"/>
  <c r="P202" i="3"/>
  <c r="E205" i="3"/>
  <c r="E204" i="3" s="1"/>
  <c r="F205" i="3"/>
  <c r="F204" i="3" s="1"/>
  <c r="L205" i="3"/>
  <c r="L204" i="3" s="1"/>
  <c r="M205" i="3"/>
  <c r="M204" i="3" s="1"/>
  <c r="N205" i="3"/>
  <c r="N204" i="3" s="1"/>
  <c r="O205" i="3"/>
  <c r="O204" i="3" s="1"/>
  <c r="P205" i="3"/>
  <c r="P204" i="3" s="1"/>
  <c r="E206" i="3"/>
  <c r="F206" i="3"/>
  <c r="L206" i="3"/>
  <c r="M206" i="3"/>
  <c r="N206" i="3"/>
  <c r="O206" i="3"/>
  <c r="P206" i="3"/>
  <c r="D207" i="3"/>
  <c r="J207" i="3" s="1"/>
  <c r="E207" i="3"/>
  <c r="F207" i="3"/>
  <c r="L207" i="3"/>
  <c r="M207" i="3"/>
  <c r="N207" i="3"/>
  <c r="O207" i="3"/>
  <c r="P207" i="3"/>
  <c r="E210" i="3"/>
  <c r="E209" i="3" s="1"/>
  <c r="F210" i="3"/>
  <c r="F209" i="3" s="1"/>
  <c r="F208" i="3" s="1"/>
  <c r="L210" i="3"/>
  <c r="L209" i="3" s="1"/>
  <c r="L208" i="3" s="1"/>
  <c r="M210" i="3"/>
  <c r="M209" i="3" s="1"/>
  <c r="N210" i="3"/>
  <c r="N209" i="3" s="1"/>
  <c r="N208" i="3" s="1"/>
  <c r="O210" i="3"/>
  <c r="O209" i="3" s="1"/>
  <c r="P210" i="3"/>
  <c r="P209" i="3" s="1"/>
  <c r="P208" i="3" s="1"/>
  <c r="K202" i="3"/>
  <c r="K206" i="3"/>
  <c r="K207" i="3"/>
  <c r="K210" i="3"/>
  <c r="K149" i="3"/>
  <c r="K183" i="3"/>
  <c r="W183" i="3" s="1"/>
  <c r="K184" i="3"/>
  <c r="W184" i="3" s="1"/>
  <c r="K142" i="3"/>
  <c r="W142" i="3" s="1"/>
  <c r="K153" i="3"/>
  <c r="W153" i="3" s="1"/>
  <c r="K154" i="3"/>
  <c r="W154" i="3" s="1"/>
  <c r="K135" i="3"/>
  <c r="W135" i="3" s="1"/>
  <c r="K136" i="3"/>
  <c r="W136" i="3" s="1"/>
  <c r="K137" i="3"/>
  <c r="K162" i="3"/>
  <c r="W162" i="3" s="1"/>
  <c r="K121" i="3"/>
  <c r="W121" i="3" s="1"/>
  <c r="K98" i="3"/>
  <c r="W98" i="3" s="1"/>
  <c r="K99" i="3"/>
  <c r="K91" i="3"/>
  <c r="K93" i="3"/>
  <c r="K95" i="3"/>
  <c r="K97" i="3"/>
  <c r="W97" i="3" s="1"/>
  <c r="K103" i="3"/>
  <c r="K104" i="3"/>
  <c r="K106" i="3"/>
  <c r="K108" i="3"/>
  <c r="K109" i="3"/>
  <c r="K110" i="3"/>
  <c r="K111" i="3"/>
  <c r="K211" i="3"/>
  <c r="W211" i="3" s="1"/>
  <c r="K74" i="3"/>
  <c r="K76" i="3"/>
  <c r="K78" i="3"/>
  <c r="K81" i="3"/>
  <c r="K82" i="3"/>
  <c r="W82" i="3" s="1"/>
  <c r="K43" i="3"/>
  <c r="K46" i="3"/>
  <c r="K50" i="3"/>
  <c r="W50" i="3" s="1"/>
  <c r="K54" i="3"/>
  <c r="K55" i="3"/>
  <c r="K57" i="3"/>
  <c r="W57" i="3" s="1"/>
  <c r="K58" i="3"/>
  <c r="W58" i="3" s="1"/>
  <c r="K100" i="3"/>
  <c r="K101" i="3"/>
  <c r="K102" i="3"/>
  <c r="K126" i="3"/>
  <c r="K127" i="3"/>
  <c r="K128" i="3"/>
  <c r="W128" i="3" s="1"/>
  <c r="K129" i="3"/>
  <c r="W129" i="3" s="1"/>
  <c r="K130" i="3"/>
  <c r="W130" i="3" s="1"/>
  <c r="K131" i="3"/>
  <c r="K169" i="3"/>
  <c r="K187" i="3"/>
  <c r="K196" i="3"/>
  <c r="W196" i="3" s="1"/>
  <c r="K197" i="3"/>
  <c r="W197" i="3" s="1"/>
  <c r="L58" i="1"/>
  <c r="L19" i="1" s="1"/>
  <c r="X19" i="1" s="1"/>
  <c r="K205" i="3" l="1"/>
  <c r="W205" i="3" s="1"/>
  <c r="X58" i="1"/>
  <c r="K209" i="3"/>
  <c r="K166" i="3"/>
  <c r="K148" i="3"/>
  <c r="K32" i="3"/>
  <c r="W32" i="3" s="1"/>
  <c r="O208" i="3"/>
  <c r="M208" i="3"/>
  <c r="E208" i="3"/>
  <c r="K203" i="3"/>
  <c r="W203" i="3" s="1"/>
  <c r="K118" i="3"/>
  <c r="W118" i="3" s="1"/>
  <c r="O178" i="3"/>
  <c r="O144" i="3" s="1"/>
  <c r="M178" i="3"/>
  <c r="M144" i="3" s="1"/>
  <c r="E178" i="3"/>
  <c r="E144" i="3" s="1"/>
  <c r="P132" i="3"/>
  <c r="N132" i="3"/>
  <c r="L132" i="3"/>
  <c r="F132" i="3"/>
  <c r="O83" i="3"/>
  <c r="M83" i="3"/>
  <c r="F83" i="3"/>
  <c r="P178" i="3"/>
  <c r="P144" i="3" s="1"/>
  <c r="N178" i="3"/>
  <c r="N144" i="3" s="1"/>
  <c r="L178" i="3"/>
  <c r="L144" i="3" s="1"/>
  <c r="F178" i="3"/>
  <c r="F144" i="3" s="1"/>
  <c r="O132" i="3"/>
  <c r="M132" i="3"/>
  <c r="E132" i="3"/>
  <c r="N83" i="3"/>
  <c r="E83" i="3"/>
  <c r="L249" i="1"/>
  <c r="O62" i="3"/>
  <c r="M62" i="3"/>
  <c r="N62" i="3"/>
  <c r="E62" i="3"/>
  <c r="F62" i="3"/>
  <c r="P62" i="3"/>
  <c r="L62" i="3"/>
  <c r="L174" i="1"/>
  <c r="X174" i="1" s="1"/>
  <c r="K20" i="3"/>
  <c r="K177" i="3"/>
  <c r="K158" i="3"/>
  <c r="W158" i="3" s="1"/>
  <c r="K67" i="3"/>
  <c r="W67" i="3" s="1"/>
  <c r="K88" i="3"/>
  <c r="K72" i="3"/>
  <c r="W72" i="3" s="1"/>
  <c r="K200" i="3"/>
  <c r="K138" i="3"/>
  <c r="K134" i="3"/>
  <c r="W134" i="3" s="1"/>
  <c r="K143" i="3"/>
  <c r="W143" i="3" s="1"/>
  <c r="L269" i="1"/>
  <c r="X269" i="1" s="1"/>
  <c r="K189" i="3"/>
  <c r="L258" i="1"/>
  <c r="X258" i="1" s="1"/>
  <c r="L230" i="1"/>
  <c r="X230" i="1" s="1"/>
  <c r="K124" i="3"/>
  <c r="K122" i="3"/>
  <c r="W122" i="3" s="1"/>
  <c r="K185" i="3"/>
  <c r="W185" i="3" s="1"/>
  <c r="K123" i="3"/>
  <c r="W123" i="3" s="1"/>
  <c r="K152" i="3"/>
  <c r="W152" i="3" s="1"/>
  <c r="N194" i="3"/>
  <c r="L194" i="3"/>
  <c r="F194" i="3"/>
  <c r="K89" i="3"/>
  <c r="K180" i="3"/>
  <c r="K125" i="3"/>
  <c r="W125" i="3" s="1"/>
  <c r="K112" i="3"/>
  <c r="P194" i="3"/>
  <c r="O194" i="3"/>
  <c r="O192" i="3" s="1"/>
  <c r="M194" i="3"/>
  <c r="M192" i="3" s="1"/>
  <c r="E194" i="3"/>
  <c r="E192" i="3" s="1"/>
  <c r="K139" i="3"/>
  <c r="W139" i="3" s="1"/>
  <c r="K194" i="3"/>
  <c r="W194" i="3" s="1"/>
  <c r="O125" i="3"/>
  <c r="E125" i="3"/>
  <c r="K117" i="3"/>
  <c r="W117" i="3" s="1"/>
  <c r="K92" i="3"/>
  <c r="P201" i="3"/>
  <c r="N201" i="3"/>
  <c r="L201" i="3"/>
  <c r="F201" i="3"/>
  <c r="M125" i="3"/>
  <c r="N120" i="3"/>
  <c r="P120" i="3"/>
  <c r="L120" i="3"/>
  <c r="F120" i="3"/>
  <c r="O120" i="3"/>
  <c r="M120" i="3"/>
  <c r="E120" i="3"/>
  <c r="P125" i="3"/>
  <c r="N125" i="3"/>
  <c r="L125" i="3"/>
  <c r="F125" i="3"/>
  <c r="L193" i="1"/>
  <c r="X193" i="1" s="1"/>
  <c r="K204" i="3" l="1"/>
  <c r="W204" i="3" s="1"/>
  <c r="W20" i="3"/>
  <c r="K19" i="3"/>
  <c r="W19" i="3" s="1"/>
  <c r="L248" i="1"/>
  <c r="X248" i="1" s="1"/>
  <c r="X249" i="1"/>
  <c r="K208" i="3"/>
  <c r="W208" i="3" s="1"/>
  <c r="K176" i="3"/>
  <c r="K199" i="3"/>
  <c r="K201" i="3"/>
  <c r="W201" i="3" s="1"/>
  <c r="K150" i="3"/>
  <c r="W150" i="3" s="1"/>
  <c r="E215" i="3"/>
  <c r="M215" i="3"/>
  <c r="O215" i="3"/>
  <c r="K132" i="3"/>
  <c r="W132" i="3" s="1"/>
  <c r="K188" i="3"/>
  <c r="W188" i="3" s="1"/>
  <c r="K62" i="3"/>
  <c r="W62" i="3" s="1"/>
  <c r="K120" i="3"/>
  <c r="W120" i="3" s="1"/>
  <c r="N192" i="3"/>
  <c r="N215" i="3" s="1"/>
  <c r="F192" i="3"/>
  <c r="F215" i="3" s="1"/>
  <c r="P192" i="3"/>
  <c r="L192" i="3"/>
  <c r="D202" i="3"/>
  <c r="J202" i="3" s="1"/>
  <c r="D273" i="1"/>
  <c r="B273" i="1"/>
  <c r="K192" i="3" l="1"/>
  <c r="W192" i="3" s="1"/>
  <c r="L104" i="1"/>
  <c r="K181" i="3"/>
  <c r="W181" i="3" s="1"/>
  <c r="L103" i="1" l="1"/>
  <c r="X103" i="1" s="1"/>
  <c r="X104" i="1"/>
  <c r="K178" i="3"/>
  <c r="W178" i="3" s="1"/>
  <c r="C211" i="1"/>
  <c r="D211" i="1"/>
  <c r="B211" i="1"/>
  <c r="K144" i="3" l="1"/>
  <c r="W144" i="3" s="1"/>
  <c r="D162" i="3"/>
  <c r="J162" i="3" s="1"/>
  <c r="L61" i="1" l="1"/>
  <c r="X61" i="1" s="1"/>
  <c r="K34" i="3" l="1"/>
  <c r="W34" i="3" s="1"/>
  <c r="L182" i="1"/>
  <c r="X182" i="1" s="1"/>
  <c r="D51" i="1"/>
  <c r="D253" i="1"/>
  <c r="D221" i="1"/>
  <c r="C186" i="1"/>
  <c r="B186" i="1"/>
  <c r="D177" i="1"/>
  <c r="D206" i="3"/>
  <c r="J206" i="3" s="1"/>
  <c r="D210" i="3"/>
  <c r="M268" i="1"/>
  <c r="N268" i="1"/>
  <c r="O268" i="1"/>
  <c r="P268" i="1"/>
  <c r="Q268" i="1"/>
  <c r="F268" i="1"/>
  <c r="G268" i="1"/>
  <c r="D149" i="3"/>
  <c r="D183" i="3"/>
  <c r="D184" i="3"/>
  <c r="M257" i="1"/>
  <c r="N257" i="1"/>
  <c r="O257" i="1"/>
  <c r="P257" i="1"/>
  <c r="Q257" i="1"/>
  <c r="F257" i="1"/>
  <c r="G257" i="1"/>
  <c r="L255" i="1"/>
  <c r="E255" i="1"/>
  <c r="M255" i="1"/>
  <c r="M254" i="1" s="1"/>
  <c r="N255" i="1"/>
  <c r="N254" i="1" s="1"/>
  <c r="O255" i="1"/>
  <c r="O254" i="1" s="1"/>
  <c r="P255" i="1"/>
  <c r="P254" i="1" s="1"/>
  <c r="Q255" i="1"/>
  <c r="Q254" i="1" s="1"/>
  <c r="F255" i="1"/>
  <c r="F254" i="1" s="1"/>
  <c r="G255" i="1"/>
  <c r="G254" i="1" s="1"/>
  <c r="M248" i="1"/>
  <c r="N248" i="1"/>
  <c r="O248" i="1"/>
  <c r="P248" i="1"/>
  <c r="Q248" i="1"/>
  <c r="F248" i="1"/>
  <c r="G248" i="1"/>
  <c r="D142" i="3"/>
  <c r="D154" i="3"/>
  <c r="M229" i="1"/>
  <c r="O229" i="1"/>
  <c r="P229" i="1"/>
  <c r="Q229" i="1"/>
  <c r="F229" i="1"/>
  <c r="G229" i="1"/>
  <c r="L227" i="1"/>
  <c r="E227" i="1"/>
  <c r="M227" i="1"/>
  <c r="M226" i="1" s="1"/>
  <c r="N227" i="1"/>
  <c r="N226" i="1" s="1"/>
  <c r="O227" i="1"/>
  <c r="O226" i="1" s="1"/>
  <c r="P227" i="1"/>
  <c r="P226" i="1" s="1"/>
  <c r="Q227" i="1"/>
  <c r="Q226" i="1" s="1"/>
  <c r="F227" i="1"/>
  <c r="F226" i="1" s="1"/>
  <c r="G227" i="1"/>
  <c r="G226" i="1" s="1"/>
  <c r="D134" i="3"/>
  <c r="D136" i="3"/>
  <c r="J136" i="3" s="1"/>
  <c r="M192" i="1"/>
  <c r="N192" i="1"/>
  <c r="O192" i="1"/>
  <c r="P192" i="1"/>
  <c r="Q192" i="1"/>
  <c r="F192" i="1"/>
  <c r="G192" i="1"/>
  <c r="D121" i="3"/>
  <c r="J121" i="3" s="1"/>
  <c r="M181" i="1"/>
  <c r="N181" i="1"/>
  <c r="O181" i="1"/>
  <c r="P181" i="1"/>
  <c r="F181" i="1"/>
  <c r="G181" i="1"/>
  <c r="D98" i="3"/>
  <c r="D99" i="3"/>
  <c r="J99" i="3" s="1"/>
  <c r="M173" i="1"/>
  <c r="N173" i="1"/>
  <c r="O173" i="1"/>
  <c r="P173" i="1"/>
  <c r="Q173" i="1"/>
  <c r="F173" i="1"/>
  <c r="G173" i="1"/>
  <c r="D87" i="3"/>
  <c r="J87" i="3" s="1"/>
  <c r="D91" i="3"/>
  <c r="J91" i="3" s="1"/>
  <c r="D93" i="3"/>
  <c r="J93" i="3" s="1"/>
  <c r="D95" i="3"/>
  <c r="J95" i="3" s="1"/>
  <c r="D97" i="3"/>
  <c r="J97" i="3" s="1"/>
  <c r="D103" i="3"/>
  <c r="J103" i="3" s="1"/>
  <c r="D106" i="3"/>
  <c r="J106" i="3" s="1"/>
  <c r="D108" i="3"/>
  <c r="J108" i="3" s="1"/>
  <c r="D109" i="3"/>
  <c r="J109" i="3" s="1"/>
  <c r="D110" i="3"/>
  <c r="J110" i="3" s="1"/>
  <c r="D111" i="3"/>
  <c r="J111" i="3" s="1"/>
  <c r="N136" i="1"/>
  <c r="O136" i="1"/>
  <c r="P136" i="1"/>
  <c r="F136" i="1"/>
  <c r="G136" i="1"/>
  <c r="D74" i="3"/>
  <c r="J74" i="3" s="1"/>
  <c r="D76" i="3"/>
  <c r="J76" i="3" s="1"/>
  <c r="D78" i="3"/>
  <c r="J78" i="3" s="1"/>
  <c r="D81" i="3"/>
  <c r="J81" i="3" s="1"/>
  <c r="D82" i="3"/>
  <c r="J82" i="3" s="1"/>
  <c r="M60" i="1"/>
  <c r="N60" i="1"/>
  <c r="O60" i="1"/>
  <c r="P60" i="1"/>
  <c r="Q60" i="1"/>
  <c r="F60" i="1"/>
  <c r="G60" i="1"/>
  <c r="D32" i="3"/>
  <c r="J32" i="3" s="1"/>
  <c r="D43" i="3"/>
  <c r="J43" i="3" s="1"/>
  <c r="D46" i="3"/>
  <c r="J46" i="3" s="1"/>
  <c r="D50" i="3"/>
  <c r="J50" i="3" s="1"/>
  <c r="D54" i="3"/>
  <c r="J54" i="3" s="1"/>
  <c r="D55" i="3"/>
  <c r="J55" i="3" s="1"/>
  <c r="D57" i="3"/>
  <c r="J57" i="3" s="1"/>
  <c r="D58" i="3"/>
  <c r="J58" i="3" s="1"/>
  <c r="D100" i="3"/>
  <c r="J100" i="3" s="1"/>
  <c r="D101" i="3"/>
  <c r="J101" i="3" s="1"/>
  <c r="D102" i="3"/>
  <c r="J102" i="3" s="1"/>
  <c r="D126" i="3"/>
  <c r="J126" i="3" s="1"/>
  <c r="D127" i="3"/>
  <c r="J127" i="3" s="1"/>
  <c r="D128" i="3"/>
  <c r="J128" i="3" s="1"/>
  <c r="D129" i="3"/>
  <c r="J129" i="3" s="1"/>
  <c r="D131" i="3"/>
  <c r="J131" i="3" s="1"/>
  <c r="D169" i="3"/>
  <c r="D187" i="3"/>
  <c r="J187" i="3" s="1"/>
  <c r="D196" i="3"/>
  <c r="J196" i="3" s="1"/>
  <c r="D197" i="3"/>
  <c r="J197" i="3" s="1"/>
  <c r="D205" i="3"/>
  <c r="M18" i="1"/>
  <c r="O18" i="1"/>
  <c r="P18" i="1"/>
  <c r="Q18" i="1"/>
  <c r="F18" i="1"/>
  <c r="G18" i="1"/>
  <c r="N18" i="1"/>
  <c r="L226" i="1" l="1"/>
  <c r="X226" i="1" s="1"/>
  <c r="X227" i="1"/>
  <c r="L254" i="1"/>
  <c r="E226" i="1"/>
  <c r="K226" i="1" s="1"/>
  <c r="K227" i="1"/>
  <c r="E254" i="1"/>
  <c r="K254" i="1" s="1"/>
  <c r="K255" i="1"/>
  <c r="K23" i="3"/>
  <c r="W23" i="3" s="1"/>
  <c r="D204" i="3"/>
  <c r="J204" i="3" s="1"/>
  <c r="J205" i="3"/>
  <c r="D166" i="3"/>
  <c r="J166" i="3" s="1"/>
  <c r="J169" i="3"/>
  <c r="D148" i="3"/>
  <c r="J148" i="3" s="1"/>
  <c r="J149" i="3"/>
  <c r="D209" i="3"/>
  <c r="J209" i="3" s="1"/>
  <c r="J210" i="3"/>
  <c r="P278" i="1"/>
  <c r="P282" i="1" s="1"/>
  <c r="E230" i="1"/>
  <c r="E104" i="1"/>
  <c r="K104" i="1" s="1"/>
  <c r="G278" i="1"/>
  <c r="G282" i="1" s="1"/>
  <c r="D34" i="3"/>
  <c r="E61" i="1"/>
  <c r="K61" i="1" s="1"/>
  <c r="E103" i="1"/>
  <c r="K103" i="1" s="1"/>
  <c r="E60" i="1"/>
  <c r="K60" i="1" s="1"/>
  <c r="D203" i="3"/>
  <c r="D181" i="3"/>
  <c r="J181" i="3" s="1"/>
  <c r="F278" i="1"/>
  <c r="F282" i="1" s="1"/>
  <c r="O278" i="1"/>
  <c r="O282" i="1" s="1"/>
  <c r="D118" i="3"/>
  <c r="J118" i="3" s="1"/>
  <c r="D211" i="3"/>
  <c r="D188" i="3"/>
  <c r="E182" i="1"/>
  <c r="E249" i="1"/>
  <c r="E18" i="1"/>
  <c r="K18" i="1" s="1"/>
  <c r="D130" i="3"/>
  <c r="J130" i="3" s="1"/>
  <c r="E174" i="1"/>
  <c r="D177" i="3"/>
  <c r="E193" i="1"/>
  <c r="E136" i="1"/>
  <c r="K136" i="1" s="1"/>
  <c r="D158" i="3"/>
  <c r="D67" i="3"/>
  <c r="J67" i="3" s="1"/>
  <c r="D88" i="3"/>
  <c r="J88" i="3" s="1"/>
  <c r="D72" i="3"/>
  <c r="J72" i="3" s="1"/>
  <c r="D137" i="3"/>
  <c r="J137" i="3" s="1"/>
  <c r="D200" i="3"/>
  <c r="D138" i="3"/>
  <c r="J138" i="3" s="1"/>
  <c r="D143" i="3"/>
  <c r="J143" i="3" s="1"/>
  <c r="E269" i="1"/>
  <c r="D189" i="3"/>
  <c r="J189" i="3" s="1"/>
  <c r="D135" i="3"/>
  <c r="J135" i="3" s="1"/>
  <c r="E258" i="1"/>
  <c r="D139" i="3"/>
  <c r="J139" i="3" s="1"/>
  <c r="D185" i="3"/>
  <c r="D104" i="3"/>
  <c r="J104" i="3" s="1"/>
  <c r="D180" i="3"/>
  <c r="J180" i="3" s="1"/>
  <c r="Q181" i="1"/>
  <c r="D123" i="3"/>
  <c r="J123" i="3" s="1"/>
  <c r="D112" i="3"/>
  <c r="J112" i="3" s="1"/>
  <c r="D152" i="3"/>
  <c r="D124" i="3"/>
  <c r="J124" i="3" s="1"/>
  <c r="D122" i="3"/>
  <c r="J122" i="3" s="1"/>
  <c r="L181" i="1"/>
  <c r="X181" i="1" s="1"/>
  <c r="D194" i="3"/>
  <c r="J194" i="3" s="1"/>
  <c r="D117" i="3"/>
  <c r="J117" i="3" s="1"/>
  <c r="D92" i="3"/>
  <c r="J92" i="3" s="1"/>
  <c r="D89" i="3"/>
  <c r="J89" i="3" s="1"/>
  <c r="L192" i="1"/>
  <c r="X192" i="1" s="1"/>
  <c r="L257" i="1"/>
  <c r="X257" i="1" s="1"/>
  <c r="L173" i="1"/>
  <c r="X173" i="1" s="1"/>
  <c r="L268" i="1"/>
  <c r="X268" i="1" s="1"/>
  <c r="L60" i="1"/>
  <c r="X60" i="1" s="1"/>
  <c r="L18" i="1"/>
  <c r="X18" i="1" s="1"/>
  <c r="E257" i="1" l="1"/>
  <c r="K257" i="1" s="1"/>
  <c r="K258" i="1"/>
  <c r="E248" i="1"/>
  <c r="K248" i="1" s="1"/>
  <c r="K249" i="1"/>
  <c r="E268" i="1"/>
  <c r="K268" i="1" s="1"/>
  <c r="K269" i="1"/>
  <c r="E192" i="1"/>
  <c r="K192" i="1" s="1"/>
  <c r="K193" i="1"/>
  <c r="E173" i="1"/>
  <c r="K173" i="1" s="1"/>
  <c r="K174" i="1"/>
  <c r="E181" i="1"/>
  <c r="K181" i="1" s="1"/>
  <c r="K182" i="1"/>
  <c r="E229" i="1"/>
  <c r="K229" i="1" s="1"/>
  <c r="K230" i="1"/>
  <c r="D208" i="3"/>
  <c r="J208" i="3" s="1"/>
  <c r="J211" i="3"/>
  <c r="D199" i="3"/>
  <c r="J199" i="3" s="1"/>
  <c r="J200" i="3"/>
  <c r="D176" i="3"/>
  <c r="J176" i="3" s="1"/>
  <c r="J177" i="3"/>
  <c r="D201" i="3"/>
  <c r="J201" i="3" s="1"/>
  <c r="D23" i="3"/>
  <c r="J23" i="3" s="1"/>
  <c r="J34" i="3"/>
  <c r="D150" i="3"/>
  <c r="J150" i="3" s="1"/>
  <c r="D62" i="3"/>
  <c r="J62" i="3" s="1"/>
  <c r="D83" i="3"/>
  <c r="J83" i="3" s="1"/>
  <c r="D132" i="3"/>
  <c r="J132" i="3" s="1"/>
  <c r="D178" i="3"/>
  <c r="D125" i="3"/>
  <c r="J125" i="3" s="1"/>
  <c r="D120" i="3"/>
  <c r="J120" i="3" s="1"/>
  <c r="N229" i="1"/>
  <c r="N278" i="1" s="1"/>
  <c r="N282" i="1" s="1"/>
  <c r="E278" i="1" l="1"/>
  <c r="K278" i="1" s="1"/>
  <c r="D192" i="3"/>
  <c r="J192" i="3" s="1"/>
  <c r="D144" i="3"/>
  <c r="J144" i="3" s="1"/>
  <c r="J178" i="3"/>
  <c r="L229" i="1"/>
  <c r="X229" i="1" s="1"/>
  <c r="D215" i="3" l="1"/>
  <c r="E282" i="1" s="1"/>
  <c r="L87" i="3"/>
  <c r="L83" i="3" s="1"/>
  <c r="L215" i="3" s="1"/>
  <c r="M136" i="1"/>
  <c r="M278" i="1" s="1"/>
  <c r="P87" i="3"/>
  <c r="P83" i="3" s="1"/>
  <c r="P215" i="3" s="1"/>
  <c r="Q136" i="1"/>
  <c r="Q278" i="1" s="1"/>
  <c r="Q282" i="1" l="1"/>
  <c r="M282" i="1"/>
  <c r="J215" i="3"/>
  <c r="K282" i="1" s="1"/>
  <c r="K87" i="3"/>
  <c r="K83" i="3" l="1"/>
  <c r="W83" i="3" s="1"/>
  <c r="L136" i="1"/>
  <c r="L278" i="1" l="1"/>
  <c r="X278" i="1" s="1"/>
  <c r="X136" i="1"/>
  <c r="K215" i="3"/>
  <c r="C54" i="1"/>
  <c r="L282" i="1" l="1"/>
  <c r="W215" i="3"/>
  <c r="X282" i="1" s="1"/>
  <c r="C272" i="1"/>
  <c r="D272" i="1"/>
  <c r="B272" i="1"/>
  <c r="C219" i="1"/>
  <c r="D219" i="1"/>
  <c r="B219" i="1"/>
  <c r="C147" i="1" l="1"/>
  <c r="D147" i="1"/>
  <c r="B147" i="1"/>
  <c r="C32" i="1"/>
  <c r="D32" i="1"/>
  <c r="B32" i="1"/>
  <c r="B123" i="1"/>
  <c r="C123" i="1"/>
  <c r="D123" i="1"/>
  <c r="B155" i="1"/>
  <c r="C155" i="1"/>
  <c r="D155" i="1"/>
  <c r="B157" i="1"/>
  <c r="C157" i="1"/>
  <c r="C151" i="1"/>
  <c r="D151" i="1"/>
  <c r="B151" i="1"/>
  <c r="C253" i="1"/>
  <c r="B253" i="1"/>
  <c r="C251" i="1"/>
  <c r="D251" i="1"/>
  <c r="B251" i="1"/>
  <c r="D127" i="1"/>
  <c r="C127" i="1"/>
  <c r="B127" i="1"/>
  <c r="C126" i="1"/>
  <c r="D126" i="1"/>
  <c r="B126" i="1"/>
  <c r="C51" i="1"/>
  <c r="B51" i="1"/>
  <c r="C172" i="1"/>
  <c r="B172" i="1"/>
  <c r="C168" i="1"/>
  <c r="D168" i="1"/>
  <c r="C169" i="1"/>
  <c r="B169" i="1"/>
  <c r="B168" i="1"/>
  <c r="C163" i="1"/>
  <c r="D163" i="1"/>
  <c r="B163" i="1"/>
  <c r="C162" i="1"/>
  <c r="D162" i="1"/>
  <c r="B162" i="1"/>
  <c r="C161" i="1"/>
  <c r="B161" i="1"/>
  <c r="C160" i="1"/>
  <c r="D160" i="1"/>
  <c r="B160" i="1"/>
  <c r="C159" i="1"/>
  <c r="D159" i="1"/>
  <c r="B159" i="1"/>
  <c r="C154" i="1"/>
  <c r="D154" i="1"/>
  <c r="B154" i="1"/>
  <c r="C153" i="1"/>
  <c r="D153" i="1"/>
  <c r="B153" i="1"/>
  <c r="C149" i="1"/>
  <c r="D149" i="1"/>
  <c r="B149" i="1"/>
  <c r="C148" i="1"/>
  <c r="D148" i="1"/>
  <c r="B148" i="1"/>
  <c r="C145" i="1"/>
  <c r="D145" i="1"/>
  <c r="B145" i="1"/>
  <c r="C144" i="1"/>
  <c r="B144" i="1"/>
  <c r="C143" i="1"/>
  <c r="D143" i="1"/>
  <c r="B143" i="1"/>
  <c r="C132" i="1"/>
  <c r="B132" i="1"/>
  <c r="C121" i="1"/>
  <c r="D121" i="1"/>
  <c r="B121" i="1"/>
  <c r="C119" i="1"/>
  <c r="D119" i="1"/>
  <c r="B119" i="1"/>
  <c r="C117" i="1"/>
  <c r="B117" i="1"/>
  <c r="C112" i="1"/>
  <c r="B112" i="1"/>
  <c r="C87" i="1"/>
  <c r="C89" i="1"/>
  <c r="C74" i="1"/>
  <c r="B74" i="1"/>
  <c r="C73" i="1"/>
  <c r="B73" i="1"/>
  <c r="C58" i="1"/>
  <c r="D58" i="1"/>
  <c r="B58" i="1"/>
  <c r="C57" i="1"/>
  <c r="D57" i="1"/>
  <c r="B57" i="1"/>
  <c r="C56" i="1"/>
  <c r="D56" i="1"/>
  <c r="B56" i="1"/>
  <c r="B54" i="1"/>
  <c r="C53" i="1"/>
  <c r="D53" i="1"/>
  <c r="B53" i="1"/>
  <c r="C52" i="1"/>
  <c r="D52" i="1"/>
  <c r="B52" i="1"/>
  <c r="C50" i="1"/>
  <c r="D50" i="1"/>
  <c r="B50" i="1"/>
  <c r="C49" i="1"/>
  <c r="B49" i="1"/>
  <c r="C48" i="1"/>
  <c r="D48" i="1"/>
  <c r="B48" i="1"/>
  <c r="C47" i="1"/>
  <c r="B47" i="1"/>
  <c r="C43" i="1"/>
  <c r="D43" i="1"/>
  <c r="B43" i="1"/>
  <c r="C30" i="1"/>
  <c r="D30" i="1"/>
  <c r="C31" i="1"/>
  <c r="B31" i="1"/>
  <c r="B30" i="1"/>
  <c r="C33" i="1"/>
  <c r="D33" i="1"/>
  <c r="C34" i="1"/>
  <c r="D34" i="1"/>
  <c r="B34" i="1"/>
  <c r="B33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29" i="1"/>
  <c r="B29" i="1"/>
  <c r="C28" i="1"/>
  <c r="D28" i="1"/>
  <c r="B28" i="1"/>
  <c r="C27" i="1"/>
  <c r="B27" i="1"/>
  <c r="C26" i="1"/>
  <c r="D26" i="1"/>
  <c r="B26" i="1"/>
  <c r="C25" i="1"/>
  <c r="B25" i="1"/>
  <c r="C24" i="1"/>
  <c r="D24" i="1"/>
  <c r="B24" i="1"/>
  <c r="D178" i="1"/>
  <c r="C178" i="1"/>
  <c r="B178" i="1"/>
  <c r="C185" i="1"/>
  <c r="D185" i="1"/>
  <c r="B185" i="1"/>
  <c r="C187" i="1"/>
  <c r="D187" i="1"/>
  <c r="C188" i="1"/>
  <c r="D188" i="1"/>
  <c r="B188" i="1"/>
  <c r="B187" i="1"/>
  <c r="C190" i="1"/>
  <c r="B190" i="1"/>
  <c r="C199" i="1"/>
  <c r="D199" i="1"/>
  <c r="B199" i="1"/>
  <c r="C203" i="1"/>
  <c r="D203" i="1"/>
  <c r="B203" i="1"/>
  <c r="C202" i="1"/>
  <c r="D202" i="1"/>
  <c r="B202" i="1"/>
  <c r="C201" i="1"/>
  <c r="D201" i="1"/>
  <c r="B201" i="1"/>
  <c r="C200" i="1"/>
  <c r="D200" i="1"/>
  <c r="B200" i="1"/>
  <c r="C204" i="1"/>
  <c r="D204" i="1"/>
  <c r="B204" i="1"/>
  <c r="C205" i="1"/>
  <c r="D205" i="1"/>
  <c r="B205" i="1"/>
  <c r="C206" i="1"/>
  <c r="D206" i="1"/>
  <c r="B206" i="1"/>
  <c r="C207" i="1"/>
  <c r="B207" i="1"/>
  <c r="C208" i="1"/>
  <c r="B208" i="1"/>
  <c r="C218" i="1"/>
  <c r="B218" i="1"/>
  <c r="C224" i="1"/>
  <c r="D224" i="1"/>
  <c r="B224" i="1"/>
  <c r="C225" i="1"/>
  <c r="B225" i="1"/>
  <c r="C233" i="1"/>
  <c r="D233" i="1"/>
  <c r="B233" i="1"/>
  <c r="C234" i="1"/>
  <c r="B234" i="1"/>
  <c r="C235" i="1"/>
  <c r="D235" i="1"/>
  <c r="B235" i="1"/>
  <c r="C237" i="1"/>
  <c r="B237" i="1"/>
  <c r="C236" i="1"/>
  <c r="B236" i="1"/>
  <c r="C239" i="1"/>
  <c r="B239" i="1"/>
  <c r="C244" i="1"/>
  <c r="B244" i="1"/>
  <c r="C260" i="1"/>
  <c r="D260" i="1"/>
  <c r="B260" i="1"/>
  <c r="C261" i="1"/>
  <c r="D261" i="1"/>
  <c r="B261" i="1"/>
  <c r="C262" i="1"/>
  <c r="D262" i="1"/>
  <c r="B262" i="1"/>
  <c r="C263" i="1"/>
  <c r="D263" i="1"/>
  <c r="B263" i="1"/>
  <c r="C264" i="1"/>
  <c r="D264" i="1"/>
  <c r="B264" i="1"/>
  <c r="C271" i="1"/>
  <c r="B271" i="1"/>
  <c r="C274" i="1"/>
  <c r="D274" i="1"/>
  <c r="B274" i="1"/>
  <c r="C275" i="1"/>
  <c r="D275" i="1"/>
  <c r="B275" i="1"/>
  <c r="C276" i="1"/>
  <c r="D276" i="1"/>
  <c r="C277" i="1"/>
  <c r="D277" i="1"/>
  <c r="B277" i="1"/>
  <c r="C270" i="1"/>
  <c r="B270" i="1"/>
  <c r="C259" i="1"/>
  <c r="B259" i="1"/>
  <c r="C256" i="1"/>
  <c r="B256" i="1"/>
  <c r="C250" i="1"/>
  <c r="B250" i="1"/>
  <c r="C232" i="1"/>
  <c r="B232" i="1"/>
  <c r="C228" i="1"/>
  <c r="B228" i="1"/>
  <c r="C198" i="1"/>
  <c r="B198" i="1"/>
  <c r="C183" i="1"/>
  <c r="B183" i="1"/>
  <c r="C176" i="1"/>
  <c r="B176" i="1"/>
  <c r="C141" i="1"/>
  <c r="B141" i="1"/>
  <c r="C111" i="1"/>
  <c r="B111" i="1"/>
  <c r="C72" i="1"/>
  <c r="B72" i="1"/>
  <c r="C22" i="1"/>
  <c r="B22" i="1"/>
  <c r="D64" i="3" l="1"/>
  <c r="J64" i="3" s="1"/>
  <c r="K64" i="3"/>
  <c r="W64" i="3" s="1"/>
  <c r="D66" i="3" l="1"/>
  <c r="J66" i="3" s="1"/>
  <c r="D63" i="3" l="1"/>
  <c r="J63" i="3" s="1"/>
  <c r="K66" i="3"/>
  <c r="W66" i="3" s="1"/>
  <c r="K65" i="3"/>
  <c r="K63" i="3" l="1"/>
  <c r="W63" i="3" s="1"/>
  <c r="K86" i="3" l="1"/>
  <c r="K217" i="3" l="1"/>
  <c r="K167" i="3"/>
  <c r="D167" i="3"/>
  <c r="L284" i="1" l="1"/>
  <c r="W217" i="3"/>
  <c r="X284" i="1" s="1"/>
  <c r="K146" i="3"/>
  <c r="W146" i="3" s="1"/>
  <c r="D146" i="3"/>
  <c r="J146" i="3" s="1"/>
  <c r="J167" i="3"/>
  <c r="D145" i="3"/>
  <c r="J145" i="3" s="1"/>
  <c r="K151" i="3" l="1"/>
  <c r="W151" i="3" s="1"/>
  <c r="K145" i="3" l="1"/>
  <c r="W145" i="3" s="1"/>
</calcChain>
</file>

<file path=xl/sharedStrings.xml><?xml version="1.0" encoding="utf-8"?>
<sst xmlns="http://schemas.openxmlformats.org/spreadsheetml/2006/main" count="934" uniqueCount="584">
  <si>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</si>
  <si>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</si>
  <si>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</si>
  <si>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</si>
  <si>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</si>
  <si>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</si>
  <si>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</si>
  <si>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</si>
  <si>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</si>
  <si>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</si>
  <si>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</si>
  <si>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</si>
  <si>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</si>
  <si>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</si>
  <si>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</si>
  <si>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</si>
  <si>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</si>
  <si>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</si>
  <si>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</si>
  <si>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</si>
  <si>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</si>
  <si>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</si>
  <si>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</si>
  <si>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</si>
  <si>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</si>
  <si>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</si>
  <si>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</si>
  <si>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</si>
  <si>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</si>
  <si>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</si>
  <si>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</si>
  <si>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</si>
  <si>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</si>
  <si>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</si>
  <si>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</si>
  <si>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</si>
  <si>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</si>
  <si>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</si>
  <si>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</si>
  <si>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</si>
  <si>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</si>
  <si>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</si>
  <si>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</si>
  <si>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</si>
  <si>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</si>
  <si>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</si>
  <si>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</si>
  <si>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</si>
  <si>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</si>
  <si>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</si>
  <si>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</si>
  <si>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</si>
  <si>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</si>
  <si>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</si>
  <si>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</si>
  <si>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</si>
  <si>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</si>
  <si>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</si>
  <si>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</si>
  <si>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</si>
  <si>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</si>
  <si>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</si>
  <si>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</si>
  <si>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</si>
  <si>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</si>
  <si>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</si>
  <si>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</si>
  <si>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</si>
  <si>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</si>
  <si>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</si>
  <si>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</si>
  <si>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</si>
  <si>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</si>
  <si>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</si>
  <si>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</si>
  <si>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</si>
  <si>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</si>
  <si>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</si>
  <si>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</si>
  <si>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</si>
  <si>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</si>
  <si>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</si>
  <si>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</si>
  <si>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</si>
  <si>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</si>
  <si>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</si>
  <si>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</si>
  <si>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</si>
  <si>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</si>
  <si>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</si>
  <si>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</si>
  <si>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</si>
  <si>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</si>
  <si>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</si>
  <si>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</si>
  <si>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</si>
  <si>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</si>
  <si>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</si>
  <si>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</si>
  <si>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</si>
  <si>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</si>
  <si>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</si>
  <si>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</si>
  <si>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</si>
  <si>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</si>
  <si>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</si>
  <si>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</si>
  <si>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</si>
  <si>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</si>
  <si>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</si>
  <si>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</si>
  <si>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</si>
  <si>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</si>
  <si>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</si>
  <si>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</si>
  <si>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</si>
  <si>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</si>
  <si>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</si>
  <si>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</si>
  <si>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</si>
  <si>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</si>
  <si>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</si>
  <si>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</si>
  <si>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</si>
  <si>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</si>
  <si>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</si>
  <si>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</si>
  <si>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</si>
  <si>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</si>
  <si>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</si>
  <si>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</si>
  <si>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</si>
  <si>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</si>
  <si>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</si>
  <si>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</si>
  <si>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</si>
  <si>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</si>
  <si>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</si>
  <si>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</si>
  <si>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</si>
  <si>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</si>
  <si>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</si>
  <si>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</si>
  <si>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</si>
  <si>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</si>
  <si>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</si>
  <si>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</si>
  <si>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</si>
  <si>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</si>
  <si>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</si>
  <si>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</si>
  <si>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</si>
  <si>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</si>
  <si>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</si>
  <si>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</si>
  <si>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</si>
  <si>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</si>
  <si>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</si>
  <si>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</si>
  <si>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</si>
  <si>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</si>
  <si>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</si>
  <si>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</si>
  <si>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</si>
  <si>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</si>
  <si>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</si>
  <si>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</si>
  <si>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</si>
  <si>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</si>
  <si>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</si>
  <si>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</si>
  <si>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</si>
  <si>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</si>
  <si>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</si>
  <si>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</si>
  <si>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</si>
  <si>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</si>
  <si>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</si>
  <si>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</si>
  <si>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</si>
  <si>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</si>
  <si>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</si>
  <si>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</si>
  <si>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</si>
  <si>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</si>
  <si>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</si>
  <si>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</si>
  <si>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</si>
  <si>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</si>
  <si>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</si>
  <si>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</si>
  <si>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</si>
  <si>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</si>
  <si>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</si>
  <si>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</si>
  <si>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</si>
  <si>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</si>
  <si>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</si>
  <si>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</si>
  <si>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</si>
  <si>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</si>
  <si>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</si>
  <si>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</si>
  <si>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</si>
  <si>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</si>
  <si>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</si>
  <si>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</si>
  <si>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</si>
  <si>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</si>
  <si>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</si>
  <si>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</si>
  <si>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</si>
  <si>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</si>
  <si>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</si>
  <si>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</si>
  <si>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</si>
  <si>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</si>
  <si>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</si>
  <si>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</si>
  <si>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</si>
  <si>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</si>
  <si>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</si>
  <si>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</si>
  <si>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</si>
  <si>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</si>
  <si>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</si>
  <si>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</si>
  <si>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</si>
  <si>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</si>
  <si>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</si>
  <si>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</si>
  <si>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</si>
  <si>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</si>
  <si>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</si>
  <si>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</si>
  <si>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</si>
  <si>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</si>
  <si>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</si>
  <si>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</si>
  <si>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</si>
  <si>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</si>
  <si>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</si>
  <si>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</si>
  <si>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</si>
  <si>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</si>
  <si>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</si>
  <si>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</si>
  <si>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</si>
  <si>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</si>
  <si>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</si>
  <si>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</si>
  <si>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</si>
  <si>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</si>
  <si>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</si>
  <si>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</si>
  <si>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</si>
  <si>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</si>
  <si>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</si>
  <si>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</si>
  <si>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</si>
  <si>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</si>
  <si>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</si>
  <si>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</si>
  <si>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</si>
  <si>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</si>
  <si>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</si>
  <si>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</si>
  <si>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</si>
  <si>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</si>
  <si>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</si>
  <si>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</si>
  <si>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</si>
  <si>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</si>
  <si>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</si>
  <si>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</si>
  <si>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</si>
  <si>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</si>
  <si>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</si>
  <si>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</si>
  <si>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</si>
  <si>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</si>
  <si>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</si>
  <si>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</si>
  <si>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</si>
  <si>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</si>
  <si>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</si>
  <si>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</si>
  <si>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</si>
  <si>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</si>
  <si>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</si>
  <si>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</si>
  <si>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</si>
  <si>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</si>
  <si>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</si>
  <si>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</si>
  <si>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</si>
  <si>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</si>
  <si>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</si>
  <si>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</si>
  <si>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</si>
  <si>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</si>
  <si>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</si>
  <si>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</si>
  <si>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</si>
  <si>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</si>
  <si>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</si>
  <si>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</si>
  <si>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</si>
  <si>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</si>
  <si>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</si>
  <si>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</si>
  <si>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</si>
  <si>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</si>
  <si>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</si>
  <si>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</si>
  <si>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</si>
  <si>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</si>
  <si>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</si>
  <si>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</si>
  <si>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</si>
  <si>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</si>
  <si>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</si>
  <si>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</si>
  <si>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</si>
  <si>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</si>
  <si>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</si>
  <si>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</si>
  <si>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</si>
  <si>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</si>
  <si>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</si>
  <si>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</si>
  <si>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</si>
  <si>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</si>
  <si>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</si>
  <si>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</si>
  <si>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</si>
  <si>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</si>
  <si>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</si>
  <si>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</si>
  <si>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</si>
  <si>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</si>
  <si>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</si>
  <si>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</si>
  <si>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</si>
  <si>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</si>
  <si>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</si>
  <si>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</si>
  <si>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</si>
  <si>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</si>
  <si>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</si>
  <si>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</si>
  <si>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</si>
  <si>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</si>
  <si>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</si>
  <si>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</si>
  <si>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</si>
  <si>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</si>
  <si>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</si>
  <si>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</si>
  <si>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</si>
  <si>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</si>
  <si>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</si>
  <si>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</si>
  <si>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</si>
  <si>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</si>
  <si>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</si>
  <si>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</si>
  <si>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</si>
  <si>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</si>
  <si>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</si>
  <si>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</si>
  <si>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</si>
  <si>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</si>
  <si>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</si>
  <si>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</si>
  <si>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</si>
  <si>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</si>
  <si>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</si>
  <si>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</si>
  <si>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</si>
  <si>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</si>
  <si>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</si>
  <si>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</si>
  <si>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</si>
  <si>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</si>
  <si>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</si>
  <si>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</si>
  <si>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</si>
  <si>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</si>
  <si>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</si>
  <si>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</si>
  <si>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</si>
  <si>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</si>
  <si>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</si>
  <si>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</si>
  <si>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</si>
  <si>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</si>
  <si>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</si>
  <si>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</si>
  <si>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</si>
  <si>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</si>
  <si>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</si>
  <si>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</si>
  <si>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</si>
  <si>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</si>
  <si>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</si>
  <si>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</si>
  <si>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</si>
  <si>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</si>
  <si>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</si>
  <si>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</si>
  <si>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</si>
  <si>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</si>
  <si>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</si>
  <si>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</si>
  <si>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</si>
  <si>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</si>
  <si>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</si>
  <si>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</si>
  <si>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</si>
  <si>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</si>
  <si>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</si>
  <si>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</si>
  <si>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</si>
  <si>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</si>
  <si>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</si>
  <si>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</si>
  <si>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</si>
  <si>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</si>
  <si>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</si>
  <si>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</si>
  <si>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</si>
  <si>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</si>
  <si>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</si>
  <si>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</si>
  <si>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</si>
  <si>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</si>
  <si>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</si>
  <si>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</si>
  <si>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</si>
  <si>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</si>
  <si>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</si>
  <si>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</si>
  <si>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</si>
  <si>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</si>
  <si>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</si>
  <si>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</si>
  <si>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</si>
  <si>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</si>
  <si>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</si>
  <si>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</si>
  <si>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</si>
  <si>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</si>
  <si>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</si>
  <si>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</si>
  <si>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</si>
  <si>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</si>
  <si>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</si>
  <si>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</si>
  <si>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</si>
  <si>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</si>
  <si>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</si>
  <si>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</si>
  <si>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</si>
  <si>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</si>
  <si>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</si>
  <si>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</si>
  <si>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</si>
  <si>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</si>
  <si>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</si>
  <si>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</si>
  <si>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</si>
  <si>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</si>
  <si>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</si>
  <si>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</si>
  <si>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</si>
  <si>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</si>
  <si>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</si>
  <si>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</si>
  <si>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</si>
  <si>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</si>
  <si>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</si>
  <si>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</si>
  <si>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</si>
  <si>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</si>
  <si>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</si>
  <si>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</si>
  <si>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</si>
  <si>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</si>
  <si>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</si>
  <si>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</si>
  <si>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</si>
  <si>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</si>
  <si>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</si>
  <si>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</si>
  <si>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</si>
  <si>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</si>
  <si>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</si>
  <si>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</si>
  <si>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</si>
  <si>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</si>
  <si>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</si>
  <si>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</si>
  <si>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</si>
  <si>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</si>
  <si>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</si>
  <si>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</si>
  <si>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</si>
  <si>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</si>
  <si>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</si>
  <si>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</si>
  <si>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</si>
  <si>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</si>
  <si>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</si>
  <si>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</si>
  <si>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</si>
  <si>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</si>
  <si>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</si>
  <si>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</si>
  <si>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</si>
  <si>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</si>
  <si>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</si>
  <si>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</si>
  <si>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</si>
  <si>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</si>
  <si>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 xml:space="preserve">            (код бюджету)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</si>
  <si>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</si>
  <si>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</si>
  <si>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</si>
  <si>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</si>
  <si>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</si>
  <si>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</si>
  <si>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</si>
  <si>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</si>
  <si>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</si>
  <si>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</si>
  <si>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</si>
  <si>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</si>
  <si>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</si>
  <si>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</si>
  <si>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</si>
  <si>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</si>
  <si>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Затверджено по бюджету з урахуванням змін (відповідно до казначейської звітності)</t>
  </si>
  <si>
    <t>Касові видатки</t>
  </si>
  <si>
    <t>видатки споживан-ня</t>
  </si>
  <si>
    <t>комунальні послуги та енерго-носії</t>
  </si>
  <si>
    <t>Звіт про виконання видаткової частини бюджету Сумської міської територіальної громади за І квартал 2021 року за типовою програмною класифікацією видатків та кредитування місцевих бюджетів</t>
  </si>
  <si>
    <t xml:space="preserve">Сумської міської територіальної громади </t>
  </si>
  <si>
    <t>до    рішення    Сумської    міської    ради</t>
  </si>
  <si>
    <t>від                        2021    року  №      -  МР</t>
  </si>
  <si>
    <t>за І квартал 2021 року»</t>
  </si>
  <si>
    <t>% виконання до затвердженого по бюдже-ту</t>
  </si>
  <si>
    <t>18531000000</t>
  </si>
  <si>
    <t>(код бюджету)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</si>
  <si>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</si>
  <si>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</si>
  <si>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</si>
  <si>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</si>
  <si>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</si>
  <si>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</si>
  <si>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</si>
  <si>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t>Інша діяльність, у т.ч. за рахунок:</t>
  </si>
  <si>
    <t>% виконан-ня до затвердженого по бюд-жету</t>
  </si>
  <si>
    <t>комуна-льні по-слуги та енергоносії</t>
  </si>
  <si>
    <t>% виконання до затвердженого по бюд-жету</t>
  </si>
  <si>
    <t>комунальні послу-ги та енергоно-сії</t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</si>
  <si>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</si>
  <si>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</si>
  <si>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</si>
  <si>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</si>
  <si>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</si>
  <si>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</si>
  <si>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установ та закладів культури</t>
    </r>
  </si>
  <si>
    <t>Культура і мистецтво</t>
  </si>
  <si>
    <t>% виконання до затвердженого по бюджету</t>
  </si>
  <si>
    <t>Код Типової програмної класифіка-ції видатків та кредитування місцевого бюджету</t>
  </si>
  <si>
    <t>до   рішення    Сумської    міської    ради</t>
  </si>
  <si>
    <t xml:space="preserve">«Про    звіт    про    виконання     бюджету        
</t>
  </si>
  <si>
    <t xml:space="preserve">«Про   звіт    про     виконання    бюджету        
</t>
  </si>
  <si>
    <t>від                      2021    року  №        -  МР</t>
  </si>
  <si>
    <t xml:space="preserve">          Додаток 5</t>
  </si>
  <si>
    <t xml:space="preserve">                         Додаток 2</t>
  </si>
  <si>
    <r>
      <rPr>
        <sz val="32"/>
        <rFont val="Times New Roman"/>
        <family val="1"/>
        <charset val="204"/>
      </rPr>
      <t xml:space="preserve">       </t>
    </r>
    <r>
      <rPr>
        <u/>
        <sz val="32"/>
        <rFont val="Times New Roman"/>
        <family val="1"/>
        <charset val="204"/>
      </rPr>
      <t>18531000000</t>
    </r>
  </si>
  <si>
    <t>Звіт про виконання видаткової частини бюджету Сумської міської територіальної громади за І квартал 2021 року                                                                                          за головними розпорядниками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</si>
</sst>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3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26"/>
      <name val="Times New Roman"/>
      <family val="1"/>
      <charset val="204"/>
    </font>
    <font>
      <sz val="33"/>
      <name val="Times New Roman"/>
      <family val="1"/>
      <charset val="204"/>
    </font>
    <font>
      <b/>
      <sz val="33"/>
      <name val="Times New Roman"/>
      <family val="1"/>
      <charset val="204"/>
    </font>
    <font>
      <b/>
      <sz val="32"/>
      <name val="Times New Roman"/>
      <family val="1"/>
      <charset val="204"/>
    </font>
    <font>
      <u/>
      <sz val="32"/>
      <name val="Times New Roman"/>
      <family val="1"/>
      <charset val="204"/>
    </font>
    <font>
      <sz val="3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45">
    <xf numFmtId="0" fontId="0" fillId="0" borderId="0" xfId="0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35" fillId="0" borderId="0" xfId="0" applyNumberFormat="1" applyFont="1" applyFill="1" applyBorder="1"/>
    <xf numFmtId="3" fontId="35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Alignment="1" applyProtection="1">
      <alignment vertical="top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/>
    </xf>
    <xf numFmtId="0" fontId="38" fillId="0" borderId="0" xfId="0" applyFont="1" applyFill="1" applyAlignment="1">
      <alignment vertical="center"/>
    </xf>
    <xf numFmtId="4" fontId="27" fillId="0" borderId="7" xfId="0" applyNumberFormat="1" applyFont="1" applyFill="1" applyBorder="1" applyAlignment="1">
      <alignment horizontal="right" wrapText="1"/>
    </xf>
    <xf numFmtId="164" fontId="27" fillId="0" borderId="7" xfId="0" applyNumberFormat="1" applyFont="1" applyFill="1" applyBorder="1" applyAlignment="1"/>
    <xf numFmtId="4" fontId="27" fillId="0" borderId="7" xfId="0" applyNumberFormat="1" applyFont="1" applyFill="1" applyBorder="1" applyAlignment="1"/>
    <xf numFmtId="4" fontId="27" fillId="0" borderId="7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Alignment="1">
      <alignment horizontal="left"/>
    </xf>
    <xf numFmtId="0" fontId="38" fillId="0" borderId="0" xfId="0" applyFont="1" applyFill="1" applyAlignment="1"/>
    <xf numFmtId="3" fontId="40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>
      <alignment horizontal="left"/>
    </xf>
    <xf numFmtId="165" fontId="27" fillId="0" borderId="7" xfId="0" applyNumberFormat="1" applyFont="1" applyFill="1" applyBorder="1" applyAlignment="1">
      <alignment horizontal="center"/>
    </xf>
    <xf numFmtId="165" fontId="29" fillId="0" borderId="7" xfId="0" applyNumberFormat="1" applyFont="1" applyFill="1" applyBorder="1" applyAlignment="1">
      <alignment horizontal="center"/>
    </xf>
    <xf numFmtId="165" fontId="27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 applyAlignment="1">
      <alignment horizontal="right"/>
    </xf>
    <xf numFmtId="3" fontId="38" fillId="0" borderId="0" xfId="0" applyNumberFormat="1" applyFont="1" applyFill="1" applyAlignment="1"/>
    <xf numFmtId="164" fontId="27" fillId="0" borderId="7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 applyProtection="1"/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40" fillId="0" borderId="7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 applyProtection="1">
      <alignment horizontal="center" vertical="center" wrapText="1"/>
    </xf>
    <xf numFmtId="3" fontId="40" fillId="0" borderId="7" xfId="0" applyNumberFormat="1" applyFont="1" applyFill="1" applyBorder="1" applyAlignment="1" applyProtection="1">
      <alignment horizontal="center" vertical="center" wrapText="1"/>
    </xf>
    <xf numFmtId="49" fontId="40" fillId="0" borderId="8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 applyProtection="1">
      <alignment horizontal="center" vertical="center" wrapText="1"/>
    </xf>
    <xf numFmtId="1" fontId="37" fillId="0" borderId="7" xfId="0" applyNumberFormat="1" applyFont="1" applyFill="1" applyBorder="1" applyAlignment="1" applyProtection="1">
      <alignment horizontal="center" vertical="center" wrapText="1"/>
    </xf>
    <xf numFmtId="3" fontId="37" fillId="0" borderId="7" xfId="0" applyNumberFormat="1" applyFont="1" applyFill="1" applyBorder="1" applyAlignment="1">
      <alignment horizontal="left" vertical="center" wrapText="1"/>
    </xf>
    <xf numFmtId="3" fontId="37" fillId="0" borderId="7" xfId="0" applyNumberFormat="1" applyFont="1" applyFill="1" applyBorder="1" applyAlignment="1" applyProtection="1">
      <alignment horizontal="left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1" fontId="37" fillId="0" borderId="7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 applyProtection="1">
      <alignment horizontal="center" vertical="center"/>
    </xf>
    <xf numFmtId="0" fontId="37" fillId="0" borderId="7" xfId="0" applyFont="1" applyBorder="1" applyAlignment="1">
      <alignment vertical="center" wrapText="1"/>
    </xf>
    <xf numFmtId="1" fontId="37" fillId="0" borderId="7" xfId="0" applyNumberFormat="1" applyFont="1" applyFill="1" applyBorder="1" applyAlignment="1">
      <alignment horizontal="left" vertical="center" wrapText="1"/>
    </xf>
    <xf numFmtId="49" fontId="45" fillId="0" borderId="7" xfId="0" applyNumberFormat="1" applyFont="1" applyFill="1" applyBorder="1" applyAlignment="1">
      <alignment horizontal="center" vertical="center" wrapText="1"/>
    </xf>
    <xf numFmtId="1" fontId="45" fillId="0" borderId="7" xfId="0" applyNumberFormat="1" applyFont="1" applyFill="1" applyBorder="1" applyAlignment="1">
      <alignment horizontal="center" vertical="center" wrapText="1"/>
    </xf>
    <xf numFmtId="3" fontId="45" fillId="0" borderId="7" xfId="0" applyNumberFormat="1" applyFont="1" applyFill="1" applyBorder="1" applyAlignment="1">
      <alignment horizontal="left" vertical="center" wrapText="1"/>
    </xf>
    <xf numFmtId="49" fontId="40" fillId="0" borderId="7" xfId="0" applyNumberFormat="1" applyFont="1" applyFill="1" applyBorder="1" applyAlignment="1">
      <alignment horizontal="center" vertical="center" wrapText="1"/>
    </xf>
    <xf numFmtId="1" fontId="40" fillId="0" borderId="7" xfId="0" applyNumberFormat="1" applyFont="1" applyFill="1" applyBorder="1" applyAlignment="1">
      <alignment horizontal="center" vertical="center" wrapText="1"/>
    </xf>
    <xf numFmtId="3" fontId="40" fillId="0" borderId="7" xfId="0" applyNumberFormat="1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horizontal="center" vertical="center" wrapText="1"/>
    </xf>
    <xf numFmtId="1" fontId="43" fillId="0" borderId="7" xfId="0" applyNumberFormat="1" applyFont="1" applyFill="1" applyBorder="1" applyAlignment="1">
      <alignment horizontal="center" vertical="center" wrapText="1"/>
    </xf>
    <xf numFmtId="1" fontId="43" fillId="0" borderId="7" xfId="0" applyNumberFormat="1" applyFont="1" applyFill="1" applyBorder="1" applyAlignment="1" applyProtection="1">
      <alignment horizontal="center" vertical="center" wrapText="1"/>
    </xf>
    <xf numFmtId="49" fontId="40" fillId="0" borderId="7" xfId="0" applyNumberFormat="1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1" fontId="45" fillId="0" borderId="7" xfId="0" applyNumberFormat="1" applyFont="1" applyFill="1" applyBorder="1" applyAlignment="1" applyProtection="1">
      <alignment horizontal="center" vertical="center" wrapText="1"/>
    </xf>
    <xf numFmtId="49" fontId="37" fillId="0" borderId="7" xfId="0" applyNumberFormat="1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1" fontId="40" fillId="0" borderId="7" xfId="0" applyNumberFormat="1" applyFont="1" applyFill="1" applyBorder="1" applyAlignment="1" applyProtection="1">
      <alignment horizontal="center" vertical="center" wrapText="1"/>
    </xf>
    <xf numFmtId="3" fontId="43" fillId="0" borderId="7" xfId="0" applyNumberFormat="1" applyFont="1" applyFill="1" applyBorder="1" applyAlignment="1" applyProtection="1">
      <alignment horizontal="left" vertical="center" wrapText="1"/>
    </xf>
    <xf numFmtId="3" fontId="37" fillId="0" borderId="7" xfId="0" applyNumberFormat="1" applyFont="1" applyFill="1" applyBorder="1" applyAlignment="1" applyProtection="1">
      <alignment horizontal="left" vertical="center" wrapText="1" shrinkToFit="1"/>
    </xf>
    <xf numFmtId="3" fontId="45" fillId="0" borderId="7" xfId="0" applyNumberFormat="1" applyFont="1" applyFill="1" applyBorder="1" applyAlignment="1" applyProtection="1">
      <alignment horizontal="left" vertical="center" wrapText="1" shrinkToFit="1"/>
    </xf>
    <xf numFmtId="3" fontId="45" fillId="0" borderId="7" xfId="0" applyNumberFormat="1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vertical="center" wrapText="1"/>
    </xf>
    <xf numFmtId="49" fontId="37" fillId="0" borderId="7" xfId="0" applyNumberFormat="1" applyFont="1" applyFill="1" applyBorder="1" applyAlignment="1" applyProtection="1">
      <alignment horizontal="left" vertical="center" wrapText="1"/>
    </xf>
    <xf numFmtId="49" fontId="45" fillId="0" borderId="7" xfId="0" applyNumberFormat="1" applyFont="1" applyFill="1" applyBorder="1" applyAlignment="1" applyProtection="1">
      <alignment horizontal="left" vertical="center" wrapText="1"/>
    </xf>
    <xf numFmtId="1" fontId="37" fillId="0" borderId="7" xfId="0" applyNumberFormat="1" applyFont="1" applyFill="1" applyBorder="1" applyAlignment="1" applyProtection="1">
      <alignment horizontal="left" vertical="center" wrapText="1"/>
    </xf>
    <xf numFmtId="1" fontId="37" fillId="0" borderId="7" xfId="0" applyNumberFormat="1" applyFont="1" applyFill="1" applyBorder="1" applyAlignment="1">
      <alignment horizontal="center" vertical="center"/>
    </xf>
    <xf numFmtId="4" fontId="46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/>
    <xf numFmtId="4" fontId="46" fillId="0" borderId="7" xfId="0" applyNumberFormat="1" applyFont="1" applyFill="1" applyBorder="1" applyAlignment="1"/>
    <xf numFmtId="4" fontId="39" fillId="0" borderId="7" xfId="0" applyNumberFormat="1" applyFont="1" applyFill="1" applyBorder="1" applyAlignment="1">
      <alignment horizontal="right" wrapText="1"/>
    </xf>
    <xf numFmtId="164" fontId="39" fillId="0" borderId="7" xfId="0" applyNumberFormat="1" applyFont="1" applyFill="1" applyBorder="1" applyAlignment="1"/>
    <xf numFmtId="4" fontId="39" fillId="0" borderId="7" xfId="0" applyNumberFormat="1" applyFont="1" applyFill="1" applyBorder="1" applyAlignment="1"/>
    <xf numFmtId="4" fontId="47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/>
    <xf numFmtId="4" fontId="47" fillId="0" borderId="7" xfId="0" applyNumberFormat="1" applyFont="1" applyFill="1" applyBorder="1" applyAlignment="1"/>
    <xf numFmtId="4" fontId="48" fillId="0" borderId="7" xfId="0" applyNumberFormat="1" applyFont="1" applyFill="1" applyBorder="1" applyAlignment="1">
      <alignment horizontal="right" wrapText="1"/>
    </xf>
    <xf numFmtId="164" fontId="48" fillId="0" borderId="7" xfId="0" applyNumberFormat="1" applyFont="1" applyFill="1" applyBorder="1" applyAlignment="1"/>
    <xf numFmtId="4" fontId="48" fillId="0" borderId="7" xfId="0" applyNumberFormat="1" applyFont="1" applyFill="1" applyBorder="1" applyAlignment="1"/>
    <xf numFmtId="164" fontId="39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164" fontId="48" fillId="0" borderId="7" xfId="0" applyNumberFormat="1" applyFont="1" applyFill="1" applyBorder="1" applyAlignment="1">
      <alignment horizontal="right" wrapText="1"/>
    </xf>
    <xf numFmtId="4" fontId="49" fillId="0" borderId="7" xfId="0" applyNumberFormat="1" applyFont="1" applyFill="1" applyBorder="1" applyAlignment="1">
      <alignment horizontal="right" wrapText="1"/>
    </xf>
    <xf numFmtId="4" fontId="50" fillId="0" borderId="7" xfId="0" applyNumberFormat="1" applyFont="1" applyFill="1" applyBorder="1" applyAlignment="1">
      <alignment horizontal="right" wrapText="1"/>
    </xf>
    <xf numFmtId="4" fontId="51" fillId="0" borderId="7" xfId="0" applyNumberFormat="1" applyFont="1" applyFill="1" applyBorder="1" applyAlignment="1">
      <alignment horizontal="right" wrapText="1"/>
    </xf>
    <xf numFmtId="4" fontId="52" fillId="0" borderId="7" xfId="0" applyNumberFormat="1" applyFont="1" applyFill="1" applyBorder="1" applyAlignment="1">
      <alignment horizontal="right" wrapText="1"/>
    </xf>
    <xf numFmtId="164" fontId="52" fillId="0" borderId="7" xfId="0" applyNumberFormat="1" applyFont="1" applyFill="1" applyBorder="1" applyAlignment="1">
      <alignment horizontal="right" wrapText="1"/>
    </xf>
    <xf numFmtId="164" fontId="52" fillId="0" borderId="7" xfId="0" applyNumberFormat="1" applyFont="1" applyFill="1" applyBorder="1" applyAlignment="1"/>
    <xf numFmtId="4" fontId="52" fillId="0" borderId="7" xfId="0" applyNumberFormat="1" applyFont="1" applyFill="1" applyBorder="1" applyAlignment="1"/>
    <xf numFmtId="4" fontId="53" fillId="0" borderId="0" xfId="0" applyNumberFormat="1" applyFont="1" applyFill="1" applyBorder="1" applyAlignment="1">
      <alignment horizontal="center"/>
    </xf>
    <xf numFmtId="49" fontId="39" fillId="0" borderId="7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 wrapText="1"/>
    </xf>
    <xf numFmtId="1" fontId="47" fillId="0" borderId="7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vertical="center" wrapText="1"/>
    </xf>
    <xf numFmtId="49" fontId="47" fillId="0" borderId="7" xfId="0" applyNumberFormat="1" applyFont="1" applyFill="1" applyBorder="1" applyAlignment="1">
      <alignment horizontal="center" vertical="center"/>
    </xf>
    <xf numFmtId="1" fontId="39" fillId="0" borderId="7" xfId="0" applyNumberFormat="1" applyFont="1" applyFill="1" applyBorder="1" applyAlignment="1">
      <alignment horizontal="center" vertical="center"/>
    </xf>
    <xf numFmtId="1" fontId="39" fillId="0" borderId="7" xfId="0" applyNumberFormat="1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vertical="center" wrapText="1"/>
    </xf>
    <xf numFmtId="3" fontId="46" fillId="0" borderId="7" xfId="0" applyNumberFormat="1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3" fontId="47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>
      <alignment horizontal="left" vertical="center" wrapText="1"/>
    </xf>
    <xf numFmtId="1" fontId="47" fillId="0" borderId="7" xfId="0" applyNumberFormat="1" applyFont="1" applyFill="1" applyBorder="1" applyAlignment="1" applyProtection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/>
    </xf>
    <xf numFmtId="3" fontId="48" fillId="0" borderId="7" xfId="0" applyNumberFormat="1" applyFont="1" applyFill="1" applyBorder="1" applyAlignment="1">
      <alignment horizontal="left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7" fillId="0" borderId="7" xfId="0" applyNumberFormat="1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vertical="center" wrapText="1"/>
    </xf>
    <xf numFmtId="1" fontId="47" fillId="0" borderId="7" xfId="0" applyNumberFormat="1" applyFont="1" applyFill="1" applyBorder="1" applyAlignment="1" applyProtection="1">
      <alignment horizontal="center" vertical="center"/>
    </xf>
    <xf numFmtId="1" fontId="48" fillId="0" borderId="7" xfId="0" applyNumberFormat="1" applyFont="1" applyFill="1" applyBorder="1" applyAlignment="1" applyProtection="1">
      <alignment horizontal="center" vertical="center"/>
    </xf>
    <xf numFmtId="1" fontId="39" fillId="0" borderId="7" xfId="0" applyNumberFormat="1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1" fontId="46" fillId="0" borderId="7" xfId="0" applyNumberFormat="1" applyFont="1" applyFill="1" applyBorder="1" applyAlignment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left" vertical="center" wrapText="1"/>
    </xf>
    <xf numFmtId="49" fontId="48" fillId="0" borderId="7" xfId="0" applyNumberFormat="1" applyFont="1" applyFill="1" applyBorder="1" applyAlignment="1">
      <alignment horizontal="center" vertical="center"/>
    </xf>
    <xf numFmtId="49" fontId="48" fillId="0" borderId="7" xfId="0" applyNumberFormat="1" applyFont="1" applyFill="1" applyBorder="1" applyAlignment="1" applyProtection="1">
      <alignment horizontal="left" vertical="center" wrapText="1"/>
    </xf>
    <xf numFmtId="1" fontId="47" fillId="0" borderId="7" xfId="0" applyNumberFormat="1" applyFont="1" applyFill="1" applyBorder="1" applyAlignment="1">
      <alignment horizontal="center" vertical="center" wrapText="1"/>
    </xf>
    <xf numFmtId="3" fontId="46" fillId="0" borderId="7" xfId="0" applyNumberFormat="1" applyFont="1" applyFill="1" applyBorder="1" applyAlignment="1" applyProtection="1">
      <alignment horizontal="left" vertical="center" wrapText="1"/>
    </xf>
    <xf numFmtId="49" fontId="39" fillId="0" borderId="7" xfId="0" applyNumberFormat="1" applyFont="1" applyFill="1" applyBorder="1" applyAlignment="1">
      <alignment horizontal="left" vertical="center" wrapText="1"/>
    </xf>
    <xf numFmtId="0" fontId="47" fillId="0" borderId="7" xfId="0" applyFont="1" applyBorder="1" applyAlignment="1">
      <alignment vertical="center" wrapText="1"/>
    </xf>
    <xf numFmtId="49" fontId="47" fillId="0" borderId="7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 wrapText="1"/>
    </xf>
    <xf numFmtId="3" fontId="48" fillId="0" borderId="7" xfId="0" applyNumberFormat="1" applyFont="1" applyFill="1" applyBorder="1" applyAlignment="1" applyProtection="1">
      <alignment horizontal="left" vertical="center" wrapText="1"/>
    </xf>
    <xf numFmtId="3" fontId="39" fillId="0" borderId="7" xfId="0" applyNumberFormat="1" applyFont="1" applyFill="1" applyBorder="1" applyAlignment="1" applyProtection="1">
      <alignment horizontal="left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left" vertical="center"/>
    </xf>
    <xf numFmtId="49" fontId="46" fillId="0" borderId="7" xfId="0" applyNumberFormat="1" applyFont="1" applyFill="1" applyBorder="1" applyAlignment="1">
      <alignment horizontal="center" vertical="center"/>
    </xf>
    <xf numFmtId="4" fontId="39" fillId="0" borderId="7" xfId="0" applyNumberFormat="1" applyFont="1" applyFill="1" applyBorder="1" applyAlignment="1">
      <alignment horizontal="right"/>
    </xf>
    <xf numFmtId="165" fontId="39" fillId="0" borderId="7" xfId="0" applyNumberFormat="1" applyFont="1" applyFill="1" applyBorder="1" applyAlignment="1">
      <alignment horizontal="right"/>
    </xf>
    <xf numFmtId="165" fontId="39" fillId="0" borderId="7" xfId="0" applyNumberFormat="1" applyFont="1" applyFill="1" applyBorder="1" applyAlignment="1">
      <alignment horizontal="center"/>
    </xf>
    <xf numFmtId="4" fontId="47" fillId="0" borderId="7" xfId="0" applyNumberFormat="1" applyFont="1" applyFill="1" applyBorder="1" applyAlignment="1">
      <alignment horizontal="right"/>
    </xf>
    <xf numFmtId="165" fontId="47" fillId="0" borderId="7" xfId="0" applyNumberFormat="1" applyFont="1" applyFill="1" applyBorder="1" applyAlignment="1">
      <alignment horizontal="right"/>
    </xf>
    <xf numFmtId="165" fontId="47" fillId="0" borderId="7" xfId="0" applyNumberFormat="1" applyFont="1" applyFill="1" applyBorder="1" applyAlignment="1">
      <alignment horizontal="center"/>
    </xf>
    <xf numFmtId="4" fontId="47" fillId="0" borderId="7" xfId="0" applyNumberFormat="1" applyFont="1" applyFill="1" applyBorder="1" applyAlignment="1">
      <alignment horizontal="center"/>
    </xf>
    <xf numFmtId="4" fontId="39" fillId="0" borderId="7" xfId="0" applyNumberFormat="1" applyFont="1" applyFill="1" applyBorder="1" applyAlignment="1">
      <alignment horizontal="center"/>
    </xf>
    <xf numFmtId="4" fontId="46" fillId="0" borderId="7" xfId="0" applyNumberFormat="1" applyFont="1" applyFill="1" applyBorder="1" applyAlignment="1">
      <alignment horizontal="right"/>
    </xf>
    <xf numFmtId="165" fontId="46" fillId="0" borderId="7" xfId="0" applyNumberFormat="1" applyFont="1" applyFill="1" applyBorder="1" applyAlignment="1">
      <alignment horizontal="right"/>
    </xf>
    <xf numFmtId="165" fontId="46" fillId="0" borderId="7" xfId="0" applyNumberFormat="1" applyFont="1" applyFill="1" applyBorder="1" applyAlignment="1">
      <alignment horizontal="center"/>
    </xf>
    <xf numFmtId="4" fontId="46" fillId="0" borderId="7" xfId="0" applyNumberFormat="1" applyFont="1" applyFill="1" applyBorder="1" applyAlignment="1">
      <alignment horizontal="center"/>
    </xf>
    <xf numFmtId="4" fontId="48" fillId="0" borderId="7" xfId="0" applyNumberFormat="1" applyFont="1" applyFill="1" applyBorder="1" applyAlignment="1">
      <alignment horizontal="right"/>
    </xf>
    <xf numFmtId="165" fontId="48" fillId="0" borderId="7" xfId="0" applyNumberFormat="1" applyFont="1" applyFill="1" applyBorder="1" applyAlignment="1">
      <alignment horizontal="right"/>
    </xf>
    <xf numFmtId="4" fontId="48" fillId="0" borderId="7" xfId="0" applyNumberFormat="1" applyFont="1" applyFill="1" applyBorder="1" applyAlignment="1">
      <alignment horizontal="center"/>
    </xf>
    <xf numFmtId="165" fontId="48" fillId="0" borderId="7" xfId="0" applyNumberFormat="1" applyFont="1" applyFill="1" applyBorder="1" applyAlignment="1">
      <alignment horizont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/>
    <xf numFmtId="0" fontId="56" fillId="0" borderId="0" xfId="0" applyFont="1" applyFill="1" applyAlignment="1">
      <alignment vertical="center"/>
    </xf>
    <xf numFmtId="3" fontId="56" fillId="0" borderId="0" xfId="0" applyNumberFormat="1" applyFont="1" applyFill="1" applyAlignment="1"/>
    <xf numFmtId="3" fontId="56" fillId="0" borderId="0" xfId="0" applyNumberFormat="1" applyFont="1" applyFill="1" applyBorder="1"/>
    <xf numFmtId="49" fontId="57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4" fontId="57" fillId="0" borderId="0" xfId="0" applyNumberFormat="1" applyFont="1" applyFill="1" applyBorder="1" applyAlignment="1">
      <alignment horizontal="right"/>
    </xf>
    <xf numFmtId="4" fontId="58" fillId="0" borderId="0" xfId="0" applyNumberFormat="1" applyFont="1" applyFill="1" applyBorder="1" applyAlignment="1">
      <alignment horizontal="right" wrapText="1"/>
    </xf>
    <xf numFmtId="3" fontId="58" fillId="0" borderId="0" xfId="0" applyNumberFormat="1" applyFont="1" applyFill="1" applyAlignment="1">
      <alignment vertical="center"/>
    </xf>
    <xf numFmtId="4" fontId="57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 applyProtection="1"/>
    <xf numFmtId="3" fontId="5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/>
    <xf numFmtId="3" fontId="55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>
      <alignment horizontal="left"/>
    </xf>
    <xf numFmtId="3" fontId="27" fillId="0" borderId="12" xfId="0" applyNumberFormat="1" applyFont="1" applyFill="1" applyBorder="1" applyAlignment="1" applyProtection="1">
      <alignment horizontal="center" vertical="center" wrapText="1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40" fillId="0" borderId="12" xfId="0" applyNumberFormat="1" applyFont="1" applyFill="1" applyBorder="1" applyAlignment="1" applyProtection="1">
      <alignment horizontal="center" vertical="center" wrapText="1"/>
    </xf>
    <xf numFmtId="3" fontId="40" fillId="0" borderId="13" xfId="0" applyNumberFormat="1" applyFont="1" applyFill="1" applyBorder="1" applyAlignment="1" applyProtection="1">
      <alignment horizontal="center" vertical="center" wrapText="1"/>
    </xf>
    <xf numFmtId="3" fontId="40" fillId="0" borderId="8" xfId="0" applyNumberFormat="1" applyFont="1" applyFill="1" applyBorder="1" applyAlignment="1" applyProtection="1">
      <alignment horizontal="center" vertical="center" wrapText="1"/>
    </xf>
    <xf numFmtId="49" fontId="27" fillId="0" borderId="12" xfId="0" applyNumberFormat="1" applyFont="1" applyFill="1" applyBorder="1" applyAlignment="1" applyProtection="1">
      <alignment horizontal="center"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  <xf numFmtId="3" fontId="36" fillId="0" borderId="9" xfId="0" applyNumberFormat="1" applyFont="1" applyFill="1" applyBorder="1" applyAlignment="1" applyProtection="1">
      <alignment horizontal="center" vertical="center" wrapText="1"/>
    </xf>
    <xf numFmtId="3" fontId="36" fillId="0" borderId="10" xfId="0" applyNumberFormat="1" applyFont="1" applyFill="1" applyBorder="1" applyAlignment="1" applyProtection="1">
      <alignment horizontal="center" vertical="center" wrapText="1"/>
    </xf>
    <xf numFmtId="3" fontId="36" fillId="0" borderId="11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/>
    <xf numFmtId="3" fontId="56" fillId="0" borderId="0" xfId="0" applyNumberFormat="1" applyFont="1" applyFill="1" applyAlignment="1"/>
    <xf numFmtId="3" fontId="39" fillId="0" borderId="12" xfId="0" applyNumberFormat="1" applyFont="1" applyFill="1" applyBorder="1" applyAlignment="1" applyProtection="1">
      <alignment horizontal="center" vertical="center" wrapText="1"/>
    </xf>
    <xf numFmtId="3" fontId="39" fillId="0" borderId="13" xfId="0" applyNumberFormat="1" applyFont="1" applyFill="1" applyBorder="1" applyAlignment="1" applyProtection="1">
      <alignment horizontal="center" vertical="center" wrapText="1"/>
    </xf>
    <xf numFmtId="3" fontId="39" fillId="0" borderId="8" xfId="0" applyNumberFormat="1" applyFont="1" applyFill="1" applyBorder="1" applyAlignment="1" applyProtection="1">
      <alignment horizontal="center" vertical="center" wrapText="1"/>
    </xf>
    <xf numFmtId="3" fontId="56" fillId="0" borderId="0" xfId="0" applyNumberFormat="1" applyFont="1" applyFill="1" applyAlignment="1">
      <alignment wrapText="1"/>
    </xf>
    <xf numFmtId="3" fontId="59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>
      <alignment horizontal="center"/>
    </xf>
    <xf numFmtId="0" fontId="38" fillId="0" borderId="0" xfId="0" applyFont="1" applyFill="1" applyAlignment="1"/>
    <xf numFmtId="0" fontId="59" fillId="0" borderId="0" xfId="0" applyNumberFormat="1" applyFont="1" applyFill="1" applyBorder="1" applyAlignment="1" applyProtection="1">
      <alignment horizontal="center" vertical="center" wrapText="1"/>
    </xf>
    <xf numFmtId="49" fontId="60" fillId="0" borderId="0" xfId="0" applyNumberFormat="1" applyFont="1" applyFill="1" applyAlignment="1" applyProtection="1">
      <alignment horizontal="center" vertical="center"/>
    </xf>
    <xf numFmtId="0" fontId="26" fillId="0" borderId="0" xfId="0" applyNumberFormat="1" applyFont="1" applyFill="1" applyAlignment="1" applyProtection="1">
      <alignment horizontal="center" vertical="top"/>
    </xf>
    <xf numFmtId="49" fontId="60" fillId="0" borderId="0" xfId="0" applyNumberFormat="1" applyFont="1" applyFill="1" applyAlignment="1" applyProtection="1">
      <alignment horizontal="center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1662"/>
  <sheetViews>
    <sheetView showGridLines="0" showZeros="0" view="pageBreakPreview" topLeftCell="A278" zoomScale="82" zoomScaleNormal="82" zoomScaleSheetLayoutView="82" workbookViewId="0">
      <selection activeCell="D288" sqref="D288"/>
    </sheetView>
  </sheetViews>
  <sheetFormatPr defaultColWidth="9.1640625" defaultRowHeight="15" x14ac:dyDescent="0.25"/>
  <cols>
    <col min="1" max="1" width="16.1640625" style="36" customWidth="1"/>
    <col min="2" max="2" width="15.33203125" style="9" customWidth="1"/>
    <col min="3" max="3" width="14.6640625" style="9" customWidth="1"/>
    <col min="4" max="4" width="62" style="16" customWidth="1"/>
    <col min="5" max="5" width="21.6640625" style="30" customWidth="1"/>
    <col min="6" max="6" width="21" style="30" customWidth="1"/>
    <col min="7" max="7" width="18.5" style="30" customWidth="1"/>
    <col min="8" max="8" width="19.6640625" style="30" customWidth="1"/>
    <col min="9" max="9" width="19.83203125" style="30" customWidth="1"/>
    <col min="10" max="10" width="18.33203125" style="30" customWidth="1"/>
    <col min="11" max="11" width="9.5" style="30" customWidth="1"/>
    <col min="12" max="12" width="20" style="30" customWidth="1"/>
    <col min="13" max="13" width="19.6640625" style="30" customWidth="1"/>
    <col min="14" max="14" width="18.1640625" style="30" customWidth="1"/>
    <col min="15" max="15" width="16.6640625" style="30" customWidth="1"/>
    <col min="16" max="16" width="14.5" style="30" customWidth="1"/>
    <col min="17" max="17" width="19.5" style="30" customWidth="1"/>
    <col min="18" max="19" width="17.5" style="30" customWidth="1"/>
    <col min="20" max="20" width="17" style="30" customWidth="1"/>
    <col min="21" max="21" width="15.6640625" style="30" customWidth="1"/>
    <col min="22" max="22" width="13" style="30" customWidth="1"/>
    <col min="23" max="23" width="17.6640625" style="30" customWidth="1"/>
    <col min="24" max="24" width="9.1640625" style="18" customWidth="1"/>
    <col min="25" max="25" width="19.6640625" style="18" customWidth="1"/>
    <col min="26" max="529" width="9.1640625" style="18"/>
    <col min="530" max="16384" width="9.1640625" style="10"/>
  </cols>
  <sheetData>
    <row r="1" spans="1:529" ht="26.25" customHeight="1" x14ac:dyDescent="0.45">
      <c r="M1" s="60"/>
      <c r="N1" s="60"/>
      <c r="O1" s="60"/>
      <c r="P1" s="60"/>
      <c r="Q1" s="60"/>
      <c r="S1" s="232" t="s">
        <v>581</v>
      </c>
      <c r="T1" s="232"/>
      <c r="U1" s="232"/>
      <c r="V1" s="232"/>
      <c r="W1" s="232"/>
      <c r="X1" s="232"/>
      <c r="Y1" s="232"/>
    </row>
    <row r="2" spans="1:529" ht="30" customHeight="1" x14ac:dyDescent="0.45">
      <c r="M2" s="51"/>
      <c r="N2" s="51"/>
      <c r="O2" s="51"/>
      <c r="P2" s="51"/>
      <c r="Q2" s="51"/>
      <c r="S2" s="200" t="s">
        <v>576</v>
      </c>
      <c r="T2" s="200"/>
      <c r="U2" s="200"/>
      <c r="V2" s="200"/>
      <c r="W2" s="200"/>
      <c r="X2" s="200"/>
      <c r="Y2" s="202"/>
    </row>
    <row r="3" spans="1:529" ht="26.25" customHeight="1" x14ac:dyDescent="0.45">
      <c r="M3" s="216"/>
      <c r="N3" s="216"/>
      <c r="O3" s="216"/>
      <c r="P3" s="216"/>
      <c r="Q3" s="216"/>
      <c r="S3" s="237" t="s">
        <v>578</v>
      </c>
      <c r="T3" s="237"/>
      <c r="U3" s="237"/>
      <c r="V3" s="237"/>
      <c r="W3" s="237"/>
      <c r="X3" s="237"/>
      <c r="Y3" s="237"/>
    </row>
    <row r="4" spans="1:529" ht="26.25" customHeight="1" x14ac:dyDescent="0.45">
      <c r="M4" s="216"/>
      <c r="N4" s="216"/>
      <c r="O4" s="216"/>
      <c r="P4" s="216"/>
      <c r="Q4" s="216"/>
      <c r="S4" s="233" t="s">
        <v>547</v>
      </c>
      <c r="T4" s="233"/>
      <c r="U4" s="233"/>
      <c r="V4" s="233"/>
      <c r="W4" s="233"/>
      <c r="X4" s="233"/>
      <c r="Y4" s="233"/>
    </row>
    <row r="5" spans="1:529" ht="26.25" customHeight="1" x14ac:dyDescent="0.45">
      <c r="M5" s="216"/>
      <c r="N5" s="216"/>
      <c r="O5" s="216"/>
      <c r="P5" s="216"/>
      <c r="Q5" s="216"/>
      <c r="S5" s="233" t="s">
        <v>550</v>
      </c>
      <c r="T5" s="233"/>
      <c r="U5" s="233"/>
      <c r="V5" s="233"/>
      <c r="W5" s="233"/>
      <c r="X5" s="233"/>
      <c r="Y5" s="202"/>
    </row>
    <row r="6" spans="1:529" ht="28.5" customHeight="1" x14ac:dyDescent="0.45">
      <c r="M6" s="216"/>
      <c r="N6" s="216"/>
      <c r="O6" s="216"/>
      <c r="P6" s="216"/>
      <c r="Q6" s="216"/>
      <c r="S6" s="201" t="s">
        <v>579</v>
      </c>
      <c r="T6" s="201"/>
      <c r="U6" s="201"/>
      <c r="V6" s="201"/>
      <c r="W6" s="201"/>
      <c r="X6" s="201"/>
      <c r="Y6" s="202"/>
    </row>
    <row r="7" spans="1:529" ht="28.5" customHeight="1" x14ac:dyDescent="0.4">
      <c r="M7" s="59"/>
      <c r="N7" s="59"/>
      <c r="O7" s="59"/>
      <c r="P7" s="59"/>
      <c r="Q7" s="59"/>
      <c r="S7" s="62"/>
      <c r="T7" s="62"/>
      <c r="U7" s="62"/>
      <c r="V7" s="62"/>
      <c r="W7" s="62"/>
    </row>
    <row r="8" spans="1:529" ht="26.25" customHeight="1" x14ac:dyDescent="0.4">
      <c r="M8" s="216"/>
      <c r="N8" s="216"/>
      <c r="O8" s="216"/>
      <c r="P8" s="216"/>
      <c r="Q8" s="216"/>
      <c r="S8" s="67"/>
      <c r="T8" s="67"/>
      <c r="U8" s="67"/>
      <c r="V8" s="67"/>
      <c r="W8" s="67"/>
    </row>
    <row r="9" spans="1:529" ht="26.25" x14ac:dyDescent="0.4">
      <c r="N9" s="39"/>
      <c r="O9" s="39"/>
      <c r="P9" s="39"/>
      <c r="Q9" s="39"/>
      <c r="T9" s="39"/>
      <c r="U9" s="39"/>
      <c r="V9" s="39"/>
      <c r="W9" s="39"/>
    </row>
    <row r="10" spans="1:529" s="27" customFormat="1" ht="78" customHeight="1" x14ac:dyDescent="0.3">
      <c r="A10" s="238" t="s">
        <v>583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</row>
    <row r="11" spans="1:529" s="27" customFormat="1" ht="36.75" customHeight="1" x14ac:dyDescent="0.55000000000000004">
      <c r="A11" s="244" t="s">
        <v>552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</row>
    <row r="12" spans="1:529" s="27" customFormat="1" ht="33" customHeight="1" x14ac:dyDescent="0.3">
      <c r="A12" s="243" t="s">
        <v>553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</row>
    <row r="13" spans="1:529" s="27" customFormat="1" ht="24.75" customHeight="1" x14ac:dyDescent="0.3">
      <c r="A13" s="41"/>
      <c r="B13" s="41"/>
      <c r="C13" s="40"/>
      <c r="D13" s="40"/>
      <c r="E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7" t="s">
        <v>361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</row>
    <row r="14" spans="1:529" s="29" customFormat="1" ht="33.75" customHeight="1" x14ac:dyDescent="0.25">
      <c r="A14" s="223" t="s">
        <v>339</v>
      </c>
      <c r="B14" s="217" t="s">
        <v>340</v>
      </c>
      <c r="C14" s="217" t="s">
        <v>330</v>
      </c>
      <c r="D14" s="234" t="s">
        <v>341</v>
      </c>
      <c r="E14" s="226" t="s">
        <v>227</v>
      </c>
      <c r="F14" s="226"/>
      <c r="G14" s="226"/>
      <c r="H14" s="226"/>
      <c r="I14" s="226"/>
      <c r="J14" s="226"/>
      <c r="K14" s="220" t="s">
        <v>564</v>
      </c>
      <c r="L14" s="226" t="s">
        <v>228</v>
      </c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0" t="s">
        <v>562</v>
      </c>
      <c r="Y14" s="226" t="s">
        <v>229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</row>
    <row r="15" spans="1:529" s="11" customFormat="1" ht="69" customHeight="1" x14ac:dyDescent="0.2">
      <c r="A15" s="224"/>
      <c r="B15" s="218"/>
      <c r="C15" s="218"/>
      <c r="D15" s="235"/>
      <c r="E15" s="228" t="s">
        <v>542</v>
      </c>
      <c r="F15" s="229"/>
      <c r="G15" s="230"/>
      <c r="H15" s="228" t="s">
        <v>543</v>
      </c>
      <c r="I15" s="229"/>
      <c r="J15" s="230"/>
      <c r="K15" s="221"/>
      <c r="L15" s="228" t="s">
        <v>542</v>
      </c>
      <c r="M15" s="229"/>
      <c r="N15" s="229"/>
      <c r="O15" s="229"/>
      <c r="P15" s="229"/>
      <c r="Q15" s="230"/>
      <c r="R15" s="228" t="s">
        <v>543</v>
      </c>
      <c r="S15" s="229"/>
      <c r="T15" s="229"/>
      <c r="U15" s="229"/>
      <c r="V15" s="229"/>
      <c r="W15" s="230"/>
      <c r="X15" s="221"/>
      <c r="Y15" s="226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</row>
    <row r="16" spans="1:529" s="11" customFormat="1" ht="19.5" customHeight="1" x14ac:dyDescent="0.2">
      <c r="A16" s="224"/>
      <c r="B16" s="218"/>
      <c r="C16" s="218"/>
      <c r="D16" s="235"/>
      <c r="E16" s="214" t="s">
        <v>331</v>
      </c>
      <c r="F16" s="215" t="s">
        <v>231</v>
      </c>
      <c r="G16" s="215"/>
      <c r="H16" s="214" t="s">
        <v>331</v>
      </c>
      <c r="I16" s="227" t="s">
        <v>231</v>
      </c>
      <c r="J16" s="227"/>
      <c r="K16" s="221"/>
      <c r="L16" s="214" t="s">
        <v>331</v>
      </c>
      <c r="M16" s="215" t="s">
        <v>332</v>
      </c>
      <c r="N16" s="215" t="s">
        <v>230</v>
      </c>
      <c r="O16" s="215" t="s">
        <v>231</v>
      </c>
      <c r="P16" s="215"/>
      <c r="Q16" s="215" t="s">
        <v>232</v>
      </c>
      <c r="R16" s="214" t="s">
        <v>331</v>
      </c>
      <c r="S16" s="231" t="s">
        <v>332</v>
      </c>
      <c r="T16" s="231" t="s">
        <v>230</v>
      </c>
      <c r="U16" s="227" t="s">
        <v>231</v>
      </c>
      <c r="V16" s="227"/>
      <c r="W16" s="215" t="s">
        <v>232</v>
      </c>
      <c r="X16" s="221"/>
      <c r="Y16" s="226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</row>
    <row r="17" spans="1:529" s="11" customFormat="1" ht="79.5" customHeight="1" x14ac:dyDescent="0.2">
      <c r="A17" s="225"/>
      <c r="B17" s="219"/>
      <c r="C17" s="219"/>
      <c r="D17" s="236"/>
      <c r="E17" s="214"/>
      <c r="F17" s="196" t="s">
        <v>233</v>
      </c>
      <c r="G17" s="196" t="s">
        <v>234</v>
      </c>
      <c r="H17" s="214"/>
      <c r="I17" s="196" t="s">
        <v>233</v>
      </c>
      <c r="J17" s="70" t="s">
        <v>234</v>
      </c>
      <c r="K17" s="222"/>
      <c r="L17" s="214"/>
      <c r="M17" s="215"/>
      <c r="N17" s="215"/>
      <c r="O17" s="197" t="s">
        <v>233</v>
      </c>
      <c r="P17" s="198" t="s">
        <v>565</v>
      </c>
      <c r="Q17" s="215"/>
      <c r="R17" s="214"/>
      <c r="S17" s="231"/>
      <c r="T17" s="231"/>
      <c r="U17" s="196" t="s">
        <v>233</v>
      </c>
      <c r="V17" s="70" t="s">
        <v>563</v>
      </c>
      <c r="W17" s="215"/>
      <c r="X17" s="222"/>
      <c r="Y17" s="226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</row>
    <row r="18" spans="1:529" s="17" customFormat="1" ht="37.5" x14ac:dyDescent="0.25">
      <c r="A18" s="74" t="s">
        <v>152</v>
      </c>
      <c r="B18" s="72"/>
      <c r="C18" s="72"/>
      <c r="D18" s="75" t="s">
        <v>36</v>
      </c>
      <c r="E18" s="118">
        <f>E19</f>
        <v>242193986</v>
      </c>
      <c r="F18" s="118">
        <f t="shared" ref="F18:L18" si="0">F19</f>
        <v>107325600</v>
      </c>
      <c r="G18" s="118">
        <f t="shared" si="0"/>
        <v>4150690</v>
      </c>
      <c r="H18" s="118">
        <f t="shared" si="0"/>
        <v>56125747.280000009</v>
      </c>
      <c r="I18" s="118">
        <f t="shared" si="0"/>
        <v>24312945.120000001</v>
      </c>
      <c r="J18" s="118">
        <f t="shared" si="0"/>
        <v>1624958.2500000002</v>
      </c>
      <c r="K18" s="127">
        <f>H18/E18*100</f>
        <v>23.173881485232258</v>
      </c>
      <c r="L18" s="118">
        <f t="shared" si="0"/>
        <v>33438147</v>
      </c>
      <c r="M18" s="118">
        <f t="shared" ref="M18" si="1">M19</f>
        <v>32915352</v>
      </c>
      <c r="N18" s="118">
        <f t="shared" ref="N18" si="2">N19</f>
        <v>522795</v>
      </c>
      <c r="O18" s="118">
        <f t="shared" ref="O18" si="3">O19</f>
        <v>119291</v>
      </c>
      <c r="P18" s="118">
        <f t="shared" ref="P18" si="4">P19</f>
        <v>51832</v>
      </c>
      <c r="Q18" s="118">
        <f t="shared" ref="Q18:W18" si="5">Q19</f>
        <v>32915352</v>
      </c>
      <c r="R18" s="118">
        <f t="shared" si="5"/>
        <v>38132.910000000003</v>
      </c>
      <c r="S18" s="118">
        <f t="shared" si="5"/>
        <v>0</v>
      </c>
      <c r="T18" s="118">
        <f t="shared" si="5"/>
        <v>38132.910000000003</v>
      </c>
      <c r="U18" s="118">
        <f t="shared" si="5"/>
        <v>0</v>
      </c>
      <c r="V18" s="118">
        <f t="shared" si="5"/>
        <v>1372.37</v>
      </c>
      <c r="W18" s="118">
        <f t="shared" si="5"/>
        <v>0</v>
      </c>
      <c r="X18" s="119">
        <f>R18/L18*100</f>
        <v>0.11404014104011208</v>
      </c>
      <c r="Y18" s="120">
        <f>H18+R18</f>
        <v>56163880.190000005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</row>
    <row r="19" spans="1:529" s="24" customFormat="1" ht="39" x14ac:dyDescent="0.3">
      <c r="A19" s="76" t="s">
        <v>153</v>
      </c>
      <c r="B19" s="77"/>
      <c r="C19" s="77"/>
      <c r="D19" s="78" t="s">
        <v>527</v>
      </c>
      <c r="E19" s="114">
        <f>E22+E23+E24+E25+E26+E27+E28+E29+E30+E31+E32+E33+E34+E35+E36+E37+E38+E39+E40+E41+E42+E43+E46+E47+E48+E49+E50+E51+E52+E53+E54+E56+E57+E58+E44+E45+E59</f>
        <v>242193986</v>
      </c>
      <c r="F19" s="114">
        <f t="shared" ref="F19:Y19" si="6">F22+F23+F24+F25+F26+F27+F28+F29+F30+F31+F32+F33+F34+F35+F36+F37+F38+F39+F40+F41+F42+F43+F46+F47+F48+F49+F50+F51+F52+F53+F54+F56+F57+F58+F44+F45+F59</f>
        <v>107325600</v>
      </c>
      <c r="G19" s="114">
        <f t="shared" si="6"/>
        <v>4150690</v>
      </c>
      <c r="H19" s="114">
        <f t="shared" si="6"/>
        <v>56125747.280000009</v>
      </c>
      <c r="I19" s="114">
        <f t="shared" si="6"/>
        <v>24312945.120000001</v>
      </c>
      <c r="J19" s="114">
        <f t="shared" si="6"/>
        <v>1624958.2500000002</v>
      </c>
      <c r="K19" s="127">
        <f t="shared" ref="K19:K80" si="7">H19/E19*100</f>
        <v>23.173881485232258</v>
      </c>
      <c r="L19" s="114">
        <f t="shared" si="6"/>
        <v>33438147</v>
      </c>
      <c r="M19" s="114">
        <f t="shared" si="6"/>
        <v>32915352</v>
      </c>
      <c r="N19" s="114">
        <f t="shared" si="6"/>
        <v>522795</v>
      </c>
      <c r="O19" s="114">
        <f t="shared" si="6"/>
        <v>119291</v>
      </c>
      <c r="P19" s="114">
        <f t="shared" si="6"/>
        <v>51832</v>
      </c>
      <c r="Q19" s="114">
        <f t="shared" si="6"/>
        <v>32915352</v>
      </c>
      <c r="R19" s="114">
        <f t="shared" si="6"/>
        <v>38132.910000000003</v>
      </c>
      <c r="S19" s="114">
        <f t="shared" si="6"/>
        <v>0</v>
      </c>
      <c r="T19" s="114">
        <f t="shared" si="6"/>
        <v>38132.910000000003</v>
      </c>
      <c r="U19" s="114">
        <f t="shared" si="6"/>
        <v>0</v>
      </c>
      <c r="V19" s="114">
        <f t="shared" si="6"/>
        <v>1372.37</v>
      </c>
      <c r="W19" s="114">
        <f t="shared" si="6"/>
        <v>0</v>
      </c>
      <c r="X19" s="119">
        <f t="shared" ref="X19:X75" si="8">R19/L19*100</f>
        <v>0.11404014104011208</v>
      </c>
      <c r="Y19" s="114">
        <f t="shared" si="6"/>
        <v>56163880.190000013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</row>
    <row r="20" spans="1:529" s="24" customFormat="1" ht="75.75" customHeight="1" x14ac:dyDescent="0.3">
      <c r="A20" s="76"/>
      <c r="B20" s="77"/>
      <c r="C20" s="77"/>
      <c r="D20" s="78" t="s">
        <v>385</v>
      </c>
      <c r="E20" s="114">
        <f>E55</f>
        <v>389575</v>
      </c>
      <c r="F20" s="114">
        <f t="shared" ref="F20:Q20" si="9">F55</f>
        <v>319325</v>
      </c>
      <c r="G20" s="114">
        <f t="shared" si="9"/>
        <v>0</v>
      </c>
      <c r="H20" s="114">
        <f t="shared" ref="H20:J20" si="10">H55</f>
        <v>87262</v>
      </c>
      <c r="I20" s="114">
        <f t="shared" si="10"/>
        <v>71526</v>
      </c>
      <c r="J20" s="114">
        <f t="shared" si="10"/>
        <v>0</v>
      </c>
      <c r="K20" s="127">
        <f t="shared" si="7"/>
        <v>22.399281268048515</v>
      </c>
      <c r="L20" s="114">
        <f t="shared" si="9"/>
        <v>0</v>
      </c>
      <c r="M20" s="114">
        <f t="shared" si="9"/>
        <v>0</v>
      </c>
      <c r="N20" s="114">
        <f t="shared" si="9"/>
        <v>0</v>
      </c>
      <c r="O20" s="114">
        <f t="shared" si="9"/>
        <v>0</v>
      </c>
      <c r="P20" s="114">
        <f t="shared" si="9"/>
        <v>0</v>
      </c>
      <c r="Q20" s="114">
        <f t="shared" si="9"/>
        <v>0</v>
      </c>
      <c r="R20" s="114">
        <f t="shared" ref="R20:W20" si="11">R55</f>
        <v>0</v>
      </c>
      <c r="S20" s="114">
        <f t="shared" si="11"/>
        <v>0</v>
      </c>
      <c r="T20" s="114">
        <f t="shared" si="11"/>
        <v>0</v>
      </c>
      <c r="U20" s="114">
        <f t="shared" si="11"/>
        <v>0</v>
      </c>
      <c r="V20" s="114">
        <f t="shared" si="11"/>
        <v>0</v>
      </c>
      <c r="W20" s="114">
        <f t="shared" si="11"/>
        <v>0</v>
      </c>
      <c r="X20" s="119"/>
      <c r="Y20" s="120">
        <f t="shared" ref="Y20:Y80" si="12">H20+R20</f>
        <v>87262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</row>
    <row r="21" spans="1:529" s="24" customFormat="1" ht="63" hidden="1" customHeight="1" x14ac:dyDescent="0.3">
      <c r="A21" s="76"/>
      <c r="B21" s="77"/>
      <c r="C21" s="77"/>
      <c r="D21" s="78" t="e">
        <f>'дод 5'!#REF!</f>
        <v>#REF!</v>
      </c>
      <c r="E21" s="114" t="e">
        <f>#REF!</f>
        <v>#REF!</v>
      </c>
      <c r="F21" s="114" t="e">
        <f>#REF!</f>
        <v>#REF!</v>
      </c>
      <c r="G21" s="114" t="e">
        <f>#REF!</f>
        <v>#REF!</v>
      </c>
      <c r="H21" s="114"/>
      <c r="I21" s="114"/>
      <c r="J21" s="114"/>
      <c r="K21" s="127" t="e">
        <f t="shared" si="7"/>
        <v>#REF!</v>
      </c>
      <c r="L21" s="114" t="e">
        <f>#REF!</f>
        <v>#REF!</v>
      </c>
      <c r="M21" s="114" t="e">
        <f>#REF!</f>
        <v>#REF!</v>
      </c>
      <c r="N21" s="114" t="e">
        <f>#REF!</f>
        <v>#REF!</v>
      </c>
      <c r="O21" s="114" t="e">
        <f>#REF!</f>
        <v>#REF!</v>
      </c>
      <c r="P21" s="114" t="e">
        <f>#REF!</f>
        <v>#REF!</v>
      </c>
      <c r="Q21" s="114" t="e">
        <f>#REF!</f>
        <v>#REF!</v>
      </c>
      <c r="R21" s="114" t="e">
        <f>#REF!</f>
        <v>#REF!</v>
      </c>
      <c r="S21" s="114" t="e">
        <f>#REF!</f>
        <v>#REF!</v>
      </c>
      <c r="T21" s="114" t="e">
        <f>#REF!</f>
        <v>#REF!</v>
      </c>
      <c r="U21" s="114" t="e">
        <f>#REF!</f>
        <v>#REF!</v>
      </c>
      <c r="V21" s="114" t="e">
        <f>#REF!</f>
        <v>#REF!</v>
      </c>
      <c r="W21" s="114" t="e">
        <f>#REF!</f>
        <v>#REF!</v>
      </c>
      <c r="X21" s="119" t="e">
        <f t="shared" si="8"/>
        <v>#REF!</v>
      </c>
      <c r="Y21" s="120" t="e">
        <f t="shared" si="12"/>
        <v>#REF!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</row>
    <row r="22" spans="1:529" s="12" customFormat="1" ht="56.25" x14ac:dyDescent="0.25">
      <c r="A22" s="79" t="s">
        <v>154</v>
      </c>
      <c r="B22" s="80" t="str">
        <f>'дод 5'!A20</f>
        <v>0160</v>
      </c>
      <c r="C22" s="80" t="str">
        <f>'дод 5'!B20</f>
        <v>0111</v>
      </c>
      <c r="D22" s="81" t="s">
        <v>500</v>
      </c>
      <c r="E22" s="121">
        <v>112139700</v>
      </c>
      <c r="F22" s="121">
        <v>82201100</v>
      </c>
      <c r="G22" s="121">
        <v>2287700</v>
      </c>
      <c r="H22" s="121">
        <v>24317888.23</v>
      </c>
      <c r="I22" s="121">
        <v>18440242.280000001</v>
      </c>
      <c r="J22" s="121">
        <v>848676.36</v>
      </c>
      <c r="K22" s="128">
        <f t="shared" si="7"/>
        <v>21.68535160161834</v>
      </c>
      <c r="L22" s="121">
        <f>N22+Q22</f>
        <v>150000</v>
      </c>
      <c r="M22" s="121">
        <v>150000</v>
      </c>
      <c r="N22" s="121"/>
      <c r="O22" s="121"/>
      <c r="P22" s="121"/>
      <c r="Q22" s="121">
        <v>150000</v>
      </c>
      <c r="R22" s="121">
        <f>T22+W22</f>
        <v>248.7</v>
      </c>
      <c r="S22" s="121"/>
      <c r="T22" s="121">
        <v>248.7</v>
      </c>
      <c r="U22" s="121"/>
      <c r="V22" s="121"/>
      <c r="W22" s="121"/>
      <c r="X22" s="122">
        <f t="shared" si="8"/>
        <v>0.1658</v>
      </c>
      <c r="Y22" s="123">
        <f t="shared" si="12"/>
        <v>24318136.93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</row>
    <row r="23" spans="1:529" s="12" customFormat="1" ht="44.25" customHeight="1" x14ac:dyDescent="0.25">
      <c r="A23" s="79" t="s">
        <v>451</v>
      </c>
      <c r="B23" s="79" t="s">
        <v>91</v>
      </c>
      <c r="C23" s="79" t="s">
        <v>461</v>
      </c>
      <c r="D23" s="81" t="s">
        <v>452</v>
      </c>
      <c r="E23" s="121">
        <v>200000</v>
      </c>
      <c r="F23" s="121"/>
      <c r="G23" s="121"/>
      <c r="H23" s="121"/>
      <c r="I23" s="121"/>
      <c r="J23" s="121"/>
      <c r="K23" s="128">
        <f t="shared" si="7"/>
        <v>0</v>
      </c>
      <c r="L23" s="121">
        <f t="shared" ref="L23:L57" si="13">N23+Q23</f>
        <v>0</v>
      </c>
      <c r="M23" s="121"/>
      <c r="N23" s="121"/>
      <c r="O23" s="121"/>
      <c r="P23" s="121"/>
      <c r="Q23" s="121"/>
      <c r="R23" s="121">
        <f>T23+W23</f>
        <v>0</v>
      </c>
      <c r="S23" s="121"/>
      <c r="T23" s="121"/>
      <c r="U23" s="121"/>
      <c r="V23" s="121"/>
      <c r="W23" s="121"/>
      <c r="X23" s="122"/>
      <c r="Y23" s="123">
        <f t="shared" si="12"/>
        <v>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</row>
    <row r="24" spans="1:529" s="12" customFormat="1" ht="21.75" customHeight="1" x14ac:dyDescent="0.25">
      <c r="A24" s="79" t="s">
        <v>244</v>
      </c>
      <c r="B24" s="80" t="str">
        <f>'дод 5'!A22</f>
        <v>0180</v>
      </c>
      <c r="C24" s="80" t="str">
        <f>'дод 5'!B22</f>
        <v>0133</v>
      </c>
      <c r="D24" s="82" t="str">
        <f>'дод 5'!C22</f>
        <v>Інша діяльність у сфері державного управління</v>
      </c>
      <c r="E24" s="121">
        <v>396000</v>
      </c>
      <c r="F24" s="121"/>
      <c r="G24" s="121"/>
      <c r="H24" s="121">
        <v>21549</v>
      </c>
      <c r="I24" s="121"/>
      <c r="J24" s="121"/>
      <c r="K24" s="128">
        <f t="shared" si="7"/>
        <v>5.4416666666666664</v>
      </c>
      <c r="L24" s="121">
        <f t="shared" si="13"/>
        <v>0</v>
      </c>
      <c r="M24" s="121"/>
      <c r="N24" s="121"/>
      <c r="O24" s="121"/>
      <c r="P24" s="121"/>
      <c r="Q24" s="121"/>
      <c r="R24" s="121">
        <f t="shared" ref="R24:R59" si="14">T24+W24</f>
        <v>0</v>
      </c>
      <c r="S24" s="121"/>
      <c r="T24" s="121"/>
      <c r="U24" s="121"/>
      <c r="V24" s="121"/>
      <c r="W24" s="121"/>
      <c r="X24" s="122"/>
      <c r="Y24" s="123">
        <f t="shared" si="12"/>
        <v>21549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</row>
    <row r="25" spans="1:529" s="12" customFormat="1" ht="56.25" x14ac:dyDescent="0.25">
      <c r="A25" s="79" t="s">
        <v>260</v>
      </c>
      <c r="B25" s="80" t="str">
        <f>'дод 5'!A89</f>
        <v>3033</v>
      </c>
      <c r="C25" s="80" t="str">
        <f>'дод 5'!B89</f>
        <v>1070</v>
      </c>
      <c r="D25" s="82" t="s">
        <v>414</v>
      </c>
      <c r="E25" s="121">
        <v>270000</v>
      </c>
      <c r="F25" s="121"/>
      <c r="G25" s="121"/>
      <c r="H25" s="121">
        <v>35058</v>
      </c>
      <c r="I25" s="121"/>
      <c r="J25" s="121"/>
      <c r="K25" s="128">
        <f t="shared" si="7"/>
        <v>12.984444444444446</v>
      </c>
      <c r="L25" s="121">
        <f t="shared" si="13"/>
        <v>0</v>
      </c>
      <c r="M25" s="121"/>
      <c r="N25" s="121"/>
      <c r="O25" s="121"/>
      <c r="P25" s="121"/>
      <c r="Q25" s="121"/>
      <c r="R25" s="121">
        <f t="shared" si="14"/>
        <v>0</v>
      </c>
      <c r="S25" s="121"/>
      <c r="T25" s="121"/>
      <c r="U25" s="121"/>
      <c r="V25" s="121"/>
      <c r="W25" s="121"/>
      <c r="X25" s="122"/>
      <c r="Y25" s="123">
        <f t="shared" si="12"/>
        <v>35058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</row>
    <row r="26" spans="1:529" s="12" customFormat="1" ht="56.25" x14ac:dyDescent="0.25">
      <c r="A26" s="79" t="s">
        <v>155</v>
      </c>
      <c r="B26" s="80" t="str">
        <f>'дод 5'!A92</f>
        <v>3036</v>
      </c>
      <c r="C26" s="80" t="str">
        <f>'дод 5'!B92</f>
        <v>1070</v>
      </c>
      <c r="D26" s="82" t="str">
        <f>'дод 5'!C92</f>
        <v>Компенсаційні виплати на пільговий проїзд електротранспортом окремим категоріям громадян</v>
      </c>
      <c r="E26" s="121">
        <v>426500</v>
      </c>
      <c r="F26" s="121"/>
      <c r="G26" s="121"/>
      <c r="H26" s="121">
        <v>50074</v>
      </c>
      <c r="I26" s="121"/>
      <c r="J26" s="121"/>
      <c r="K26" s="128">
        <f t="shared" si="7"/>
        <v>11.740679953106682</v>
      </c>
      <c r="L26" s="121">
        <f t="shared" si="13"/>
        <v>0</v>
      </c>
      <c r="M26" s="121"/>
      <c r="N26" s="121"/>
      <c r="O26" s="121"/>
      <c r="P26" s="121"/>
      <c r="Q26" s="121"/>
      <c r="R26" s="121">
        <f t="shared" si="14"/>
        <v>0</v>
      </c>
      <c r="S26" s="121"/>
      <c r="T26" s="121"/>
      <c r="U26" s="121"/>
      <c r="V26" s="121"/>
      <c r="W26" s="121"/>
      <c r="X26" s="122"/>
      <c r="Y26" s="123">
        <f t="shared" si="12"/>
        <v>50074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</row>
    <row r="27" spans="1:529" s="12" customFormat="1" ht="37.5" x14ac:dyDescent="0.25">
      <c r="A27" s="79" t="s">
        <v>156</v>
      </c>
      <c r="B27" s="80" t="str">
        <f>'дод 5'!A100</f>
        <v>3121</v>
      </c>
      <c r="C27" s="80" t="str">
        <f>'дод 5'!B100</f>
        <v>1040</v>
      </c>
      <c r="D27" s="82" t="s">
        <v>507</v>
      </c>
      <c r="E27" s="121">
        <v>3206400</v>
      </c>
      <c r="F27" s="121">
        <v>2407050</v>
      </c>
      <c r="G27" s="121">
        <v>39590</v>
      </c>
      <c r="H27" s="121">
        <v>722805.05</v>
      </c>
      <c r="I27" s="121">
        <v>576182.9</v>
      </c>
      <c r="J27" s="121">
        <v>7124.72</v>
      </c>
      <c r="K27" s="128">
        <f t="shared" si="7"/>
        <v>22.542572667165668</v>
      </c>
      <c r="L27" s="121">
        <f t="shared" si="13"/>
        <v>0</v>
      </c>
      <c r="M27" s="121"/>
      <c r="N27" s="121"/>
      <c r="O27" s="121"/>
      <c r="P27" s="121"/>
      <c r="Q27" s="121"/>
      <c r="R27" s="121">
        <f t="shared" si="14"/>
        <v>680</v>
      </c>
      <c r="S27" s="121"/>
      <c r="T27" s="121">
        <v>680</v>
      </c>
      <c r="U27" s="121"/>
      <c r="V27" s="121"/>
      <c r="W27" s="121"/>
      <c r="X27" s="122"/>
      <c r="Y27" s="123">
        <f t="shared" si="12"/>
        <v>723485.05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</row>
    <row r="28" spans="1:529" s="12" customFormat="1" ht="56.25" x14ac:dyDescent="0.25">
      <c r="A28" s="79" t="s">
        <v>157</v>
      </c>
      <c r="B28" s="80" t="str">
        <f>'дод 5'!A101</f>
        <v>3131</v>
      </c>
      <c r="C28" s="80" t="str">
        <f>'дод 5'!B101</f>
        <v>1040</v>
      </c>
      <c r="D28" s="82" t="str">
        <f>'дод 5'!C101</f>
        <v>Здійснення заходів та реалізація проектів на виконання Державної цільової соціальної програми "Молодь України"</v>
      </c>
      <c r="E28" s="121">
        <v>684300</v>
      </c>
      <c r="F28" s="121"/>
      <c r="G28" s="121"/>
      <c r="H28" s="121">
        <v>3000</v>
      </c>
      <c r="I28" s="121"/>
      <c r="J28" s="121"/>
      <c r="K28" s="128">
        <f t="shared" si="7"/>
        <v>0.43840420868040331</v>
      </c>
      <c r="L28" s="121">
        <f t="shared" si="13"/>
        <v>0</v>
      </c>
      <c r="M28" s="121"/>
      <c r="N28" s="121"/>
      <c r="O28" s="121"/>
      <c r="P28" s="121"/>
      <c r="Q28" s="121"/>
      <c r="R28" s="121">
        <f t="shared" si="14"/>
        <v>0</v>
      </c>
      <c r="S28" s="121"/>
      <c r="T28" s="121"/>
      <c r="U28" s="121"/>
      <c r="V28" s="121"/>
      <c r="W28" s="121"/>
      <c r="X28" s="122"/>
      <c r="Y28" s="123">
        <f t="shared" si="12"/>
        <v>3000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</row>
    <row r="29" spans="1:529" s="12" customFormat="1" ht="93.75" x14ac:dyDescent="0.25">
      <c r="A29" s="79" t="s">
        <v>158</v>
      </c>
      <c r="B29" s="80" t="str">
        <f>'дод 5'!A102</f>
        <v>3140</v>
      </c>
      <c r="C29" s="80" t="str">
        <f>'дод 5'!B102</f>
        <v>1040</v>
      </c>
      <c r="D29" s="82" t="s">
        <v>20</v>
      </c>
      <c r="E29" s="121">
        <v>280000</v>
      </c>
      <c r="F29" s="121"/>
      <c r="G29" s="121"/>
      <c r="H29" s="121"/>
      <c r="I29" s="121"/>
      <c r="J29" s="121"/>
      <c r="K29" s="128">
        <f t="shared" si="7"/>
        <v>0</v>
      </c>
      <c r="L29" s="121">
        <f t="shared" si="13"/>
        <v>0</v>
      </c>
      <c r="M29" s="121"/>
      <c r="N29" s="121"/>
      <c r="O29" s="121"/>
      <c r="P29" s="121"/>
      <c r="Q29" s="121"/>
      <c r="R29" s="121">
        <f t="shared" si="14"/>
        <v>0</v>
      </c>
      <c r="S29" s="121"/>
      <c r="T29" s="121"/>
      <c r="U29" s="121"/>
      <c r="V29" s="121"/>
      <c r="W29" s="121"/>
      <c r="X29" s="122"/>
      <c r="Y29" s="123">
        <f t="shared" si="12"/>
        <v>0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</row>
    <row r="30" spans="1:529" s="12" customFormat="1" ht="42.75" customHeight="1" x14ac:dyDescent="0.25">
      <c r="A30" s="79" t="s">
        <v>308</v>
      </c>
      <c r="B30" s="80" t="str">
        <f>'дод 5'!A117</f>
        <v>3241</v>
      </c>
      <c r="C30" s="80" t="str">
        <f>'дод 5'!B117</f>
        <v>1090</v>
      </c>
      <c r="D30" s="82" t="str">
        <f>'дод 5'!C117</f>
        <v>Забезпечення діяльності інших закладів у сфері соціального захисту і соціального забезпечення</v>
      </c>
      <c r="E30" s="121">
        <v>1518300</v>
      </c>
      <c r="F30" s="121">
        <v>1078950</v>
      </c>
      <c r="G30" s="121">
        <v>96540</v>
      </c>
      <c r="H30" s="121">
        <v>358953.67</v>
      </c>
      <c r="I30" s="121">
        <v>256857.87</v>
      </c>
      <c r="J30" s="121">
        <v>40670.199999999997</v>
      </c>
      <c r="K30" s="128">
        <f t="shared" si="7"/>
        <v>23.641814529407888</v>
      </c>
      <c r="L30" s="121">
        <f t="shared" si="13"/>
        <v>0</v>
      </c>
      <c r="M30" s="121"/>
      <c r="N30" s="121"/>
      <c r="O30" s="121"/>
      <c r="P30" s="121"/>
      <c r="Q30" s="121"/>
      <c r="R30" s="121">
        <f t="shared" si="14"/>
        <v>0</v>
      </c>
      <c r="S30" s="121"/>
      <c r="T30" s="121"/>
      <c r="U30" s="121"/>
      <c r="V30" s="121"/>
      <c r="W30" s="121"/>
      <c r="X30" s="122"/>
      <c r="Y30" s="123">
        <f t="shared" si="12"/>
        <v>358953.67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</row>
    <row r="31" spans="1:529" s="12" customFormat="1" ht="37.5" x14ac:dyDescent="0.25">
      <c r="A31" s="79" t="s">
        <v>309</v>
      </c>
      <c r="B31" s="80" t="str">
        <f>'дод 5'!A118</f>
        <v>3242</v>
      </c>
      <c r="C31" s="80" t="str">
        <f>'дод 5'!B118</f>
        <v>1090</v>
      </c>
      <c r="D31" s="82" t="s">
        <v>415</v>
      </c>
      <c r="E31" s="121">
        <v>257400</v>
      </c>
      <c r="F31" s="121"/>
      <c r="G31" s="121"/>
      <c r="H31" s="121">
        <v>40860</v>
      </c>
      <c r="I31" s="121"/>
      <c r="J31" s="121"/>
      <c r="K31" s="128">
        <f t="shared" si="7"/>
        <v>15.874125874125875</v>
      </c>
      <c r="L31" s="121">
        <f t="shared" si="13"/>
        <v>0</v>
      </c>
      <c r="M31" s="121"/>
      <c r="N31" s="121"/>
      <c r="O31" s="121"/>
      <c r="P31" s="121"/>
      <c r="Q31" s="121"/>
      <c r="R31" s="121">
        <f t="shared" si="14"/>
        <v>0</v>
      </c>
      <c r="S31" s="121"/>
      <c r="T31" s="121"/>
      <c r="U31" s="121"/>
      <c r="V31" s="121"/>
      <c r="W31" s="121"/>
      <c r="X31" s="122"/>
      <c r="Y31" s="123">
        <f t="shared" si="12"/>
        <v>40860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</row>
    <row r="32" spans="1:529" s="12" customFormat="1" ht="56.25" x14ac:dyDescent="0.25">
      <c r="A32" s="79" t="s">
        <v>321</v>
      </c>
      <c r="B32" s="80" t="str">
        <f>'дод 5'!A122</f>
        <v>4060</v>
      </c>
      <c r="C32" s="80" t="str">
        <f>'дод 5'!B122</f>
        <v>0828</v>
      </c>
      <c r="D32" s="82" t="str">
        <f>'дод 5'!C122</f>
        <v>Забезпечення діяльності палаців i будинків культури, клубів, центрів дозвілля та iнших клубних закладів</v>
      </c>
      <c r="E32" s="121">
        <v>4330600</v>
      </c>
      <c r="F32" s="121">
        <v>2526200</v>
      </c>
      <c r="G32" s="121">
        <v>452700</v>
      </c>
      <c r="H32" s="121">
        <v>1004662.89</v>
      </c>
      <c r="I32" s="121">
        <v>617622.65</v>
      </c>
      <c r="J32" s="121">
        <v>174379.23</v>
      </c>
      <c r="K32" s="128">
        <f t="shared" si="7"/>
        <v>23.199161548053386</v>
      </c>
      <c r="L32" s="121">
        <f t="shared" si="13"/>
        <v>100000</v>
      </c>
      <c r="M32" s="121">
        <v>100000</v>
      </c>
      <c r="N32" s="121"/>
      <c r="O32" s="121"/>
      <c r="P32" s="121"/>
      <c r="Q32" s="121">
        <v>100000</v>
      </c>
      <c r="R32" s="121">
        <f t="shared" si="14"/>
        <v>15350</v>
      </c>
      <c r="S32" s="121"/>
      <c r="T32" s="121">
        <v>15350</v>
      </c>
      <c r="U32" s="121"/>
      <c r="V32" s="121"/>
      <c r="W32" s="121"/>
      <c r="X32" s="122">
        <f t="shared" si="8"/>
        <v>15.35</v>
      </c>
      <c r="Y32" s="123">
        <f t="shared" si="12"/>
        <v>1020012.89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</row>
    <row r="33" spans="1:529" s="12" customFormat="1" ht="38.25" customHeight="1" x14ac:dyDescent="0.25">
      <c r="A33" s="79" t="s">
        <v>306</v>
      </c>
      <c r="B33" s="80" t="str">
        <f>'дод 5'!A123</f>
        <v>4081</v>
      </c>
      <c r="C33" s="80" t="str">
        <f>'дод 5'!B123</f>
        <v>0829</v>
      </c>
      <c r="D33" s="82" t="str">
        <f>'дод 5'!C123</f>
        <v>Забезпечення діяльності інших закладів в галузі культури і мистецтва</v>
      </c>
      <c r="E33" s="121">
        <v>2711200</v>
      </c>
      <c r="F33" s="121">
        <v>1687000</v>
      </c>
      <c r="G33" s="121">
        <v>72500</v>
      </c>
      <c r="H33" s="121">
        <v>517233.39</v>
      </c>
      <c r="I33" s="121">
        <v>381193.01</v>
      </c>
      <c r="J33" s="121">
        <v>33827.75</v>
      </c>
      <c r="K33" s="128">
        <f t="shared" si="7"/>
        <v>19.077655281794041</v>
      </c>
      <c r="L33" s="121">
        <f t="shared" si="13"/>
        <v>65000</v>
      </c>
      <c r="M33" s="121">
        <v>65000</v>
      </c>
      <c r="N33" s="121"/>
      <c r="O33" s="121"/>
      <c r="P33" s="121"/>
      <c r="Q33" s="121">
        <v>65000</v>
      </c>
      <c r="R33" s="121">
        <f t="shared" si="14"/>
        <v>0</v>
      </c>
      <c r="S33" s="121"/>
      <c r="T33" s="121"/>
      <c r="U33" s="121"/>
      <c r="V33" s="121"/>
      <c r="W33" s="121"/>
      <c r="X33" s="122">
        <f t="shared" si="8"/>
        <v>0</v>
      </c>
      <c r="Y33" s="123">
        <f t="shared" si="12"/>
        <v>517233.39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</row>
    <row r="34" spans="1:529" s="12" customFormat="1" ht="25.5" customHeight="1" x14ac:dyDescent="0.25">
      <c r="A34" s="79" t="s">
        <v>307</v>
      </c>
      <c r="B34" s="80" t="str">
        <f>'дод 5'!A124</f>
        <v>4082</v>
      </c>
      <c r="C34" s="80" t="str">
        <f>'дод 5'!B124</f>
        <v>0829</v>
      </c>
      <c r="D34" s="82" t="str">
        <f>'дод 5'!C124</f>
        <v>Інші заходи в галузі культури і мистецтва</v>
      </c>
      <c r="E34" s="121">
        <v>355081</v>
      </c>
      <c r="F34" s="121"/>
      <c r="G34" s="121"/>
      <c r="H34" s="121"/>
      <c r="I34" s="121"/>
      <c r="J34" s="121"/>
      <c r="K34" s="128">
        <f t="shared" si="7"/>
        <v>0</v>
      </c>
      <c r="L34" s="121">
        <f t="shared" si="13"/>
        <v>0</v>
      </c>
      <c r="M34" s="121"/>
      <c r="N34" s="121"/>
      <c r="O34" s="121"/>
      <c r="P34" s="121"/>
      <c r="Q34" s="121"/>
      <c r="R34" s="121">
        <f t="shared" si="14"/>
        <v>0</v>
      </c>
      <c r="S34" s="121"/>
      <c r="T34" s="121"/>
      <c r="U34" s="121"/>
      <c r="V34" s="121"/>
      <c r="W34" s="121"/>
      <c r="X34" s="122"/>
      <c r="Y34" s="123">
        <f t="shared" si="12"/>
        <v>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</row>
    <row r="35" spans="1:529" s="12" customFormat="1" ht="36.75" customHeight="1" x14ac:dyDescent="0.25">
      <c r="A35" s="83" t="s">
        <v>159</v>
      </c>
      <c r="B35" s="84" t="str">
        <f>'дод 5'!A126</f>
        <v>5011</v>
      </c>
      <c r="C35" s="84" t="str">
        <f>'дод 5'!B126</f>
        <v>0810</v>
      </c>
      <c r="D35" s="81" t="str">
        <f>'дод 5'!C126</f>
        <v>Проведення навчально-тренувальних зборів і змагань з олімпійських видів спорту</v>
      </c>
      <c r="E35" s="121">
        <v>650000</v>
      </c>
      <c r="F35" s="121"/>
      <c r="G35" s="121"/>
      <c r="H35" s="121">
        <v>104088</v>
      </c>
      <c r="I35" s="121"/>
      <c r="J35" s="121"/>
      <c r="K35" s="128">
        <f t="shared" si="7"/>
        <v>16.013538461538463</v>
      </c>
      <c r="L35" s="121">
        <f t="shared" si="13"/>
        <v>0</v>
      </c>
      <c r="M35" s="121"/>
      <c r="N35" s="121"/>
      <c r="O35" s="121"/>
      <c r="P35" s="121"/>
      <c r="Q35" s="121"/>
      <c r="R35" s="121">
        <f t="shared" si="14"/>
        <v>0</v>
      </c>
      <c r="S35" s="121"/>
      <c r="T35" s="121"/>
      <c r="U35" s="121"/>
      <c r="V35" s="121"/>
      <c r="W35" s="121"/>
      <c r="X35" s="122"/>
      <c r="Y35" s="123">
        <f t="shared" si="12"/>
        <v>104088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</row>
    <row r="36" spans="1:529" s="12" customFormat="1" ht="34.5" customHeight="1" x14ac:dyDescent="0.25">
      <c r="A36" s="83" t="s">
        <v>160</v>
      </c>
      <c r="B36" s="84" t="str">
        <f>'дод 5'!A127</f>
        <v>5012</v>
      </c>
      <c r="C36" s="84" t="str">
        <f>'дод 5'!B127</f>
        <v>0810</v>
      </c>
      <c r="D36" s="81" t="str">
        <f>'дод 5'!C127</f>
        <v>Проведення навчально-тренувальних зборів і змагань з неолімпійських видів спорту</v>
      </c>
      <c r="E36" s="121">
        <v>796000</v>
      </c>
      <c r="F36" s="121"/>
      <c r="G36" s="121"/>
      <c r="H36" s="121">
        <v>43639</v>
      </c>
      <c r="I36" s="121"/>
      <c r="J36" s="121"/>
      <c r="K36" s="128">
        <f t="shared" si="7"/>
        <v>5.4822864321608034</v>
      </c>
      <c r="L36" s="121">
        <f t="shared" si="13"/>
        <v>0</v>
      </c>
      <c r="M36" s="121"/>
      <c r="N36" s="121"/>
      <c r="O36" s="121"/>
      <c r="P36" s="121"/>
      <c r="Q36" s="121"/>
      <c r="R36" s="121">
        <f t="shared" si="14"/>
        <v>0</v>
      </c>
      <c r="S36" s="121"/>
      <c r="T36" s="121"/>
      <c r="U36" s="121"/>
      <c r="V36" s="121"/>
      <c r="W36" s="121"/>
      <c r="X36" s="122"/>
      <c r="Y36" s="123">
        <f t="shared" si="12"/>
        <v>43639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</row>
    <row r="37" spans="1:529" s="12" customFormat="1" ht="39" customHeight="1" x14ac:dyDescent="0.25">
      <c r="A37" s="83" t="s">
        <v>161</v>
      </c>
      <c r="B37" s="84" t="str">
        <f>'дод 5'!A128</f>
        <v>5031</v>
      </c>
      <c r="C37" s="84" t="str">
        <f>'дод 5'!B128</f>
        <v>0810</v>
      </c>
      <c r="D37" s="81" t="str">
        <f>'дод 5'!C128</f>
        <v>Утримання та навчально-тренувальна робота комунальних дитячо-юнацьких спортивних шкіл</v>
      </c>
      <c r="E37" s="121">
        <v>16762500</v>
      </c>
      <c r="F37" s="121">
        <v>12531000</v>
      </c>
      <c r="G37" s="121">
        <v>634200</v>
      </c>
      <c r="H37" s="121">
        <v>3863652.2</v>
      </c>
      <c r="I37" s="121">
        <v>2893461.95</v>
      </c>
      <c r="J37" s="121">
        <v>290559.15000000002</v>
      </c>
      <c r="K37" s="128">
        <f t="shared" si="7"/>
        <v>23.049379269202088</v>
      </c>
      <c r="L37" s="121">
        <f t="shared" si="13"/>
        <v>110700</v>
      </c>
      <c r="M37" s="121">
        <v>110700</v>
      </c>
      <c r="N37" s="121"/>
      <c r="O37" s="121"/>
      <c r="P37" s="121"/>
      <c r="Q37" s="121">
        <v>110700</v>
      </c>
      <c r="R37" s="121">
        <f t="shared" si="14"/>
        <v>0</v>
      </c>
      <c r="S37" s="121"/>
      <c r="T37" s="121"/>
      <c r="U37" s="121"/>
      <c r="V37" s="121"/>
      <c r="W37" s="121"/>
      <c r="X37" s="122">
        <f t="shared" si="8"/>
        <v>0</v>
      </c>
      <c r="Y37" s="123">
        <f t="shared" si="12"/>
        <v>3863652.2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</row>
    <row r="38" spans="1:529" s="12" customFormat="1" ht="56.25" x14ac:dyDescent="0.25">
      <c r="A38" s="83" t="s">
        <v>360</v>
      </c>
      <c r="B38" s="84" t="str">
        <f>'дод 5'!A129</f>
        <v>5032</v>
      </c>
      <c r="C38" s="84" t="str">
        <f>'дод 5'!B129</f>
        <v>0810</v>
      </c>
      <c r="D38" s="81" t="str">
        <f>'дод 5'!C129</f>
        <v>Фінансова підтримка дитячо-юнацьких спортивних шкіл фізкультурно-спортивних товариств</v>
      </c>
      <c r="E38" s="121">
        <v>14065800</v>
      </c>
      <c r="F38" s="121"/>
      <c r="G38" s="121"/>
      <c r="H38" s="121">
        <v>3155949.96</v>
      </c>
      <c r="I38" s="121"/>
      <c r="J38" s="121"/>
      <c r="K38" s="128">
        <f t="shared" si="7"/>
        <v>22.437045599965874</v>
      </c>
      <c r="L38" s="121">
        <f t="shared" si="13"/>
        <v>311700</v>
      </c>
      <c r="M38" s="121">
        <v>311700</v>
      </c>
      <c r="N38" s="121"/>
      <c r="O38" s="121"/>
      <c r="P38" s="121"/>
      <c r="Q38" s="121">
        <v>311700</v>
      </c>
      <c r="R38" s="121">
        <f t="shared" si="14"/>
        <v>0</v>
      </c>
      <c r="S38" s="121"/>
      <c r="T38" s="121"/>
      <c r="U38" s="121"/>
      <c r="V38" s="121"/>
      <c r="W38" s="121"/>
      <c r="X38" s="122">
        <f t="shared" si="8"/>
        <v>0</v>
      </c>
      <c r="Y38" s="123">
        <f t="shared" si="12"/>
        <v>3155949.96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</row>
    <row r="39" spans="1:529" s="12" customFormat="1" ht="75" x14ac:dyDescent="0.25">
      <c r="A39" s="83" t="s">
        <v>162</v>
      </c>
      <c r="B39" s="84" t="str">
        <f>'дод 5'!A130</f>
        <v>5061</v>
      </c>
      <c r="C39" s="84" t="str">
        <f>'дод 5'!B130</f>
        <v>0810</v>
      </c>
      <c r="D39" s="81" t="str">
        <f>'дод 5'!C130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121">
        <v>4889100</v>
      </c>
      <c r="F39" s="121">
        <v>2987400</v>
      </c>
      <c r="G39" s="121">
        <v>288100</v>
      </c>
      <c r="H39" s="121">
        <v>1011329.11</v>
      </c>
      <c r="I39" s="121">
        <v>700721.95</v>
      </c>
      <c r="J39" s="121">
        <v>119065.54</v>
      </c>
      <c r="K39" s="128">
        <f t="shared" si="7"/>
        <v>20.685384017508333</v>
      </c>
      <c r="L39" s="121">
        <f t="shared" si="13"/>
        <v>1772994</v>
      </c>
      <c r="M39" s="121">
        <v>1560000</v>
      </c>
      <c r="N39" s="121">
        <v>212994</v>
      </c>
      <c r="O39" s="121">
        <v>119291</v>
      </c>
      <c r="P39" s="121">
        <v>50432</v>
      </c>
      <c r="Q39" s="121">
        <v>1560000</v>
      </c>
      <c r="R39" s="121">
        <f t="shared" si="14"/>
        <v>19854.21</v>
      </c>
      <c r="S39" s="121"/>
      <c r="T39" s="121">
        <v>19854.21</v>
      </c>
      <c r="U39" s="121"/>
      <c r="V39" s="121">
        <v>1372.37</v>
      </c>
      <c r="W39" s="121"/>
      <c r="X39" s="122">
        <f t="shared" si="8"/>
        <v>1.1198125881982679</v>
      </c>
      <c r="Y39" s="123">
        <f t="shared" si="12"/>
        <v>1031183.32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</row>
    <row r="40" spans="1:529" s="12" customFormat="1" ht="56.25" x14ac:dyDescent="0.25">
      <c r="A40" s="83" t="s">
        <v>352</v>
      </c>
      <c r="B40" s="84" t="str">
        <f>'дод 5'!A131</f>
        <v>5062</v>
      </c>
      <c r="C40" s="84" t="str">
        <f>'дод 5'!B131</f>
        <v>0810</v>
      </c>
      <c r="D40" s="81" t="str">
        <f>'дод 5'!C131</f>
        <v>Підтримка спорту вищих досягнень та організацій, які здійснюють фізкультурно-спортивну діяльність в регіоні</v>
      </c>
      <c r="E40" s="121">
        <v>11366300</v>
      </c>
      <c r="F40" s="121"/>
      <c r="G40" s="121"/>
      <c r="H40" s="121">
        <v>3651438.89</v>
      </c>
      <c r="I40" s="121"/>
      <c r="J40" s="121"/>
      <c r="K40" s="128">
        <f t="shared" si="7"/>
        <v>32.125132101035518</v>
      </c>
      <c r="L40" s="121">
        <f t="shared" si="13"/>
        <v>0</v>
      </c>
      <c r="M40" s="121"/>
      <c r="N40" s="121"/>
      <c r="O40" s="121"/>
      <c r="P40" s="121"/>
      <c r="Q40" s="121"/>
      <c r="R40" s="121">
        <f t="shared" si="14"/>
        <v>0</v>
      </c>
      <c r="S40" s="121"/>
      <c r="T40" s="121"/>
      <c r="U40" s="121"/>
      <c r="V40" s="121"/>
      <c r="W40" s="121"/>
      <c r="X40" s="122"/>
      <c r="Y40" s="123">
        <f t="shared" si="12"/>
        <v>3651438.89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</row>
    <row r="41" spans="1:529" s="12" customFormat="1" ht="41.25" x14ac:dyDescent="0.25">
      <c r="A41" s="83" t="s">
        <v>417</v>
      </c>
      <c r="B41" s="84">
        <v>7325</v>
      </c>
      <c r="C41" s="85" t="s">
        <v>113</v>
      </c>
      <c r="D41" s="86" t="s">
        <v>554</v>
      </c>
      <c r="E41" s="121">
        <v>0</v>
      </c>
      <c r="F41" s="121"/>
      <c r="G41" s="121"/>
      <c r="H41" s="121"/>
      <c r="I41" s="121"/>
      <c r="J41" s="121"/>
      <c r="K41" s="127"/>
      <c r="L41" s="121">
        <f t="shared" si="13"/>
        <v>9790000</v>
      </c>
      <c r="M41" s="121">
        <v>9790000</v>
      </c>
      <c r="N41" s="121"/>
      <c r="O41" s="121"/>
      <c r="P41" s="121"/>
      <c r="Q41" s="121">
        <v>9790000</v>
      </c>
      <c r="R41" s="121">
        <f t="shared" si="14"/>
        <v>0</v>
      </c>
      <c r="S41" s="121"/>
      <c r="T41" s="121"/>
      <c r="U41" s="121"/>
      <c r="V41" s="121"/>
      <c r="W41" s="121"/>
      <c r="X41" s="119">
        <f t="shared" si="8"/>
        <v>0</v>
      </c>
      <c r="Y41" s="120">
        <f t="shared" si="12"/>
        <v>0</v>
      </c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</row>
    <row r="42" spans="1:529" s="12" customFormat="1" ht="41.25" x14ac:dyDescent="0.25">
      <c r="A42" s="83" t="s">
        <v>418</v>
      </c>
      <c r="B42" s="84">
        <v>7330</v>
      </c>
      <c r="C42" s="85" t="s">
        <v>113</v>
      </c>
      <c r="D42" s="86" t="s">
        <v>555</v>
      </c>
      <c r="E42" s="121">
        <v>0</v>
      </c>
      <c r="F42" s="121"/>
      <c r="G42" s="121"/>
      <c r="H42" s="121"/>
      <c r="I42" s="121"/>
      <c r="J42" s="121"/>
      <c r="K42" s="127"/>
      <c r="L42" s="121">
        <f t="shared" si="13"/>
        <v>400000</v>
      </c>
      <c r="M42" s="121">
        <v>400000</v>
      </c>
      <c r="N42" s="121"/>
      <c r="O42" s="121"/>
      <c r="P42" s="121"/>
      <c r="Q42" s="121">
        <v>400000</v>
      </c>
      <c r="R42" s="121">
        <f t="shared" si="14"/>
        <v>0</v>
      </c>
      <c r="S42" s="121"/>
      <c r="T42" s="121"/>
      <c r="U42" s="121"/>
      <c r="V42" s="121"/>
      <c r="W42" s="121"/>
      <c r="X42" s="119">
        <f t="shared" si="8"/>
        <v>0</v>
      </c>
      <c r="Y42" s="120">
        <f t="shared" si="12"/>
        <v>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</row>
    <row r="43" spans="1:529" s="12" customFormat="1" ht="37.5" x14ac:dyDescent="0.25">
      <c r="A43" s="83" t="s">
        <v>163</v>
      </c>
      <c r="B43" s="84" t="str">
        <f>'дод 5'!A169</f>
        <v>7412</v>
      </c>
      <c r="C43" s="84" t="str">
        <f>'дод 5'!B169</f>
        <v>0451</v>
      </c>
      <c r="D43" s="81" t="str">
        <f>'дод 5'!C169</f>
        <v>Регулювання цін на послуги місцевого автотранспорту</v>
      </c>
      <c r="E43" s="121">
        <v>7417200</v>
      </c>
      <c r="F43" s="121"/>
      <c r="G43" s="121"/>
      <c r="H43" s="121">
        <v>935099</v>
      </c>
      <c r="I43" s="121"/>
      <c r="J43" s="121"/>
      <c r="K43" s="128">
        <f t="shared" si="7"/>
        <v>12.607169821495981</v>
      </c>
      <c r="L43" s="121">
        <f t="shared" si="13"/>
        <v>0</v>
      </c>
      <c r="M43" s="121"/>
      <c r="N43" s="121"/>
      <c r="O43" s="121"/>
      <c r="P43" s="121"/>
      <c r="Q43" s="121"/>
      <c r="R43" s="121">
        <f t="shared" si="14"/>
        <v>0</v>
      </c>
      <c r="S43" s="121"/>
      <c r="T43" s="121"/>
      <c r="U43" s="121"/>
      <c r="V43" s="121"/>
      <c r="W43" s="121"/>
      <c r="X43" s="122"/>
      <c r="Y43" s="123">
        <f t="shared" si="12"/>
        <v>935099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</row>
    <row r="44" spans="1:529" s="12" customFormat="1" ht="24" customHeight="1" x14ac:dyDescent="0.25">
      <c r="A44" s="83" t="s">
        <v>380</v>
      </c>
      <c r="B44" s="84">
        <f>'дод 5'!A170</f>
        <v>7413</v>
      </c>
      <c r="C44" s="84" t="str">
        <f>'дод 5'!B170</f>
        <v>0451</v>
      </c>
      <c r="D44" s="87" t="str">
        <f>'дод 5'!C170</f>
        <v>Інші заходи у сфері автотранспорту</v>
      </c>
      <c r="E44" s="121">
        <v>11000000</v>
      </c>
      <c r="F44" s="121"/>
      <c r="G44" s="121"/>
      <c r="H44" s="121">
        <v>3998100</v>
      </c>
      <c r="I44" s="121"/>
      <c r="J44" s="121"/>
      <c r="K44" s="128">
        <f t="shared" si="7"/>
        <v>36.346363636363641</v>
      </c>
      <c r="L44" s="121">
        <f t="shared" si="13"/>
        <v>0</v>
      </c>
      <c r="M44" s="121"/>
      <c r="N44" s="121"/>
      <c r="O44" s="121"/>
      <c r="P44" s="121"/>
      <c r="Q44" s="121"/>
      <c r="R44" s="121">
        <f t="shared" si="14"/>
        <v>0</v>
      </c>
      <c r="S44" s="121"/>
      <c r="T44" s="121"/>
      <c r="U44" s="121"/>
      <c r="V44" s="121"/>
      <c r="W44" s="121"/>
      <c r="X44" s="122"/>
      <c r="Y44" s="123">
        <f t="shared" si="12"/>
        <v>3998100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</row>
    <row r="45" spans="1:529" s="12" customFormat="1" ht="24" customHeight="1" x14ac:dyDescent="0.25">
      <c r="A45" s="83" t="s">
        <v>381</v>
      </c>
      <c r="B45" s="84">
        <f>'дод 5'!A171</f>
        <v>7426</v>
      </c>
      <c r="C45" s="83" t="s">
        <v>416</v>
      </c>
      <c r="D45" s="87" t="str">
        <f>'дод 5'!C171</f>
        <v>Інші заходи у сфері електротранспорту</v>
      </c>
      <c r="E45" s="121">
        <v>30742296</v>
      </c>
      <c r="F45" s="121"/>
      <c r="G45" s="121"/>
      <c r="H45" s="121">
        <v>10780000</v>
      </c>
      <c r="I45" s="121"/>
      <c r="J45" s="121"/>
      <c r="K45" s="128">
        <f t="shared" si="7"/>
        <v>35.065695808797102</v>
      </c>
      <c r="L45" s="121">
        <f t="shared" si="13"/>
        <v>0</v>
      </c>
      <c r="M45" s="121"/>
      <c r="N45" s="121"/>
      <c r="O45" s="121"/>
      <c r="P45" s="121"/>
      <c r="Q45" s="121"/>
      <c r="R45" s="121">
        <f t="shared" si="14"/>
        <v>0</v>
      </c>
      <c r="S45" s="121"/>
      <c r="T45" s="121"/>
      <c r="U45" s="121"/>
      <c r="V45" s="121"/>
      <c r="W45" s="121"/>
      <c r="X45" s="122"/>
      <c r="Y45" s="123">
        <f t="shared" si="12"/>
        <v>10780000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</row>
    <row r="46" spans="1:529" s="12" customFormat="1" ht="24" customHeight="1" x14ac:dyDescent="0.25">
      <c r="A46" s="83" t="s">
        <v>453</v>
      </c>
      <c r="B46" s="83" t="s">
        <v>454</v>
      </c>
      <c r="C46" s="83" t="s">
        <v>403</v>
      </c>
      <c r="D46" s="87" t="s">
        <v>460</v>
      </c>
      <c r="E46" s="121">
        <v>2725480</v>
      </c>
      <c r="F46" s="121"/>
      <c r="G46" s="121"/>
      <c r="H46" s="121"/>
      <c r="I46" s="121"/>
      <c r="J46" s="121"/>
      <c r="K46" s="128">
        <f t="shared" si="7"/>
        <v>0</v>
      </c>
      <c r="L46" s="121">
        <f t="shared" si="13"/>
        <v>0</v>
      </c>
      <c r="M46" s="121"/>
      <c r="N46" s="121"/>
      <c r="O46" s="121"/>
      <c r="P46" s="121"/>
      <c r="Q46" s="121"/>
      <c r="R46" s="121">
        <f t="shared" si="14"/>
        <v>0</v>
      </c>
      <c r="S46" s="121"/>
      <c r="T46" s="121"/>
      <c r="U46" s="121"/>
      <c r="V46" s="121"/>
      <c r="W46" s="121"/>
      <c r="X46" s="122"/>
      <c r="Y46" s="123">
        <f t="shared" si="12"/>
        <v>0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</row>
    <row r="47" spans="1:529" s="12" customFormat="1" ht="37.5" x14ac:dyDescent="0.25">
      <c r="A47" s="83" t="s">
        <v>236</v>
      </c>
      <c r="B47" s="84" t="str">
        <f>'дод 5'!A177</f>
        <v>7530</v>
      </c>
      <c r="C47" s="84" t="str">
        <f>'дод 5'!B177</f>
        <v>0460</v>
      </c>
      <c r="D47" s="81" t="s">
        <v>237</v>
      </c>
      <c r="E47" s="121">
        <v>10400000</v>
      </c>
      <c r="F47" s="121"/>
      <c r="G47" s="121"/>
      <c r="H47" s="121">
        <v>771990.81</v>
      </c>
      <c r="I47" s="121"/>
      <c r="J47" s="121"/>
      <c r="K47" s="128">
        <f t="shared" si="7"/>
        <v>7.4229885576923085</v>
      </c>
      <c r="L47" s="121">
        <f t="shared" si="13"/>
        <v>0</v>
      </c>
      <c r="M47" s="121"/>
      <c r="N47" s="121"/>
      <c r="O47" s="121"/>
      <c r="P47" s="121"/>
      <c r="Q47" s="121"/>
      <c r="R47" s="121">
        <f t="shared" si="14"/>
        <v>0</v>
      </c>
      <c r="S47" s="121"/>
      <c r="T47" s="121"/>
      <c r="U47" s="121"/>
      <c r="V47" s="121"/>
      <c r="W47" s="121"/>
      <c r="X47" s="122"/>
      <c r="Y47" s="123">
        <f t="shared" si="12"/>
        <v>771990.81</v>
      </c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</row>
    <row r="48" spans="1:529" s="12" customFormat="1" ht="37.5" x14ac:dyDescent="0.25">
      <c r="A48" s="83" t="s">
        <v>164</v>
      </c>
      <c r="B48" s="84" t="str">
        <f>'дод 5'!A180</f>
        <v>7610</v>
      </c>
      <c r="C48" s="84" t="str">
        <f>'дод 5'!B180</f>
        <v>0411</v>
      </c>
      <c r="D48" s="81" t="str">
        <f>'дод 5'!C180</f>
        <v>Сприяння розвитку малого та середнього підприємництва</v>
      </c>
      <c r="E48" s="121">
        <v>60000</v>
      </c>
      <c r="F48" s="121"/>
      <c r="G48" s="121"/>
      <c r="H48" s="121"/>
      <c r="I48" s="121"/>
      <c r="J48" s="121"/>
      <c r="K48" s="128">
        <f t="shared" si="7"/>
        <v>0</v>
      </c>
      <c r="L48" s="121">
        <f t="shared" si="13"/>
        <v>0</v>
      </c>
      <c r="M48" s="121"/>
      <c r="N48" s="121"/>
      <c r="O48" s="121"/>
      <c r="P48" s="121"/>
      <c r="Q48" s="121"/>
      <c r="R48" s="121">
        <f t="shared" si="14"/>
        <v>0</v>
      </c>
      <c r="S48" s="121"/>
      <c r="T48" s="121"/>
      <c r="U48" s="121"/>
      <c r="V48" s="121"/>
      <c r="W48" s="121"/>
      <c r="X48" s="122"/>
      <c r="Y48" s="123">
        <f t="shared" si="12"/>
        <v>0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</row>
    <row r="49" spans="1:529" s="12" customFormat="1" ht="37.5" x14ac:dyDescent="0.25">
      <c r="A49" s="83" t="s">
        <v>165</v>
      </c>
      <c r="B49" s="84" t="str">
        <f>'дод 5'!A185</f>
        <v>7670</v>
      </c>
      <c r="C49" s="84" t="str">
        <f>'дод 5'!B185</f>
        <v>0490</v>
      </c>
      <c r="D49" s="81" t="s">
        <v>25</v>
      </c>
      <c r="E49" s="121">
        <v>0</v>
      </c>
      <c r="F49" s="121"/>
      <c r="G49" s="121"/>
      <c r="H49" s="121"/>
      <c r="I49" s="121"/>
      <c r="J49" s="121"/>
      <c r="K49" s="128"/>
      <c r="L49" s="121">
        <f t="shared" si="13"/>
        <v>18997900</v>
      </c>
      <c r="M49" s="121">
        <v>18997900</v>
      </c>
      <c r="N49" s="121"/>
      <c r="O49" s="121"/>
      <c r="P49" s="121"/>
      <c r="Q49" s="121">
        <v>18997900</v>
      </c>
      <c r="R49" s="121">
        <f t="shared" si="14"/>
        <v>0</v>
      </c>
      <c r="S49" s="121"/>
      <c r="T49" s="121"/>
      <c r="U49" s="121"/>
      <c r="V49" s="121"/>
      <c r="W49" s="121"/>
      <c r="X49" s="122">
        <f t="shared" si="8"/>
        <v>0</v>
      </c>
      <c r="Y49" s="123">
        <f t="shared" si="12"/>
        <v>0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</row>
    <row r="50" spans="1:529" s="12" customFormat="1" ht="36.75" customHeight="1" x14ac:dyDescent="0.25">
      <c r="A50" s="83" t="s">
        <v>250</v>
      </c>
      <c r="B50" s="84" t="str">
        <f>'дод 5'!A187</f>
        <v>7680</v>
      </c>
      <c r="C50" s="84" t="str">
        <f>'дод 5'!B187</f>
        <v>0490</v>
      </c>
      <c r="D50" s="81" t="str">
        <f>'дод 5'!C187</f>
        <v>Членські внески до асоціацій органів місцевого самоврядування</v>
      </c>
      <c r="E50" s="121">
        <v>356337</v>
      </c>
      <c r="F50" s="121"/>
      <c r="G50" s="121"/>
      <c r="H50" s="121">
        <v>69000</v>
      </c>
      <c r="I50" s="121"/>
      <c r="J50" s="121"/>
      <c r="K50" s="128">
        <f t="shared" si="7"/>
        <v>19.363692235159412</v>
      </c>
      <c r="L50" s="121">
        <f t="shared" si="13"/>
        <v>0</v>
      </c>
      <c r="M50" s="121"/>
      <c r="N50" s="121"/>
      <c r="O50" s="121"/>
      <c r="P50" s="121"/>
      <c r="Q50" s="121"/>
      <c r="R50" s="121">
        <f t="shared" si="14"/>
        <v>0</v>
      </c>
      <c r="S50" s="121"/>
      <c r="T50" s="121"/>
      <c r="U50" s="121"/>
      <c r="V50" s="121"/>
      <c r="W50" s="121"/>
      <c r="X50" s="122"/>
      <c r="Y50" s="123">
        <f t="shared" si="12"/>
        <v>69000</v>
      </c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</row>
    <row r="51" spans="1:529" s="12" customFormat="1" ht="162" customHeight="1" x14ac:dyDescent="0.25">
      <c r="A51" s="83" t="s">
        <v>304</v>
      </c>
      <c r="B51" s="84" t="str">
        <f>'дод 5'!A188</f>
        <v>7691</v>
      </c>
      <c r="C51" s="84" t="str">
        <f>'дод 5'!B188</f>
        <v>0490</v>
      </c>
      <c r="D51" s="81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1" s="121">
        <v>0</v>
      </c>
      <c r="F51" s="121"/>
      <c r="G51" s="121"/>
      <c r="H51" s="121"/>
      <c r="I51" s="121"/>
      <c r="J51" s="121"/>
      <c r="K51" s="128"/>
      <c r="L51" s="121">
        <f t="shared" si="13"/>
        <v>54101</v>
      </c>
      <c r="M51" s="121"/>
      <c r="N51" s="121">
        <v>54101</v>
      </c>
      <c r="O51" s="121"/>
      <c r="P51" s="121"/>
      <c r="Q51" s="121"/>
      <c r="R51" s="121">
        <f t="shared" si="14"/>
        <v>0</v>
      </c>
      <c r="S51" s="121"/>
      <c r="T51" s="121"/>
      <c r="U51" s="121"/>
      <c r="V51" s="121"/>
      <c r="W51" s="121"/>
      <c r="X51" s="122">
        <f t="shared" si="8"/>
        <v>0</v>
      </c>
      <c r="Y51" s="123">
        <f t="shared" si="12"/>
        <v>0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</row>
    <row r="52" spans="1:529" s="12" customFormat="1" ht="23.25" customHeight="1" x14ac:dyDescent="0.25">
      <c r="A52" s="83" t="s">
        <v>243</v>
      </c>
      <c r="B52" s="84" t="str">
        <f>'дод 5'!A189</f>
        <v>7693</v>
      </c>
      <c r="C52" s="84" t="str">
        <f>'дод 5'!B189</f>
        <v>0490</v>
      </c>
      <c r="D52" s="81" t="str">
        <f>'дод 5'!C189</f>
        <v>Інші заходи, пов'язані з економічною діяльністю</v>
      </c>
      <c r="E52" s="121">
        <v>1129332</v>
      </c>
      <c r="F52" s="121"/>
      <c r="G52" s="121"/>
      <c r="H52" s="121"/>
      <c r="I52" s="121"/>
      <c r="J52" s="121"/>
      <c r="K52" s="128">
        <f t="shared" si="7"/>
        <v>0</v>
      </c>
      <c r="L52" s="121">
        <f t="shared" si="13"/>
        <v>0</v>
      </c>
      <c r="M52" s="121"/>
      <c r="N52" s="121"/>
      <c r="O52" s="121"/>
      <c r="P52" s="121"/>
      <c r="Q52" s="121"/>
      <c r="R52" s="121">
        <f t="shared" si="14"/>
        <v>0</v>
      </c>
      <c r="S52" s="121"/>
      <c r="T52" s="121"/>
      <c r="U52" s="121"/>
      <c r="V52" s="121"/>
      <c r="W52" s="121"/>
      <c r="X52" s="122"/>
      <c r="Y52" s="123">
        <f t="shared" si="12"/>
        <v>0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</row>
    <row r="53" spans="1:529" s="12" customFormat="1" ht="42.75" customHeight="1" x14ac:dyDescent="0.25">
      <c r="A53" s="83" t="s">
        <v>166</v>
      </c>
      <c r="B53" s="84" t="str">
        <f>'дод 5'!A196</f>
        <v>8110</v>
      </c>
      <c r="C53" s="84" t="str">
        <f>'дод 5'!B196</f>
        <v>0320</v>
      </c>
      <c r="D53" s="81" t="str">
        <f>'дод 5'!C196</f>
        <v>Заходи із запобігання та ліквідації надзвичайних ситуацій та наслідків стихійного лиха</v>
      </c>
      <c r="E53" s="121">
        <v>251700</v>
      </c>
      <c r="F53" s="121"/>
      <c r="G53" s="121">
        <v>6500</v>
      </c>
      <c r="H53" s="121">
        <v>2033.7</v>
      </c>
      <c r="I53" s="121"/>
      <c r="J53" s="121">
        <v>182</v>
      </c>
      <c r="K53" s="128">
        <f t="shared" si="7"/>
        <v>0.80798569725864122</v>
      </c>
      <c r="L53" s="121">
        <f t="shared" si="13"/>
        <v>1430052</v>
      </c>
      <c r="M53" s="121">
        <v>1430052</v>
      </c>
      <c r="N53" s="121"/>
      <c r="O53" s="121"/>
      <c r="P53" s="121"/>
      <c r="Q53" s="121">
        <v>1430052</v>
      </c>
      <c r="R53" s="121">
        <f t="shared" si="14"/>
        <v>0</v>
      </c>
      <c r="S53" s="121"/>
      <c r="T53" s="121"/>
      <c r="U53" s="121"/>
      <c r="V53" s="121"/>
      <c r="W53" s="121"/>
      <c r="X53" s="122">
        <f t="shared" si="8"/>
        <v>0</v>
      </c>
      <c r="Y53" s="123">
        <f t="shared" si="12"/>
        <v>2033.7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</row>
    <row r="54" spans="1:529" s="12" customFormat="1" ht="37.5" x14ac:dyDescent="0.25">
      <c r="A54" s="83" t="s">
        <v>226</v>
      </c>
      <c r="B54" s="84" t="str">
        <f>'дод 5'!A197</f>
        <v>8120</v>
      </c>
      <c r="C54" s="84" t="str">
        <f>'дод 5'!B197</f>
        <v>0320</v>
      </c>
      <c r="D54" s="81" t="str">
        <f>'дод 5'!C197</f>
        <v>Заходи з організації рятування на водах, у т.ч. за рахунок:</v>
      </c>
      <c r="E54" s="121">
        <v>2454660</v>
      </c>
      <c r="F54" s="121">
        <v>1906900</v>
      </c>
      <c r="G54" s="121">
        <v>79260</v>
      </c>
      <c r="H54" s="121">
        <v>566190.42000000004</v>
      </c>
      <c r="I54" s="121">
        <v>446662.51</v>
      </c>
      <c r="J54" s="121">
        <v>13616.5</v>
      </c>
      <c r="K54" s="128">
        <f t="shared" si="7"/>
        <v>23.065940700545088</v>
      </c>
      <c r="L54" s="121">
        <f t="shared" si="13"/>
        <v>5700</v>
      </c>
      <c r="M54" s="121"/>
      <c r="N54" s="121">
        <v>5700</v>
      </c>
      <c r="O54" s="121"/>
      <c r="P54" s="121">
        <v>1400</v>
      </c>
      <c r="Q54" s="121"/>
      <c r="R54" s="121">
        <f t="shared" si="14"/>
        <v>2000</v>
      </c>
      <c r="S54" s="121"/>
      <c r="T54" s="121">
        <v>2000</v>
      </c>
      <c r="U54" s="121"/>
      <c r="V54" s="121"/>
      <c r="W54" s="121"/>
      <c r="X54" s="122">
        <f t="shared" si="8"/>
        <v>35.087719298245609</v>
      </c>
      <c r="Y54" s="123">
        <f t="shared" si="12"/>
        <v>568190.42000000004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</row>
    <row r="55" spans="1:529" s="14" customFormat="1" ht="75.75" customHeight="1" x14ac:dyDescent="0.25">
      <c r="A55" s="88"/>
      <c r="B55" s="89"/>
      <c r="C55" s="89"/>
      <c r="D55" s="90" t="str">
        <f>'дод 5'!C198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5" s="124">
        <v>389575</v>
      </c>
      <c r="F55" s="124">
        <v>319325</v>
      </c>
      <c r="G55" s="124"/>
      <c r="H55" s="124">
        <v>87262</v>
      </c>
      <c r="I55" s="124">
        <v>71526</v>
      </c>
      <c r="J55" s="124"/>
      <c r="K55" s="129">
        <f t="shared" si="7"/>
        <v>22.399281268048515</v>
      </c>
      <c r="L55" s="124">
        <f t="shared" si="13"/>
        <v>0</v>
      </c>
      <c r="M55" s="124"/>
      <c r="N55" s="124"/>
      <c r="O55" s="124"/>
      <c r="P55" s="124"/>
      <c r="Q55" s="124"/>
      <c r="R55" s="124">
        <f t="shared" si="14"/>
        <v>0</v>
      </c>
      <c r="S55" s="124"/>
      <c r="T55" s="124"/>
      <c r="U55" s="124"/>
      <c r="V55" s="124"/>
      <c r="W55" s="124"/>
      <c r="X55" s="125"/>
      <c r="Y55" s="126">
        <f t="shared" si="12"/>
        <v>87262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</row>
    <row r="56" spans="1:529" s="12" customFormat="1" ht="21.75" customHeight="1" x14ac:dyDescent="0.25">
      <c r="A56" s="83" t="s">
        <v>246</v>
      </c>
      <c r="B56" s="84" t="str">
        <f>'дод 5'!A200</f>
        <v>8230</v>
      </c>
      <c r="C56" s="84" t="str">
        <f>'дод 5'!B200</f>
        <v>0380</v>
      </c>
      <c r="D56" s="81" t="str">
        <f>'дод 5'!C200</f>
        <v>Інші заходи громадського порядку та безпеки</v>
      </c>
      <c r="E56" s="121">
        <v>351800</v>
      </c>
      <c r="F56" s="121"/>
      <c r="G56" s="121">
        <v>193600</v>
      </c>
      <c r="H56" s="121">
        <v>101151.96</v>
      </c>
      <c r="I56" s="121"/>
      <c r="J56" s="121">
        <v>96856.8</v>
      </c>
      <c r="K56" s="128">
        <f t="shared" si="7"/>
        <v>28.752689027856736</v>
      </c>
      <c r="L56" s="121">
        <f t="shared" si="13"/>
        <v>0</v>
      </c>
      <c r="M56" s="121"/>
      <c r="N56" s="121"/>
      <c r="O56" s="121"/>
      <c r="P56" s="121"/>
      <c r="Q56" s="121"/>
      <c r="R56" s="121">
        <f t="shared" si="14"/>
        <v>0</v>
      </c>
      <c r="S56" s="121"/>
      <c r="T56" s="121"/>
      <c r="U56" s="121"/>
      <c r="V56" s="121"/>
      <c r="W56" s="121"/>
      <c r="X56" s="122"/>
      <c r="Y56" s="123">
        <f t="shared" si="12"/>
        <v>101151.96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</row>
    <row r="57" spans="1:529" s="12" customFormat="1" ht="36" customHeight="1" x14ac:dyDescent="0.25">
      <c r="A57" s="79" t="s">
        <v>167</v>
      </c>
      <c r="B57" s="80" t="str">
        <f>'дод 5'!A203</f>
        <v>8340</v>
      </c>
      <c r="C57" s="80" t="str">
        <f>'дод 5'!B203</f>
        <v>0540</v>
      </c>
      <c r="D57" s="82" t="str">
        <f>'дод 5'!C203</f>
        <v>Природоохоронні заходи за рахунок цільових фондів</v>
      </c>
      <c r="E57" s="121">
        <v>0</v>
      </c>
      <c r="F57" s="121"/>
      <c r="G57" s="121"/>
      <c r="H57" s="121"/>
      <c r="I57" s="121"/>
      <c r="J57" s="121"/>
      <c r="K57" s="128"/>
      <c r="L57" s="121">
        <f t="shared" si="13"/>
        <v>250000</v>
      </c>
      <c r="M57" s="121"/>
      <c r="N57" s="121">
        <v>250000</v>
      </c>
      <c r="O57" s="121"/>
      <c r="P57" s="121"/>
      <c r="Q57" s="121"/>
      <c r="R57" s="121">
        <f t="shared" si="14"/>
        <v>0</v>
      </c>
      <c r="S57" s="121"/>
      <c r="T57" s="121"/>
      <c r="U57" s="121"/>
      <c r="V57" s="121"/>
      <c r="W57" s="121"/>
      <c r="X57" s="122">
        <f t="shared" si="8"/>
        <v>0</v>
      </c>
      <c r="Y57" s="123">
        <f t="shared" si="12"/>
        <v>0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</row>
    <row r="58" spans="1:529" s="12" customFormat="1" ht="15.75" hidden="1" customHeight="1" x14ac:dyDescent="0.25">
      <c r="A58" s="83" t="s">
        <v>257</v>
      </c>
      <c r="B58" s="84" t="str">
        <f>'дод 5'!A205</f>
        <v>8420</v>
      </c>
      <c r="C58" s="84" t="str">
        <f>'дод 5'!B205</f>
        <v>0830</v>
      </c>
      <c r="D58" s="81" t="str">
        <f>'дод 5'!C205</f>
        <v>Інші заходи у сфері засобів масової інформації</v>
      </c>
      <c r="E58" s="121"/>
      <c r="F58" s="121"/>
      <c r="G58" s="121"/>
      <c r="H58" s="121"/>
      <c r="I58" s="121"/>
      <c r="J58" s="121"/>
      <c r="K58" s="127" t="e">
        <f t="shared" si="7"/>
        <v>#DIV/0!</v>
      </c>
      <c r="L58" s="121">
        <f t="shared" ref="L58:L59" si="15">N58+Q58</f>
        <v>0</v>
      </c>
      <c r="M58" s="121"/>
      <c r="N58" s="121"/>
      <c r="O58" s="121"/>
      <c r="P58" s="121"/>
      <c r="Q58" s="121"/>
      <c r="R58" s="121">
        <f t="shared" si="14"/>
        <v>0</v>
      </c>
      <c r="S58" s="121"/>
      <c r="T58" s="121"/>
      <c r="U58" s="121"/>
      <c r="V58" s="121"/>
      <c r="W58" s="121"/>
      <c r="X58" s="119" t="e">
        <f t="shared" si="8"/>
        <v>#DIV/0!</v>
      </c>
      <c r="Y58" s="120">
        <f t="shared" si="12"/>
        <v>0</v>
      </c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</row>
    <row r="59" spans="1:529" s="12" customFormat="1" ht="47.25" hidden="1" customHeight="1" x14ac:dyDescent="0.25">
      <c r="A59" s="83" t="s">
        <v>384</v>
      </c>
      <c r="B59" s="84">
        <v>9800</v>
      </c>
      <c r="C59" s="83" t="s">
        <v>46</v>
      </c>
      <c r="D59" s="81" t="s">
        <v>370</v>
      </c>
      <c r="E59" s="121"/>
      <c r="F59" s="121"/>
      <c r="G59" s="121"/>
      <c r="H59" s="121"/>
      <c r="I59" s="121"/>
      <c r="J59" s="121"/>
      <c r="K59" s="127" t="e">
        <f t="shared" si="7"/>
        <v>#DIV/0!</v>
      </c>
      <c r="L59" s="121">
        <f t="shared" si="15"/>
        <v>0</v>
      </c>
      <c r="M59" s="121"/>
      <c r="N59" s="121"/>
      <c r="O59" s="121"/>
      <c r="P59" s="121"/>
      <c r="Q59" s="121"/>
      <c r="R59" s="121">
        <f t="shared" si="14"/>
        <v>0</v>
      </c>
      <c r="S59" s="121"/>
      <c r="T59" s="121"/>
      <c r="U59" s="121"/>
      <c r="V59" s="121"/>
      <c r="W59" s="121"/>
      <c r="X59" s="119" t="e">
        <f t="shared" si="8"/>
        <v>#DIV/0!</v>
      </c>
      <c r="Y59" s="120">
        <f t="shared" si="12"/>
        <v>0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</row>
    <row r="60" spans="1:529" s="17" customFormat="1" ht="37.5" x14ac:dyDescent="0.25">
      <c r="A60" s="91" t="s">
        <v>168</v>
      </c>
      <c r="B60" s="92"/>
      <c r="C60" s="92"/>
      <c r="D60" s="93" t="s">
        <v>26</v>
      </c>
      <c r="E60" s="118">
        <f>E61</f>
        <v>1127103405.6300001</v>
      </c>
      <c r="F60" s="118">
        <f t="shared" ref="F60:L60" si="16">F61</f>
        <v>779046624</v>
      </c>
      <c r="G60" s="118">
        <f t="shared" si="16"/>
        <v>56719650</v>
      </c>
      <c r="H60" s="118">
        <f t="shared" si="16"/>
        <v>261574367.85999998</v>
      </c>
      <c r="I60" s="118">
        <f t="shared" si="16"/>
        <v>174592375.28</v>
      </c>
      <c r="J60" s="118">
        <f t="shared" si="16"/>
        <v>23001466.630000003</v>
      </c>
      <c r="K60" s="127">
        <f t="shared" si="7"/>
        <v>23.207663693802051</v>
      </c>
      <c r="L60" s="118">
        <f t="shared" si="16"/>
        <v>76376510</v>
      </c>
      <c r="M60" s="118">
        <f t="shared" ref="M60" si="17">M61</f>
        <v>38231010</v>
      </c>
      <c r="N60" s="118">
        <f t="shared" ref="N60" si="18">N61</f>
        <v>37485500</v>
      </c>
      <c r="O60" s="118">
        <f t="shared" ref="O60" si="19">O61</f>
        <v>2268060</v>
      </c>
      <c r="P60" s="118">
        <f t="shared" ref="P60" si="20">P61</f>
        <v>139890</v>
      </c>
      <c r="Q60" s="118">
        <f t="shared" ref="Q60:W60" si="21">Q61</f>
        <v>38891010</v>
      </c>
      <c r="R60" s="118">
        <f t="shared" si="21"/>
        <v>9105507.2400000002</v>
      </c>
      <c r="S60" s="118">
        <f t="shared" si="21"/>
        <v>257823.28</v>
      </c>
      <c r="T60" s="118">
        <f t="shared" si="21"/>
        <v>8577398.9699999988</v>
      </c>
      <c r="U60" s="118">
        <f t="shared" si="21"/>
        <v>535240.39</v>
      </c>
      <c r="V60" s="118">
        <f t="shared" si="21"/>
        <v>12506.21</v>
      </c>
      <c r="W60" s="118">
        <f t="shared" si="21"/>
        <v>528108.27</v>
      </c>
      <c r="X60" s="119">
        <f t="shared" si="8"/>
        <v>11.921868700206385</v>
      </c>
      <c r="Y60" s="120">
        <f t="shared" si="12"/>
        <v>270679875.09999996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22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</row>
    <row r="61" spans="1:529" s="24" customFormat="1" ht="38.25" customHeight="1" x14ac:dyDescent="0.3">
      <c r="A61" s="94" t="s">
        <v>169</v>
      </c>
      <c r="B61" s="95"/>
      <c r="C61" s="95"/>
      <c r="D61" s="78" t="s">
        <v>514</v>
      </c>
      <c r="E61" s="114">
        <f>E72+E73+E74+E75+E76+E79+E81+E83+E84+E85+E86+E87+E89+E90+E92+E94+E95+E96+E97+E98+E99+E100+E101+E102</f>
        <v>1127103405.6300001</v>
      </c>
      <c r="F61" s="114">
        <f t="shared" ref="F61:Q61" si="22">F72+F73+F74+F75+F76+F79+F81+F83+F84+F85+F86+F87+F89+F90+F92+F94+F95+F96+F97+F98+F99+F100+F101+F102</f>
        <v>779046624</v>
      </c>
      <c r="G61" s="114">
        <f t="shared" si="22"/>
        <v>56719650</v>
      </c>
      <c r="H61" s="114">
        <f t="shared" ref="H61:J61" si="23">H72+H73+H74+H75+H76+H79+H81+H83+H84+H85+H86+H87+H89+H90+H92+H94+H95+H96+H97+H98+H99+H100+H101+H102</f>
        <v>261574367.85999998</v>
      </c>
      <c r="I61" s="114">
        <f t="shared" si="23"/>
        <v>174592375.28</v>
      </c>
      <c r="J61" s="114">
        <f t="shared" si="23"/>
        <v>23001466.630000003</v>
      </c>
      <c r="K61" s="115">
        <f t="shared" si="7"/>
        <v>23.207663693802051</v>
      </c>
      <c r="L61" s="114">
        <f t="shared" si="22"/>
        <v>76376510</v>
      </c>
      <c r="M61" s="114">
        <f t="shared" si="22"/>
        <v>38231010</v>
      </c>
      <c r="N61" s="114">
        <f t="shared" si="22"/>
        <v>37485500</v>
      </c>
      <c r="O61" s="114">
        <f t="shared" si="22"/>
        <v>2268060</v>
      </c>
      <c r="P61" s="114">
        <f t="shared" si="22"/>
        <v>139890</v>
      </c>
      <c r="Q61" s="114">
        <f t="shared" si="22"/>
        <v>38891010</v>
      </c>
      <c r="R61" s="114">
        <f t="shared" ref="R61:W61" si="24">R72+R73+R74+R75+R76+R79+R81+R83+R84+R85+R86+R87+R89+R90+R92+R94+R95+R96+R97+R98+R99+R100+R101+R102</f>
        <v>9105507.2400000002</v>
      </c>
      <c r="S61" s="114">
        <f t="shared" si="24"/>
        <v>257823.28</v>
      </c>
      <c r="T61" s="114">
        <f t="shared" si="24"/>
        <v>8577398.9699999988</v>
      </c>
      <c r="U61" s="114">
        <f t="shared" si="24"/>
        <v>535240.39</v>
      </c>
      <c r="V61" s="114">
        <f t="shared" si="24"/>
        <v>12506.21</v>
      </c>
      <c r="W61" s="114">
        <f t="shared" si="24"/>
        <v>528108.27</v>
      </c>
      <c r="X61" s="116">
        <f t="shared" si="8"/>
        <v>11.921868700206385</v>
      </c>
      <c r="Y61" s="117">
        <f t="shared" si="12"/>
        <v>270679875.09999996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</row>
    <row r="62" spans="1:529" s="24" customFormat="1" ht="39" x14ac:dyDescent="0.3">
      <c r="A62" s="94"/>
      <c r="B62" s="95"/>
      <c r="C62" s="95"/>
      <c r="D62" s="78" t="s">
        <v>392</v>
      </c>
      <c r="E62" s="114">
        <f>E77+E80</f>
        <v>482448000</v>
      </c>
      <c r="F62" s="114">
        <f t="shared" ref="F62:Q62" si="25">F77+F80</f>
        <v>396066000</v>
      </c>
      <c r="G62" s="114">
        <f t="shared" si="25"/>
        <v>0</v>
      </c>
      <c r="H62" s="114">
        <f t="shared" ref="H62:J62" si="26">H77+H80</f>
        <v>101576044.09</v>
      </c>
      <c r="I62" s="114">
        <f t="shared" si="26"/>
        <v>83421193.790000007</v>
      </c>
      <c r="J62" s="114">
        <f t="shared" si="26"/>
        <v>0</v>
      </c>
      <c r="K62" s="115">
        <f t="shared" si="7"/>
        <v>21.054298927552814</v>
      </c>
      <c r="L62" s="114">
        <f t="shared" si="25"/>
        <v>0</v>
      </c>
      <c r="M62" s="114">
        <f t="shared" si="25"/>
        <v>0</v>
      </c>
      <c r="N62" s="114">
        <f t="shared" si="25"/>
        <v>0</v>
      </c>
      <c r="O62" s="114">
        <f t="shared" si="25"/>
        <v>0</v>
      </c>
      <c r="P62" s="114">
        <f t="shared" si="25"/>
        <v>0</v>
      </c>
      <c r="Q62" s="114">
        <f t="shared" si="25"/>
        <v>0</v>
      </c>
      <c r="R62" s="114">
        <f t="shared" ref="R62:W62" si="27">R77+R80</f>
        <v>0</v>
      </c>
      <c r="S62" s="114">
        <f t="shared" si="27"/>
        <v>0</v>
      </c>
      <c r="T62" s="114">
        <f t="shared" si="27"/>
        <v>0</v>
      </c>
      <c r="U62" s="114">
        <f t="shared" si="27"/>
        <v>0</v>
      </c>
      <c r="V62" s="114">
        <f t="shared" si="27"/>
        <v>0</v>
      </c>
      <c r="W62" s="114">
        <f t="shared" si="27"/>
        <v>0</v>
      </c>
      <c r="X62" s="116"/>
      <c r="Y62" s="117">
        <f t="shared" si="12"/>
        <v>101576044.09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</row>
    <row r="63" spans="1:529" s="24" customFormat="1" ht="45" hidden="1" customHeight="1" x14ac:dyDescent="0.3">
      <c r="A63" s="94"/>
      <c r="B63" s="95"/>
      <c r="C63" s="95"/>
      <c r="D63" s="78" t="s">
        <v>391</v>
      </c>
      <c r="E63" s="114" t="e">
        <f>#REF!</f>
        <v>#REF!</v>
      </c>
      <c r="F63" s="114" t="e">
        <f>#REF!</f>
        <v>#REF!</v>
      </c>
      <c r="G63" s="114" t="e">
        <f>#REF!</f>
        <v>#REF!</v>
      </c>
      <c r="H63" s="114" t="e">
        <f>#REF!</f>
        <v>#REF!</v>
      </c>
      <c r="I63" s="114" t="e">
        <f>#REF!</f>
        <v>#REF!</v>
      </c>
      <c r="J63" s="114" t="e">
        <f>#REF!</f>
        <v>#REF!</v>
      </c>
      <c r="K63" s="115" t="e">
        <f t="shared" si="7"/>
        <v>#REF!</v>
      </c>
      <c r="L63" s="114" t="e">
        <f>#REF!</f>
        <v>#REF!</v>
      </c>
      <c r="M63" s="114" t="e">
        <f>#REF!</f>
        <v>#REF!</v>
      </c>
      <c r="N63" s="114" t="e">
        <f>#REF!</f>
        <v>#REF!</v>
      </c>
      <c r="O63" s="114" t="e">
        <f>#REF!</f>
        <v>#REF!</v>
      </c>
      <c r="P63" s="114" t="e">
        <f>#REF!</f>
        <v>#REF!</v>
      </c>
      <c r="Q63" s="114" t="e">
        <f>#REF!</f>
        <v>#REF!</v>
      </c>
      <c r="R63" s="114" t="e">
        <f>#REF!</f>
        <v>#REF!</v>
      </c>
      <c r="S63" s="114" t="e">
        <f>#REF!</f>
        <v>#REF!</v>
      </c>
      <c r="T63" s="114" t="e">
        <f>#REF!</f>
        <v>#REF!</v>
      </c>
      <c r="U63" s="114" t="e">
        <f>#REF!</f>
        <v>#REF!</v>
      </c>
      <c r="V63" s="114" t="e">
        <f>#REF!</f>
        <v>#REF!</v>
      </c>
      <c r="W63" s="114" t="e">
        <f>#REF!</f>
        <v>#REF!</v>
      </c>
      <c r="X63" s="116"/>
      <c r="Y63" s="117" t="e">
        <f t="shared" si="12"/>
        <v>#REF!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</row>
    <row r="64" spans="1:529" s="24" customFormat="1" ht="75" hidden="1" customHeight="1" x14ac:dyDescent="0.3">
      <c r="A64" s="94"/>
      <c r="B64" s="95"/>
      <c r="C64" s="95"/>
      <c r="D64" s="78" t="s">
        <v>390</v>
      </c>
      <c r="E64" s="114" t="e">
        <f>#REF!+#REF!</f>
        <v>#REF!</v>
      </c>
      <c r="F64" s="114" t="e">
        <f>#REF!+#REF!</f>
        <v>#REF!</v>
      </c>
      <c r="G64" s="114" t="e">
        <f>#REF!+#REF!</f>
        <v>#REF!</v>
      </c>
      <c r="H64" s="114" t="e">
        <f>#REF!+#REF!</f>
        <v>#REF!</v>
      </c>
      <c r="I64" s="114" t="e">
        <f>#REF!+#REF!</f>
        <v>#REF!</v>
      </c>
      <c r="J64" s="114" t="e">
        <f>#REF!+#REF!</f>
        <v>#REF!</v>
      </c>
      <c r="K64" s="115" t="e">
        <f t="shared" si="7"/>
        <v>#REF!</v>
      </c>
      <c r="L64" s="114" t="e">
        <f>#REF!+#REF!</f>
        <v>#REF!</v>
      </c>
      <c r="M64" s="114" t="e">
        <f>#REF!+#REF!</f>
        <v>#REF!</v>
      </c>
      <c r="N64" s="114" t="e">
        <f>#REF!+#REF!</f>
        <v>#REF!</v>
      </c>
      <c r="O64" s="114" t="e">
        <f>#REF!+#REF!</f>
        <v>#REF!</v>
      </c>
      <c r="P64" s="114" t="e">
        <f>#REF!+#REF!</f>
        <v>#REF!</v>
      </c>
      <c r="Q64" s="114" t="e">
        <f>#REF!+#REF!</f>
        <v>#REF!</v>
      </c>
      <c r="R64" s="114" t="e">
        <f>#REF!+#REF!</f>
        <v>#REF!</v>
      </c>
      <c r="S64" s="114" t="e">
        <f>#REF!+#REF!</f>
        <v>#REF!</v>
      </c>
      <c r="T64" s="114" t="e">
        <f>#REF!+#REF!</f>
        <v>#REF!</v>
      </c>
      <c r="U64" s="114" t="e">
        <f>#REF!+#REF!</f>
        <v>#REF!</v>
      </c>
      <c r="V64" s="114" t="e">
        <f>#REF!+#REF!</f>
        <v>#REF!</v>
      </c>
      <c r="W64" s="114" t="e">
        <f>#REF!+#REF!</f>
        <v>#REF!</v>
      </c>
      <c r="X64" s="116"/>
      <c r="Y64" s="117" t="e">
        <f t="shared" si="12"/>
        <v>#REF!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</row>
    <row r="65" spans="1:529" s="24" customFormat="1" ht="78" x14ac:dyDescent="0.3">
      <c r="A65" s="94"/>
      <c r="B65" s="95"/>
      <c r="C65" s="95"/>
      <c r="D65" s="78" t="s">
        <v>387</v>
      </c>
      <c r="E65" s="114">
        <f>E78+E88</f>
        <v>3578416</v>
      </c>
      <c r="F65" s="114">
        <f t="shared" ref="F65:Q65" si="28">F78+F88</f>
        <v>1228720</v>
      </c>
      <c r="G65" s="114">
        <f t="shared" si="28"/>
        <v>0</v>
      </c>
      <c r="H65" s="114">
        <f t="shared" ref="H65:J65" si="29">H78+H88</f>
        <v>643713.85</v>
      </c>
      <c r="I65" s="114">
        <f t="shared" si="29"/>
        <v>167690.85999999999</v>
      </c>
      <c r="J65" s="114">
        <f t="shared" si="29"/>
        <v>0</v>
      </c>
      <c r="K65" s="115">
        <f t="shared" si="7"/>
        <v>17.988793086102898</v>
      </c>
      <c r="L65" s="114">
        <f t="shared" si="28"/>
        <v>0</v>
      </c>
      <c r="M65" s="114">
        <f t="shared" si="28"/>
        <v>0</v>
      </c>
      <c r="N65" s="114">
        <f t="shared" si="28"/>
        <v>0</v>
      </c>
      <c r="O65" s="114">
        <f t="shared" si="28"/>
        <v>0</v>
      </c>
      <c r="P65" s="114">
        <f t="shared" si="28"/>
        <v>0</v>
      </c>
      <c r="Q65" s="114">
        <f t="shared" si="28"/>
        <v>0</v>
      </c>
      <c r="R65" s="114">
        <f t="shared" ref="R65:W65" si="30">R78+R88</f>
        <v>0</v>
      </c>
      <c r="S65" s="114">
        <f t="shared" si="30"/>
        <v>0</v>
      </c>
      <c r="T65" s="114">
        <f t="shared" si="30"/>
        <v>0</v>
      </c>
      <c r="U65" s="114">
        <f t="shared" si="30"/>
        <v>0</v>
      </c>
      <c r="V65" s="114">
        <f t="shared" si="30"/>
        <v>0</v>
      </c>
      <c r="W65" s="114">
        <f t="shared" si="30"/>
        <v>0</v>
      </c>
      <c r="X65" s="116"/>
      <c r="Y65" s="117">
        <f t="shared" si="12"/>
        <v>643713.85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</row>
    <row r="66" spans="1:529" s="24" customFormat="1" ht="45" hidden="1" customHeight="1" x14ac:dyDescent="0.3">
      <c r="A66" s="94"/>
      <c r="B66" s="95"/>
      <c r="C66" s="95"/>
      <c r="D66" s="78" t="s">
        <v>389</v>
      </c>
      <c r="E66" s="114" t="e">
        <f>#REF!+E85</f>
        <v>#REF!</v>
      </c>
      <c r="F66" s="114" t="e">
        <f>#REF!+F85</f>
        <v>#REF!</v>
      </c>
      <c r="G66" s="114" t="e">
        <f>#REF!+G85</f>
        <v>#REF!</v>
      </c>
      <c r="H66" s="114" t="e">
        <f>#REF!+H85</f>
        <v>#REF!</v>
      </c>
      <c r="I66" s="114" t="e">
        <f>#REF!+I85</f>
        <v>#REF!</v>
      </c>
      <c r="J66" s="114" t="e">
        <f>#REF!+J85</f>
        <v>#REF!</v>
      </c>
      <c r="K66" s="115" t="e">
        <f t="shared" si="7"/>
        <v>#REF!</v>
      </c>
      <c r="L66" s="114" t="e">
        <f>#REF!+L85</f>
        <v>#REF!</v>
      </c>
      <c r="M66" s="114" t="e">
        <f>#REF!+M85</f>
        <v>#REF!</v>
      </c>
      <c r="N66" s="114" t="e">
        <f>#REF!+N85</f>
        <v>#REF!</v>
      </c>
      <c r="O66" s="114" t="e">
        <f>#REF!+O85</f>
        <v>#REF!</v>
      </c>
      <c r="P66" s="114" t="e">
        <f>#REF!+P85</f>
        <v>#REF!</v>
      </c>
      <c r="Q66" s="114" t="e">
        <f>#REF!+Q85</f>
        <v>#REF!</v>
      </c>
      <c r="R66" s="114" t="e">
        <f>#REF!+R85</f>
        <v>#REF!</v>
      </c>
      <c r="S66" s="114" t="e">
        <f>#REF!+S85</f>
        <v>#REF!</v>
      </c>
      <c r="T66" s="114" t="e">
        <f>#REF!+T85</f>
        <v>#REF!</v>
      </c>
      <c r="U66" s="114" t="e">
        <f>#REF!+U85</f>
        <v>#REF!</v>
      </c>
      <c r="V66" s="114" t="e">
        <f>#REF!+V85</f>
        <v>#REF!</v>
      </c>
      <c r="W66" s="114" t="e">
        <f>#REF!+W85</f>
        <v>#REF!</v>
      </c>
      <c r="X66" s="116" t="e">
        <f t="shared" si="8"/>
        <v>#REF!</v>
      </c>
      <c r="Y66" s="117" t="e">
        <f t="shared" si="12"/>
        <v>#REF!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</row>
    <row r="67" spans="1:529" s="24" customFormat="1" ht="80.25" customHeight="1" x14ac:dyDescent="0.3">
      <c r="A67" s="94"/>
      <c r="B67" s="95"/>
      <c r="C67" s="95"/>
      <c r="D67" s="78" t="s">
        <v>386</v>
      </c>
      <c r="E67" s="114">
        <f>E91</f>
        <v>1780860</v>
      </c>
      <c r="F67" s="114">
        <f t="shared" ref="F67:Q67" si="31">F91</f>
        <v>1459720</v>
      </c>
      <c r="G67" s="114">
        <f t="shared" si="31"/>
        <v>0</v>
      </c>
      <c r="H67" s="114">
        <f t="shared" ref="H67:J67" si="32">H91</f>
        <v>330265.90999999997</v>
      </c>
      <c r="I67" s="114">
        <f t="shared" si="32"/>
        <v>270710.03000000003</v>
      </c>
      <c r="J67" s="114">
        <f t="shared" si="32"/>
        <v>0</v>
      </c>
      <c r="K67" s="115">
        <f t="shared" si="7"/>
        <v>18.545304515795738</v>
      </c>
      <c r="L67" s="114">
        <f t="shared" si="31"/>
        <v>903840</v>
      </c>
      <c r="M67" s="114">
        <f t="shared" si="31"/>
        <v>903840</v>
      </c>
      <c r="N67" s="114">
        <f t="shared" si="31"/>
        <v>0</v>
      </c>
      <c r="O67" s="114">
        <f t="shared" si="31"/>
        <v>0</v>
      </c>
      <c r="P67" s="114">
        <f t="shared" si="31"/>
        <v>0</v>
      </c>
      <c r="Q67" s="114">
        <f t="shared" si="31"/>
        <v>903840</v>
      </c>
      <c r="R67" s="114">
        <f t="shared" ref="R67:W67" si="33">R91</f>
        <v>0</v>
      </c>
      <c r="S67" s="114">
        <f t="shared" si="33"/>
        <v>0</v>
      </c>
      <c r="T67" s="114">
        <f t="shared" si="33"/>
        <v>0</v>
      </c>
      <c r="U67" s="114">
        <f t="shared" si="33"/>
        <v>0</v>
      </c>
      <c r="V67" s="114">
        <f t="shared" si="33"/>
        <v>0</v>
      </c>
      <c r="W67" s="114">
        <f t="shared" si="33"/>
        <v>0</v>
      </c>
      <c r="X67" s="116">
        <f t="shared" si="8"/>
        <v>0</v>
      </c>
      <c r="Y67" s="117">
        <f t="shared" si="12"/>
        <v>330265.90999999997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3"/>
      <c r="PC67" s="23"/>
      <c r="PD67" s="23"/>
      <c r="PE67" s="23"/>
      <c r="PF67" s="23"/>
      <c r="PG67" s="23"/>
      <c r="PH67" s="23"/>
      <c r="PI67" s="23"/>
      <c r="PJ67" s="23"/>
      <c r="PK67" s="23"/>
      <c r="PL67" s="23"/>
      <c r="PM67" s="23"/>
      <c r="PN67" s="23"/>
      <c r="PO67" s="23"/>
      <c r="PP67" s="23"/>
      <c r="PQ67" s="23"/>
      <c r="PR67" s="23"/>
      <c r="PS67" s="23"/>
      <c r="PT67" s="23"/>
      <c r="PU67" s="23"/>
      <c r="PV67" s="23"/>
      <c r="PW67" s="23"/>
      <c r="PX67" s="23"/>
      <c r="PY67" s="23"/>
      <c r="PZ67" s="23"/>
      <c r="QA67" s="23"/>
      <c r="QB67" s="23"/>
      <c r="QC67" s="23"/>
      <c r="QD67" s="23"/>
      <c r="QE67" s="23"/>
      <c r="QF67" s="23"/>
      <c r="QG67" s="23"/>
      <c r="QH67" s="23"/>
      <c r="QI67" s="23"/>
      <c r="QJ67" s="23"/>
      <c r="QK67" s="23"/>
      <c r="QL67" s="23"/>
      <c r="QM67" s="23"/>
      <c r="QN67" s="23"/>
      <c r="QO67" s="23"/>
      <c r="QP67" s="23"/>
      <c r="QQ67" s="23"/>
      <c r="QR67" s="23"/>
      <c r="QS67" s="23"/>
      <c r="QT67" s="23"/>
      <c r="QU67" s="23"/>
      <c r="QV67" s="23"/>
      <c r="QW67" s="23"/>
      <c r="QX67" s="23"/>
      <c r="QY67" s="23"/>
      <c r="QZ67" s="23"/>
      <c r="RA67" s="23"/>
      <c r="RB67" s="23"/>
      <c r="RC67" s="23"/>
      <c r="RD67" s="23"/>
      <c r="RE67" s="23"/>
      <c r="RF67" s="23"/>
      <c r="RG67" s="23"/>
      <c r="RH67" s="23"/>
      <c r="RI67" s="23"/>
      <c r="RJ67" s="23"/>
      <c r="RK67" s="23"/>
      <c r="RL67" s="23"/>
      <c r="RM67" s="23"/>
      <c r="RN67" s="23"/>
      <c r="RO67" s="23"/>
      <c r="RP67" s="23"/>
      <c r="RQ67" s="23"/>
      <c r="RR67" s="23"/>
      <c r="RS67" s="23"/>
      <c r="RT67" s="23"/>
      <c r="RU67" s="23"/>
      <c r="RV67" s="23"/>
      <c r="RW67" s="23"/>
      <c r="RX67" s="23"/>
      <c r="RY67" s="23"/>
      <c r="RZ67" s="23"/>
      <c r="SA67" s="23"/>
      <c r="SB67" s="23"/>
      <c r="SC67" s="23"/>
      <c r="SD67" s="23"/>
      <c r="SE67" s="23"/>
      <c r="SF67" s="23"/>
      <c r="SG67" s="23"/>
      <c r="SH67" s="23"/>
      <c r="SI67" s="23"/>
      <c r="SJ67" s="23"/>
      <c r="SK67" s="23"/>
      <c r="SL67" s="23"/>
      <c r="SM67" s="23"/>
      <c r="SN67" s="23"/>
      <c r="SO67" s="23"/>
      <c r="SP67" s="23"/>
      <c r="SQ67" s="23"/>
      <c r="SR67" s="23"/>
      <c r="SS67" s="23"/>
      <c r="ST67" s="23"/>
      <c r="SU67" s="23"/>
      <c r="SV67" s="23"/>
      <c r="SW67" s="23"/>
      <c r="SX67" s="23"/>
      <c r="SY67" s="23"/>
      <c r="SZ67" s="23"/>
      <c r="TA67" s="23"/>
      <c r="TB67" s="23"/>
      <c r="TC67" s="23"/>
      <c r="TD67" s="23"/>
      <c r="TE67" s="23"/>
      <c r="TF67" s="23"/>
      <c r="TG67" s="23"/>
      <c r="TH67" s="23"/>
      <c r="TI67" s="23"/>
    </row>
    <row r="68" spans="1:529" s="24" customFormat="1" ht="97.5" customHeight="1" x14ac:dyDescent="0.3">
      <c r="A68" s="94"/>
      <c r="B68" s="95"/>
      <c r="C68" s="95"/>
      <c r="D68" s="78" t="s">
        <v>531</v>
      </c>
      <c r="E68" s="114">
        <f>E93</f>
        <v>1174231</v>
      </c>
      <c r="F68" s="114">
        <f t="shared" ref="F68:Q68" si="34">F93</f>
        <v>962484</v>
      </c>
      <c r="G68" s="114">
        <f t="shared" si="34"/>
        <v>0</v>
      </c>
      <c r="H68" s="114">
        <f t="shared" ref="H68:J68" si="35">H93</f>
        <v>106857.07</v>
      </c>
      <c r="I68" s="114">
        <f t="shared" si="35"/>
        <v>87587.76</v>
      </c>
      <c r="J68" s="114">
        <f t="shared" si="35"/>
        <v>0</v>
      </c>
      <c r="K68" s="115">
        <f t="shared" si="7"/>
        <v>9.1001744971815608</v>
      </c>
      <c r="L68" s="114">
        <f t="shared" si="34"/>
        <v>0</v>
      </c>
      <c r="M68" s="114">
        <f t="shared" si="34"/>
        <v>0</v>
      </c>
      <c r="N68" s="114">
        <f t="shared" si="34"/>
        <v>0</v>
      </c>
      <c r="O68" s="114">
        <f t="shared" si="34"/>
        <v>0</v>
      </c>
      <c r="P68" s="114">
        <f t="shared" si="34"/>
        <v>0</v>
      </c>
      <c r="Q68" s="114">
        <f t="shared" si="34"/>
        <v>0</v>
      </c>
      <c r="R68" s="114">
        <f t="shared" ref="R68:W68" si="36">R93</f>
        <v>0</v>
      </c>
      <c r="S68" s="114">
        <f t="shared" si="36"/>
        <v>0</v>
      </c>
      <c r="T68" s="114">
        <f t="shared" si="36"/>
        <v>0</v>
      </c>
      <c r="U68" s="114">
        <f t="shared" si="36"/>
        <v>0</v>
      </c>
      <c r="V68" s="114">
        <f t="shared" si="36"/>
        <v>0</v>
      </c>
      <c r="W68" s="114">
        <f t="shared" si="36"/>
        <v>0</v>
      </c>
      <c r="X68" s="116"/>
      <c r="Y68" s="117">
        <f t="shared" si="12"/>
        <v>106857.07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</row>
    <row r="69" spans="1:529" s="24" customFormat="1" ht="42" customHeight="1" x14ac:dyDescent="0.3">
      <c r="A69" s="94"/>
      <c r="B69" s="95"/>
      <c r="C69" s="95"/>
      <c r="D69" s="78" t="s">
        <v>539</v>
      </c>
      <c r="E69" s="114">
        <f>E82</f>
        <v>0</v>
      </c>
      <c r="F69" s="114">
        <f t="shared" ref="F69:Q69" si="37">F82</f>
        <v>0</v>
      </c>
      <c r="G69" s="114">
        <f t="shared" si="37"/>
        <v>0</v>
      </c>
      <c r="H69" s="114">
        <f t="shared" ref="H69:J69" si="38">H82</f>
        <v>0</v>
      </c>
      <c r="I69" s="114">
        <f t="shared" si="38"/>
        <v>0</v>
      </c>
      <c r="J69" s="114">
        <f t="shared" si="38"/>
        <v>0</v>
      </c>
      <c r="K69" s="115"/>
      <c r="L69" s="114">
        <f t="shared" si="37"/>
        <v>377160</v>
      </c>
      <c r="M69" s="114">
        <f t="shared" si="37"/>
        <v>377160</v>
      </c>
      <c r="N69" s="114">
        <f t="shared" si="37"/>
        <v>0</v>
      </c>
      <c r="O69" s="114">
        <f t="shared" si="37"/>
        <v>0</v>
      </c>
      <c r="P69" s="114">
        <f t="shared" si="37"/>
        <v>0</v>
      </c>
      <c r="Q69" s="114">
        <f t="shared" si="37"/>
        <v>377160</v>
      </c>
      <c r="R69" s="114">
        <f t="shared" ref="R69:W69" si="39">R82</f>
        <v>0</v>
      </c>
      <c r="S69" s="114">
        <f t="shared" si="39"/>
        <v>0</v>
      </c>
      <c r="T69" s="114">
        <f t="shared" si="39"/>
        <v>0</v>
      </c>
      <c r="U69" s="114">
        <f t="shared" si="39"/>
        <v>0</v>
      </c>
      <c r="V69" s="114">
        <f t="shared" si="39"/>
        <v>0</v>
      </c>
      <c r="W69" s="114">
        <f t="shared" si="39"/>
        <v>0</v>
      </c>
      <c r="X69" s="116">
        <f t="shared" si="8"/>
        <v>0</v>
      </c>
      <c r="Y69" s="117">
        <f t="shared" si="12"/>
        <v>0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</row>
    <row r="70" spans="1:529" s="24" customFormat="1" ht="117" hidden="1" x14ac:dyDescent="0.3">
      <c r="A70" s="94"/>
      <c r="B70" s="95"/>
      <c r="C70" s="95"/>
      <c r="D70" s="78" t="s">
        <v>388</v>
      </c>
      <c r="E70" s="114"/>
      <c r="F70" s="114"/>
      <c r="G70" s="114"/>
      <c r="H70" s="114"/>
      <c r="I70" s="114"/>
      <c r="J70" s="114"/>
      <c r="K70" s="127" t="e">
        <f t="shared" si="7"/>
        <v>#DIV/0!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9" t="e">
        <f t="shared" si="8"/>
        <v>#DIV/0!</v>
      </c>
      <c r="Y70" s="120">
        <f t="shared" si="12"/>
        <v>0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  <c r="TI70" s="23"/>
    </row>
    <row r="71" spans="1:529" s="24" customFormat="1" ht="97.5" hidden="1" x14ac:dyDescent="0.3">
      <c r="A71" s="76"/>
      <c r="B71" s="96"/>
      <c r="C71" s="97"/>
      <c r="D71" s="98" t="s">
        <v>433</v>
      </c>
      <c r="E71" s="114"/>
      <c r="F71" s="114"/>
      <c r="G71" s="114"/>
      <c r="H71" s="114"/>
      <c r="I71" s="114"/>
      <c r="J71" s="114"/>
      <c r="K71" s="127" t="e">
        <f t="shared" si="7"/>
        <v>#DIV/0!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9" t="e">
        <f t="shared" si="8"/>
        <v>#DIV/0!</v>
      </c>
      <c r="Y71" s="120">
        <f t="shared" si="12"/>
        <v>0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</row>
    <row r="72" spans="1:529" s="12" customFormat="1" ht="56.25" x14ac:dyDescent="0.25">
      <c r="A72" s="79" t="s">
        <v>170</v>
      </c>
      <c r="B72" s="80" t="str">
        <f>'дод 5'!A20</f>
        <v>0160</v>
      </c>
      <c r="C72" s="80" t="str">
        <f>'дод 5'!B20</f>
        <v>0111</v>
      </c>
      <c r="D72" s="81" t="s">
        <v>500</v>
      </c>
      <c r="E72" s="121">
        <v>3843500</v>
      </c>
      <c r="F72" s="121">
        <v>2976200</v>
      </c>
      <c r="G72" s="121">
        <v>42800</v>
      </c>
      <c r="H72" s="121">
        <v>773869.06</v>
      </c>
      <c r="I72" s="121">
        <v>589936.31000000006</v>
      </c>
      <c r="J72" s="121">
        <v>15877.55</v>
      </c>
      <c r="K72" s="128">
        <f t="shared" si="7"/>
        <v>20.134488356966308</v>
      </c>
      <c r="L72" s="121">
        <f>N72+Q72</f>
        <v>20000</v>
      </c>
      <c r="M72" s="121">
        <v>20000</v>
      </c>
      <c r="N72" s="121"/>
      <c r="O72" s="121"/>
      <c r="P72" s="121"/>
      <c r="Q72" s="121">
        <v>20000</v>
      </c>
      <c r="R72" s="121">
        <f>T72+W72</f>
        <v>0</v>
      </c>
      <c r="S72" s="121"/>
      <c r="T72" s="121"/>
      <c r="U72" s="121"/>
      <c r="V72" s="121"/>
      <c r="W72" s="121"/>
      <c r="X72" s="122">
        <f t="shared" si="8"/>
        <v>0</v>
      </c>
      <c r="Y72" s="123">
        <f t="shared" si="12"/>
        <v>773869.06</v>
      </c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3"/>
      <c r="NU72" s="13"/>
      <c r="NV72" s="13"/>
      <c r="NW72" s="13"/>
      <c r="NX72" s="13"/>
      <c r="NY72" s="13"/>
      <c r="NZ72" s="13"/>
      <c r="OA72" s="13"/>
      <c r="OB72" s="13"/>
      <c r="OC72" s="13"/>
      <c r="OD72" s="13"/>
      <c r="OE72" s="13"/>
      <c r="OF72" s="13"/>
      <c r="OG72" s="13"/>
      <c r="OH72" s="13"/>
      <c r="OI72" s="13"/>
      <c r="OJ72" s="13"/>
      <c r="OK72" s="13"/>
      <c r="OL72" s="13"/>
      <c r="OM72" s="13"/>
      <c r="ON72" s="13"/>
      <c r="OO72" s="13"/>
      <c r="OP72" s="13"/>
      <c r="OQ72" s="13"/>
      <c r="OR72" s="13"/>
      <c r="OS72" s="13"/>
      <c r="OT72" s="13"/>
      <c r="OU72" s="13"/>
      <c r="OV72" s="13"/>
      <c r="OW72" s="13"/>
      <c r="OX72" s="13"/>
      <c r="OY72" s="13"/>
      <c r="OZ72" s="13"/>
      <c r="PA72" s="13"/>
      <c r="PB72" s="13"/>
      <c r="PC72" s="13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  <c r="PV72" s="13"/>
      <c r="PW72" s="13"/>
      <c r="PX72" s="13"/>
      <c r="PY72" s="13"/>
      <c r="PZ72" s="13"/>
      <c r="QA72" s="13"/>
      <c r="QB72" s="13"/>
      <c r="QC72" s="13"/>
      <c r="QD72" s="13"/>
      <c r="QE72" s="13"/>
      <c r="QF72" s="13"/>
      <c r="QG72" s="13"/>
      <c r="QH72" s="13"/>
      <c r="QI72" s="13"/>
      <c r="QJ72" s="13"/>
      <c r="QK72" s="13"/>
      <c r="QL72" s="13"/>
      <c r="QM72" s="13"/>
      <c r="QN72" s="13"/>
      <c r="QO72" s="13"/>
      <c r="QP72" s="13"/>
      <c r="QQ72" s="13"/>
      <c r="QR72" s="13"/>
      <c r="QS72" s="13"/>
      <c r="QT72" s="13"/>
      <c r="QU72" s="13"/>
      <c r="QV72" s="13"/>
      <c r="QW72" s="13"/>
      <c r="QX72" s="13"/>
      <c r="QY72" s="13"/>
      <c r="QZ72" s="13"/>
      <c r="RA72" s="13"/>
      <c r="RB72" s="13"/>
      <c r="RC72" s="13"/>
      <c r="RD72" s="13"/>
      <c r="RE72" s="13"/>
      <c r="RF72" s="13"/>
      <c r="RG72" s="13"/>
      <c r="RH72" s="13"/>
      <c r="RI72" s="13"/>
      <c r="RJ72" s="13"/>
      <c r="RK72" s="13"/>
      <c r="RL72" s="13"/>
      <c r="RM72" s="13"/>
      <c r="RN72" s="13"/>
      <c r="RO72" s="13"/>
      <c r="RP72" s="13"/>
      <c r="RQ72" s="13"/>
      <c r="RR72" s="13"/>
      <c r="RS72" s="13"/>
      <c r="RT72" s="13"/>
      <c r="RU72" s="13"/>
      <c r="RV72" s="13"/>
      <c r="RW72" s="13"/>
      <c r="RX72" s="13"/>
      <c r="RY72" s="13"/>
      <c r="RZ72" s="13"/>
      <c r="SA72" s="13"/>
      <c r="SB72" s="13"/>
      <c r="SC72" s="13"/>
      <c r="SD72" s="13"/>
      <c r="SE72" s="13"/>
      <c r="SF72" s="13"/>
      <c r="SG72" s="13"/>
      <c r="SH72" s="13"/>
      <c r="SI72" s="13"/>
      <c r="SJ72" s="13"/>
      <c r="SK72" s="13"/>
      <c r="SL72" s="13"/>
      <c r="SM72" s="13"/>
      <c r="SN72" s="13"/>
      <c r="SO72" s="13"/>
      <c r="SP72" s="13"/>
      <c r="SQ72" s="13"/>
      <c r="SR72" s="13"/>
      <c r="SS72" s="13"/>
      <c r="ST72" s="13"/>
      <c r="SU72" s="13"/>
      <c r="SV72" s="13"/>
      <c r="SW72" s="13"/>
      <c r="SX72" s="13"/>
      <c r="SY72" s="13"/>
      <c r="SZ72" s="13"/>
      <c r="TA72" s="13"/>
      <c r="TB72" s="13"/>
      <c r="TC72" s="13"/>
      <c r="TD72" s="13"/>
      <c r="TE72" s="13"/>
      <c r="TF72" s="13"/>
      <c r="TG72" s="13"/>
      <c r="TH72" s="13"/>
      <c r="TI72" s="13"/>
    </row>
    <row r="73" spans="1:529" s="12" customFormat="1" ht="21.75" customHeight="1" x14ac:dyDescent="0.25">
      <c r="A73" s="79" t="s">
        <v>171</v>
      </c>
      <c r="B73" s="80" t="str">
        <f>'дод 5'!A32</f>
        <v>1010</v>
      </c>
      <c r="C73" s="80" t="str">
        <f>'дод 5'!B32</f>
        <v>0910</v>
      </c>
      <c r="D73" s="82" t="s">
        <v>509</v>
      </c>
      <c r="E73" s="121">
        <v>290974798.63</v>
      </c>
      <c r="F73" s="121">
        <v>205054200</v>
      </c>
      <c r="G73" s="121">
        <v>21914800</v>
      </c>
      <c r="H73" s="121">
        <v>71702621.560000002</v>
      </c>
      <c r="I73" s="121">
        <v>48651286.5</v>
      </c>
      <c r="J73" s="121">
        <v>8435439.3599999994</v>
      </c>
      <c r="K73" s="128">
        <f t="shared" si="7"/>
        <v>24.642210218066403</v>
      </c>
      <c r="L73" s="121">
        <f t="shared" ref="L73:L102" si="40">N73+Q73</f>
        <v>12129700</v>
      </c>
      <c r="M73" s="121">
        <v>370000</v>
      </c>
      <c r="N73" s="121">
        <v>11759700</v>
      </c>
      <c r="O73" s="121"/>
      <c r="P73" s="121"/>
      <c r="Q73" s="121">
        <v>370000</v>
      </c>
      <c r="R73" s="121">
        <f t="shared" ref="R73:R102" si="41">T73+W73</f>
        <v>3899859.61</v>
      </c>
      <c r="S73" s="121"/>
      <c r="T73" s="121">
        <v>3899859.61</v>
      </c>
      <c r="U73" s="121"/>
      <c r="V73" s="121"/>
      <c r="W73" s="121"/>
      <c r="X73" s="122">
        <f t="shared" si="8"/>
        <v>32.151327815197405</v>
      </c>
      <c r="Y73" s="123">
        <f t="shared" si="12"/>
        <v>75602481.170000002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</row>
    <row r="74" spans="1:529" s="12" customFormat="1" ht="37.5" customHeight="1" x14ac:dyDescent="0.25">
      <c r="A74" s="79" t="s">
        <v>476</v>
      </c>
      <c r="B74" s="79">
        <f>'дод 5'!A34</f>
        <v>1021</v>
      </c>
      <c r="C74" s="80" t="str">
        <f>'дод 5'!B34</f>
        <v>0921</v>
      </c>
      <c r="D74" s="82" t="s">
        <v>477</v>
      </c>
      <c r="E74" s="121">
        <v>208826250</v>
      </c>
      <c r="F74" s="121">
        <v>119643500</v>
      </c>
      <c r="G74" s="121">
        <v>30342200</v>
      </c>
      <c r="H74" s="121">
        <v>54387874.039999999</v>
      </c>
      <c r="I74" s="121">
        <v>29274131.649999999</v>
      </c>
      <c r="J74" s="121">
        <v>12718233.279999999</v>
      </c>
      <c r="K74" s="128">
        <f t="shared" si="7"/>
        <v>26.044558114700617</v>
      </c>
      <c r="L74" s="121">
        <f t="shared" si="40"/>
        <v>25456200</v>
      </c>
      <c r="M74" s="121">
        <v>325400</v>
      </c>
      <c r="N74" s="121">
        <v>25130800</v>
      </c>
      <c r="O74" s="121">
        <v>2268060</v>
      </c>
      <c r="P74" s="121">
        <v>139890</v>
      </c>
      <c r="Q74" s="121">
        <v>325400</v>
      </c>
      <c r="R74" s="121">
        <f t="shared" si="41"/>
        <v>4869578.5900000008</v>
      </c>
      <c r="S74" s="121"/>
      <c r="T74" s="121">
        <v>4624725.4800000004</v>
      </c>
      <c r="U74" s="121">
        <v>535240.39</v>
      </c>
      <c r="V74" s="121">
        <v>12506.21</v>
      </c>
      <c r="W74" s="121">
        <v>244853.11</v>
      </c>
      <c r="X74" s="122">
        <f t="shared" si="8"/>
        <v>19.12924391700254</v>
      </c>
      <c r="Y74" s="123">
        <f t="shared" si="12"/>
        <v>59257452.630000003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</row>
    <row r="75" spans="1:529" s="12" customFormat="1" ht="78.75" customHeight="1" x14ac:dyDescent="0.25">
      <c r="A75" s="79" t="s">
        <v>478</v>
      </c>
      <c r="B75" s="80">
        <v>1022</v>
      </c>
      <c r="C75" s="79" t="s">
        <v>56</v>
      </c>
      <c r="D75" s="81" t="s">
        <v>479</v>
      </c>
      <c r="E75" s="121">
        <v>13842400</v>
      </c>
      <c r="F75" s="121">
        <v>8830500</v>
      </c>
      <c r="G75" s="121">
        <v>1210000</v>
      </c>
      <c r="H75" s="121">
        <v>3539049.61</v>
      </c>
      <c r="I75" s="121">
        <v>2112864.84</v>
      </c>
      <c r="J75" s="121">
        <v>532817.81000000006</v>
      </c>
      <c r="K75" s="128">
        <f t="shared" si="7"/>
        <v>25.566734164595733</v>
      </c>
      <c r="L75" s="121">
        <f t="shared" si="40"/>
        <v>250000</v>
      </c>
      <c r="M75" s="121">
        <v>250000</v>
      </c>
      <c r="N75" s="121"/>
      <c r="O75" s="121"/>
      <c r="P75" s="121"/>
      <c r="Q75" s="121">
        <v>250000</v>
      </c>
      <c r="R75" s="121">
        <f t="shared" si="41"/>
        <v>36259.47</v>
      </c>
      <c r="S75" s="121"/>
      <c r="T75" s="121">
        <v>10827.59</v>
      </c>
      <c r="U75" s="121"/>
      <c r="V75" s="121"/>
      <c r="W75" s="121">
        <v>25431.88</v>
      </c>
      <c r="X75" s="122">
        <f t="shared" si="8"/>
        <v>14.503788</v>
      </c>
      <c r="Y75" s="123">
        <f t="shared" si="12"/>
        <v>3575309.08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</row>
    <row r="76" spans="1:529" s="12" customFormat="1" ht="44.25" customHeight="1" x14ac:dyDescent="0.25">
      <c r="A76" s="79" t="s">
        <v>480</v>
      </c>
      <c r="B76" s="80">
        <v>1031</v>
      </c>
      <c r="C76" s="79" t="s">
        <v>52</v>
      </c>
      <c r="D76" s="82" t="s">
        <v>510</v>
      </c>
      <c r="E76" s="121">
        <v>468962880</v>
      </c>
      <c r="F76" s="121">
        <v>383296900</v>
      </c>
      <c r="G76" s="121"/>
      <c r="H76" s="121">
        <v>98259220.230000004</v>
      </c>
      <c r="I76" s="121">
        <v>80334644.510000005</v>
      </c>
      <c r="J76" s="121"/>
      <c r="K76" s="128">
        <f t="shared" si="7"/>
        <v>20.952451552242259</v>
      </c>
      <c r="L76" s="121">
        <f t="shared" si="40"/>
        <v>0</v>
      </c>
      <c r="M76" s="121"/>
      <c r="N76" s="121"/>
      <c r="O76" s="121"/>
      <c r="P76" s="121"/>
      <c r="Q76" s="121"/>
      <c r="R76" s="121">
        <f t="shared" si="41"/>
        <v>0</v>
      </c>
      <c r="S76" s="121"/>
      <c r="T76" s="121"/>
      <c r="U76" s="121"/>
      <c r="V76" s="121"/>
      <c r="W76" s="121"/>
      <c r="X76" s="122"/>
      <c r="Y76" s="123">
        <f t="shared" si="12"/>
        <v>98259220.230000004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</row>
    <row r="77" spans="1:529" s="14" customFormat="1" ht="37.5" x14ac:dyDescent="0.25">
      <c r="A77" s="99"/>
      <c r="B77" s="100"/>
      <c r="C77" s="100"/>
      <c r="D77" s="90" t="s">
        <v>392</v>
      </c>
      <c r="E77" s="124">
        <v>466883500</v>
      </c>
      <c r="F77" s="124">
        <v>383296900</v>
      </c>
      <c r="G77" s="124"/>
      <c r="H77" s="124">
        <v>97820089.230000004</v>
      </c>
      <c r="I77" s="124">
        <v>80334644.510000005</v>
      </c>
      <c r="J77" s="124"/>
      <c r="K77" s="129">
        <f t="shared" si="7"/>
        <v>20.951712628525105</v>
      </c>
      <c r="L77" s="124">
        <f t="shared" si="40"/>
        <v>0</v>
      </c>
      <c r="M77" s="124"/>
      <c r="N77" s="124"/>
      <c r="O77" s="124"/>
      <c r="P77" s="124"/>
      <c r="Q77" s="124"/>
      <c r="R77" s="124">
        <f t="shared" si="41"/>
        <v>0</v>
      </c>
      <c r="S77" s="124"/>
      <c r="T77" s="124"/>
      <c r="U77" s="124"/>
      <c r="V77" s="124"/>
      <c r="W77" s="124"/>
      <c r="X77" s="125"/>
      <c r="Y77" s="126">
        <f t="shared" si="12"/>
        <v>97820089.230000004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</row>
    <row r="78" spans="1:529" s="14" customFormat="1" ht="75" x14ac:dyDescent="0.25">
      <c r="A78" s="99"/>
      <c r="B78" s="100"/>
      <c r="C78" s="100"/>
      <c r="D78" s="90" t="s">
        <v>387</v>
      </c>
      <c r="E78" s="124">
        <v>2079380</v>
      </c>
      <c r="F78" s="124"/>
      <c r="G78" s="124"/>
      <c r="H78" s="124">
        <v>439131</v>
      </c>
      <c r="I78" s="124"/>
      <c r="J78" s="124"/>
      <c r="K78" s="129">
        <f t="shared" si="7"/>
        <v>21.118362204118533</v>
      </c>
      <c r="L78" s="124">
        <f t="shared" si="40"/>
        <v>0</v>
      </c>
      <c r="M78" s="124"/>
      <c r="N78" s="124"/>
      <c r="O78" s="124"/>
      <c r="P78" s="124"/>
      <c r="Q78" s="124"/>
      <c r="R78" s="124">
        <f t="shared" si="41"/>
        <v>0</v>
      </c>
      <c r="S78" s="124"/>
      <c r="T78" s="124"/>
      <c r="U78" s="124"/>
      <c r="V78" s="124"/>
      <c r="W78" s="124"/>
      <c r="X78" s="125"/>
      <c r="Y78" s="126">
        <f t="shared" si="12"/>
        <v>439131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</row>
    <row r="79" spans="1:529" s="12" customFormat="1" ht="93.75" x14ac:dyDescent="0.25">
      <c r="A79" s="79" t="s">
        <v>481</v>
      </c>
      <c r="B79" s="79" t="s">
        <v>482</v>
      </c>
      <c r="C79" s="79" t="s">
        <v>56</v>
      </c>
      <c r="D79" s="82" t="s">
        <v>511</v>
      </c>
      <c r="E79" s="121">
        <v>15564500</v>
      </c>
      <c r="F79" s="121">
        <v>12769100</v>
      </c>
      <c r="G79" s="121"/>
      <c r="H79" s="121">
        <v>3755954.86</v>
      </c>
      <c r="I79" s="121">
        <v>3086549.28</v>
      </c>
      <c r="J79" s="121"/>
      <c r="K79" s="128">
        <f t="shared" si="7"/>
        <v>24.131548459635709</v>
      </c>
      <c r="L79" s="121">
        <f t="shared" si="40"/>
        <v>0</v>
      </c>
      <c r="M79" s="121"/>
      <c r="N79" s="121"/>
      <c r="O79" s="121"/>
      <c r="P79" s="121"/>
      <c r="Q79" s="121"/>
      <c r="R79" s="121">
        <f t="shared" si="41"/>
        <v>0</v>
      </c>
      <c r="S79" s="121"/>
      <c r="T79" s="121"/>
      <c r="U79" s="121"/>
      <c r="V79" s="121"/>
      <c r="W79" s="121"/>
      <c r="X79" s="122"/>
      <c r="Y79" s="123">
        <f t="shared" si="12"/>
        <v>3755954.86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</row>
    <row r="80" spans="1:529" s="14" customFormat="1" ht="37.5" x14ac:dyDescent="0.25">
      <c r="A80" s="99"/>
      <c r="B80" s="100"/>
      <c r="C80" s="100"/>
      <c r="D80" s="90" t="s">
        <v>392</v>
      </c>
      <c r="E80" s="124">
        <v>15564500</v>
      </c>
      <c r="F80" s="124">
        <v>12769100</v>
      </c>
      <c r="G80" s="124"/>
      <c r="H80" s="124">
        <v>3755954.86</v>
      </c>
      <c r="I80" s="124">
        <v>3086549.28</v>
      </c>
      <c r="J80" s="124"/>
      <c r="K80" s="129">
        <f t="shared" si="7"/>
        <v>24.131548459635709</v>
      </c>
      <c r="L80" s="124">
        <f t="shared" si="40"/>
        <v>0</v>
      </c>
      <c r="M80" s="124"/>
      <c r="N80" s="124"/>
      <c r="O80" s="124"/>
      <c r="P80" s="124"/>
      <c r="Q80" s="124"/>
      <c r="R80" s="124">
        <f t="shared" si="41"/>
        <v>0</v>
      </c>
      <c r="S80" s="124"/>
      <c r="T80" s="124"/>
      <c r="U80" s="124"/>
      <c r="V80" s="124"/>
      <c r="W80" s="124"/>
      <c r="X80" s="125"/>
      <c r="Y80" s="126">
        <f t="shared" si="12"/>
        <v>3755954.86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</row>
    <row r="81" spans="1:529" s="14" customFormat="1" ht="39.75" customHeight="1" x14ac:dyDescent="0.25">
      <c r="A81" s="79" t="s">
        <v>537</v>
      </c>
      <c r="B81" s="80">
        <v>1061</v>
      </c>
      <c r="C81" s="79" t="s">
        <v>52</v>
      </c>
      <c r="D81" s="81" t="s">
        <v>510</v>
      </c>
      <c r="E81" s="121">
        <v>0</v>
      </c>
      <c r="F81" s="124"/>
      <c r="G81" s="124"/>
      <c r="H81" s="124"/>
      <c r="I81" s="124"/>
      <c r="J81" s="124"/>
      <c r="K81" s="127"/>
      <c r="L81" s="121">
        <f t="shared" si="40"/>
        <v>377160</v>
      </c>
      <c r="M81" s="121">
        <v>377160</v>
      </c>
      <c r="N81" s="121"/>
      <c r="O81" s="121"/>
      <c r="P81" s="121"/>
      <c r="Q81" s="121">
        <v>377160</v>
      </c>
      <c r="R81" s="121">
        <f t="shared" si="41"/>
        <v>0</v>
      </c>
      <c r="S81" s="121"/>
      <c r="T81" s="121"/>
      <c r="U81" s="121"/>
      <c r="V81" s="121"/>
      <c r="W81" s="121"/>
      <c r="X81" s="119">
        <f t="shared" ref="X81:X141" si="42">R81/L81*100</f>
        <v>0</v>
      </c>
      <c r="Y81" s="120">
        <f t="shared" ref="Y81:Y144" si="43">H81+R81</f>
        <v>0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</row>
    <row r="82" spans="1:529" s="14" customFormat="1" ht="39" customHeight="1" x14ac:dyDescent="0.25">
      <c r="A82" s="99"/>
      <c r="B82" s="100"/>
      <c r="C82" s="99"/>
      <c r="D82" s="90" t="s">
        <v>539</v>
      </c>
      <c r="E82" s="124">
        <v>0</v>
      </c>
      <c r="F82" s="124"/>
      <c r="G82" s="124"/>
      <c r="H82" s="124"/>
      <c r="I82" s="124"/>
      <c r="J82" s="124"/>
      <c r="K82" s="127"/>
      <c r="L82" s="124">
        <f t="shared" si="40"/>
        <v>377160</v>
      </c>
      <c r="M82" s="124">
        <v>377160</v>
      </c>
      <c r="N82" s="124"/>
      <c r="O82" s="124"/>
      <c r="P82" s="124"/>
      <c r="Q82" s="124">
        <v>377160</v>
      </c>
      <c r="R82" s="124">
        <f t="shared" si="41"/>
        <v>0</v>
      </c>
      <c r="S82" s="124"/>
      <c r="T82" s="124"/>
      <c r="U82" s="124"/>
      <c r="V82" s="124"/>
      <c r="W82" s="124"/>
      <c r="X82" s="119">
        <f t="shared" si="42"/>
        <v>0</v>
      </c>
      <c r="Y82" s="120">
        <f t="shared" si="43"/>
        <v>0</v>
      </c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</row>
    <row r="83" spans="1:529" s="12" customFormat="1" ht="56.25" x14ac:dyDescent="0.25">
      <c r="A83" s="79" t="s">
        <v>483</v>
      </c>
      <c r="B83" s="79" t="s">
        <v>55</v>
      </c>
      <c r="C83" s="79" t="s">
        <v>58</v>
      </c>
      <c r="D83" s="82" t="s">
        <v>368</v>
      </c>
      <c r="E83" s="121">
        <v>34392700</v>
      </c>
      <c r="F83" s="121">
        <v>25836800</v>
      </c>
      <c r="G83" s="121">
        <v>2353200</v>
      </c>
      <c r="H83" s="121">
        <v>8505074.9299999997</v>
      </c>
      <c r="I83" s="121">
        <v>6112009.6699999999</v>
      </c>
      <c r="J83" s="121">
        <v>1020411.35</v>
      </c>
      <c r="K83" s="128">
        <f t="shared" ref="K83:K144" si="44">H83/E83*100</f>
        <v>24.729302817167596</v>
      </c>
      <c r="L83" s="121">
        <f t="shared" si="40"/>
        <v>112500</v>
      </c>
      <c r="M83" s="121">
        <v>112500</v>
      </c>
      <c r="N83" s="121"/>
      <c r="O83" s="121"/>
      <c r="P83" s="121"/>
      <c r="Q83" s="121">
        <v>112500</v>
      </c>
      <c r="R83" s="121">
        <f t="shared" si="41"/>
        <v>0</v>
      </c>
      <c r="S83" s="121"/>
      <c r="T83" s="121"/>
      <c r="U83" s="121"/>
      <c r="V83" s="121"/>
      <c r="W83" s="121"/>
      <c r="X83" s="122">
        <f t="shared" si="42"/>
        <v>0</v>
      </c>
      <c r="Y83" s="123">
        <f t="shared" si="43"/>
        <v>8505074.9299999997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</row>
    <row r="84" spans="1:529" s="12" customFormat="1" ht="37.5" x14ac:dyDescent="0.25">
      <c r="A84" s="79" t="s">
        <v>484</v>
      </c>
      <c r="B84" s="79" t="s">
        <v>485</v>
      </c>
      <c r="C84" s="79" t="s">
        <v>59</v>
      </c>
      <c r="D84" s="81" t="s">
        <v>517</v>
      </c>
      <c r="E84" s="121">
        <v>11229130</v>
      </c>
      <c r="F84" s="121">
        <v>8331500</v>
      </c>
      <c r="G84" s="121">
        <v>527130</v>
      </c>
      <c r="H84" s="121">
        <v>2670507.41</v>
      </c>
      <c r="I84" s="121">
        <v>2012194.68</v>
      </c>
      <c r="J84" s="121">
        <v>149464.12</v>
      </c>
      <c r="K84" s="128">
        <f t="shared" si="44"/>
        <v>23.781961826072013</v>
      </c>
      <c r="L84" s="121">
        <f t="shared" si="40"/>
        <v>100000</v>
      </c>
      <c r="M84" s="121">
        <v>100000</v>
      </c>
      <c r="N84" s="121"/>
      <c r="O84" s="121"/>
      <c r="P84" s="121"/>
      <c r="Q84" s="121">
        <v>100000</v>
      </c>
      <c r="R84" s="121">
        <f t="shared" si="41"/>
        <v>41121.29</v>
      </c>
      <c r="S84" s="121"/>
      <c r="T84" s="121">
        <v>41121.29</v>
      </c>
      <c r="U84" s="121"/>
      <c r="V84" s="121"/>
      <c r="W84" s="121"/>
      <c r="X84" s="122">
        <f t="shared" si="42"/>
        <v>41.121290000000002</v>
      </c>
      <c r="Y84" s="123">
        <f t="shared" si="43"/>
        <v>2711628.7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</row>
    <row r="85" spans="1:529" s="12" customFormat="1" ht="18.75" x14ac:dyDescent="0.25">
      <c r="A85" s="79" t="s">
        <v>486</v>
      </c>
      <c r="B85" s="79" t="s">
        <v>487</v>
      </c>
      <c r="C85" s="79" t="s">
        <v>59</v>
      </c>
      <c r="D85" s="81" t="s">
        <v>284</v>
      </c>
      <c r="E85" s="121">
        <v>113000</v>
      </c>
      <c r="F85" s="121"/>
      <c r="G85" s="121"/>
      <c r="H85" s="121">
        <v>27000</v>
      </c>
      <c r="I85" s="121"/>
      <c r="J85" s="121"/>
      <c r="K85" s="128">
        <f t="shared" si="44"/>
        <v>23.893805309734514</v>
      </c>
      <c r="L85" s="121">
        <f t="shared" si="40"/>
        <v>0</v>
      </c>
      <c r="M85" s="121"/>
      <c r="N85" s="121"/>
      <c r="O85" s="121"/>
      <c r="P85" s="121"/>
      <c r="Q85" s="121"/>
      <c r="R85" s="121">
        <f t="shared" si="41"/>
        <v>0</v>
      </c>
      <c r="S85" s="121"/>
      <c r="T85" s="121"/>
      <c r="U85" s="121"/>
      <c r="V85" s="121"/>
      <c r="W85" s="121"/>
      <c r="X85" s="122"/>
      <c r="Y85" s="123">
        <f t="shared" si="43"/>
        <v>27000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</row>
    <row r="86" spans="1:529" s="12" customFormat="1" ht="41.25" customHeight="1" x14ac:dyDescent="0.25">
      <c r="A86" s="79" t="s">
        <v>488</v>
      </c>
      <c r="B86" s="79" t="s">
        <v>489</v>
      </c>
      <c r="C86" s="79" t="s">
        <v>59</v>
      </c>
      <c r="D86" s="82" t="s">
        <v>490</v>
      </c>
      <c r="E86" s="121">
        <v>431850</v>
      </c>
      <c r="F86" s="121">
        <v>266200</v>
      </c>
      <c r="G86" s="121">
        <v>52650</v>
      </c>
      <c r="H86" s="121">
        <v>31712.79</v>
      </c>
      <c r="I86" s="121"/>
      <c r="J86" s="121">
        <v>24041.51</v>
      </c>
      <c r="K86" s="128">
        <f t="shared" si="44"/>
        <v>7.3434734282737057</v>
      </c>
      <c r="L86" s="121">
        <f t="shared" si="40"/>
        <v>0</v>
      </c>
      <c r="M86" s="121"/>
      <c r="N86" s="121"/>
      <c r="O86" s="121"/>
      <c r="P86" s="121"/>
      <c r="Q86" s="121"/>
      <c r="R86" s="121">
        <f t="shared" si="41"/>
        <v>0</v>
      </c>
      <c r="S86" s="121"/>
      <c r="T86" s="121"/>
      <c r="U86" s="121"/>
      <c r="V86" s="121"/>
      <c r="W86" s="121"/>
      <c r="X86" s="122"/>
      <c r="Y86" s="123">
        <f t="shared" si="43"/>
        <v>31712.79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</row>
    <row r="87" spans="1:529" s="12" customFormat="1" ht="56.25" x14ac:dyDescent="0.25">
      <c r="A87" s="79" t="s">
        <v>491</v>
      </c>
      <c r="B87" s="79" t="s">
        <v>492</v>
      </c>
      <c r="C87" s="79" t="str">
        <f>'дод 5'!B54</f>
        <v>0990</v>
      </c>
      <c r="D87" s="82" t="s">
        <v>512</v>
      </c>
      <c r="E87" s="121">
        <v>1499036</v>
      </c>
      <c r="F87" s="121">
        <v>1228720</v>
      </c>
      <c r="G87" s="121"/>
      <c r="H87" s="121">
        <v>204582.85</v>
      </c>
      <c r="I87" s="121">
        <v>167690.85999999999</v>
      </c>
      <c r="J87" s="121"/>
      <c r="K87" s="128">
        <f t="shared" si="44"/>
        <v>13.647627541966973</v>
      </c>
      <c r="L87" s="121">
        <f t="shared" si="40"/>
        <v>0</v>
      </c>
      <c r="M87" s="121"/>
      <c r="N87" s="121"/>
      <c r="O87" s="121"/>
      <c r="P87" s="121"/>
      <c r="Q87" s="121"/>
      <c r="R87" s="121">
        <f t="shared" si="41"/>
        <v>0</v>
      </c>
      <c r="S87" s="121"/>
      <c r="T87" s="121"/>
      <c r="U87" s="121"/>
      <c r="V87" s="121"/>
      <c r="W87" s="121"/>
      <c r="X87" s="122"/>
      <c r="Y87" s="123">
        <f t="shared" si="43"/>
        <v>204582.85</v>
      </c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</row>
    <row r="88" spans="1:529" s="14" customFormat="1" ht="75" x14ac:dyDescent="0.25">
      <c r="A88" s="99"/>
      <c r="B88" s="99"/>
      <c r="C88" s="99"/>
      <c r="D88" s="90" t="s">
        <v>387</v>
      </c>
      <c r="E88" s="124">
        <v>1499036</v>
      </c>
      <c r="F88" s="124">
        <v>1228720</v>
      </c>
      <c r="G88" s="124"/>
      <c r="H88" s="124">
        <v>204582.85</v>
      </c>
      <c r="I88" s="124">
        <v>167690.85999999999</v>
      </c>
      <c r="J88" s="124"/>
      <c r="K88" s="129">
        <f t="shared" si="44"/>
        <v>13.647627541966973</v>
      </c>
      <c r="L88" s="124">
        <f t="shared" si="40"/>
        <v>0</v>
      </c>
      <c r="M88" s="124"/>
      <c r="N88" s="124"/>
      <c r="O88" s="124"/>
      <c r="P88" s="124"/>
      <c r="Q88" s="124"/>
      <c r="R88" s="124">
        <f t="shared" si="41"/>
        <v>0</v>
      </c>
      <c r="S88" s="124"/>
      <c r="T88" s="124"/>
      <c r="U88" s="124"/>
      <c r="V88" s="124"/>
      <c r="W88" s="124"/>
      <c r="X88" s="125"/>
      <c r="Y88" s="126">
        <f t="shared" si="43"/>
        <v>204582.85</v>
      </c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</row>
    <row r="89" spans="1:529" s="12" customFormat="1" ht="39.75" customHeight="1" x14ac:dyDescent="0.25">
      <c r="A89" s="79" t="s">
        <v>493</v>
      </c>
      <c r="B89" s="79" t="s">
        <v>494</v>
      </c>
      <c r="C89" s="79" t="str">
        <f>'дод 5'!B55</f>
        <v>0990</v>
      </c>
      <c r="D89" s="82" t="s">
        <v>495</v>
      </c>
      <c r="E89" s="121">
        <v>2412770</v>
      </c>
      <c r="F89" s="121">
        <v>1880000</v>
      </c>
      <c r="G89" s="121">
        <v>84370</v>
      </c>
      <c r="H89" s="121">
        <v>553649.15</v>
      </c>
      <c r="I89" s="121">
        <v>429813.99</v>
      </c>
      <c r="J89" s="121">
        <v>27530.76</v>
      </c>
      <c r="K89" s="128">
        <f t="shared" si="44"/>
        <v>22.946619445699344</v>
      </c>
      <c r="L89" s="121">
        <f t="shared" si="40"/>
        <v>50000</v>
      </c>
      <c r="M89" s="121">
        <v>50000</v>
      </c>
      <c r="N89" s="121"/>
      <c r="O89" s="121"/>
      <c r="P89" s="121"/>
      <c r="Q89" s="121">
        <v>50000</v>
      </c>
      <c r="R89" s="121">
        <f t="shared" si="41"/>
        <v>280</v>
      </c>
      <c r="S89" s="121"/>
      <c r="T89" s="121">
        <v>280</v>
      </c>
      <c r="U89" s="121"/>
      <c r="V89" s="121"/>
      <c r="W89" s="121"/>
      <c r="X89" s="122">
        <f t="shared" si="42"/>
        <v>0.55999999999999994</v>
      </c>
      <c r="Y89" s="123">
        <f t="shared" si="43"/>
        <v>553929.15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</row>
    <row r="90" spans="1:529" s="12" customFormat="1" ht="93.75" x14ac:dyDescent="0.25">
      <c r="A90" s="79" t="s">
        <v>496</v>
      </c>
      <c r="B90" s="79" t="s">
        <v>497</v>
      </c>
      <c r="C90" s="79" t="s">
        <v>59</v>
      </c>
      <c r="D90" s="101" t="s">
        <v>513</v>
      </c>
      <c r="E90" s="121">
        <v>1780860</v>
      </c>
      <c r="F90" s="121">
        <v>1459720</v>
      </c>
      <c r="G90" s="121"/>
      <c r="H90" s="121">
        <v>330265.90999999997</v>
      </c>
      <c r="I90" s="121">
        <v>270710.03000000003</v>
      </c>
      <c r="J90" s="121"/>
      <c r="K90" s="128">
        <f t="shared" si="44"/>
        <v>18.545304515795738</v>
      </c>
      <c r="L90" s="121">
        <f t="shared" si="40"/>
        <v>903840</v>
      </c>
      <c r="M90" s="121">
        <v>903840</v>
      </c>
      <c r="N90" s="121"/>
      <c r="O90" s="121"/>
      <c r="P90" s="121"/>
      <c r="Q90" s="121">
        <v>903840</v>
      </c>
      <c r="R90" s="121">
        <f t="shared" si="41"/>
        <v>0</v>
      </c>
      <c r="S90" s="121"/>
      <c r="T90" s="121"/>
      <c r="U90" s="121"/>
      <c r="V90" s="121"/>
      <c r="W90" s="121"/>
      <c r="X90" s="122">
        <f t="shared" si="42"/>
        <v>0</v>
      </c>
      <c r="Y90" s="123">
        <f t="shared" si="43"/>
        <v>330265.90999999997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  <c r="OU90" s="13"/>
      <c r="OV90" s="13"/>
      <c r="OW90" s="13"/>
      <c r="OX90" s="13"/>
      <c r="OY90" s="13"/>
      <c r="OZ90" s="13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  <c r="PV90" s="13"/>
      <c r="PW90" s="13"/>
      <c r="PX90" s="13"/>
      <c r="PY90" s="13"/>
      <c r="PZ90" s="13"/>
      <c r="QA90" s="13"/>
      <c r="QB90" s="13"/>
      <c r="QC90" s="13"/>
      <c r="QD90" s="13"/>
      <c r="QE90" s="13"/>
      <c r="QF90" s="13"/>
      <c r="QG90" s="13"/>
      <c r="QH90" s="13"/>
      <c r="QI90" s="13"/>
      <c r="QJ90" s="13"/>
      <c r="QK90" s="13"/>
      <c r="QL90" s="13"/>
      <c r="QM90" s="13"/>
      <c r="QN90" s="13"/>
      <c r="QO90" s="13"/>
      <c r="QP90" s="13"/>
      <c r="QQ90" s="13"/>
      <c r="QR90" s="13"/>
      <c r="QS90" s="13"/>
      <c r="QT90" s="13"/>
      <c r="QU90" s="13"/>
      <c r="QV90" s="13"/>
      <c r="QW90" s="13"/>
      <c r="QX90" s="13"/>
      <c r="QY90" s="13"/>
      <c r="QZ90" s="13"/>
      <c r="RA90" s="13"/>
      <c r="RB90" s="13"/>
      <c r="RC90" s="13"/>
      <c r="RD90" s="13"/>
      <c r="RE90" s="13"/>
      <c r="RF90" s="13"/>
      <c r="RG90" s="13"/>
      <c r="RH90" s="13"/>
      <c r="RI90" s="13"/>
      <c r="RJ90" s="13"/>
      <c r="RK90" s="13"/>
      <c r="RL90" s="13"/>
      <c r="RM90" s="13"/>
      <c r="RN90" s="13"/>
      <c r="RO90" s="13"/>
      <c r="RP90" s="13"/>
      <c r="RQ90" s="13"/>
      <c r="RR90" s="13"/>
      <c r="RS90" s="13"/>
      <c r="RT90" s="13"/>
      <c r="RU90" s="13"/>
      <c r="RV90" s="13"/>
      <c r="RW90" s="13"/>
      <c r="RX90" s="13"/>
      <c r="RY90" s="13"/>
      <c r="RZ90" s="13"/>
      <c r="SA90" s="13"/>
      <c r="SB90" s="13"/>
      <c r="SC90" s="13"/>
      <c r="SD90" s="13"/>
      <c r="SE90" s="13"/>
      <c r="SF90" s="13"/>
      <c r="SG90" s="13"/>
      <c r="SH90" s="13"/>
      <c r="SI90" s="13"/>
      <c r="SJ90" s="13"/>
      <c r="SK90" s="13"/>
      <c r="SL90" s="13"/>
      <c r="SM90" s="13"/>
      <c r="SN90" s="13"/>
      <c r="SO90" s="13"/>
      <c r="SP90" s="13"/>
      <c r="SQ90" s="13"/>
      <c r="SR90" s="13"/>
      <c r="SS90" s="13"/>
      <c r="ST90" s="13"/>
      <c r="SU90" s="13"/>
      <c r="SV90" s="13"/>
      <c r="SW90" s="13"/>
      <c r="SX90" s="13"/>
      <c r="SY90" s="13"/>
      <c r="SZ90" s="13"/>
      <c r="TA90" s="13"/>
      <c r="TB90" s="13"/>
      <c r="TC90" s="13"/>
      <c r="TD90" s="13"/>
      <c r="TE90" s="13"/>
      <c r="TF90" s="13"/>
      <c r="TG90" s="13"/>
      <c r="TH90" s="13"/>
      <c r="TI90" s="13"/>
    </row>
    <row r="91" spans="1:529" s="14" customFormat="1" ht="81.75" customHeight="1" x14ac:dyDescent="0.25">
      <c r="A91" s="99"/>
      <c r="B91" s="100"/>
      <c r="C91" s="100"/>
      <c r="D91" s="90" t="s">
        <v>386</v>
      </c>
      <c r="E91" s="124">
        <v>1780860</v>
      </c>
      <c r="F91" s="124">
        <v>1459720</v>
      </c>
      <c r="G91" s="124"/>
      <c r="H91" s="124">
        <v>330265.90999999997</v>
      </c>
      <c r="I91" s="124">
        <v>270710.03000000003</v>
      </c>
      <c r="J91" s="124"/>
      <c r="K91" s="129">
        <f t="shared" si="44"/>
        <v>18.545304515795738</v>
      </c>
      <c r="L91" s="124">
        <f t="shared" si="40"/>
        <v>903840</v>
      </c>
      <c r="M91" s="124">
        <v>903840</v>
      </c>
      <c r="N91" s="124"/>
      <c r="O91" s="124"/>
      <c r="P91" s="124"/>
      <c r="Q91" s="124">
        <v>903840</v>
      </c>
      <c r="R91" s="124">
        <f t="shared" si="41"/>
        <v>0</v>
      </c>
      <c r="S91" s="124"/>
      <c r="T91" s="124"/>
      <c r="U91" s="124"/>
      <c r="V91" s="124"/>
      <c r="W91" s="124"/>
      <c r="X91" s="125">
        <f t="shared" si="42"/>
        <v>0</v>
      </c>
      <c r="Y91" s="126">
        <f t="shared" si="43"/>
        <v>330265.90999999997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</row>
    <row r="92" spans="1:529" s="12" customFormat="1" ht="93.75" x14ac:dyDescent="0.25">
      <c r="A92" s="79" t="s">
        <v>529</v>
      </c>
      <c r="B92" s="80">
        <v>1210</v>
      </c>
      <c r="C92" s="79" t="s">
        <v>59</v>
      </c>
      <c r="D92" s="81" t="s">
        <v>530</v>
      </c>
      <c r="E92" s="121">
        <v>1174231</v>
      </c>
      <c r="F92" s="121">
        <v>962484</v>
      </c>
      <c r="G92" s="121"/>
      <c r="H92" s="121">
        <v>106857.07</v>
      </c>
      <c r="I92" s="121">
        <v>87587.76</v>
      </c>
      <c r="J92" s="121"/>
      <c r="K92" s="128">
        <f t="shared" si="44"/>
        <v>9.1001744971815608</v>
      </c>
      <c r="L92" s="121">
        <f t="shared" si="40"/>
        <v>0</v>
      </c>
      <c r="M92" s="121"/>
      <c r="N92" s="121"/>
      <c r="O92" s="121"/>
      <c r="P92" s="121"/>
      <c r="Q92" s="121"/>
      <c r="R92" s="121">
        <f t="shared" si="41"/>
        <v>0</v>
      </c>
      <c r="S92" s="121"/>
      <c r="T92" s="121"/>
      <c r="U92" s="121"/>
      <c r="V92" s="121"/>
      <c r="W92" s="121"/>
      <c r="X92" s="122"/>
      <c r="Y92" s="123">
        <f t="shared" si="43"/>
        <v>106857.07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  <c r="QG92" s="13"/>
      <c r="QH92" s="13"/>
      <c r="QI92" s="13"/>
      <c r="QJ92" s="13"/>
      <c r="QK92" s="13"/>
      <c r="QL92" s="13"/>
      <c r="QM92" s="13"/>
      <c r="QN92" s="13"/>
      <c r="QO92" s="13"/>
      <c r="QP92" s="13"/>
      <c r="QQ92" s="13"/>
      <c r="QR92" s="13"/>
      <c r="QS92" s="13"/>
      <c r="QT92" s="13"/>
      <c r="QU92" s="13"/>
      <c r="QV92" s="13"/>
      <c r="QW92" s="13"/>
      <c r="QX92" s="13"/>
      <c r="QY92" s="13"/>
      <c r="QZ92" s="13"/>
      <c r="RA92" s="13"/>
      <c r="RB92" s="13"/>
      <c r="RC92" s="13"/>
      <c r="RD92" s="13"/>
      <c r="RE92" s="13"/>
      <c r="RF92" s="13"/>
      <c r="RG92" s="13"/>
      <c r="RH92" s="13"/>
      <c r="RI92" s="13"/>
      <c r="RJ92" s="13"/>
      <c r="RK92" s="13"/>
      <c r="RL92" s="13"/>
      <c r="RM92" s="13"/>
      <c r="RN92" s="13"/>
      <c r="RO92" s="13"/>
      <c r="RP92" s="13"/>
      <c r="RQ92" s="13"/>
      <c r="RR92" s="13"/>
      <c r="RS92" s="13"/>
      <c r="RT92" s="13"/>
      <c r="RU92" s="13"/>
      <c r="RV92" s="13"/>
      <c r="RW92" s="13"/>
      <c r="RX92" s="13"/>
      <c r="RY92" s="13"/>
      <c r="RZ92" s="13"/>
      <c r="SA92" s="13"/>
      <c r="SB92" s="13"/>
      <c r="SC92" s="13"/>
      <c r="SD92" s="13"/>
      <c r="SE92" s="13"/>
      <c r="SF92" s="13"/>
      <c r="SG92" s="13"/>
      <c r="SH92" s="13"/>
      <c r="SI92" s="13"/>
      <c r="SJ92" s="13"/>
      <c r="SK92" s="13"/>
      <c r="SL92" s="13"/>
      <c r="SM92" s="13"/>
      <c r="SN92" s="13"/>
      <c r="SO92" s="13"/>
      <c r="SP92" s="13"/>
      <c r="SQ92" s="13"/>
      <c r="SR92" s="13"/>
      <c r="SS92" s="13"/>
      <c r="ST92" s="13"/>
      <c r="SU92" s="13"/>
      <c r="SV92" s="13"/>
      <c r="SW92" s="13"/>
      <c r="SX92" s="13"/>
      <c r="SY92" s="13"/>
      <c r="SZ92" s="13"/>
      <c r="TA92" s="13"/>
      <c r="TB92" s="13"/>
      <c r="TC92" s="13"/>
      <c r="TD92" s="13"/>
      <c r="TE92" s="13"/>
      <c r="TF92" s="13"/>
      <c r="TG92" s="13"/>
      <c r="TH92" s="13"/>
      <c r="TI92" s="13"/>
    </row>
    <row r="93" spans="1:529" s="14" customFormat="1" ht="101.25" customHeight="1" x14ac:dyDescent="0.25">
      <c r="A93" s="99"/>
      <c r="B93" s="100"/>
      <c r="C93" s="100"/>
      <c r="D93" s="90" t="s">
        <v>531</v>
      </c>
      <c r="E93" s="124">
        <v>1174231</v>
      </c>
      <c r="F93" s="124">
        <v>962484</v>
      </c>
      <c r="G93" s="124"/>
      <c r="H93" s="124">
        <v>106857.07</v>
      </c>
      <c r="I93" s="124">
        <v>87587.76</v>
      </c>
      <c r="J93" s="124"/>
      <c r="K93" s="129">
        <f t="shared" si="44"/>
        <v>9.1001744971815608</v>
      </c>
      <c r="L93" s="124">
        <f t="shared" si="40"/>
        <v>0</v>
      </c>
      <c r="M93" s="124"/>
      <c r="N93" s="124"/>
      <c r="O93" s="124"/>
      <c r="P93" s="124"/>
      <c r="Q93" s="124"/>
      <c r="R93" s="124">
        <f t="shared" si="41"/>
        <v>0</v>
      </c>
      <c r="S93" s="124"/>
      <c r="T93" s="124"/>
      <c r="U93" s="124"/>
      <c r="V93" s="124"/>
      <c r="W93" s="124"/>
      <c r="X93" s="125"/>
      <c r="Y93" s="126">
        <f t="shared" si="43"/>
        <v>106857.07</v>
      </c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  <c r="PZ93" s="20"/>
      <c r="QA93" s="20"/>
      <c r="QB93" s="20"/>
      <c r="QC93" s="20"/>
      <c r="QD93" s="20"/>
      <c r="QE93" s="20"/>
      <c r="QF93" s="20"/>
      <c r="QG93" s="20"/>
      <c r="QH93" s="20"/>
      <c r="QI93" s="20"/>
      <c r="QJ93" s="20"/>
      <c r="QK93" s="20"/>
      <c r="QL93" s="20"/>
      <c r="QM93" s="20"/>
      <c r="QN93" s="20"/>
      <c r="QO93" s="20"/>
      <c r="QP93" s="20"/>
      <c r="QQ93" s="20"/>
      <c r="QR93" s="20"/>
      <c r="QS93" s="20"/>
      <c r="QT93" s="20"/>
      <c r="QU93" s="20"/>
      <c r="QV93" s="20"/>
      <c r="QW93" s="20"/>
      <c r="QX93" s="20"/>
      <c r="QY93" s="20"/>
      <c r="QZ93" s="20"/>
      <c r="RA93" s="20"/>
      <c r="RB93" s="20"/>
      <c r="RC93" s="20"/>
      <c r="RD93" s="20"/>
      <c r="RE93" s="20"/>
      <c r="RF93" s="20"/>
      <c r="RG93" s="20"/>
      <c r="RH93" s="20"/>
      <c r="RI93" s="20"/>
      <c r="RJ93" s="20"/>
      <c r="RK93" s="20"/>
      <c r="RL93" s="20"/>
      <c r="RM93" s="20"/>
      <c r="RN93" s="20"/>
      <c r="RO93" s="20"/>
      <c r="RP93" s="20"/>
      <c r="RQ93" s="20"/>
      <c r="RR93" s="20"/>
      <c r="RS93" s="20"/>
      <c r="RT93" s="20"/>
      <c r="RU93" s="20"/>
      <c r="RV93" s="20"/>
      <c r="RW93" s="20"/>
      <c r="RX93" s="20"/>
      <c r="RY93" s="20"/>
      <c r="RZ93" s="20"/>
      <c r="SA93" s="20"/>
      <c r="SB93" s="20"/>
      <c r="SC93" s="20"/>
      <c r="SD93" s="20"/>
      <c r="SE93" s="20"/>
      <c r="SF93" s="20"/>
      <c r="SG93" s="20"/>
      <c r="SH93" s="20"/>
      <c r="SI93" s="20"/>
      <c r="SJ93" s="20"/>
      <c r="SK93" s="20"/>
      <c r="SL93" s="20"/>
      <c r="SM93" s="20"/>
      <c r="SN93" s="20"/>
      <c r="SO93" s="20"/>
      <c r="SP93" s="20"/>
      <c r="SQ93" s="20"/>
      <c r="SR93" s="20"/>
      <c r="SS93" s="20"/>
      <c r="ST93" s="20"/>
      <c r="SU93" s="20"/>
      <c r="SV93" s="20"/>
      <c r="SW93" s="20"/>
      <c r="SX93" s="20"/>
      <c r="SY93" s="20"/>
      <c r="SZ93" s="20"/>
      <c r="TA93" s="20"/>
      <c r="TB93" s="20"/>
      <c r="TC93" s="20"/>
      <c r="TD93" s="20"/>
      <c r="TE93" s="20"/>
      <c r="TF93" s="20"/>
      <c r="TG93" s="20"/>
      <c r="TH93" s="20"/>
      <c r="TI93" s="20"/>
    </row>
    <row r="94" spans="1:529" s="12" customFormat="1" ht="93.75" x14ac:dyDescent="0.25">
      <c r="A94" s="79" t="s">
        <v>498</v>
      </c>
      <c r="B94" s="80">
        <v>3140</v>
      </c>
      <c r="C94" s="80">
        <v>1040</v>
      </c>
      <c r="D94" s="102" t="s">
        <v>20</v>
      </c>
      <c r="E94" s="121">
        <v>3500000</v>
      </c>
      <c r="F94" s="121"/>
      <c r="G94" s="121"/>
      <c r="H94" s="121"/>
      <c r="I94" s="121"/>
      <c r="J94" s="121"/>
      <c r="K94" s="128">
        <f t="shared" si="44"/>
        <v>0</v>
      </c>
      <c r="L94" s="121">
        <f t="shared" si="40"/>
        <v>0</v>
      </c>
      <c r="M94" s="121"/>
      <c r="N94" s="121"/>
      <c r="O94" s="121"/>
      <c r="P94" s="121"/>
      <c r="Q94" s="121"/>
      <c r="R94" s="121">
        <f t="shared" si="41"/>
        <v>0</v>
      </c>
      <c r="S94" s="121"/>
      <c r="T94" s="121"/>
      <c r="U94" s="121"/>
      <c r="V94" s="121"/>
      <c r="W94" s="121"/>
      <c r="X94" s="122"/>
      <c r="Y94" s="123">
        <f t="shared" si="43"/>
        <v>0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  <c r="QG94" s="13"/>
      <c r="QH94" s="13"/>
      <c r="QI94" s="13"/>
      <c r="QJ94" s="13"/>
      <c r="QK94" s="13"/>
      <c r="QL94" s="13"/>
      <c r="QM94" s="13"/>
      <c r="QN94" s="13"/>
      <c r="QO94" s="13"/>
      <c r="QP94" s="13"/>
      <c r="QQ94" s="13"/>
      <c r="QR94" s="13"/>
      <c r="QS94" s="13"/>
      <c r="QT94" s="13"/>
      <c r="QU94" s="13"/>
      <c r="QV94" s="13"/>
      <c r="QW94" s="13"/>
      <c r="QX94" s="13"/>
      <c r="QY94" s="13"/>
      <c r="QZ94" s="13"/>
      <c r="RA94" s="13"/>
      <c r="RB94" s="13"/>
      <c r="RC94" s="13"/>
      <c r="RD94" s="13"/>
      <c r="RE94" s="13"/>
      <c r="RF94" s="13"/>
      <c r="RG94" s="13"/>
      <c r="RH94" s="13"/>
      <c r="RI94" s="13"/>
      <c r="RJ94" s="13"/>
      <c r="RK94" s="13"/>
      <c r="RL94" s="13"/>
      <c r="RM94" s="13"/>
      <c r="RN94" s="13"/>
      <c r="RO94" s="13"/>
      <c r="RP94" s="13"/>
      <c r="RQ94" s="13"/>
      <c r="RR94" s="13"/>
      <c r="RS94" s="13"/>
      <c r="RT94" s="13"/>
      <c r="RU94" s="13"/>
      <c r="RV94" s="13"/>
      <c r="RW94" s="13"/>
      <c r="RX94" s="13"/>
      <c r="RY94" s="13"/>
      <c r="RZ94" s="13"/>
      <c r="SA94" s="13"/>
      <c r="SB94" s="13"/>
      <c r="SC94" s="13"/>
      <c r="SD94" s="13"/>
      <c r="SE94" s="13"/>
      <c r="SF94" s="13"/>
      <c r="SG94" s="13"/>
      <c r="SH94" s="13"/>
      <c r="SI94" s="13"/>
      <c r="SJ94" s="13"/>
      <c r="SK94" s="13"/>
      <c r="SL94" s="13"/>
      <c r="SM94" s="13"/>
      <c r="SN94" s="13"/>
      <c r="SO94" s="13"/>
      <c r="SP94" s="13"/>
      <c r="SQ94" s="13"/>
      <c r="SR94" s="13"/>
      <c r="SS94" s="13"/>
      <c r="ST94" s="13"/>
      <c r="SU94" s="13"/>
      <c r="SV94" s="13"/>
      <c r="SW94" s="13"/>
      <c r="SX94" s="13"/>
      <c r="SY94" s="13"/>
      <c r="SZ94" s="13"/>
      <c r="TA94" s="13"/>
      <c r="TB94" s="13"/>
      <c r="TC94" s="13"/>
      <c r="TD94" s="13"/>
      <c r="TE94" s="13"/>
      <c r="TF94" s="13"/>
      <c r="TG94" s="13"/>
      <c r="TH94" s="13"/>
      <c r="TI94" s="13"/>
    </row>
    <row r="95" spans="1:529" s="12" customFormat="1" ht="37.5" x14ac:dyDescent="0.25">
      <c r="A95" s="79" t="s">
        <v>499</v>
      </c>
      <c r="B95" s="80">
        <v>3242</v>
      </c>
      <c r="C95" s="80">
        <v>1090</v>
      </c>
      <c r="D95" s="81" t="s">
        <v>415</v>
      </c>
      <c r="E95" s="121">
        <v>54300</v>
      </c>
      <c r="F95" s="121"/>
      <c r="G95" s="121"/>
      <c r="H95" s="121">
        <v>1810</v>
      </c>
      <c r="I95" s="121"/>
      <c r="J95" s="121"/>
      <c r="K95" s="128">
        <f t="shared" si="44"/>
        <v>3.3333333333333335</v>
      </c>
      <c r="L95" s="121">
        <f t="shared" si="40"/>
        <v>0</v>
      </c>
      <c r="M95" s="121"/>
      <c r="N95" s="121"/>
      <c r="O95" s="121"/>
      <c r="P95" s="121"/>
      <c r="Q95" s="121"/>
      <c r="R95" s="121">
        <f t="shared" si="41"/>
        <v>0</v>
      </c>
      <c r="S95" s="121"/>
      <c r="T95" s="121"/>
      <c r="U95" s="121"/>
      <c r="V95" s="121"/>
      <c r="W95" s="121"/>
      <c r="X95" s="122"/>
      <c r="Y95" s="123">
        <f t="shared" si="43"/>
        <v>1810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  <c r="OU95" s="13"/>
      <c r="OV95" s="13"/>
      <c r="OW95" s="13"/>
      <c r="OX95" s="13"/>
      <c r="OY95" s="13"/>
      <c r="OZ95" s="13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  <c r="PV95" s="13"/>
      <c r="PW95" s="13"/>
      <c r="PX95" s="13"/>
      <c r="PY95" s="13"/>
      <c r="PZ95" s="13"/>
      <c r="QA95" s="13"/>
      <c r="QB95" s="13"/>
      <c r="QC95" s="13"/>
      <c r="QD95" s="13"/>
      <c r="QE95" s="13"/>
      <c r="QF95" s="13"/>
      <c r="QG95" s="13"/>
      <c r="QH95" s="13"/>
      <c r="QI95" s="13"/>
      <c r="QJ95" s="13"/>
      <c r="QK95" s="13"/>
      <c r="QL95" s="13"/>
      <c r="QM95" s="13"/>
      <c r="QN95" s="13"/>
      <c r="QO95" s="13"/>
      <c r="QP95" s="13"/>
      <c r="QQ95" s="13"/>
      <c r="QR95" s="13"/>
      <c r="QS95" s="13"/>
      <c r="QT95" s="13"/>
      <c r="QU95" s="13"/>
      <c r="QV95" s="13"/>
      <c r="QW95" s="13"/>
      <c r="QX95" s="13"/>
      <c r="QY95" s="13"/>
      <c r="QZ95" s="13"/>
      <c r="RA95" s="13"/>
      <c r="RB95" s="13"/>
      <c r="RC95" s="13"/>
      <c r="RD95" s="13"/>
      <c r="RE95" s="13"/>
      <c r="RF95" s="13"/>
      <c r="RG95" s="13"/>
      <c r="RH95" s="13"/>
      <c r="RI95" s="13"/>
      <c r="RJ95" s="13"/>
      <c r="RK95" s="13"/>
      <c r="RL95" s="13"/>
      <c r="RM95" s="13"/>
      <c r="RN95" s="13"/>
      <c r="RO95" s="13"/>
      <c r="RP95" s="13"/>
      <c r="RQ95" s="13"/>
      <c r="RR95" s="13"/>
      <c r="RS95" s="13"/>
      <c r="RT95" s="13"/>
      <c r="RU95" s="13"/>
      <c r="RV95" s="13"/>
      <c r="RW95" s="13"/>
      <c r="RX95" s="13"/>
      <c r="RY95" s="13"/>
      <c r="RZ95" s="13"/>
      <c r="SA95" s="13"/>
      <c r="SB95" s="13"/>
      <c r="SC95" s="13"/>
      <c r="SD95" s="13"/>
      <c r="SE95" s="13"/>
      <c r="SF95" s="13"/>
      <c r="SG95" s="13"/>
      <c r="SH95" s="13"/>
      <c r="SI95" s="13"/>
      <c r="SJ95" s="13"/>
      <c r="SK95" s="13"/>
      <c r="SL95" s="13"/>
      <c r="SM95" s="13"/>
      <c r="SN95" s="13"/>
      <c r="SO95" s="13"/>
      <c r="SP95" s="13"/>
      <c r="SQ95" s="13"/>
      <c r="SR95" s="13"/>
      <c r="SS95" s="13"/>
      <c r="ST95" s="13"/>
      <c r="SU95" s="13"/>
      <c r="SV95" s="13"/>
      <c r="SW95" s="13"/>
      <c r="SX95" s="13"/>
      <c r="SY95" s="13"/>
      <c r="SZ95" s="13"/>
      <c r="TA95" s="13"/>
      <c r="TB95" s="13"/>
      <c r="TC95" s="13"/>
      <c r="TD95" s="13"/>
      <c r="TE95" s="13"/>
      <c r="TF95" s="13"/>
      <c r="TG95" s="13"/>
      <c r="TH95" s="13"/>
      <c r="TI95" s="13"/>
    </row>
    <row r="96" spans="1:529" s="12" customFormat="1" ht="48.75" customHeight="1" x14ac:dyDescent="0.25">
      <c r="A96" s="79" t="s">
        <v>501</v>
      </c>
      <c r="B96" s="80">
        <v>5031</v>
      </c>
      <c r="C96" s="79" t="s">
        <v>81</v>
      </c>
      <c r="D96" s="103" t="s">
        <v>22</v>
      </c>
      <c r="E96" s="121">
        <v>8590600</v>
      </c>
      <c r="F96" s="121">
        <v>6510800</v>
      </c>
      <c r="G96" s="121">
        <v>192500</v>
      </c>
      <c r="H96" s="121">
        <v>1888772.39</v>
      </c>
      <c r="I96" s="121">
        <v>1462955.2</v>
      </c>
      <c r="J96" s="121">
        <v>77650.89</v>
      </c>
      <c r="K96" s="128">
        <f t="shared" si="44"/>
        <v>21.986501408516286</v>
      </c>
      <c r="L96" s="121">
        <f t="shared" si="40"/>
        <v>0</v>
      </c>
      <c r="M96" s="121"/>
      <c r="N96" s="121"/>
      <c r="O96" s="121"/>
      <c r="P96" s="121"/>
      <c r="Q96" s="121"/>
      <c r="R96" s="121">
        <f t="shared" si="41"/>
        <v>0</v>
      </c>
      <c r="S96" s="121"/>
      <c r="T96" s="121"/>
      <c r="U96" s="121"/>
      <c r="V96" s="121"/>
      <c r="W96" s="121"/>
      <c r="X96" s="122"/>
      <c r="Y96" s="123">
        <f t="shared" si="43"/>
        <v>1888772.39</v>
      </c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  <c r="QG96" s="13"/>
      <c r="QH96" s="13"/>
      <c r="QI96" s="13"/>
      <c r="QJ96" s="13"/>
      <c r="QK96" s="13"/>
      <c r="QL96" s="13"/>
      <c r="QM96" s="13"/>
      <c r="QN96" s="13"/>
      <c r="QO96" s="13"/>
      <c r="QP96" s="13"/>
      <c r="QQ96" s="13"/>
      <c r="QR96" s="13"/>
      <c r="QS96" s="13"/>
      <c r="QT96" s="13"/>
      <c r="QU96" s="13"/>
      <c r="QV96" s="13"/>
      <c r="QW96" s="13"/>
      <c r="QX96" s="13"/>
      <c r="QY96" s="13"/>
      <c r="QZ96" s="13"/>
      <c r="RA96" s="13"/>
      <c r="RB96" s="13"/>
      <c r="RC96" s="13"/>
      <c r="RD96" s="13"/>
      <c r="RE96" s="13"/>
      <c r="RF96" s="13"/>
      <c r="RG96" s="13"/>
      <c r="RH96" s="13"/>
      <c r="RI96" s="13"/>
      <c r="RJ96" s="13"/>
      <c r="RK96" s="13"/>
      <c r="RL96" s="13"/>
      <c r="RM96" s="13"/>
      <c r="RN96" s="13"/>
      <c r="RO96" s="13"/>
      <c r="RP96" s="13"/>
      <c r="RQ96" s="13"/>
      <c r="RR96" s="13"/>
      <c r="RS96" s="13"/>
      <c r="RT96" s="13"/>
      <c r="RU96" s="13"/>
      <c r="RV96" s="13"/>
      <c r="RW96" s="13"/>
      <c r="RX96" s="13"/>
      <c r="RY96" s="13"/>
      <c r="RZ96" s="13"/>
      <c r="SA96" s="13"/>
      <c r="SB96" s="13"/>
      <c r="SC96" s="13"/>
      <c r="SD96" s="13"/>
      <c r="SE96" s="13"/>
      <c r="SF96" s="13"/>
      <c r="SG96" s="13"/>
      <c r="SH96" s="13"/>
      <c r="SI96" s="13"/>
      <c r="SJ96" s="13"/>
      <c r="SK96" s="13"/>
      <c r="SL96" s="13"/>
      <c r="SM96" s="13"/>
      <c r="SN96" s="13"/>
      <c r="SO96" s="13"/>
      <c r="SP96" s="13"/>
      <c r="SQ96" s="13"/>
      <c r="SR96" s="13"/>
      <c r="SS96" s="13"/>
      <c r="ST96" s="13"/>
      <c r="SU96" s="13"/>
      <c r="SV96" s="13"/>
      <c r="SW96" s="13"/>
      <c r="SX96" s="13"/>
      <c r="SY96" s="13"/>
      <c r="SZ96" s="13"/>
      <c r="TA96" s="13"/>
      <c r="TB96" s="13"/>
      <c r="TC96" s="13"/>
      <c r="TD96" s="13"/>
      <c r="TE96" s="13"/>
      <c r="TF96" s="13"/>
      <c r="TG96" s="13"/>
      <c r="TH96" s="13"/>
      <c r="TI96" s="13"/>
    </row>
    <row r="97" spans="1:529" s="12" customFormat="1" ht="22.5" x14ac:dyDescent="0.25">
      <c r="A97" s="79" t="s">
        <v>502</v>
      </c>
      <c r="B97" s="80">
        <v>7321</v>
      </c>
      <c r="C97" s="79" t="s">
        <v>113</v>
      </c>
      <c r="D97" s="86" t="s">
        <v>556</v>
      </c>
      <c r="E97" s="121">
        <v>0</v>
      </c>
      <c r="F97" s="121"/>
      <c r="G97" s="121"/>
      <c r="H97" s="121"/>
      <c r="I97" s="121"/>
      <c r="J97" s="121"/>
      <c r="K97" s="128"/>
      <c r="L97" s="121">
        <f t="shared" si="40"/>
        <v>24482110</v>
      </c>
      <c r="M97" s="121">
        <v>24482110</v>
      </c>
      <c r="N97" s="121"/>
      <c r="O97" s="121"/>
      <c r="P97" s="121"/>
      <c r="Q97" s="121">
        <v>24482110</v>
      </c>
      <c r="R97" s="121">
        <f t="shared" si="41"/>
        <v>199995.76</v>
      </c>
      <c r="S97" s="121">
        <v>199995.76</v>
      </c>
      <c r="T97" s="121"/>
      <c r="U97" s="121"/>
      <c r="V97" s="121"/>
      <c r="W97" s="121">
        <v>199995.76</v>
      </c>
      <c r="X97" s="122">
        <f t="shared" si="42"/>
        <v>0.81690573238989617</v>
      </c>
      <c r="Y97" s="123">
        <f t="shared" si="43"/>
        <v>199995.76</v>
      </c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  <c r="QG97" s="13"/>
      <c r="QH97" s="13"/>
      <c r="QI97" s="13"/>
      <c r="QJ97" s="13"/>
      <c r="QK97" s="13"/>
      <c r="QL97" s="13"/>
      <c r="QM97" s="13"/>
      <c r="QN97" s="13"/>
      <c r="QO97" s="13"/>
      <c r="QP97" s="13"/>
      <c r="QQ97" s="13"/>
      <c r="QR97" s="13"/>
      <c r="QS97" s="13"/>
      <c r="QT97" s="13"/>
      <c r="QU97" s="13"/>
      <c r="QV97" s="13"/>
      <c r="QW97" s="13"/>
      <c r="QX97" s="13"/>
      <c r="QY97" s="13"/>
      <c r="QZ97" s="13"/>
      <c r="RA97" s="13"/>
      <c r="RB97" s="13"/>
      <c r="RC97" s="13"/>
      <c r="RD97" s="13"/>
      <c r="RE97" s="13"/>
      <c r="RF97" s="13"/>
      <c r="RG97" s="13"/>
      <c r="RH97" s="13"/>
      <c r="RI97" s="13"/>
      <c r="RJ97" s="13"/>
      <c r="RK97" s="13"/>
      <c r="RL97" s="13"/>
      <c r="RM97" s="13"/>
      <c r="RN97" s="13"/>
      <c r="RO97" s="13"/>
      <c r="RP97" s="13"/>
      <c r="RQ97" s="13"/>
      <c r="RR97" s="13"/>
      <c r="RS97" s="13"/>
      <c r="RT97" s="13"/>
      <c r="RU97" s="13"/>
      <c r="RV97" s="13"/>
      <c r="RW97" s="13"/>
      <c r="RX97" s="13"/>
      <c r="RY97" s="13"/>
      <c r="RZ97" s="13"/>
      <c r="SA97" s="13"/>
      <c r="SB97" s="13"/>
      <c r="SC97" s="13"/>
      <c r="SD97" s="13"/>
      <c r="SE97" s="13"/>
      <c r="SF97" s="13"/>
      <c r="SG97" s="13"/>
      <c r="SH97" s="13"/>
      <c r="SI97" s="13"/>
      <c r="SJ97" s="13"/>
      <c r="SK97" s="13"/>
      <c r="SL97" s="13"/>
      <c r="SM97" s="13"/>
      <c r="SN97" s="13"/>
      <c r="SO97" s="13"/>
      <c r="SP97" s="13"/>
      <c r="SQ97" s="13"/>
      <c r="SR97" s="13"/>
      <c r="SS97" s="13"/>
      <c r="ST97" s="13"/>
      <c r="SU97" s="13"/>
      <c r="SV97" s="13"/>
      <c r="SW97" s="13"/>
      <c r="SX97" s="13"/>
      <c r="SY97" s="13"/>
      <c r="SZ97" s="13"/>
      <c r="TA97" s="13"/>
      <c r="TB97" s="13"/>
      <c r="TC97" s="13"/>
      <c r="TD97" s="13"/>
      <c r="TE97" s="13"/>
      <c r="TF97" s="13"/>
      <c r="TG97" s="13"/>
      <c r="TH97" s="13"/>
      <c r="TI97" s="13"/>
    </row>
    <row r="98" spans="1:529" s="12" customFormat="1" ht="18.75" x14ac:dyDescent="0.25">
      <c r="A98" s="79" t="s">
        <v>503</v>
      </c>
      <c r="B98" s="80">
        <v>7640</v>
      </c>
      <c r="C98" s="79" t="s">
        <v>87</v>
      </c>
      <c r="D98" s="103" t="s">
        <v>425</v>
      </c>
      <c r="E98" s="121">
        <v>551000</v>
      </c>
      <c r="F98" s="121"/>
      <c r="G98" s="121"/>
      <c r="H98" s="121"/>
      <c r="I98" s="121"/>
      <c r="J98" s="121"/>
      <c r="K98" s="128"/>
      <c r="L98" s="121">
        <f t="shared" si="40"/>
        <v>11240000</v>
      </c>
      <c r="M98" s="121">
        <v>11240000</v>
      </c>
      <c r="N98" s="121"/>
      <c r="O98" s="121"/>
      <c r="P98" s="121"/>
      <c r="Q98" s="121">
        <v>11240000</v>
      </c>
      <c r="R98" s="121">
        <f t="shared" si="41"/>
        <v>57827.519999999997</v>
      </c>
      <c r="S98" s="121">
        <v>57827.519999999997</v>
      </c>
      <c r="T98" s="121"/>
      <c r="U98" s="121"/>
      <c r="V98" s="121"/>
      <c r="W98" s="121">
        <v>57827.519999999997</v>
      </c>
      <c r="X98" s="122">
        <f t="shared" si="42"/>
        <v>0.51447971530249104</v>
      </c>
      <c r="Y98" s="123">
        <f t="shared" si="43"/>
        <v>57827.519999999997</v>
      </c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  <c r="QG98" s="13"/>
      <c r="QH98" s="13"/>
      <c r="QI98" s="13"/>
      <c r="QJ98" s="13"/>
      <c r="QK98" s="13"/>
      <c r="QL98" s="13"/>
      <c r="QM98" s="13"/>
      <c r="QN98" s="13"/>
      <c r="QO98" s="13"/>
      <c r="QP98" s="13"/>
      <c r="QQ98" s="13"/>
      <c r="QR98" s="13"/>
      <c r="QS98" s="13"/>
      <c r="QT98" s="13"/>
      <c r="QU98" s="13"/>
      <c r="QV98" s="13"/>
      <c r="QW98" s="13"/>
      <c r="QX98" s="13"/>
      <c r="QY98" s="13"/>
      <c r="QZ98" s="13"/>
      <c r="RA98" s="13"/>
      <c r="RB98" s="13"/>
      <c r="RC98" s="13"/>
      <c r="RD98" s="13"/>
      <c r="RE98" s="13"/>
      <c r="RF98" s="13"/>
      <c r="RG98" s="13"/>
      <c r="RH98" s="13"/>
      <c r="RI98" s="13"/>
      <c r="RJ98" s="13"/>
      <c r="RK98" s="13"/>
      <c r="RL98" s="13"/>
      <c r="RM98" s="13"/>
      <c r="RN98" s="13"/>
      <c r="RO98" s="13"/>
      <c r="RP98" s="13"/>
      <c r="RQ98" s="13"/>
      <c r="RR98" s="13"/>
      <c r="RS98" s="13"/>
      <c r="RT98" s="13"/>
      <c r="RU98" s="13"/>
      <c r="RV98" s="13"/>
      <c r="RW98" s="13"/>
      <c r="RX98" s="13"/>
      <c r="RY98" s="13"/>
      <c r="RZ98" s="13"/>
      <c r="SA98" s="13"/>
      <c r="SB98" s="13"/>
      <c r="SC98" s="13"/>
      <c r="SD98" s="13"/>
      <c r="SE98" s="13"/>
      <c r="SF98" s="13"/>
      <c r="SG98" s="13"/>
      <c r="SH98" s="13"/>
      <c r="SI98" s="13"/>
      <c r="SJ98" s="13"/>
      <c r="SK98" s="13"/>
      <c r="SL98" s="13"/>
      <c r="SM98" s="13"/>
      <c r="SN98" s="13"/>
      <c r="SO98" s="13"/>
      <c r="SP98" s="13"/>
      <c r="SQ98" s="13"/>
      <c r="SR98" s="13"/>
      <c r="SS98" s="13"/>
      <c r="ST98" s="13"/>
      <c r="SU98" s="13"/>
      <c r="SV98" s="13"/>
      <c r="SW98" s="13"/>
      <c r="SX98" s="13"/>
      <c r="SY98" s="13"/>
      <c r="SZ98" s="13"/>
      <c r="TA98" s="13"/>
      <c r="TB98" s="13"/>
      <c r="TC98" s="13"/>
      <c r="TD98" s="13"/>
      <c r="TE98" s="13"/>
      <c r="TF98" s="13"/>
      <c r="TG98" s="13"/>
      <c r="TH98" s="13"/>
      <c r="TI98" s="13"/>
    </row>
    <row r="99" spans="1:529" s="12" customFormat="1" ht="75" x14ac:dyDescent="0.25">
      <c r="A99" s="79" t="s">
        <v>506</v>
      </c>
      <c r="B99" s="80">
        <v>7700</v>
      </c>
      <c r="C99" s="79" t="s">
        <v>94</v>
      </c>
      <c r="D99" s="103" t="s">
        <v>365</v>
      </c>
      <c r="E99" s="121">
        <v>0</v>
      </c>
      <c r="F99" s="121"/>
      <c r="G99" s="121"/>
      <c r="H99" s="121"/>
      <c r="I99" s="121"/>
      <c r="J99" s="121"/>
      <c r="K99" s="128"/>
      <c r="L99" s="121">
        <f t="shared" si="40"/>
        <v>630000</v>
      </c>
      <c r="M99" s="121"/>
      <c r="N99" s="121"/>
      <c r="O99" s="121"/>
      <c r="P99" s="121"/>
      <c r="Q99" s="121">
        <v>630000</v>
      </c>
      <c r="R99" s="121">
        <f t="shared" si="41"/>
        <v>0</v>
      </c>
      <c r="S99" s="121"/>
      <c r="T99" s="121"/>
      <c r="U99" s="121"/>
      <c r="V99" s="121"/>
      <c r="W99" s="121"/>
      <c r="X99" s="122">
        <f t="shared" si="42"/>
        <v>0</v>
      </c>
      <c r="Y99" s="123">
        <f t="shared" si="43"/>
        <v>0</v>
      </c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</row>
    <row r="100" spans="1:529" s="12" customFormat="1" ht="37.5" x14ac:dyDescent="0.25">
      <c r="A100" s="79" t="s">
        <v>504</v>
      </c>
      <c r="B100" s="80">
        <v>8340</v>
      </c>
      <c r="C100" s="79" t="s">
        <v>93</v>
      </c>
      <c r="D100" s="103" t="s">
        <v>10</v>
      </c>
      <c r="E100" s="121">
        <v>0</v>
      </c>
      <c r="F100" s="121"/>
      <c r="G100" s="121"/>
      <c r="H100" s="121"/>
      <c r="I100" s="121"/>
      <c r="J100" s="121"/>
      <c r="K100" s="128"/>
      <c r="L100" s="121">
        <f t="shared" si="40"/>
        <v>625000</v>
      </c>
      <c r="M100" s="121"/>
      <c r="N100" s="121">
        <v>595000</v>
      </c>
      <c r="O100" s="121"/>
      <c r="P100" s="121"/>
      <c r="Q100" s="121">
        <v>30000</v>
      </c>
      <c r="R100" s="121">
        <f t="shared" si="41"/>
        <v>585</v>
      </c>
      <c r="S100" s="121"/>
      <c r="T100" s="121">
        <v>585</v>
      </c>
      <c r="U100" s="121"/>
      <c r="V100" s="121"/>
      <c r="W100" s="121"/>
      <c r="X100" s="122">
        <f t="shared" si="42"/>
        <v>9.3600000000000003E-2</v>
      </c>
      <c r="Y100" s="123">
        <f t="shared" si="43"/>
        <v>585</v>
      </c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</row>
    <row r="101" spans="1:529" s="12" customFormat="1" ht="18.75" x14ac:dyDescent="0.25">
      <c r="A101" s="79" t="s">
        <v>505</v>
      </c>
      <c r="B101" s="80">
        <v>9770</v>
      </c>
      <c r="C101" s="79" t="s">
        <v>46</v>
      </c>
      <c r="D101" s="102" t="s">
        <v>359</v>
      </c>
      <c r="E101" s="121">
        <v>59310000</v>
      </c>
      <c r="F101" s="121"/>
      <c r="G101" s="121"/>
      <c r="H101" s="121">
        <v>14825100</v>
      </c>
      <c r="I101" s="121"/>
      <c r="J101" s="121"/>
      <c r="K101" s="128">
        <f t="shared" si="44"/>
        <v>24.995953464845726</v>
      </c>
      <c r="L101" s="121">
        <f t="shared" si="40"/>
        <v>0</v>
      </c>
      <c r="M101" s="121"/>
      <c r="N101" s="121"/>
      <c r="O101" s="121"/>
      <c r="P101" s="121"/>
      <c r="Q101" s="121"/>
      <c r="R101" s="121">
        <f t="shared" si="41"/>
        <v>0</v>
      </c>
      <c r="S101" s="121"/>
      <c r="T101" s="121"/>
      <c r="U101" s="121"/>
      <c r="V101" s="121"/>
      <c r="W101" s="121"/>
      <c r="X101" s="122"/>
      <c r="Y101" s="123">
        <f t="shared" si="43"/>
        <v>14825100</v>
      </c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  <c r="QY101" s="13"/>
      <c r="QZ101" s="13"/>
      <c r="RA101" s="13"/>
      <c r="RB101" s="13"/>
      <c r="RC101" s="13"/>
      <c r="RD101" s="13"/>
      <c r="RE101" s="13"/>
      <c r="RF101" s="13"/>
      <c r="RG101" s="13"/>
      <c r="RH101" s="13"/>
      <c r="RI101" s="13"/>
      <c r="RJ101" s="13"/>
      <c r="RK101" s="13"/>
      <c r="RL101" s="13"/>
      <c r="RM101" s="13"/>
      <c r="RN101" s="13"/>
      <c r="RO101" s="13"/>
      <c r="RP101" s="13"/>
      <c r="RQ101" s="13"/>
      <c r="RR101" s="13"/>
      <c r="RS101" s="13"/>
      <c r="RT101" s="13"/>
      <c r="RU101" s="13"/>
      <c r="RV101" s="13"/>
      <c r="RW101" s="13"/>
      <c r="RX101" s="13"/>
      <c r="RY101" s="13"/>
      <c r="RZ101" s="13"/>
      <c r="SA101" s="13"/>
      <c r="SB101" s="13"/>
      <c r="SC101" s="13"/>
      <c r="SD101" s="13"/>
      <c r="SE101" s="13"/>
      <c r="SF101" s="13"/>
      <c r="SG101" s="13"/>
      <c r="SH101" s="13"/>
      <c r="SI101" s="13"/>
      <c r="SJ101" s="13"/>
      <c r="SK101" s="13"/>
      <c r="SL101" s="13"/>
      <c r="SM101" s="13"/>
      <c r="SN101" s="13"/>
      <c r="SO101" s="13"/>
      <c r="SP101" s="13"/>
      <c r="SQ101" s="13"/>
      <c r="SR101" s="13"/>
      <c r="SS101" s="13"/>
      <c r="ST101" s="13"/>
      <c r="SU101" s="13"/>
      <c r="SV101" s="13"/>
      <c r="SW101" s="13"/>
      <c r="SX101" s="13"/>
      <c r="SY101" s="13"/>
      <c r="SZ101" s="13"/>
      <c r="TA101" s="13"/>
      <c r="TB101" s="13"/>
      <c r="TC101" s="13"/>
      <c r="TD101" s="13"/>
      <c r="TE101" s="13"/>
      <c r="TF101" s="13"/>
      <c r="TG101" s="13"/>
      <c r="TH101" s="13"/>
      <c r="TI101" s="13"/>
    </row>
    <row r="102" spans="1:529" s="12" customFormat="1" ht="65.25" customHeight="1" x14ac:dyDescent="0.25">
      <c r="A102" s="79" t="s">
        <v>534</v>
      </c>
      <c r="B102" s="80">
        <v>9800</v>
      </c>
      <c r="C102" s="79" t="s">
        <v>46</v>
      </c>
      <c r="D102" s="102" t="s">
        <v>370</v>
      </c>
      <c r="E102" s="121">
        <v>49600</v>
      </c>
      <c r="F102" s="121"/>
      <c r="G102" s="121"/>
      <c r="H102" s="121">
        <v>10446</v>
      </c>
      <c r="I102" s="121"/>
      <c r="J102" s="121"/>
      <c r="K102" s="128">
        <f t="shared" si="44"/>
        <v>21.06048387096774</v>
      </c>
      <c r="L102" s="121">
        <f t="shared" si="40"/>
        <v>0</v>
      </c>
      <c r="M102" s="121"/>
      <c r="N102" s="121"/>
      <c r="O102" s="121"/>
      <c r="P102" s="121"/>
      <c r="Q102" s="121"/>
      <c r="R102" s="121">
        <f t="shared" si="41"/>
        <v>0</v>
      </c>
      <c r="S102" s="121"/>
      <c r="T102" s="121"/>
      <c r="U102" s="121"/>
      <c r="V102" s="121"/>
      <c r="W102" s="121"/>
      <c r="X102" s="122"/>
      <c r="Y102" s="123">
        <f t="shared" si="43"/>
        <v>10446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  <c r="QY102" s="13"/>
      <c r="QZ102" s="13"/>
      <c r="RA102" s="13"/>
      <c r="RB102" s="13"/>
      <c r="RC102" s="13"/>
      <c r="RD102" s="13"/>
      <c r="RE102" s="13"/>
      <c r="RF102" s="13"/>
      <c r="RG102" s="13"/>
      <c r="RH102" s="13"/>
      <c r="RI102" s="13"/>
      <c r="RJ102" s="13"/>
      <c r="RK102" s="13"/>
      <c r="RL102" s="13"/>
      <c r="RM102" s="13"/>
      <c r="RN102" s="13"/>
      <c r="RO102" s="13"/>
      <c r="RP102" s="13"/>
      <c r="RQ102" s="13"/>
      <c r="RR102" s="13"/>
      <c r="RS102" s="13"/>
      <c r="RT102" s="13"/>
      <c r="RU102" s="13"/>
      <c r="RV102" s="13"/>
      <c r="RW102" s="13"/>
      <c r="RX102" s="13"/>
      <c r="RY102" s="13"/>
      <c r="RZ102" s="13"/>
      <c r="SA102" s="13"/>
      <c r="SB102" s="13"/>
      <c r="SC102" s="13"/>
      <c r="SD102" s="13"/>
      <c r="SE102" s="13"/>
      <c r="SF102" s="13"/>
      <c r="SG102" s="13"/>
      <c r="SH102" s="13"/>
      <c r="SI102" s="13"/>
      <c r="SJ102" s="13"/>
      <c r="SK102" s="13"/>
      <c r="SL102" s="13"/>
      <c r="SM102" s="13"/>
      <c r="SN102" s="13"/>
      <c r="SO102" s="13"/>
      <c r="SP102" s="13"/>
      <c r="SQ102" s="13"/>
      <c r="SR102" s="13"/>
      <c r="SS102" s="13"/>
      <c r="ST102" s="13"/>
      <c r="SU102" s="13"/>
      <c r="SV102" s="13"/>
      <c r="SW102" s="13"/>
      <c r="SX102" s="13"/>
      <c r="SY102" s="13"/>
      <c r="SZ102" s="13"/>
      <c r="TA102" s="13"/>
      <c r="TB102" s="13"/>
      <c r="TC102" s="13"/>
      <c r="TD102" s="13"/>
      <c r="TE102" s="13"/>
      <c r="TF102" s="13"/>
      <c r="TG102" s="13"/>
      <c r="TH102" s="13"/>
      <c r="TI102" s="13"/>
    </row>
    <row r="103" spans="1:529" s="17" customFormat="1" ht="37.5" x14ac:dyDescent="0.25">
      <c r="A103" s="97" t="s">
        <v>172</v>
      </c>
      <c r="B103" s="104"/>
      <c r="C103" s="104"/>
      <c r="D103" s="93" t="s">
        <v>462</v>
      </c>
      <c r="E103" s="118">
        <f>E104</f>
        <v>80734821</v>
      </c>
      <c r="F103" s="118">
        <f t="shared" ref="F103:W103" si="45">F104</f>
        <v>4343800</v>
      </c>
      <c r="G103" s="118">
        <f t="shared" si="45"/>
        <v>78600</v>
      </c>
      <c r="H103" s="118">
        <f t="shared" si="45"/>
        <v>18679352.170000002</v>
      </c>
      <c r="I103" s="118">
        <f t="shared" si="45"/>
        <v>973322.51</v>
      </c>
      <c r="J103" s="118">
        <f t="shared" si="45"/>
        <v>31547.520000000004</v>
      </c>
      <c r="K103" s="127">
        <f t="shared" si="44"/>
        <v>23.136673790358689</v>
      </c>
      <c r="L103" s="118">
        <f t="shared" si="45"/>
        <v>107556781.12</v>
      </c>
      <c r="M103" s="118">
        <f t="shared" si="45"/>
        <v>107556781.12</v>
      </c>
      <c r="N103" s="118">
        <f t="shared" si="45"/>
        <v>0</v>
      </c>
      <c r="O103" s="118">
        <f t="shared" si="45"/>
        <v>0</v>
      </c>
      <c r="P103" s="118">
        <f t="shared" si="45"/>
        <v>0</v>
      </c>
      <c r="Q103" s="118">
        <f t="shared" si="45"/>
        <v>107556781.12</v>
      </c>
      <c r="R103" s="118">
        <f t="shared" si="45"/>
        <v>11961424.300000001</v>
      </c>
      <c r="S103" s="118">
        <f t="shared" si="45"/>
        <v>11936309.300000001</v>
      </c>
      <c r="T103" s="118">
        <f t="shared" si="45"/>
        <v>25115</v>
      </c>
      <c r="U103" s="118">
        <f t="shared" si="45"/>
        <v>0</v>
      </c>
      <c r="V103" s="118">
        <f t="shared" si="45"/>
        <v>0</v>
      </c>
      <c r="W103" s="118">
        <f t="shared" si="45"/>
        <v>11936309.300000001</v>
      </c>
      <c r="X103" s="119">
        <f t="shared" si="42"/>
        <v>11.121032235666073</v>
      </c>
      <c r="Y103" s="120">
        <f t="shared" si="43"/>
        <v>30640776.470000003</v>
      </c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</row>
    <row r="104" spans="1:529" s="24" customFormat="1" ht="39" x14ac:dyDescent="0.3">
      <c r="A104" s="76" t="s">
        <v>173</v>
      </c>
      <c r="B104" s="96"/>
      <c r="C104" s="96"/>
      <c r="D104" s="78" t="s">
        <v>471</v>
      </c>
      <c r="E104" s="114">
        <f>E111+E112+E117+E119+E121+E123+E126+E127+E128+E129+E130+E132+E134+E135+E116</f>
        <v>80734821</v>
      </c>
      <c r="F104" s="114">
        <f t="shared" ref="F104:Q104" si="46">F111+F112+F117+F119+F121+F123+F126+F127+F128+F129+F130+F132+F134+F135+F116</f>
        <v>4343800</v>
      </c>
      <c r="G104" s="114">
        <f t="shared" si="46"/>
        <v>78600</v>
      </c>
      <c r="H104" s="114">
        <f t="shared" ref="H104:J104" si="47">H111+H112+H117+H119+H121+H123+H126+H127+H128+H129+H130+H132+H134+H135+H116</f>
        <v>18679352.170000002</v>
      </c>
      <c r="I104" s="114">
        <f t="shared" si="47"/>
        <v>973322.51</v>
      </c>
      <c r="J104" s="114">
        <f t="shared" si="47"/>
        <v>31547.520000000004</v>
      </c>
      <c r="K104" s="115">
        <f t="shared" si="44"/>
        <v>23.136673790358689</v>
      </c>
      <c r="L104" s="114">
        <f t="shared" si="46"/>
        <v>107556781.12</v>
      </c>
      <c r="M104" s="114">
        <f>M111+M112+M117+M119+M121+M123+M126+M127+M128+M129+M130+M132+M134+M135+M116</f>
        <v>107556781.12</v>
      </c>
      <c r="N104" s="114">
        <f t="shared" si="46"/>
        <v>0</v>
      </c>
      <c r="O104" s="114">
        <f t="shared" si="46"/>
        <v>0</v>
      </c>
      <c r="P104" s="114">
        <f t="shared" si="46"/>
        <v>0</v>
      </c>
      <c r="Q104" s="114">
        <f t="shared" si="46"/>
        <v>107556781.12</v>
      </c>
      <c r="R104" s="114">
        <f t="shared" ref="R104" si="48">R111+R112+R117+R119+R121+R123+R126+R127+R128+R129+R130+R132+R134+R135+R116</f>
        <v>11961424.300000001</v>
      </c>
      <c r="S104" s="114">
        <f>S111+S112+S117+S119+S121+S123+S126+S127+S128+S129+S130+S132+S134+S135+S116</f>
        <v>11936309.300000001</v>
      </c>
      <c r="T104" s="114">
        <f t="shared" ref="T104:W104" si="49">T111+T112+T117+T119+T121+T123+T126+T127+T128+T129+T130+T132+T134+T135+T116</f>
        <v>25115</v>
      </c>
      <c r="U104" s="114">
        <f t="shared" si="49"/>
        <v>0</v>
      </c>
      <c r="V104" s="114">
        <f t="shared" si="49"/>
        <v>0</v>
      </c>
      <c r="W104" s="114">
        <f t="shared" si="49"/>
        <v>11936309.300000001</v>
      </c>
      <c r="X104" s="116">
        <f t="shared" si="42"/>
        <v>11.121032235666073</v>
      </c>
      <c r="Y104" s="117">
        <f t="shared" si="43"/>
        <v>30640776.470000003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  <c r="TI104" s="23"/>
    </row>
    <row r="105" spans="1:529" s="24" customFormat="1" ht="31.5" hidden="1" customHeight="1" x14ac:dyDescent="0.3">
      <c r="A105" s="76"/>
      <c r="B105" s="96"/>
      <c r="C105" s="96"/>
      <c r="D105" s="78" t="s">
        <v>393</v>
      </c>
      <c r="E105" s="114">
        <f>E113+E118+E120</f>
        <v>0</v>
      </c>
      <c r="F105" s="114">
        <f t="shared" ref="F105:Q105" si="50">F113+F118+F120</f>
        <v>0</v>
      </c>
      <c r="G105" s="114">
        <f t="shared" si="50"/>
        <v>0</v>
      </c>
      <c r="H105" s="114">
        <f t="shared" ref="H105:J105" si="51">H113+H118+H120</f>
        <v>0</v>
      </c>
      <c r="I105" s="114">
        <f t="shared" si="51"/>
        <v>0</v>
      </c>
      <c r="J105" s="114">
        <f t="shared" si="51"/>
        <v>0</v>
      </c>
      <c r="K105" s="115" t="e">
        <f t="shared" si="44"/>
        <v>#DIV/0!</v>
      </c>
      <c r="L105" s="114">
        <f t="shared" si="50"/>
        <v>0</v>
      </c>
      <c r="M105" s="114">
        <f t="shared" si="50"/>
        <v>0</v>
      </c>
      <c r="N105" s="114">
        <f t="shared" si="50"/>
        <v>0</v>
      </c>
      <c r="O105" s="114">
        <f t="shared" si="50"/>
        <v>0</v>
      </c>
      <c r="P105" s="114">
        <f t="shared" si="50"/>
        <v>0</v>
      </c>
      <c r="Q105" s="114">
        <f t="shared" si="50"/>
        <v>0</v>
      </c>
      <c r="R105" s="114">
        <f t="shared" ref="R105:W105" si="52">R113+R118+R120</f>
        <v>0</v>
      </c>
      <c r="S105" s="114">
        <f t="shared" si="52"/>
        <v>0</v>
      </c>
      <c r="T105" s="114">
        <f t="shared" si="52"/>
        <v>0</v>
      </c>
      <c r="U105" s="114">
        <f t="shared" si="52"/>
        <v>0</v>
      </c>
      <c r="V105" s="114">
        <f t="shared" si="52"/>
        <v>0</v>
      </c>
      <c r="W105" s="114">
        <f t="shared" si="52"/>
        <v>0</v>
      </c>
      <c r="X105" s="116" t="e">
        <f t="shared" si="42"/>
        <v>#DIV/0!</v>
      </c>
      <c r="Y105" s="117">
        <f t="shared" si="43"/>
        <v>0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  <c r="TI105" s="23"/>
    </row>
    <row r="106" spans="1:529" s="24" customFormat="1" ht="63" hidden="1" customHeight="1" x14ac:dyDescent="0.3">
      <c r="A106" s="76"/>
      <c r="B106" s="96"/>
      <c r="C106" s="96"/>
      <c r="D106" s="78" t="s">
        <v>391</v>
      </c>
      <c r="E106" s="114">
        <f>E131</f>
        <v>0</v>
      </c>
      <c r="F106" s="114">
        <f t="shared" ref="F106:G106" si="53">F131</f>
        <v>0</v>
      </c>
      <c r="G106" s="114">
        <f t="shared" si="53"/>
        <v>0</v>
      </c>
      <c r="H106" s="114">
        <f t="shared" ref="H106:J106" si="54">H131</f>
        <v>0</v>
      </c>
      <c r="I106" s="114">
        <f t="shared" si="54"/>
        <v>0</v>
      </c>
      <c r="J106" s="114">
        <f t="shared" si="54"/>
        <v>0</v>
      </c>
      <c r="K106" s="115" t="e">
        <f t="shared" si="44"/>
        <v>#DIV/0!</v>
      </c>
      <c r="L106" s="114">
        <f>L131</f>
        <v>0</v>
      </c>
      <c r="M106" s="114">
        <f t="shared" ref="M106:Q106" si="55">M131</f>
        <v>0</v>
      </c>
      <c r="N106" s="114">
        <f t="shared" si="55"/>
        <v>0</v>
      </c>
      <c r="O106" s="114">
        <f t="shared" si="55"/>
        <v>0</v>
      </c>
      <c r="P106" s="114">
        <f t="shared" si="55"/>
        <v>0</v>
      </c>
      <c r="Q106" s="114">
        <f t="shared" si="55"/>
        <v>0</v>
      </c>
      <c r="R106" s="114">
        <f>R131</f>
        <v>0</v>
      </c>
      <c r="S106" s="114">
        <f t="shared" ref="S106:W106" si="56">S131</f>
        <v>0</v>
      </c>
      <c r="T106" s="114">
        <f t="shared" si="56"/>
        <v>0</v>
      </c>
      <c r="U106" s="114">
        <f t="shared" si="56"/>
        <v>0</v>
      </c>
      <c r="V106" s="114">
        <f t="shared" si="56"/>
        <v>0</v>
      </c>
      <c r="W106" s="114">
        <f t="shared" si="56"/>
        <v>0</v>
      </c>
      <c r="X106" s="116" t="e">
        <f t="shared" si="42"/>
        <v>#DIV/0!</v>
      </c>
      <c r="Y106" s="117">
        <f t="shared" si="43"/>
        <v>0</v>
      </c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  <c r="TH106" s="23"/>
      <c r="TI106" s="23"/>
    </row>
    <row r="107" spans="1:529" s="24" customFormat="1" ht="47.25" hidden="1" customHeight="1" x14ac:dyDescent="0.3">
      <c r="A107" s="76"/>
      <c r="B107" s="96"/>
      <c r="C107" s="96"/>
      <c r="D107" s="78" t="s">
        <v>394</v>
      </c>
      <c r="E107" s="114">
        <f>E114+E124</f>
        <v>0</v>
      </c>
      <c r="F107" s="114">
        <f t="shared" ref="F107:Q107" si="57">F114+F124</f>
        <v>0</v>
      </c>
      <c r="G107" s="114">
        <f t="shared" si="57"/>
        <v>0</v>
      </c>
      <c r="H107" s="114">
        <f t="shared" ref="H107:J107" si="58">H114+H124</f>
        <v>0</v>
      </c>
      <c r="I107" s="114">
        <f t="shared" si="58"/>
        <v>0</v>
      </c>
      <c r="J107" s="114">
        <f t="shared" si="58"/>
        <v>0</v>
      </c>
      <c r="K107" s="115" t="e">
        <f t="shared" si="44"/>
        <v>#DIV/0!</v>
      </c>
      <c r="L107" s="114">
        <f t="shared" si="57"/>
        <v>0</v>
      </c>
      <c r="M107" s="114">
        <f t="shared" si="57"/>
        <v>0</v>
      </c>
      <c r="N107" s="114">
        <f t="shared" si="57"/>
        <v>0</v>
      </c>
      <c r="O107" s="114">
        <f t="shared" si="57"/>
        <v>0</v>
      </c>
      <c r="P107" s="114">
        <f t="shared" si="57"/>
        <v>0</v>
      </c>
      <c r="Q107" s="114">
        <f t="shared" si="57"/>
        <v>0</v>
      </c>
      <c r="R107" s="114">
        <f t="shared" ref="R107:W107" si="59">R114+R124</f>
        <v>0</v>
      </c>
      <c r="S107" s="114">
        <f t="shared" si="59"/>
        <v>0</v>
      </c>
      <c r="T107" s="114">
        <f t="shared" si="59"/>
        <v>0</v>
      </c>
      <c r="U107" s="114">
        <f t="shared" si="59"/>
        <v>0</v>
      </c>
      <c r="V107" s="114">
        <f t="shared" si="59"/>
        <v>0</v>
      </c>
      <c r="W107" s="114">
        <f t="shared" si="59"/>
        <v>0</v>
      </c>
      <c r="X107" s="116" t="e">
        <f t="shared" si="42"/>
        <v>#DIV/0!</v>
      </c>
      <c r="Y107" s="117">
        <f t="shared" si="43"/>
        <v>0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  <c r="TI107" s="23"/>
    </row>
    <row r="108" spans="1:529" s="24" customFormat="1" ht="15.75" hidden="1" customHeight="1" x14ac:dyDescent="0.3">
      <c r="A108" s="76"/>
      <c r="B108" s="96"/>
      <c r="C108" s="96"/>
      <c r="D108" s="78" t="s">
        <v>396</v>
      </c>
      <c r="E108" s="114">
        <f>E115</f>
        <v>0</v>
      </c>
      <c r="F108" s="114">
        <f t="shared" ref="F108:Q108" si="60">F115</f>
        <v>0</v>
      </c>
      <c r="G108" s="114">
        <f t="shared" si="60"/>
        <v>0</v>
      </c>
      <c r="H108" s="114">
        <f t="shared" ref="H108:J108" si="61">H115</f>
        <v>0</v>
      </c>
      <c r="I108" s="114">
        <f t="shared" si="61"/>
        <v>0</v>
      </c>
      <c r="J108" s="114">
        <f t="shared" si="61"/>
        <v>0</v>
      </c>
      <c r="K108" s="115" t="e">
        <f t="shared" si="44"/>
        <v>#DIV/0!</v>
      </c>
      <c r="L108" s="114">
        <f t="shared" si="60"/>
        <v>0</v>
      </c>
      <c r="M108" s="114">
        <f t="shared" si="60"/>
        <v>0</v>
      </c>
      <c r="N108" s="114">
        <f t="shared" si="60"/>
        <v>0</v>
      </c>
      <c r="O108" s="114">
        <f t="shared" si="60"/>
        <v>0</v>
      </c>
      <c r="P108" s="114">
        <f t="shared" si="60"/>
        <v>0</v>
      </c>
      <c r="Q108" s="114">
        <f t="shared" si="60"/>
        <v>0</v>
      </c>
      <c r="R108" s="114">
        <f t="shared" ref="R108:W108" si="62">R115</f>
        <v>0</v>
      </c>
      <c r="S108" s="114">
        <f t="shared" si="62"/>
        <v>0</v>
      </c>
      <c r="T108" s="114">
        <f t="shared" si="62"/>
        <v>0</v>
      </c>
      <c r="U108" s="114">
        <f t="shared" si="62"/>
        <v>0</v>
      </c>
      <c r="V108" s="114">
        <f t="shared" si="62"/>
        <v>0</v>
      </c>
      <c r="W108" s="114">
        <f t="shared" si="62"/>
        <v>0</v>
      </c>
      <c r="X108" s="116" t="e">
        <f t="shared" si="42"/>
        <v>#DIV/0!</v>
      </c>
      <c r="Y108" s="117">
        <f t="shared" si="43"/>
        <v>0</v>
      </c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  <c r="TH108" s="23"/>
      <c r="TI108" s="23"/>
    </row>
    <row r="109" spans="1:529" s="24" customFormat="1" ht="97.5" x14ac:dyDescent="0.3">
      <c r="A109" s="76"/>
      <c r="B109" s="96"/>
      <c r="C109" s="96"/>
      <c r="D109" s="78" t="s">
        <v>395</v>
      </c>
      <c r="E109" s="114">
        <f>E122+E125</f>
        <v>7670800</v>
      </c>
      <c r="F109" s="114">
        <f t="shared" ref="F109:Q109" si="63">F122+F125</f>
        <v>0</v>
      </c>
      <c r="G109" s="114">
        <f t="shared" si="63"/>
        <v>0</v>
      </c>
      <c r="H109" s="114">
        <f t="shared" ref="H109:J109" si="64">H122+H125</f>
        <v>1666407.15</v>
      </c>
      <c r="I109" s="114">
        <f t="shared" si="64"/>
        <v>0</v>
      </c>
      <c r="J109" s="114">
        <f t="shared" si="64"/>
        <v>0</v>
      </c>
      <c r="K109" s="115">
        <f t="shared" si="44"/>
        <v>21.724033347238876</v>
      </c>
      <c r="L109" s="114">
        <f t="shared" si="63"/>
        <v>0</v>
      </c>
      <c r="M109" s="114">
        <f>M122+M125</f>
        <v>0</v>
      </c>
      <c r="N109" s="114">
        <f t="shared" si="63"/>
        <v>0</v>
      </c>
      <c r="O109" s="114">
        <f t="shared" si="63"/>
        <v>0</v>
      </c>
      <c r="P109" s="114">
        <f t="shared" si="63"/>
        <v>0</v>
      </c>
      <c r="Q109" s="114">
        <f t="shared" si="63"/>
        <v>0</v>
      </c>
      <c r="R109" s="114">
        <f t="shared" ref="R109" si="65">R122+R125</f>
        <v>0</v>
      </c>
      <c r="S109" s="114">
        <f>S122+S125</f>
        <v>0</v>
      </c>
      <c r="T109" s="114">
        <f t="shared" ref="T109:W109" si="66">T122+T125</f>
        <v>0</v>
      </c>
      <c r="U109" s="114">
        <f t="shared" si="66"/>
        <v>0</v>
      </c>
      <c r="V109" s="114">
        <f t="shared" si="66"/>
        <v>0</v>
      </c>
      <c r="W109" s="114">
        <f t="shared" si="66"/>
        <v>0</v>
      </c>
      <c r="X109" s="116"/>
      <c r="Y109" s="117">
        <f t="shared" si="43"/>
        <v>1666407.15</v>
      </c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  <c r="TF109" s="23"/>
      <c r="TG109" s="23"/>
      <c r="TH109" s="23"/>
      <c r="TI109" s="23"/>
    </row>
    <row r="110" spans="1:529" s="24" customFormat="1" ht="19.5" x14ac:dyDescent="0.3">
      <c r="A110" s="76"/>
      <c r="B110" s="96"/>
      <c r="C110" s="96"/>
      <c r="D110" s="105" t="s">
        <v>422</v>
      </c>
      <c r="E110" s="114">
        <f>E133</f>
        <v>0</v>
      </c>
      <c r="F110" s="114">
        <f t="shared" ref="F110:Q110" si="67">F133</f>
        <v>0</v>
      </c>
      <c r="G110" s="114">
        <f t="shared" si="67"/>
        <v>0</v>
      </c>
      <c r="H110" s="114">
        <f t="shared" ref="H110:J110" si="68">H133</f>
        <v>0</v>
      </c>
      <c r="I110" s="114">
        <f t="shared" si="68"/>
        <v>0</v>
      </c>
      <c r="J110" s="114">
        <f t="shared" si="68"/>
        <v>0</v>
      </c>
      <c r="K110" s="115"/>
      <c r="L110" s="114">
        <f t="shared" si="67"/>
        <v>4662070.12</v>
      </c>
      <c r="M110" s="114">
        <f t="shared" si="67"/>
        <v>4662070.12</v>
      </c>
      <c r="N110" s="114">
        <f t="shared" si="67"/>
        <v>0</v>
      </c>
      <c r="O110" s="114">
        <f t="shared" si="67"/>
        <v>0</v>
      </c>
      <c r="P110" s="114">
        <f t="shared" si="67"/>
        <v>0</v>
      </c>
      <c r="Q110" s="114">
        <f t="shared" si="67"/>
        <v>4662070.12</v>
      </c>
      <c r="R110" s="114">
        <f t="shared" ref="R110:W110" si="69">R133</f>
        <v>0</v>
      </c>
      <c r="S110" s="114">
        <f t="shared" si="69"/>
        <v>0</v>
      </c>
      <c r="T110" s="114">
        <f t="shared" si="69"/>
        <v>0</v>
      </c>
      <c r="U110" s="114">
        <f t="shared" si="69"/>
        <v>0</v>
      </c>
      <c r="V110" s="114">
        <f t="shared" si="69"/>
        <v>0</v>
      </c>
      <c r="W110" s="114">
        <f t="shared" si="69"/>
        <v>0</v>
      </c>
      <c r="X110" s="116">
        <f t="shared" si="42"/>
        <v>0</v>
      </c>
      <c r="Y110" s="117">
        <f t="shared" si="43"/>
        <v>0</v>
      </c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  <c r="TI110" s="23"/>
    </row>
    <row r="111" spans="1:529" s="12" customFormat="1" ht="56.25" x14ac:dyDescent="0.25">
      <c r="A111" s="79" t="s">
        <v>174</v>
      </c>
      <c r="B111" s="80" t="str">
        <f>'дод 5'!A20</f>
        <v>0160</v>
      </c>
      <c r="C111" s="80" t="str">
        <f>'дод 5'!B20</f>
        <v>0111</v>
      </c>
      <c r="D111" s="81" t="s">
        <v>500</v>
      </c>
      <c r="E111" s="121">
        <v>2550200</v>
      </c>
      <c r="F111" s="121">
        <v>1956200</v>
      </c>
      <c r="G111" s="121">
        <v>29900</v>
      </c>
      <c r="H111" s="121">
        <v>510224.37</v>
      </c>
      <c r="I111" s="121">
        <v>396839</v>
      </c>
      <c r="J111" s="121">
        <v>14226.44</v>
      </c>
      <c r="K111" s="128">
        <f t="shared" si="44"/>
        <v>20.007229629048702</v>
      </c>
      <c r="L111" s="121">
        <f>N111+Q111</f>
        <v>600000</v>
      </c>
      <c r="M111" s="121">
        <v>600000</v>
      </c>
      <c r="N111" s="121"/>
      <c r="O111" s="121"/>
      <c r="P111" s="121"/>
      <c r="Q111" s="121">
        <v>600000</v>
      </c>
      <c r="R111" s="121">
        <f>T111+W111</f>
        <v>24990</v>
      </c>
      <c r="S111" s="121"/>
      <c r="T111" s="121">
        <v>24990</v>
      </c>
      <c r="U111" s="121"/>
      <c r="V111" s="121"/>
      <c r="W111" s="121"/>
      <c r="X111" s="122">
        <f t="shared" si="42"/>
        <v>4.165</v>
      </c>
      <c r="Y111" s="123">
        <f t="shared" si="43"/>
        <v>535214.37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</row>
    <row r="112" spans="1:529" s="12" customFormat="1" ht="37.5" x14ac:dyDescent="0.25">
      <c r="A112" s="79" t="s">
        <v>175</v>
      </c>
      <c r="B112" s="80" t="str">
        <f>'дод 5'!A67</f>
        <v>2010</v>
      </c>
      <c r="C112" s="80" t="str">
        <f>'дод 5'!B67</f>
        <v>0731</v>
      </c>
      <c r="D112" s="102" t="s">
        <v>463</v>
      </c>
      <c r="E112" s="121">
        <v>33423521</v>
      </c>
      <c r="F112" s="121"/>
      <c r="G112" s="121"/>
      <c r="H112" s="121">
        <v>9151481.3200000003</v>
      </c>
      <c r="I112" s="121"/>
      <c r="J112" s="121"/>
      <c r="K112" s="128">
        <f t="shared" si="44"/>
        <v>27.380362828919193</v>
      </c>
      <c r="L112" s="121">
        <f t="shared" ref="L112:L135" si="70">N112+Q112</f>
        <v>39324000</v>
      </c>
      <c r="M112" s="121">
        <v>39324000</v>
      </c>
      <c r="N112" s="121"/>
      <c r="O112" s="121"/>
      <c r="P112" s="121"/>
      <c r="Q112" s="121">
        <v>39324000</v>
      </c>
      <c r="R112" s="121">
        <f t="shared" ref="R112:R135" si="71">T112+W112</f>
        <v>7285000</v>
      </c>
      <c r="S112" s="121">
        <v>7285000</v>
      </c>
      <c r="T112" s="121"/>
      <c r="U112" s="121"/>
      <c r="V112" s="121"/>
      <c r="W112" s="121">
        <v>7285000</v>
      </c>
      <c r="X112" s="122">
        <f t="shared" si="42"/>
        <v>18.525582341572576</v>
      </c>
      <c r="Y112" s="123">
        <f t="shared" si="43"/>
        <v>16436481.32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</row>
    <row r="113" spans="1:529" s="12" customFormat="1" ht="30" hidden="1" customHeight="1" x14ac:dyDescent="0.25">
      <c r="A113" s="79"/>
      <c r="B113" s="80"/>
      <c r="C113" s="80"/>
      <c r="D113" s="81" t="s">
        <v>393</v>
      </c>
      <c r="E113" s="121">
        <v>0</v>
      </c>
      <c r="F113" s="121"/>
      <c r="G113" s="121"/>
      <c r="H113" s="121"/>
      <c r="I113" s="121"/>
      <c r="J113" s="121"/>
      <c r="K113" s="128" t="e">
        <f t="shared" si="44"/>
        <v>#DIV/0!</v>
      </c>
      <c r="L113" s="121">
        <f t="shared" si="70"/>
        <v>0</v>
      </c>
      <c r="M113" s="121"/>
      <c r="N113" s="121"/>
      <c r="O113" s="121"/>
      <c r="P113" s="121"/>
      <c r="Q113" s="121"/>
      <c r="R113" s="121">
        <f t="shared" si="71"/>
        <v>0</v>
      </c>
      <c r="S113" s="121"/>
      <c r="T113" s="121"/>
      <c r="U113" s="121"/>
      <c r="V113" s="121"/>
      <c r="W113" s="121"/>
      <c r="X113" s="122" t="e">
        <f t="shared" si="42"/>
        <v>#DIV/0!</v>
      </c>
      <c r="Y113" s="123">
        <f t="shared" si="43"/>
        <v>0</v>
      </c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</row>
    <row r="114" spans="1:529" s="12" customFormat="1" ht="45" hidden="1" customHeight="1" x14ac:dyDescent="0.25">
      <c r="A114" s="79"/>
      <c r="B114" s="80"/>
      <c r="C114" s="80"/>
      <c r="D114" s="81" t="s">
        <v>394</v>
      </c>
      <c r="E114" s="121">
        <v>0</v>
      </c>
      <c r="F114" s="121"/>
      <c r="G114" s="121"/>
      <c r="H114" s="121"/>
      <c r="I114" s="121"/>
      <c r="J114" s="121"/>
      <c r="K114" s="128" t="e">
        <f t="shared" si="44"/>
        <v>#DIV/0!</v>
      </c>
      <c r="L114" s="121">
        <f t="shared" si="70"/>
        <v>0</v>
      </c>
      <c r="M114" s="121"/>
      <c r="N114" s="121"/>
      <c r="O114" s="121"/>
      <c r="P114" s="121"/>
      <c r="Q114" s="121"/>
      <c r="R114" s="121">
        <f t="shared" si="71"/>
        <v>0</v>
      </c>
      <c r="S114" s="121"/>
      <c r="T114" s="121"/>
      <c r="U114" s="121"/>
      <c r="V114" s="121"/>
      <c r="W114" s="121"/>
      <c r="X114" s="122" t="e">
        <f t="shared" si="42"/>
        <v>#DIV/0!</v>
      </c>
      <c r="Y114" s="123">
        <f t="shared" si="43"/>
        <v>0</v>
      </c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  <c r="QY114" s="13"/>
      <c r="QZ114" s="13"/>
      <c r="RA114" s="13"/>
      <c r="RB114" s="13"/>
      <c r="RC114" s="13"/>
      <c r="RD114" s="13"/>
      <c r="RE114" s="13"/>
      <c r="RF114" s="13"/>
      <c r="RG114" s="13"/>
      <c r="RH114" s="13"/>
      <c r="RI114" s="13"/>
      <c r="RJ114" s="13"/>
      <c r="RK114" s="13"/>
      <c r="RL114" s="13"/>
      <c r="RM114" s="13"/>
      <c r="RN114" s="13"/>
      <c r="RO114" s="13"/>
      <c r="RP114" s="13"/>
      <c r="RQ114" s="13"/>
      <c r="RR114" s="13"/>
      <c r="RS114" s="13"/>
      <c r="RT114" s="13"/>
      <c r="RU114" s="13"/>
      <c r="RV114" s="13"/>
      <c r="RW114" s="13"/>
      <c r="RX114" s="13"/>
      <c r="RY114" s="13"/>
      <c r="RZ114" s="13"/>
      <c r="SA114" s="13"/>
      <c r="SB114" s="13"/>
      <c r="SC114" s="13"/>
      <c r="SD114" s="13"/>
      <c r="SE114" s="13"/>
      <c r="SF114" s="13"/>
      <c r="SG114" s="13"/>
      <c r="SH114" s="13"/>
      <c r="SI114" s="13"/>
      <c r="SJ114" s="13"/>
      <c r="SK114" s="13"/>
      <c r="SL114" s="13"/>
      <c r="SM114" s="13"/>
      <c r="SN114" s="13"/>
      <c r="SO114" s="13"/>
      <c r="SP114" s="13"/>
      <c r="SQ114" s="13"/>
      <c r="SR114" s="13"/>
      <c r="SS114" s="13"/>
      <c r="ST114" s="13"/>
      <c r="SU114" s="13"/>
      <c r="SV114" s="13"/>
      <c r="SW114" s="13"/>
      <c r="SX114" s="13"/>
      <c r="SY114" s="13"/>
      <c r="SZ114" s="13"/>
      <c r="TA114" s="13"/>
      <c r="TB114" s="13"/>
      <c r="TC114" s="13"/>
      <c r="TD114" s="13"/>
      <c r="TE114" s="13"/>
      <c r="TF114" s="13"/>
      <c r="TG114" s="13"/>
      <c r="TH114" s="13"/>
      <c r="TI114" s="13"/>
    </row>
    <row r="115" spans="1:529" s="12" customFormat="1" ht="15" hidden="1" customHeight="1" x14ac:dyDescent="0.25">
      <c r="A115" s="79"/>
      <c r="B115" s="80"/>
      <c r="C115" s="80"/>
      <c r="D115" s="81" t="s">
        <v>396</v>
      </c>
      <c r="E115" s="121">
        <v>0</v>
      </c>
      <c r="F115" s="121"/>
      <c r="G115" s="121"/>
      <c r="H115" s="121"/>
      <c r="I115" s="121"/>
      <c r="J115" s="121"/>
      <c r="K115" s="128" t="e">
        <f t="shared" si="44"/>
        <v>#DIV/0!</v>
      </c>
      <c r="L115" s="121">
        <f t="shared" si="70"/>
        <v>0</v>
      </c>
      <c r="M115" s="121"/>
      <c r="N115" s="121"/>
      <c r="O115" s="121"/>
      <c r="P115" s="121"/>
      <c r="Q115" s="121"/>
      <c r="R115" s="121">
        <f t="shared" si="71"/>
        <v>0</v>
      </c>
      <c r="S115" s="121"/>
      <c r="T115" s="121"/>
      <c r="U115" s="121"/>
      <c r="V115" s="121"/>
      <c r="W115" s="121"/>
      <c r="X115" s="122" t="e">
        <f t="shared" si="42"/>
        <v>#DIV/0!</v>
      </c>
      <c r="Y115" s="123">
        <f t="shared" si="43"/>
        <v>0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  <c r="QY115" s="13"/>
      <c r="QZ115" s="13"/>
      <c r="RA115" s="13"/>
      <c r="RB115" s="13"/>
      <c r="RC115" s="13"/>
      <c r="RD115" s="13"/>
      <c r="RE115" s="13"/>
      <c r="RF115" s="13"/>
      <c r="RG115" s="13"/>
      <c r="RH115" s="13"/>
      <c r="RI115" s="13"/>
      <c r="RJ115" s="13"/>
      <c r="RK115" s="13"/>
      <c r="RL115" s="13"/>
      <c r="RM115" s="13"/>
      <c r="RN115" s="13"/>
      <c r="RO115" s="13"/>
      <c r="RP115" s="13"/>
      <c r="RQ115" s="13"/>
      <c r="RR115" s="13"/>
      <c r="RS115" s="13"/>
      <c r="RT115" s="13"/>
      <c r="RU115" s="13"/>
      <c r="RV115" s="13"/>
      <c r="RW115" s="13"/>
      <c r="RX115" s="13"/>
      <c r="RY115" s="13"/>
      <c r="RZ115" s="13"/>
      <c r="SA115" s="13"/>
      <c r="SB115" s="13"/>
      <c r="SC115" s="13"/>
      <c r="SD115" s="13"/>
      <c r="SE115" s="13"/>
      <c r="SF115" s="13"/>
      <c r="SG115" s="13"/>
      <c r="SH115" s="13"/>
      <c r="SI115" s="13"/>
      <c r="SJ115" s="13"/>
      <c r="SK115" s="13"/>
      <c r="SL115" s="13"/>
      <c r="SM115" s="13"/>
      <c r="SN115" s="13"/>
      <c r="SO115" s="13"/>
      <c r="SP115" s="13"/>
      <c r="SQ115" s="13"/>
      <c r="SR115" s="13"/>
      <c r="SS115" s="13"/>
      <c r="ST115" s="13"/>
      <c r="SU115" s="13"/>
      <c r="SV115" s="13"/>
      <c r="SW115" s="13"/>
      <c r="SX115" s="13"/>
      <c r="SY115" s="13"/>
      <c r="SZ115" s="13"/>
      <c r="TA115" s="13"/>
      <c r="TB115" s="13"/>
      <c r="TC115" s="13"/>
      <c r="TD115" s="13"/>
      <c r="TE115" s="13"/>
      <c r="TF115" s="13"/>
      <c r="TG115" s="13"/>
      <c r="TH115" s="13"/>
      <c r="TI115" s="13"/>
    </row>
    <row r="116" spans="1:529" s="12" customFormat="1" ht="30" hidden="1" customHeight="1" x14ac:dyDescent="0.25">
      <c r="A116" s="79" t="s">
        <v>448</v>
      </c>
      <c r="B116" s="80">
        <v>2020</v>
      </c>
      <c r="C116" s="79" t="s">
        <v>449</v>
      </c>
      <c r="D116" s="82" t="str">
        <f>'дод 5'!C71</f>
        <v xml:space="preserve"> Спеціалізована стаціонарна медична допомога населенню</v>
      </c>
      <c r="E116" s="121">
        <v>0</v>
      </c>
      <c r="F116" s="130"/>
      <c r="G116" s="130"/>
      <c r="H116" s="130"/>
      <c r="I116" s="130"/>
      <c r="J116" s="130"/>
      <c r="K116" s="128" t="e">
        <f t="shared" si="44"/>
        <v>#DIV/0!</v>
      </c>
      <c r="L116" s="121">
        <f t="shared" si="70"/>
        <v>0</v>
      </c>
      <c r="M116" s="121"/>
      <c r="N116" s="121"/>
      <c r="O116" s="121"/>
      <c r="P116" s="121"/>
      <c r="Q116" s="121"/>
      <c r="R116" s="121">
        <f t="shared" si="71"/>
        <v>0</v>
      </c>
      <c r="S116" s="121"/>
      <c r="T116" s="121"/>
      <c r="U116" s="121"/>
      <c r="V116" s="121"/>
      <c r="W116" s="121"/>
      <c r="X116" s="122" t="e">
        <f t="shared" si="42"/>
        <v>#DIV/0!</v>
      </c>
      <c r="Y116" s="123">
        <f t="shared" si="43"/>
        <v>0</v>
      </c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  <c r="QY116" s="13"/>
      <c r="QZ116" s="13"/>
      <c r="RA116" s="13"/>
      <c r="RB116" s="13"/>
      <c r="RC116" s="13"/>
      <c r="RD116" s="13"/>
      <c r="RE116" s="13"/>
      <c r="RF116" s="13"/>
      <c r="RG116" s="13"/>
      <c r="RH116" s="13"/>
      <c r="RI116" s="13"/>
      <c r="RJ116" s="13"/>
      <c r="RK116" s="13"/>
      <c r="RL116" s="13"/>
      <c r="RM116" s="13"/>
      <c r="RN116" s="13"/>
      <c r="RO116" s="13"/>
      <c r="RP116" s="13"/>
      <c r="RQ116" s="13"/>
      <c r="RR116" s="13"/>
      <c r="RS116" s="13"/>
      <c r="RT116" s="13"/>
      <c r="RU116" s="13"/>
      <c r="RV116" s="13"/>
      <c r="RW116" s="13"/>
      <c r="RX116" s="13"/>
      <c r="RY116" s="13"/>
      <c r="RZ116" s="13"/>
      <c r="SA116" s="13"/>
      <c r="SB116" s="13"/>
      <c r="SC116" s="13"/>
      <c r="SD116" s="13"/>
      <c r="SE116" s="13"/>
      <c r="SF116" s="13"/>
      <c r="SG116" s="13"/>
      <c r="SH116" s="13"/>
      <c r="SI116" s="13"/>
      <c r="SJ116" s="13"/>
      <c r="SK116" s="13"/>
      <c r="SL116" s="13"/>
      <c r="SM116" s="13"/>
      <c r="SN116" s="13"/>
      <c r="SO116" s="13"/>
      <c r="SP116" s="13"/>
      <c r="SQ116" s="13"/>
      <c r="SR116" s="13"/>
      <c r="SS116" s="13"/>
      <c r="ST116" s="13"/>
      <c r="SU116" s="13"/>
      <c r="SV116" s="13"/>
      <c r="SW116" s="13"/>
      <c r="SX116" s="13"/>
      <c r="SY116" s="13"/>
      <c r="SZ116" s="13"/>
      <c r="TA116" s="13"/>
      <c r="TB116" s="13"/>
      <c r="TC116" s="13"/>
      <c r="TD116" s="13"/>
      <c r="TE116" s="13"/>
      <c r="TF116" s="13"/>
      <c r="TG116" s="13"/>
      <c r="TH116" s="13"/>
      <c r="TI116" s="13"/>
    </row>
    <row r="117" spans="1:529" s="12" customFormat="1" ht="36.75" customHeight="1" x14ac:dyDescent="0.25">
      <c r="A117" s="79" t="s">
        <v>180</v>
      </c>
      <c r="B117" s="80" t="str">
        <f>'дод 5'!A72</f>
        <v>2030</v>
      </c>
      <c r="C117" s="80" t="str">
        <f>'дод 5'!B72</f>
        <v>0733</v>
      </c>
      <c r="D117" s="82" t="s">
        <v>464</v>
      </c>
      <c r="E117" s="121">
        <v>3317600</v>
      </c>
      <c r="F117" s="131"/>
      <c r="G117" s="131"/>
      <c r="H117" s="131">
        <v>1039343.23</v>
      </c>
      <c r="I117" s="131"/>
      <c r="J117" s="131"/>
      <c r="K117" s="128">
        <f t="shared" si="44"/>
        <v>31.32816584277791</v>
      </c>
      <c r="L117" s="121">
        <f t="shared" si="70"/>
        <v>5100000</v>
      </c>
      <c r="M117" s="121">
        <v>5100000</v>
      </c>
      <c r="N117" s="121"/>
      <c r="O117" s="121"/>
      <c r="P117" s="121"/>
      <c r="Q117" s="121">
        <v>5100000</v>
      </c>
      <c r="R117" s="121">
        <f t="shared" si="71"/>
        <v>4297499.3</v>
      </c>
      <c r="S117" s="121">
        <v>4297499.3</v>
      </c>
      <c r="T117" s="121"/>
      <c r="U117" s="121"/>
      <c r="V117" s="121"/>
      <c r="W117" s="121">
        <v>4297499.3</v>
      </c>
      <c r="X117" s="122">
        <f t="shared" si="42"/>
        <v>84.264692156862736</v>
      </c>
      <c r="Y117" s="123">
        <f t="shared" si="43"/>
        <v>5336842.5299999993</v>
      </c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</row>
    <row r="118" spans="1:529" s="12" customFormat="1" ht="30" hidden="1" customHeight="1" x14ac:dyDescent="0.25">
      <c r="A118" s="79"/>
      <c r="B118" s="80"/>
      <c r="C118" s="80"/>
      <c r="D118" s="81" t="s">
        <v>393</v>
      </c>
      <c r="E118" s="121">
        <v>0</v>
      </c>
      <c r="F118" s="130"/>
      <c r="G118" s="130"/>
      <c r="H118" s="130"/>
      <c r="I118" s="130"/>
      <c r="J118" s="130"/>
      <c r="K118" s="128" t="e">
        <f t="shared" si="44"/>
        <v>#DIV/0!</v>
      </c>
      <c r="L118" s="121">
        <f t="shared" si="70"/>
        <v>0</v>
      </c>
      <c r="M118" s="121"/>
      <c r="N118" s="121"/>
      <c r="O118" s="121"/>
      <c r="P118" s="121"/>
      <c r="Q118" s="121"/>
      <c r="R118" s="121">
        <f t="shared" si="71"/>
        <v>0</v>
      </c>
      <c r="S118" s="121"/>
      <c r="T118" s="121"/>
      <c r="U118" s="121"/>
      <c r="V118" s="121"/>
      <c r="W118" s="121"/>
      <c r="X118" s="122" t="e">
        <f t="shared" si="42"/>
        <v>#DIV/0!</v>
      </c>
      <c r="Y118" s="123">
        <f t="shared" si="43"/>
        <v>0</v>
      </c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  <c r="QY118" s="13"/>
      <c r="QZ118" s="13"/>
      <c r="RA118" s="13"/>
      <c r="RB118" s="13"/>
      <c r="RC118" s="13"/>
      <c r="RD118" s="13"/>
      <c r="RE118" s="13"/>
      <c r="RF118" s="13"/>
      <c r="RG118" s="13"/>
      <c r="RH118" s="13"/>
      <c r="RI118" s="13"/>
      <c r="RJ118" s="13"/>
      <c r="RK118" s="13"/>
      <c r="RL118" s="13"/>
      <c r="RM118" s="13"/>
      <c r="RN118" s="13"/>
      <c r="RO118" s="13"/>
      <c r="RP118" s="13"/>
      <c r="RQ118" s="13"/>
      <c r="RR118" s="13"/>
      <c r="RS118" s="13"/>
      <c r="RT118" s="13"/>
      <c r="RU118" s="13"/>
      <c r="RV118" s="13"/>
      <c r="RW118" s="13"/>
      <c r="RX118" s="13"/>
      <c r="RY118" s="13"/>
      <c r="RZ118" s="13"/>
      <c r="SA118" s="13"/>
      <c r="SB118" s="13"/>
      <c r="SC118" s="13"/>
      <c r="SD118" s="13"/>
      <c r="SE118" s="13"/>
      <c r="SF118" s="13"/>
      <c r="SG118" s="13"/>
      <c r="SH118" s="13"/>
      <c r="SI118" s="13"/>
      <c r="SJ118" s="13"/>
      <c r="SK118" s="13"/>
      <c r="SL118" s="13"/>
      <c r="SM118" s="13"/>
      <c r="SN118" s="13"/>
      <c r="SO118" s="13"/>
      <c r="SP118" s="13"/>
      <c r="SQ118" s="13"/>
      <c r="SR118" s="13"/>
      <c r="SS118" s="13"/>
      <c r="ST118" s="13"/>
      <c r="SU118" s="13"/>
      <c r="SV118" s="13"/>
      <c r="SW118" s="13"/>
      <c r="SX118" s="13"/>
      <c r="SY118" s="13"/>
      <c r="SZ118" s="13"/>
      <c r="TA118" s="13"/>
      <c r="TB118" s="13"/>
      <c r="TC118" s="13"/>
      <c r="TD118" s="13"/>
      <c r="TE118" s="13"/>
      <c r="TF118" s="13"/>
      <c r="TG118" s="13"/>
      <c r="TH118" s="13"/>
      <c r="TI118" s="13"/>
    </row>
    <row r="119" spans="1:529" s="12" customFormat="1" ht="24" customHeight="1" x14ac:dyDescent="0.25">
      <c r="A119" s="79" t="s">
        <v>179</v>
      </c>
      <c r="B119" s="80" t="str">
        <f>'дод 5'!A74</f>
        <v>2100</v>
      </c>
      <c r="C119" s="80" t="str">
        <f>'дод 5'!B74</f>
        <v>0722</v>
      </c>
      <c r="D119" s="82" t="str">
        <f>'дод 5'!C74</f>
        <v>Стоматологічна допомога населенню</v>
      </c>
      <c r="E119" s="121">
        <v>7602100</v>
      </c>
      <c r="F119" s="131"/>
      <c r="G119" s="131"/>
      <c r="H119" s="131">
        <v>1775195.02</v>
      </c>
      <c r="I119" s="131"/>
      <c r="J119" s="131"/>
      <c r="K119" s="128">
        <f t="shared" si="44"/>
        <v>23.351376856394943</v>
      </c>
      <c r="L119" s="121">
        <f t="shared" si="70"/>
        <v>0</v>
      </c>
      <c r="M119" s="121"/>
      <c r="N119" s="121"/>
      <c r="O119" s="121"/>
      <c r="P119" s="121"/>
      <c r="Q119" s="121"/>
      <c r="R119" s="121">
        <f t="shared" si="71"/>
        <v>0</v>
      </c>
      <c r="S119" s="121"/>
      <c r="T119" s="121"/>
      <c r="U119" s="121"/>
      <c r="V119" s="121"/>
      <c r="W119" s="121"/>
      <c r="X119" s="122"/>
      <c r="Y119" s="123">
        <f t="shared" si="43"/>
        <v>1775195.02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  <c r="QY119" s="13"/>
      <c r="QZ119" s="13"/>
      <c r="RA119" s="13"/>
      <c r="RB119" s="13"/>
      <c r="RC119" s="13"/>
      <c r="RD119" s="13"/>
      <c r="RE119" s="13"/>
      <c r="RF119" s="13"/>
      <c r="RG119" s="13"/>
      <c r="RH119" s="13"/>
      <c r="RI119" s="13"/>
      <c r="RJ119" s="13"/>
      <c r="RK119" s="13"/>
      <c r="RL119" s="13"/>
      <c r="RM119" s="13"/>
      <c r="RN119" s="13"/>
      <c r="RO119" s="13"/>
      <c r="RP119" s="13"/>
      <c r="RQ119" s="13"/>
      <c r="RR119" s="13"/>
      <c r="RS119" s="13"/>
      <c r="RT119" s="13"/>
      <c r="RU119" s="13"/>
      <c r="RV119" s="13"/>
      <c r="RW119" s="13"/>
      <c r="RX119" s="13"/>
      <c r="RY119" s="13"/>
      <c r="RZ119" s="13"/>
      <c r="SA119" s="13"/>
      <c r="SB119" s="13"/>
      <c r="SC119" s="13"/>
      <c r="SD119" s="13"/>
      <c r="SE119" s="13"/>
      <c r="SF119" s="13"/>
      <c r="SG119" s="13"/>
      <c r="SH119" s="13"/>
      <c r="SI119" s="13"/>
      <c r="SJ119" s="13"/>
      <c r="SK119" s="13"/>
      <c r="SL119" s="13"/>
      <c r="SM119" s="13"/>
      <c r="SN119" s="13"/>
      <c r="SO119" s="13"/>
      <c r="SP119" s="13"/>
      <c r="SQ119" s="13"/>
      <c r="SR119" s="13"/>
      <c r="SS119" s="13"/>
      <c r="ST119" s="13"/>
      <c r="SU119" s="13"/>
      <c r="SV119" s="13"/>
      <c r="SW119" s="13"/>
      <c r="SX119" s="13"/>
      <c r="SY119" s="13"/>
      <c r="SZ119" s="13"/>
      <c r="TA119" s="13"/>
      <c r="TB119" s="13"/>
      <c r="TC119" s="13"/>
      <c r="TD119" s="13"/>
      <c r="TE119" s="13"/>
      <c r="TF119" s="13"/>
      <c r="TG119" s="13"/>
      <c r="TH119" s="13"/>
      <c r="TI119" s="13"/>
    </row>
    <row r="120" spans="1:529" s="12" customFormat="1" ht="30" hidden="1" customHeight="1" x14ac:dyDescent="0.25">
      <c r="A120" s="79"/>
      <c r="B120" s="80"/>
      <c r="C120" s="80"/>
      <c r="D120" s="81" t="s">
        <v>393</v>
      </c>
      <c r="E120" s="121">
        <v>0</v>
      </c>
      <c r="F120" s="130"/>
      <c r="G120" s="130"/>
      <c r="H120" s="130"/>
      <c r="I120" s="130"/>
      <c r="J120" s="130"/>
      <c r="K120" s="128" t="e">
        <f t="shared" si="44"/>
        <v>#DIV/0!</v>
      </c>
      <c r="L120" s="121">
        <f t="shared" si="70"/>
        <v>0</v>
      </c>
      <c r="M120" s="121"/>
      <c r="N120" s="121"/>
      <c r="O120" s="121"/>
      <c r="P120" s="121"/>
      <c r="Q120" s="121"/>
      <c r="R120" s="121">
        <f t="shared" si="71"/>
        <v>0</v>
      </c>
      <c r="S120" s="121"/>
      <c r="T120" s="121"/>
      <c r="U120" s="121"/>
      <c r="V120" s="121"/>
      <c r="W120" s="121"/>
      <c r="X120" s="122"/>
      <c r="Y120" s="123">
        <f t="shared" si="43"/>
        <v>0</v>
      </c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  <c r="QY120" s="13"/>
      <c r="QZ120" s="13"/>
      <c r="RA120" s="13"/>
      <c r="RB120" s="13"/>
      <c r="RC120" s="13"/>
      <c r="RD120" s="13"/>
      <c r="RE120" s="13"/>
      <c r="RF120" s="13"/>
      <c r="RG120" s="13"/>
      <c r="RH120" s="13"/>
      <c r="RI120" s="13"/>
      <c r="RJ120" s="13"/>
      <c r="RK120" s="13"/>
      <c r="RL120" s="13"/>
      <c r="RM120" s="13"/>
      <c r="RN120" s="13"/>
      <c r="RO120" s="13"/>
      <c r="RP120" s="13"/>
      <c r="RQ120" s="13"/>
      <c r="RR120" s="13"/>
      <c r="RS120" s="13"/>
      <c r="RT120" s="13"/>
      <c r="RU120" s="13"/>
      <c r="RV120" s="13"/>
      <c r="RW120" s="13"/>
      <c r="RX120" s="13"/>
      <c r="RY120" s="13"/>
      <c r="RZ120" s="13"/>
      <c r="SA120" s="13"/>
      <c r="SB120" s="13"/>
      <c r="SC120" s="13"/>
      <c r="SD120" s="13"/>
      <c r="SE120" s="13"/>
      <c r="SF120" s="13"/>
      <c r="SG120" s="13"/>
      <c r="SH120" s="13"/>
      <c r="SI120" s="13"/>
      <c r="SJ120" s="13"/>
      <c r="SK120" s="13"/>
      <c r="SL120" s="13"/>
      <c r="SM120" s="13"/>
      <c r="SN120" s="13"/>
      <c r="SO120" s="13"/>
      <c r="SP120" s="13"/>
      <c r="SQ120" s="13"/>
      <c r="SR120" s="13"/>
      <c r="SS120" s="13"/>
      <c r="ST120" s="13"/>
      <c r="SU120" s="13"/>
      <c r="SV120" s="13"/>
      <c r="SW120" s="13"/>
      <c r="SX120" s="13"/>
      <c r="SY120" s="13"/>
      <c r="SZ120" s="13"/>
      <c r="TA120" s="13"/>
      <c r="TB120" s="13"/>
      <c r="TC120" s="13"/>
      <c r="TD120" s="13"/>
      <c r="TE120" s="13"/>
      <c r="TF120" s="13"/>
      <c r="TG120" s="13"/>
      <c r="TH120" s="13"/>
      <c r="TI120" s="13"/>
    </row>
    <row r="121" spans="1:529" s="12" customFormat="1" ht="56.25" x14ac:dyDescent="0.25">
      <c r="A121" s="79" t="s">
        <v>178</v>
      </c>
      <c r="B121" s="80" t="str">
        <f>'дод 5'!A76</f>
        <v>2111</v>
      </c>
      <c r="C121" s="80" t="str">
        <f>'дод 5'!B76</f>
        <v>0726</v>
      </c>
      <c r="D121" s="82" t="str">
        <f>'дод 5'!C76</f>
        <v>Первинна медична допомога населенню, що надається центрами первинної медичної (медико-санітарної) допомоги</v>
      </c>
      <c r="E121" s="121">
        <v>2716000</v>
      </c>
      <c r="F121" s="130"/>
      <c r="G121" s="131"/>
      <c r="H121" s="131">
        <v>895012.04</v>
      </c>
      <c r="I121" s="131"/>
      <c r="J121" s="131"/>
      <c r="K121" s="128">
        <f t="shared" si="44"/>
        <v>32.953315169366718</v>
      </c>
      <c r="L121" s="121">
        <f t="shared" si="70"/>
        <v>0</v>
      </c>
      <c r="M121" s="121"/>
      <c r="N121" s="121"/>
      <c r="O121" s="121"/>
      <c r="P121" s="121"/>
      <c r="Q121" s="121"/>
      <c r="R121" s="121">
        <f t="shared" si="71"/>
        <v>0</v>
      </c>
      <c r="S121" s="121"/>
      <c r="T121" s="121"/>
      <c r="U121" s="121"/>
      <c r="V121" s="121"/>
      <c r="W121" s="121"/>
      <c r="X121" s="122"/>
      <c r="Y121" s="123">
        <f t="shared" si="43"/>
        <v>895012.04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  <c r="QY121" s="13"/>
      <c r="QZ121" s="13"/>
      <c r="RA121" s="13"/>
      <c r="RB121" s="13"/>
      <c r="RC121" s="13"/>
      <c r="RD121" s="13"/>
      <c r="RE121" s="13"/>
      <c r="RF121" s="13"/>
      <c r="RG121" s="13"/>
      <c r="RH121" s="13"/>
      <c r="RI121" s="13"/>
      <c r="RJ121" s="13"/>
      <c r="RK121" s="13"/>
      <c r="RL121" s="13"/>
      <c r="RM121" s="13"/>
      <c r="RN121" s="13"/>
      <c r="RO121" s="13"/>
      <c r="RP121" s="13"/>
      <c r="RQ121" s="13"/>
      <c r="RR121" s="13"/>
      <c r="RS121" s="13"/>
      <c r="RT121" s="13"/>
      <c r="RU121" s="13"/>
      <c r="RV121" s="13"/>
      <c r="RW121" s="13"/>
      <c r="RX121" s="13"/>
      <c r="RY121" s="13"/>
      <c r="RZ121" s="13"/>
      <c r="SA121" s="13"/>
      <c r="SB121" s="13"/>
      <c r="SC121" s="13"/>
      <c r="SD121" s="13"/>
      <c r="SE121" s="13"/>
      <c r="SF121" s="13"/>
      <c r="SG121" s="13"/>
      <c r="SH121" s="13"/>
      <c r="SI121" s="13"/>
      <c r="SJ121" s="13"/>
      <c r="SK121" s="13"/>
      <c r="SL121" s="13"/>
      <c r="SM121" s="13"/>
      <c r="SN121" s="13"/>
      <c r="SO121" s="13"/>
      <c r="SP121" s="13"/>
      <c r="SQ121" s="13"/>
      <c r="SR121" s="13"/>
      <c r="SS121" s="13"/>
      <c r="ST121" s="13"/>
      <c r="SU121" s="13"/>
      <c r="SV121" s="13"/>
      <c r="SW121" s="13"/>
      <c r="SX121" s="13"/>
      <c r="SY121" s="13"/>
      <c r="SZ121" s="13"/>
      <c r="TA121" s="13"/>
      <c r="TB121" s="13"/>
      <c r="TC121" s="13"/>
      <c r="TD121" s="13"/>
      <c r="TE121" s="13"/>
      <c r="TF121" s="13"/>
      <c r="TG121" s="13"/>
      <c r="TH121" s="13"/>
      <c r="TI121" s="13"/>
    </row>
    <row r="122" spans="1:529" s="12" customFormat="1" ht="63" hidden="1" customHeight="1" x14ac:dyDescent="0.25">
      <c r="A122" s="79"/>
      <c r="B122" s="80"/>
      <c r="C122" s="80"/>
      <c r="D122" s="82" t="s">
        <v>395</v>
      </c>
      <c r="E122" s="121">
        <v>0</v>
      </c>
      <c r="F122" s="130"/>
      <c r="G122" s="130"/>
      <c r="H122" s="130"/>
      <c r="I122" s="130"/>
      <c r="J122" s="130"/>
      <c r="K122" s="128" t="e">
        <f t="shared" si="44"/>
        <v>#DIV/0!</v>
      </c>
      <c r="L122" s="121">
        <f t="shared" si="70"/>
        <v>0</v>
      </c>
      <c r="M122" s="121"/>
      <c r="N122" s="121"/>
      <c r="O122" s="121"/>
      <c r="P122" s="121"/>
      <c r="Q122" s="121"/>
      <c r="R122" s="121">
        <f t="shared" si="71"/>
        <v>0</v>
      </c>
      <c r="S122" s="121"/>
      <c r="T122" s="121"/>
      <c r="U122" s="121"/>
      <c r="V122" s="121"/>
      <c r="W122" s="121"/>
      <c r="X122" s="122"/>
      <c r="Y122" s="123">
        <f t="shared" si="43"/>
        <v>0</v>
      </c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  <c r="QG122" s="13"/>
      <c r="QH122" s="13"/>
      <c r="QI122" s="13"/>
      <c r="QJ122" s="13"/>
      <c r="QK122" s="13"/>
      <c r="QL122" s="13"/>
      <c r="QM122" s="13"/>
      <c r="QN122" s="13"/>
      <c r="QO122" s="13"/>
      <c r="QP122" s="13"/>
      <c r="QQ122" s="13"/>
      <c r="QR122" s="13"/>
      <c r="QS122" s="13"/>
      <c r="QT122" s="13"/>
      <c r="QU122" s="13"/>
      <c r="QV122" s="13"/>
      <c r="QW122" s="13"/>
      <c r="QX122" s="13"/>
      <c r="QY122" s="13"/>
      <c r="QZ122" s="13"/>
      <c r="RA122" s="13"/>
      <c r="RB122" s="13"/>
      <c r="RC122" s="13"/>
      <c r="RD122" s="13"/>
      <c r="RE122" s="13"/>
      <c r="RF122" s="13"/>
      <c r="RG122" s="13"/>
      <c r="RH122" s="13"/>
      <c r="RI122" s="13"/>
      <c r="RJ122" s="13"/>
      <c r="RK122" s="13"/>
      <c r="RL122" s="13"/>
      <c r="RM122" s="13"/>
      <c r="RN122" s="13"/>
      <c r="RO122" s="13"/>
      <c r="RP122" s="13"/>
      <c r="RQ122" s="13"/>
      <c r="RR122" s="13"/>
      <c r="RS122" s="13"/>
      <c r="RT122" s="13"/>
      <c r="RU122" s="13"/>
      <c r="RV122" s="13"/>
      <c r="RW122" s="13"/>
      <c r="RX122" s="13"/>
      <c r="RY122" s="13"/>
      <c r="RZ122" s="13"/>
      <c r="SA122" s="13"/>
      <c r="SB122" s="13"/>
      <c r="SC122" s="13"/>
      <c r="SD122" s="13"/>
      <c r="SE122" s="13"/>
      <c r="SF122" s="13"/>
      <c r="SG122" s="13"/>
      <c r="SH122" s="13"/>
      <c r="SI122" s="13"/>
      <c r="SJ122" s="13"/>
      <c r="SK122" s="13"/>
      <c r="SL122" s="13"/>
      <c r="SM122" s="13"/>
      <c r="SN122" s="13"/>
      <c r="SO122" s="13"/>
      <c r="SP122" s="13"/>
      <c r="SQ122" s="13"/>
      <c r="SR122" s="13"/>
      <c r="SS122" s="13"/>
      <c r="ST122" s="13"/>
      <c r="SU122" s="13"/>
      <c r="SV122" s="13"/>
      <c r="SW122" s="13"/>
      <c r="SX122" s="13"/>
      <c r="SY122" s="13"/>
      <c r="SZ122" s="13"/>
      <c r="TA122" s="13"/>
      <c r="TB122" s="13"/>
      <c r="TC122" s="13"/>
      <c r="TD122" s="13"/>
      <c r="TE122" s="13"/>
      <c r="TF122" s="13"/>
      <c r="TG122" s="13"/>
      <c r="TH122" s="13"/>
      <c r="TI122" s="13"/>
    </row>
    <row r="123" spans="1:529" s="12" customFormat="1" ht="56.25" x14ac:dyDescent="0.25">
      <c r="A123" s="79" t="s">
        <v>177</v>
      </c>
      <c r="B123" s="80">
        <f>'дод 5'!A78</f>
        <v>2144</v>
      </c>
      <c r="C123" s="80" t="str">
        <f>'дод 5'!B78</f>
        <v>0763</v>
      </c>
      <c r="D123" s="106" t="str">
        <f>'дод 5'!C78</f>
        <v>Централізовані заходи з лікування хворих на цукровий та нецукровий діабет, у т.ч. за рахунок:</v>
      </c>
      <c r="E123" s="121">
        <v>7670800</v>
      </c>
      <c r="F123" s="130"/>
      <c r="G123" s="130"/>
      <c r="H123" s="121">
        <v>1666407.15</v>
      </c>
      <c r="I123" s="130"/>
      <c r="J123" s="130"/>
      <c r="K123" s="128">
        <f t="shared" si="44"/>
        <v>21.724033347238876</v>
      </c>
      <c r="L123" s="121">
        <f t="shared" si="70"/>
        <v>0</v>
      </c>
      <c r="M123" s="121"/>
      <c r="N123" s="121"/>
      <c r="O123" s="121"/>
      <c r="P123" s="121"/>
      <c r="Q123" s="121"/>
      <c r="R123" s="121">
        <f t="shared" si="71"/>
        <v>0</v>
      </c>
      <c r="S123" s="121"/>
      <c r="T123" s="121"/>
      <c r="U123" s="121"/>
      <c r="V123" s="121"/>
      <c r="W123" s="121"/>
      <c r="X123" s="122"/>
      <c r="Y123" s="123">
        <f t="shared" si="43"/>
        <v>1666407.15</v>
      </c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  <c r="QG123" s="13"/>
      <c r="QH123" s="13"/>
      <c r="QI123" s="13"/>
      <c r="QJ123" s="13"/>
      <c r="QK123" s="13"/>
      <c r="QL123" s="13"/>
      <c r="QM123" s="13"/>
      <c r="QN123" s="13"/>
      <c r="QO123" s="13"/>
      <c r="QP123" s="13"/>
      <c r="QQ123" s="13"/>
      <c r="QR123" s="13"/>
      <c r="QS123" s="13"/>
      <c r="QT123" s="13"/>
      <c r="QU123" s="13"/>
      <c r="QV123" s="13"/>
      <c r="QW123" s="13"/>
      <c r="QX123" s="13"/>
      <c r="QY123" s="13"/>
      <c r="QZ123" s="13"/>
      <c r="RA123" s="13"/>
      <c r="RB123" s="13"/>
      <c r="RC123" s="13"/>
      <c r="RD123" s="13"/>
      <c r="RE123" s="13"/>
      <c r="RF123" s="13"/>
      <c r="RG123" s="13"/>
      <c r="RH123" s="13"/>
      <c r="RI123" s="13"/>
      <c r="RJ123" s="13"/>
      <c r="RK123" s="13"/>
      <c r="RL123" s="13"/>
      <c r="RM123" s="13"/>
      <c r="RN123" s="13"/>
      <c r="RO123" s="13"/>
      <c r="RP123" s="13"/>
      <c r="RQ123" s="13"/>
      <c r="RR123" s="13"/>
      <c r="RS123" s="13"/>
      <c r="RT123" s="13"/>
      <c r="RU123" s="13"/>
      <c r="RV123" s="13"/>
      <c r="RW123" s="13"/>
      <c r="RX123" s="13"/>
      <c r="RY123" s="13"/>
      <c r="RZ123" s="13"/>
      <c r="SA123" s="13"/>
      <c r="SB123" s="13"/>
      <c r="SC123" s="13"/>
      <c r="SD123" s="13"/>
      <c r="SE123" s="13"/>
      <c r="SF123" s="13"/>
      <c r="SG123" s="13"/>
      <c r="SH123" s="13"/>
      <c r="SI123" s="13"/>
      <c r="SJ123" s="13"/>
      <c r="SK123" s="13"/>
      <c r="SL123" s="13"/>
      <c r="SM123" s="13"/>
      <c r="SN123" s="13"/>
      <c r="SO123" s="13"/>
      <c r="SP123" s="13"/>
      <c r="SQ123" s="13"/>
      <c r="SR123" s="13"/>
      <c r="SS123" s="13"/>
      <c r="ST123" s="13"/>
      <c r="SU123" s="13"/>
      <c r="SV123" s="13"/>
      <c r="SW123" s="13"/>
      <c r="SX123" s="13"/>
      <c r="SY123" s="13"/>
      <c r="SZ123" s="13"/>
      <c r="TA123" s="13"/>
      <c r="TB123" s="13"/>
      <c r="TC123" s="13"/>
      <c r="TD123" s="13"/>
      <c r="TE123" s="13"/>
      <c r="TF123" s="13"/>
      <c r="TG123" s="13"/>
      <c r="TH123" s="13"/>
      <c r="TI123" s="13"/>
    </row>
    <row r="124" spans="1:529" s="14" customFormat="1" ht="47.25" hidden="1" customHeight="1" x14ac:dyDescent="0.25">
      <c r="A124" s="99"/>
      <c r="B124" s="100"/>
      <c r="C124" s="100"/>
      <c r="D124" s="107" t="s">
        <v>394</v>
      </c>
      <c r="E124" s="124">
        <v>0</v>
      </c>
      <c r="F124" s="124"/>
      <c r="G124" s="124"/>
      <c r="H124" s="124"/>
      <c r="I124" s="124"/>
      <c r="J124" s="124"/>
      <c r="K124" s="127" t="e">
        <f t="shared" si="44"/>
        <v>#DIV/0!</v>
      </c>
      <c r="L124" s="121">
        <f t="shared" si="70"/>
        <v>0</v>
      </c>
      <c r="M124" s="124"/>
      <c r="N124" s="124"/>
      <c r="O124" s="124"/>
      <c r="P124" s="124"/>
      <c r="Q124" s="124"/>
      <c r="R124" s="121">
        <f t="shared" si="71"/>
        <v>0</v>
      </c>
      <c r="S124" s="124"/>
      <c r="T124" s="124"/>
      <c r="U124" s="124"/>
      <c r="V124" s="124"/>
      <c r="W124" s="124"/>
      <c r="X124" s="119"/>
      <c r="Y124" s="120">
        <f t="shared" si="43"/>
        <v>0</v>
      </c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</row>
    <row r="125" spans="1:529" s="14" customFormat="1" ht="93.75" x14ac:dyDescent="0.25">
      <c r="A125" s="99"/>
      <c r="B125" s="100"/>
      <c r="C125" s="100"/>
      <c r="D125" s="107" t="s">
        <v>395</v>
      </c>
      <c r="E125" s="124">
        <v>7670800</v>
      </c>
      <c r="F125" s="132"/>
      <c r="G125" s="132"/>
      <c r="H125" s="124">
        <v>1666407.15</v>
      </c>
      <c r="I125" s="132"/>
      <c r="J125" s="132"/>
      <c r="K125" s="129">
        <f t="shared" si="44"/>
        <v>21.724033347238876</v>
      </c>
      <c r="L125" s="124">
        <f t="shared" si="70"/>
        <v>0</v>
      </c>
      <c r="M125" s="124"/>
      <c r="N125" s="124"/>
      <c r="O125" s="124"/>
      <c r="P125" s="124"/>
      <c r="Q125" s="124"/>
      <c r="R125" s="124">
        <f t="shared" si="71"/>
        <v>0</v>
      </c>
      <c r="S125" s="124"/>
      <c r="T125" s="124"/>
      <c r="U125" s="124"/>
      <c r="V125" s="124"/>
      <c r="W125" s="124"/>
      <c r="X125" s="125"/>
      <c r="Y125" s="126">
        <f t="shared" si="43"/>
        <v>1666407.15</v>
      </c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  <c r="PZ125" s="20"/>
      <c r="QA125" s="20"/>
      <c r="QB125" s="20"/>
      <c r="QC125" s="20"/>
      <c r="QD125" s="20"/>
      <c r="QE125" s="20"/>
      <c r="QF125" s="20"/>
      <c r="QG125" s="20"/>
      <c r="QH125" s="20"/>
      <c r="QI125" s="20"/>
      <c r="QJ125" s="20"/>
      <c r="QK125" s="20"/>
      <c r="QL125" s="20"/>
      <c r="QM125" s="20"/>
      <c r="QN125" s="20"/>
      <c r="QO125" s="20"/>
      <c r="QP125" s="20"/>
      <c r="QQ125" s="20"/>
      <c r="QR125" s="20"/>
      <c r="QS125" s="20"/>
      <c r="QT125" s="20"/>
      <c r="QU125" s="20"/>
      <c r="QV125" s="20"/>
      <c r="QW125" s="20"/>
      <c r="QX125" s="20"/>
      <c r="QY125" s="20"/>
      <c r="QZ125" s="20"/>
      <c r="RA125" s="20"/>
      <c r="RB125" s="20"/>
      <c r="RC125" s="20"/>
      <c r="RD125" s="20"/>
      <c r="RE125" s="20"/>
      <c r="RF125" s="20"/>
      <c r="RG125" s="20"/>
      <c r="RH125" s="20"/>
      <c r="RI125" s="20"/>
      <c r="RJ125" s="20"/>
      <c r="RK125" s="20"/>
      <c r="RL125" s="20"/>
      <c r="RM125" s="20"/>
      <c r="RN125" s="20"/>
      <c r="RO125" s="20"/>
      <c r="RP125" s="20"/>
      <c r="RQ125" s="20"/>
      <c r="RR125" s="20"/>
      <c r="RS125" s="20"/>
      <c r="RT125" s="20"/>
      <c r="RU125" s="20"/>
      <c r="RV125" s="20"/>
      <c r="RW125" s="20"/>
      <c r="RX125" s="20"/>
      <c r="RY125" s="20"/>
      <c r="RZ125" s="20"/>
      <c r="SA125" s="20"/>
      <c r="SB125" s="20"/>
      <c r="SC125" s="20"/>
      <c r="SD125" s="20"/>
      <c r="SE125" s="20"/>
      <c r="SF125" s="20"/>
      <c r="SG125" s="20"/>
      <c r="SH125" s="20"/>
      <c r="SI125" s="20"/>
      <c r="SJ125" s="20"/>
      <c r="SK125" s="20"/>
      <c r="SL125" s="20"/>
      <c r="SM125" s="20"/>
      <c r="SN125" s="20"/>
      <c r="SO125" s="20"/>
      <c r="SP125" s="20"/>
      <c r="SQ125" s="20"/>
      <c r="SR125" s="20"/>
      <c r="SS125" s="20"/>
      <c r="ST125" s="20"/>
      <c r="SU125" s="20"/>
      <c r="SV125" s="20"/>
      <c r="SW125" s="20"/>
      <c r="SX125" s="20"/>
      <c r="SY125" s="20"/>
      <c r="SZ125" s="20"/>
      <c r="TA125" s="20"/>
      <c r="TB125" s="20"/>
      <c r="TC125" s="20"/>
      <c r="TD125" s="20"/>
      <c r="TE125" s="20"/>
      <c r="TF125" s="20"/>
      <c r="TG125" s="20"/>
      <c r="TH125" s="20"/>
      <c r="TI125" s="20"/>
    </row>
    <row r="126" spans="1:529" s="12" customFormat="1" ht="37.5" x14ac:dyDescent="0.25">
      <c r="A126" s="79" t="s">
        <v>328</v>
      </c>
      <c r="B126" s="84" t="str">
        <f>'дод 5'!A81</f>
        <v>2151</v>
      </c>
      <c r="C126" s="84" t="str">
        <f>'дод 5'!B81</f>
        <v>0763</v>
      </c>
      <c r="D126" s="82" t="str">
        <f>'дод 5'!C81</f>
        <v>Забезпечення діяльності інших закладів у сфері охорони здоров’я</v>
      </c>
      <c r="E126" s="121">
        <v>3049300</v>
      </c>
      <c r="F126" s="131">
        <v>2387600</v>
      </c>
      <c r="G126" s="131">
        <v>48700</v>
      </c>
      <c r="H126" s="131">
        <v>728500.15</v>
      </c>
      <c r="I126" s="131">
        <v>576483.51</v>
      </c>
      <c r="J126" s="131">
        <v>17321.080000000002</v>
      </c>
      <c r="K126" s="128">
        <f t="shared" si="44"/>
        <v>23.890733938936805</v>
      </c>
      <c r="L126" s="121">
        <f t="shared" si="70"/>
        <v>0</v>
      </c>
      <c r="M126" s="121"/>
      <c r="N126" s="121"/>
      <c r="O126" s="121"/>
      <c r="P126" s="121"/>
      <c r="Q126" s="121"/>
      <c r="R126" s="121">
        <f t="shared" si="71"/>
        <v>125</v>
      </c>
      <c r="S126" s="121"/>
      <c r="T126" s="121">
        <v>125</v>
      </c>
      <c r="U126" s="121"/>
      <c r="V126" s="121"/>
      <c r="W126" s="121"/>
      <c r="X126" s="122"/>
      <c r="Y126" s="123">
        <f t="shared" si="43"/>
        <v>728625.15</v>
      </c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  <c r="QY126" s="13"/>
      <c r="QZ126" s="13"/>
      <c r="RA126" s="13"/>
      <c r="RB126" s="13"/>
      <c r="RC126" s="13"/>
      <c r="RD126" s="13"/>
      <c r="RE126" s="13"/>
      <c r="RF126" s="13"/>
      <c r="RG126" s="13"/>
      <c r="RH126" s="13"/>
      <c r="RI126" s="13"/>
      <c r="RJ126" s="13"/>
      <c r="RK126" s="13"/>
      <c r="RL126" s="13"/>
      <c r="RM126" s="13"/>
      <c r="RN126" s="13"/>
      <c r="RO126" s="13"/>
      <c r="RP126" s="13"/>
      <c r="RQ126" s="13"/>
      <c r="RR126" s="13"/>
      <c r="RS126" s="13"/>
      <c r="RT126" s="13"/>
      <c r="RU126" s="13"/>
      <c r="RV126" s="13"/>
      <c r="RW126" s="13"/>
      <c r="RX126" s="13"/>
      <c r="RY126" s="13"/>
      <c r="RZ126" s="13"/>
      <c r="SA126" s="13"/>
      <c r="SB126" s="13"/>
      <c r="SC126" s="13"/>
      <c r="SD126" s="13"/>
      <c r="SE126" s="13"/>
      <c r="SF126" s="13"/>
      <c r="SG126" s="13"/>
      <c r="SH126" s="13"/>
      <c r="SI126" s="13"/>
      <c r="SJ126" s="13"/>
      <c r="SK126" s="13"/>
      <c r="SL126" s="13"/>
      <c r="SM126" s="13"/>
      <c r="SN126" s="13"/>
      <c r="SO126" s="13"/>
      <c r="SP126" s="13"/>
      <c r="SQ126" s="13"/>
      <c r="SR126" s="13"/>
      <c r="SS126" s="13"/>
      <c r="ST126" s="13"/>
      <c r="SU126" s="13"/>
      <c r="SV126" s="13"/>
      <c r="SW126" s="13"/>
      <c r="SX126" s="13"/>
      <c r="SY126" s="13"/>
      <c r="SZ126" s="13"/>
      <c r="TA126" s="13"/>
      <c r="TB126" s="13"/>
      <c r="TC126" s="13"/>
      <c r="TD126" s="13"/>
      <c r="TE126" s="13"/>
      <c r="TF126" s="13"/>
      <c r="TG126" s="13"/>
      <c r="TH126" s="13"/>
      <c r="TI126" s="13"/>
    </row>
    <row r="127" spans="1:529" s="12" customFormat="1" ht="37.5" x14ac:dyDescent="0.25">
      <c r="A127" s="79" t="s">
        <v>329</v>
      </c>
      <c r="B127" s="84" t="str">
        <f>'дод 5'!A82</f>
        <v>2152</v>
      </c>
      <c r="C127" s="84" t="str">
        <f>'дод 5'!B82</f>
        <v>0763</v>
      </c>
      <c r="D127" s="81" t="str">
        <f>'дод 5'!C82</f>
        <v>Інші програми та заходи у сфері охорони здоров’я</v>
      </c>
      <c r="E127" s="121">
        <v>20283800</v>
      </c>
      <c r="F127" s="121"/>
      <c r="G127" s="121"/>
      <c r="H127" s="121">
        <v>2913188.89</v>
      </c>
      <c r="I127" s="121"/>
      <c r="J127" s="121"/>
      <c r="K127" s="128">
        <f t="shared" si="44"/>
        <v>14.362145603880929</v>
      </c>
      <c r="L127" s="121">
        <f t="shared" si="70"/>
        <v>21737500</v>
      </c>
      <c r="M127" s="121">
        <v>21737500</v>
      </c>
      <c r="N127" s="121"/>
      <c r="O127" s="121"/>
      <c r="P127" s="121"/>
      <c r="Q127" s="121">
        <v>21737500</v>
      </c>
      <c r="R127" s="121">
        <f t="shared" si="71"/>
        <v>0</v>
      </c>
      <c r="S127" s="121"/>
      <c r="T127" s="121"/>
      <c r="U127" s="121"/>
      <c r="V127" s="121"/>
      <c r="W127" s="121"/>
      <c r="X127" s="122">
        <f t="shared" si="42"/>
        <v>0</v>
      </c>
      <c r="Y127" s="123">
        <f t="shared" si="43"/>
        <v>2913188.89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</row>
    <row r="128" spans="1:529" s="12" customFormat="1" ht="24.75" customHeight="1" x14ac:dyDescent="0.25">
      <c r="A128" s="79" t="s">
        <v>419</v>
      </c>
      <c r="B128" s="84">
        <v>7322</v>
      </c>
      <c r="C128" s="83" t="s">
        <v>113</v>
      </c>
      <c r="D128" s="86" t="s">
        <v>557</v>
      </c>
      <c r="E128" s="121">
        <v>0</v>
      </c>
      <c r="F128" s="121"/>
      <c r="G128" s="121"/>
      <c r="H128" s="121"/>
      <c r="I128" s="121"/>
      <c r="J128" s="121"/>
      <c r="K128" s="128"/>
      <c r="L128" s="121">
        <f t="shared" si="70"/>
        <v>25978711</v>
      </c>
      <c r="M128" s="121">
        <v>25978711</v>
      </c>
      <c r="N128" s="121"/>
      <c r="O128" s="121"/>
      <c r="P128" s="121"/>
      <c r="Q128" s="121">
        <v>25978711</v>
      </c>
      <c r="R128" s="121">
        <f t="shared" si="71"/>
        <v>353810</v>
      </c>
      <c r="S128" s="121">
        <v>353810</v>
      </c>
      <c r="T128" s="121"/>
      <c r="U128" s="121"/>
      <c r="V128" s="121"/>
      <c r="W128" s="121">
        <v>353810</v>
      </c>
      <c r="X128" s="122">
        <f t="shared" si="42"/>
        <v>1.3619228452096797</v>
      </c>
      <c r="Y128" s="123">
        <f t="shared" si="43"/>
        <v>353810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</row>
    <row r="129" spans="1:529" s="12" customFormat="1" ht="56.25" x14ac:dyDescent="0.25">
      <c r="A129" s="79" t="s">
        <v>376</v>
      </c>
      <c r="B129" s="84">
        <f>'дод 5'!A161</f>
        <v>7361</v>
      </c>
      <c r="C129" s="84" t="str">
        <f>'дод 5'!B161</f>
        <v>0490</v>
      </c>
      <c r="D129" s="81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129" s="121">
        <v>0</v>
      </c>
      <c r="F129" s="121"/>
      <c r="G129" s="121"/>
      <c r="H129" s="121"/>
      <c r="I129" s="121"/>
      <c r="J129" s="121"/>
      <c r="K129" s="128"/>
      <c r="L129" s="121">
        <f t="shared" si="70"/>
        <v>2289000</v>
      </c>
      <c r="M129" s="121">
        <v>2289000</v>
      </c>
      <c r="N129" s="121"/>
      <c r="O129" s="121"/>
      <c r="P129" s="121"/>
      <c r="Q129" s="121">
        <v>2289000</v>
      </c>
      <c r="R129" s="121">
        <f t="shared" si="71"/>
        <v>0</v>
      </c>
      <c r="S129" s="121"/>
      <c r="T129" s="121"/>
      <c r="U129" s="121"/>
      <c r="V129" s="121"/>
      <c r="W129" s="121"/>
      <c r="X129" s="122">
        <f t="shared" si="42"/>
        <v>0</v>
      </c>
      <c r="Y129" s="123">
        <f t="shared" si="43"/>
        <v>0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  <c r="QY129" s="13"/>
      <c r="QZ129" s="13"/>
      <c r="RA129" s="13"/>
      <c r="RB129" s="13"/>
      <c r="RC129" s="13"/>
      <c r="RD129" s="13"/>
      <c r="RE129" s="13"/>
      <c r="RF129" s="13"/>
      <c r="RG129" s="13"/>
      <c r="RH129" s="13"/>
      <c r="RI129" s="13"/>
      <c r="RJ129" s="13"/>
      <c r="RK129" s="13"/>
      <c r="RL129" s="13"/>
      <c r="RM129" s="13"/>
      <c r="RN129" s="13"/>
      <c r="RO129" s="13"/>
      <c r="RP129" s="13"/>
      <c r="RQ129" s="13"/>
      <c r="RR129" s="13"/>
      <c r="RS129" s="13"/>
      <c r="RT129" s="13"/>
      <c r="RU129" s="13"/>
      <c r="RV129" s="13"/>
      <c r="RW129" s="13"/>
      <c r="RX129" s="13"/>
      <c r="RY129" s="13"/>
      <c r="RZ129" s="13"/>
      <c r="SA129" s="13"/>
      <c r="SB129" s="13"/>
      <c r="SC129" s="13"/>
      <c r="SD129" s="13"/>
      <c r="SE129" s="13"/>
      <c r="SF129" s="13"/>
      <c r="SG129" s="13"/>
      <c r="SH129" s="13"/>
      <c r="SI129" s="13"/>
      <c r="SJ129" s="13"/>
      <c r="SK129" s="13"/>
      <c r="SL129" s="13"/>
      <c r="SM129" s="13"/>
      <c r="SN129" s="13"/>
      <c r="SO129" s="13"/>
      <c r="SP129" s="13"/>
      <c r="SQ129" s="13"/>
      <c r="SR129" s="13"/>
      <c r="SS129" s="13"/>
      <c r="ST129" s="13"/>
      <c r="SU129" s="13"/>
      <c r="SV129" s="13"/>
      <c r="SW129" s="13"/>
      <c r="SX129" s="13"/>
      <c r="SY129" s="13"/>
      <c r="SZ129" s="13"/>
      <c r="TA129" s="13"/>
      <c r="TB129" s="13"/>
      <c r="TC129" s="13"/>
      <c r="TD129" s="13"/>
      <c r="TE129" s="13"/>
      <c r="TF129" s="13"/>
      <c r="TG129" s="13"/>
      <c r="TH129" s="13"/>
      <c r="TI129" s="13"/>
    </row>
    <row r="130" spans="1:529" s="12" customFormat="1" ht="47.25" hidden="1" customHeight="1" x14ac:dyDescent="0.25">
      <c r="A130" s="79" t="s">
        <v>426</v>
      </c>
      <c r="B130" s="84">
        <v>7363</v>
      </c>
      <c r="C130" s="83" t="s">
        <v>83</v>
      </c>
      <c r="D130" s="82" t="s">
        <v>401</v>
      </c>
      <c r="E130" s="121">
        <v>0</v>
      </c>
      <c r="F130" s="121"/>
      <c r="G130" s="121"/>
      <c r="H130" s="121"/>
      <c r="I130" s="121"/>
      <c r="J130" s="121"/>
      <c r="K130" s="127"/>
      <c r="L130" s="121">
        <f t="shared" si="70"/>
        <v>0</v>
      </c>
      <c r="M130" s="121"/>
      <c r="N130" s="121"/>
      <c r="O130" s="121"/>
      <c r="P130" s="121"/>
      <c r="Q130" s="121"/>
      <c r="R130" s="121">
        <f t="shared" si="71"/>
        <v>0</v>
      </c>
      <c r="S130" s="121"/>
      <c r="T130" s="121"/>
      <c r="U130" s="121"/>
      <c r="V130" s="121"/>
      <c r="W130" s="121"/>
      <c r="X130" s="119" t="e">
        <f t="shared" si="42"/>
        <v>#DIV/0!</v>
      </c>
      <c r="Y130" s="120">
        <f t="shared" si="43"/>
        <v>0</v>
      </c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  <c r="QG130" s="13"/>
      <c r="QH130" s="13"/>
      <c r="QI130" s="13"/>
      <c r="QJ130" s="13"/>
      <c r="QK130" s="13"/>
      <c r="QL130" s="13"/>
      <c r="QM130" s="13"/>
      <c r="QN130" s="13"/>
      <c r="QO130" s="13"/>
      <c r="QP130" s="13"/>
      <c r="QQ130" s="13"/>
      <c r="QR130" s="13"/>
      <c r="QS130" s="13"/>
      <c r="QT130" s="13"/>
      <c r="QU130" s="13"/>
      <c r="QV130" s="13"/>
      <c r="QW130" s="13"/>
      <c r="QX130" s="13"/>
      <c r="QY130" s="13"/>
      <c r="QZ130" s="13"/>
      <c r="RA130" s="13"/>
      <c r="RB130" s="13"/>
      <c r="RC130" s="13"/>
      <c r="RD130" s="13"/>
      <c r="RE130" s="13"/>
      <c r="RF130" s="13"/>
      <c r="RG130" s="13"/>
      <c r="RH130" s="13"/>
      <c r="RI130" s="13"/>
      <c r="RJ130" s="13"/>
      <c r="RK130" s="13"/>
      <c r="RL130" s="13"/>
      <c r="RM130" s="13"/>
      <c r="RN130" s="13"/>
      <c r="RO130" s="13"/>
      <c r="RP130" s="13"/>
      <c r="RQ130" s="13"/>
      <c r="RR130" s="13"/>
      <c r="RS130" s="13"/>
      <c r="RT130" s="13"/>
      <c r="RU130" s="13"/>
      <c r="RV130" s="13"/>
      <c r="RW130" s="13"/>
      <c r="RX130" s="13"/>
      <c r="RY130" s="13"/>
      <c r="RZ130" s="13"/>
      <c r="SA130" s="13"/>
      <c r="SB130" s="13"/>
      <c r="SC130" s="13"/>
      <c r="SD130" s="13"/>
      <c r="SE130" s="13"/>
      <c r="SF130" s="13"/>
      <c r="SG130" s="13"/>
      <c r="SH130" s="13"/>
      <c r="SI130" s="13"/>
      <c r="SJ130" s="13"/>
      <c r="SK130" s="13"/>
      <c r="SL130" s="13"/>
      <c r="SM130" s="13"/>
      <c r="SN130" s="13"/>
      <c r="SO130" s="13"/>
      <c r="SP130" s="13"/>
      <c r="SQ130" s="13"/>
      <c r="SR130" s="13"/>
      <c r="SS130" s="13"/>
      <c r="ST130" s="13"/>
      <c r="SU130" s="13"/>
      <c r="SV130" s="13"/>
      <c r="SW130" s="13"/>
      <c r="SX130" s="13"/>
      <c r="SY130" s="13"/>
      <c r="SZ130" s="13"/>
      <c r="TA130" s="13"/>
      <c r="TB130" s="13"/>
      <c r="TC130" s="13"/>
      <c r="TD130" s="13"/>
      <c r="TE130" s="13"/>
      <c r="TF130" s="13"/>
      <c r="TG130" s="13"/>
      <c r="TH130" s="13"/>
      <c r="TI130" s="13"/>
    </row>
    <row r="131" spans="1:529" s="12" customFormat="1" ht="47.25" hidden="1" customHeight="1" x14ac:dyDescent="0.25">
      <c r="A131" s="79"/>
      <c r="B131" s="84"/>
      <c r="C131" s="84"/>
      <c r="D131" s="90" t="s">
        <v>391</v>
      </c>
      <c r="E131" s="124">
        <v>0</v>
      </c>
      <c r="F131" s="124"/>
      <c r="G131" s="124"/>
      <c r="H131" s="124"/>
      <c r="I131" s="124"/>
      <c r="J131" s="124"/>
      <c r="K131" s="127"/>
      <c r="L131" s="121">
        <f t="shared" si="70"/>
        <v>0</v>
      </c>
      <c r="M131" s="124"/>
      <c r="N131" s="124"/>
      <c r="O131" s="124"/>
      <c r="P131" s="124"/>
      <c r="Q131" s="124"/>
      <c r="R131" s="121">
        <f t="shared" si="71"/>
        <v>0</v>
      </c>
      <c r="S131" s="124"/>
      <c r="T131" s="124"/>
      <c r="U131" s="124"/>
      <c r="V131" s="124"/>
      <c r="W131" s="124"/>
      <c r="X131" s="119" t="e">
        <f t="shared" si="42"/>
        <v>#DIV/0!</v>
      </c>
      <c r="Y131" s="120">
        <f t="shared" si="43"/>
        <v>0</v>
      </c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  <c r="QY131" s="13"/>
      <c r="QZ131" s="13"/>
      <c r="RA131" s="13"/>
      <c r="RB131" s="13"/>
      <c r="RC131" s="13"/>
      <c r="RD131" s="13"/>
      <c r="RE131" s="13"/>
      <c r="RF131" s="13"/>
      <c r="RG131" s="13"/>
      <c r="RH131" s="13"/>
      <c r="RI131" s="13"/>
      <c r="RJ131" s="13"/>
      <c r="RK131" s="13"/>
      <c r="RL131" s="13"/>
      <c r="RM131" s="13"/>
      <c r="RN131" s="13"/>
      <c r="RO131" s="13"/>
      <c r="RP131" s="13"/>
      <c r="RQ131" s="13"/>
      <c r="RR131" s="13"/>
      <c r="RS131" s="13"/>
      <c r="RT131" s="13"/>
      <c r="RU131" s="13"/>
      <c r="RV131" s="13"/>
      <c r="RW131" s="13"/>
      <c r="RX131" s="13"/>
      <c r="RY131" s="13"/>
      <c r="RZ131" s="13"/>
      <c r="SA131" s="13"/>
      <c r="SB131" s="13"/>
      <c r="SC131" s="13"/>
      <c r="SD131" s="13"/>
      <c r="SE131" s="13"/>
      <c r="SF131" s="13"/>
      <c r="SG131" s="13"/>
      <c r="SH131" s="13"/>
      <c r="SI131" s="13"/>
      <c r="SJ131" s="13"/>
      <c r="SK131" s="13"/>
      <c r="SL131" s="13"/>
      <c r="SM131" s="13"/>
      <c r="SN131" s="13"/>
      <c r="SO131" s="13"/>
      <c r="SP131" s="13"/>
      <c r="SQ131" s="13"/>
      <c r="SR131" s="13"/>
      <c r="SS131" s="13"/>
      <c r="ST131" s="13"/>
      <c r="SU131" s="13"/>
      <c r="SV131" s="13"/>
      <c r="SW131" s="13"/>
      <c r="SX131" s="13"/>
      <c r="SY131" s="13"/>
      <c r="SZ131" s="13"/>
      <c r="TA131" s="13"/>
      <c r="TB131" s="13"/>
      <c r="TC131" s="13"/>
      <c r="TD131" s="13"/>
      <c r="TE131" s="13"/>
      <c r="TF131" s="13"/>
      <c r="TG131" s="13"/>
      <c r="TH131" s="13"/>
      <c r="TI131" s="13"/>
    </row>
    <row r="132" spans="1:529" s="12" customFormat="1" ht="18.75" customHeight="1" x14ac:dyDescent="0.25">
      <c r="A132" s="79" t="s">
        <v>176</v>
      </c>
      <c r="B132" s="80" t="str">
        <f>'дод 5'!A181</f>
        <v>7640</v>
      </c>
      <c r="C132" s="80" t="str">
        <f>'дод 5'!B181</f>
        <v>0470</v>
      </c>
      <c r="D132" s="82" t="s">
        <v>421</v>
      </c>
      <c r="E132" s="121">
        <v>121500</v>
      </c>
      <c r="F132" s="121"/>
      <c r="G132" s="121"/>
      <c r="H132" s="121"/>
      <c r="I132" s="121"/>
      <c r="J132" s="121"/>
      <c r="K132" s="128"/>
      <c r="L132" s="121">
        <f t="shared" si="70"/>
        <v>10527570.120000001</v>
      </c>
      <c r="M132" s="121">
        <v>10527570.120000001</v>
      </c>
      <c r="N132" s="121"/>
      <c r="O132" s="121"/>
      <c r="P132" s="121"/>
      <c r="Q132" s="121">
        <v>10527570.120000001</v>
      </c>
      <c r="R132" s="121">
        <f t="shared" si="71"/>
        <v>0</v>
      </c>
      <c r="S132" s="121"/>
      <c r="T132" s="121"/>
      <c r="U132" s="121"/>
      <c r="V132" s="121"/>
      <c r="W132" s="121"/>
      <c r="X132" s="122">
        <f t="shared" si="42"/>
        <v>0</v>
      </c>
      <c r="Y132" s="123">
        <f t="shared" si="43"/>
        <v>0</v>
      </c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  <c r="QG132" s="13"/>
      <c r="QH132" s="13"/>
      <c r="QI132" s="13"/>
      <c r="QJ132" s="13"/>
      <c r="QK132" s="13"/>
      <c r="QL132" s="13"/>
      <c r="QM132" s="13"/>
      <c r="QN132" s="13"/>
      <c r="QO132" s="13"/>
      <c r="QP132" s="13"/>
      <c r="QQ132" s="13"/>
      <c r="QR132" s="13"/>
      <c r="QS132" s="13"/>
      <c r="QT132" s="13"/>
      <c r="QU132" s="13"/>
      <c r="QV132" s="13"/>
      <c r="QW132" s="13"/>
      <c r="QX132" s="13"/>
      <c r="QY132" s="13"/>
      <c r="QZ132" s="13"/>
      <c r="RA132" s="13"/>
      <c r="RB132" s="13"/>
      <c r="RC132" s="13"/>
      <c r="RD132" s="13"/>
      <c r="RE132" s="13"/>
      <c r="RF132" s="13"/>
      <c r="RG132" s="13"/>
      <c r="RH132" s="13"/>
      <c r="RI132" s="13"/>
      <c r="RJ132" s="13"/>
      <c r="RK132" s="13"/>
      <c r="RL132" s="13"/>
      <c r="RM132" s="13"/>
      <c r="RN132" s="13"/>
      <c r="RO132" s="13"/>
      <c r="RP132" s="13"/>
      <c r="RQ132" s="13"/>
      <c r="RR132" s="13"/>
      <c r="RS132" s="13"/>
      <c r="RT132" s="13"/>
      <c r="RU132" s="13"/>
      <c r="RV132" s="13"/>
      <c r="RW132" s="13"/>
      <c r="RX132" s="13"/>
      <c r="RY132" s="13"/>
      <c r="RZ132" s="13"/>
      <c r="SA132" s="13"/>
      <c r="SB132" s="13"/>
      <c r="SC132" s="13"/>
      <c r="SD132" s="13"/>
      <c r="SE132" s="13"/>
      <c r="SF132" s="13"/>
      <c r="SG132" s="13"/>
      <c r="SH132" s="13"/>
      <c r="SI132" s="13"/>
      <c r="SJ132" s="13"/>
      <c r="SK132" s="13"/>
      <c r="SL132" s="13"/>
      <c r="SM132" s="13"/>
      <c r="SN132" s="13"/>
      <c r="SO132" s="13"/>
      <c r="SP132" s="13"/>
      <c r="SQ132" s="13"/>
      <c r="SR132" s="13"/>
      <c r="SS132" s="13"/>
      <c r="ST132" s="13"/>
      <c r="SU132" s="13"/>
      <c r="SV132" s="13"/>
      <c r="SW132" s="13"/>
      <c r="SX132" s="13"/>
      <c r="SY132" s="13"/>
      <c r="SZ132" s="13"/>
      <c r="TA132" s="13"/>
      <c r="TB132" s="13"/>
      <c r="TC132" s="13"/>
      <c r="TD132" s="13"/>
      <c r="TE132" s="13"/>
      <c r="TF132" s="13"/>
      <c r="TG132" s="13"/>
      <c r="TH132" s="13"/>
      <c r="TI132" s="13"/>
    </row>
    <row r="133" spans="1:529" s="14" customFormat="1" ht="18.75" x14ac:dyDescent="0.25">
      <c r="A133" s="99"/>
      <c r="B133" s="100"/>
      <c r="C133" s="100"/>
      <c r="D133" s="108" t="s">
        <v>422</v>
      </c>
      <c r="E133" s="124">
        <v>0</v>
      </c>
      <c r="F133" s="124"/>
      <c r="G133" s="124"/>
      <c r="H133" s="124"/>
      <c r="I133" s="124"/>
      <c r="J133" s="124"/>
      <c r="K133" s="129"/>
      <c r="L133" s="124">
        <f t="shared" si="70"/>
        <v>4662070.12</v>
      </c>
      <c r="M133" s="124">
        <v>4662070.12</v>
      </c>
      <c r="N133" s="124"/>
      <c r="O133" s="124"/>
      <c r="P133" s="124"/>
      <c r="Q133" s="124">
        <v>4662070.12</v>
      </c>
      <c r="R133" s="124">
        <f t="shared" si="71"/>
        <v>0</v>
      </c>
      <c r="S133" s="124"/>
      <c r="T133" s="124"/>
      <c r="U133" s="124"/>
      <c r="V133" s="124"/>
      <c r="W133" s="124"/>
      <c r="X133" s="125">
        <f t="shared" si="42"/>
        <v>0</v>
      </c>
      <c r="Y133" s="126">
        <f t="shared" si="43"/>
        <v>0</v>
      </c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</row>
    <row r="134" spans="1:529" s="12" customFormat="1" ht="45" hidden="1" customHeight="1" x14ac:dyDescent="0.25">
      <c r="A134" s="79" t="s">
        <v>364</v>
      </c>
      <c r="B134" s="80">
        <v>7700</v>
      </c>
      <c r="C134" s="79" t="s">
        <v>94</v>
      </c>
      <c r="D134" s="82" t="s">
        <v>365</v>
      </c>
      <c r="E134" s="121">
        <v>0</v>
      </c>
      <c r="F134" s="121"/>
      <c r="G134" s="121"/>
      <c r="H134" s="121"/>
      <c r="I134" s="121"/>
      <c r="J134" s="121"/>
      <c r="K134" s="127"/>
      <c r="L134" s="121">
        <f t="shared" si="70"/>
        <v>0</v>
      </c>
      <c r="M134" s="121"/>
      <c r="N134" s="121"/>
      <c r="O134" s="121"/>
      <c r="P134" s="121"/>
      <c r="Q134" s="121">
        <v>0</v>
      </c>
      <c r="R134" s="121">
        <f t="shared" si="71"/>
        <v>0</v>
      </c>
      <c r="S134" s="121"/>
      <c r="T134" s="121"/>
      <c r="U134" s="121"/>
      <c r="V134" s="121"/>
      <c r="W134" s="121"/>
      <c r="X134" s="119" t="e">
        <f t="shared" si="42"/>
        <v>#DIV/0!</v>
      </c>
      <c r="Y134" s="120">
        <f t="shared" si="43"/>
        <v>0</v>
      </c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  <c r="QG134" s="13"/>
      <c r="QH134" s="13"/>
      <c r="QI134" s="13"/>
      <c r="QJ134" s="13"/>
      <c r="QK134" s="13"/>
      <c r="QL134" s="13"/>
      <c r="QM134" s="13"/>
      <c r="QN134" s="13"/>
      <c r="QO134" s="13"/>
      <c r="QP134" s="13"/>
      <c r="QQ134" s="13"/>
      <c r="QR134" s="13"/>
      <c r="QS134" s="13"/>
      <c r="QT134" s="13"/>
      <c r="QU134" s="13"/>
      <c r="QV134" s="13"/>
      <c r="QW134" s="13"/>
      <c r="QX134" s="13"/>
      <c r="QY134" s="13"/>
      <c r="QZ134" s="13"/>
      <c r="RA134" s="13"/>
      <c r="RB134" s="13"/>
      <c r="RC134" s="13"/>
      <c r="RD134" s="13"/>
      <c r="RE134" s="13"/>
      <c r="RF134" s="13"/>
      <c r="RG134" s="13"/>
      <c r="RH134" s="13"/>
      <c r="RI134" s="13"/>
      <c r="RJ134" s="13"/>
      <c r="RK134" s="13"/>
      <c r="RL134" s="13"/>
      <c r="RM134" s="13"/>
      <c r="RN134" s="13"/>
      <c r="RO134" s="13"/>
      <c r="RP134" s="13"/>
      <c r="RQ134" s="13"/>
      <c r="RR134" s="13"/>
      <c r="RS134" s="13"/>
      <c r="RT134" s="13"/>
      <c r="RU134" s="13"/>
      <c r="RV134" s="13"/>
      <c r="RW134" s="13"/>
      <c r="RX134" s="13"/>
      <c r="RY134" s="13"/>
      <c r="RZ134" s="13"/>
      <c r="SA134" s="13"/>
      <c r="SB134" s="13"/>
      <c r="SC134" s="13"/>
      <c r="SD134" s="13"/>
      <c r="SE134" s="13"/>
      <c r="SF134" s="13"/>
      <c r="SG134" s="13"/>
      <c r="SH134" s="13"/>
      <c r="SI134" s="13"/>
      <c r="SJ134" s="13"/>
      <c r="SK134" s="13"/>
      <c r="SL134" s="13"/>
      <c r="SM134" s="13"/>
      <c r="SN134" s="13"/>
      <c r="SO134" s="13"/>
      <c r="SP134" s="13"/>
      <c r="SQ134" s="13"/>
      <c r="SR134" s="13"/>
      <c r="SS134" s="13"/>
      <c r="ST134" s="13"/>
      <c r="SU134" s="13"/>
      <c r="SV134" s="13"/>
      <c r="SW134" s="13"/>
      <c r="SX134" s="13"/>
      <c r="SY134" s="13"/>
      <c r="SZ134" s="13"/>
      <c r="TA134" s="13"/>
      <c r="TB134" s="13"/>
      <c r="TC134" s="13"/>
      <c r="TD134" s="13"/>
      <c r="TE134" s="13"/>
      <c r="TF134" s="13"/>
      <c r="TG134" s="13"/>
      <c r="TH134" s="13"/>
      <c r="TI134" s="13"/>
    </row>
    <row r="135" spans="1:529" s="12" customFormat="1" ht="18.75" x14ac:dyDescent="0.25">
      <c r="A135" s="79" t="s">
        <v>436</v>
      </c>
      <c r="B135" s="80">
        <v>9770</v>
      </c>
      <c r="C135" s="79" t="s">
        <v>46</v>
      </c>
      <c r="D135" s="82" t="s">
        <v>437</v>
      </c>
      <c r="E135" s="121">
        <v>0</v>
      </c>
      <c r="F135" s="121"/>
      <c r="G135" s="121"/>
      <c r="H135" s="121"/>
      <c r="I135" s="121"/>
      <c r="J135" s="121"/>
      <c r="K135" s="128"/>
      <c r="L135" s="121">
        <f t="shared" si="70"/>
        <v>2000000</v>
      </c>
      <c r="M135" s="121">
        <v>2000000</v>
      </c>
      <c r="N135" s="121"/>
      <c r="O135" s="121"/>
      <c r="P135" s="121"/>
      <c r="Q135" s="121">
        <v>2000000</v>
      </c>
      <c r="R135" s="121">
        <f t="shared" si="71"/>
        <v>0</v>
      </c>
      <c r="S135" s="121"/>
      <c r="T135" s="121"/>
      <c r="U135" s="121"/>
      <c r="V135" s="121"/>
      <c r="W135" s="121"/>
      <c r="X135" s="122">
        <f t="shared" si="42"/>
        <v>0</v>
      </c>
      <c r="Y135" s="123">
        <f t="shared" si="43"/>
        <v>0</v>
      </c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  <c r="PV135" s="13"/>
      <c r="PW135" s="13"/>
      <c r="PX135" s="13"/>
      <c r="PY135" s="13"/>
      <c r="PZ135" s="13"/>
      <c r="QA135" s="13"/>
      <c r="QB135" s="13"/>
      <c r="QC135" s="13"/>
      <c r="QD135" s="13"/>
      <c r="QE135" s="13"/>
      <c r="QF135" s="13"/>
      <c r="QG135" s="13"/>
      <c r="QH135" s="13"/>
      <c r="QI135" s="13"/>
      <c r="QJ135" s="13"/>
      <c r="QK135" s="13"/>
      <c r="QL135" s="13"/>
      <c r="QM135" s="13"/>
      <c r="QN135" s="13"/>
      <c r="QO135" s="13"/>
      <c r="QP135" s="13"/>
      <c r="QQ135" s="13"/>
      <c r="QR135" s="13"/>
      <c r="QS135" s="13"/>
      <c r="QT135" s="13"/>
      <c r="QU135" s="13"/>
      <c r="QV135" s="13"/>
      <c r="QW135" s="13"/>
      <c r="QX135" s="13"/>
      <c r="QY135" s="13"/>
      <c r="QZ135" s="13"/>
      <c r="RA135" s="13"/>
      <c r="RB135" s="13"/>
      <c r="RC135" s="13"/>
      <c r="RD135" s="13"/>
      <c r="RE135" s="13"/>
      <c r="RF135" s="13"/>
      <c r="RG135" s="13"/>
      <c r="RH135" s="13"/>
      <c r="RI135" s="13"/>
      <c r="RJ135" s="13"/>
      <c r="RK135" s="13"/>
      <c r="RL135" s="13"/>
      <c r="RM135" s="13"/>
      <c r="RN135" s="13"/>
      <c r="RO135" s="13"/>
      <c r="RP135" s="13"/>
      <c r="RQ135" s="13"/>
      <c r="RR135" s="13"/>
      <c r="RS135" s="13"/>
      <c r="RT135" s="13"/>
      <c r="RU135" s="13"/>
      <c r="RV135" s="13"/>
      <c r="RW135" s="13"/>
      <c r="RX135" s="13"/>
      <c r="RY135" s="13"/>
      <c r="RZ135" s="13"/>
      <c r="SA135" s="13"/>
      <c r="SB135" s="13"/>
      <c r="SC135" s="13"/>
      <c r="SD135" s="13"/>
      <c r="SE135" s="13"/>
      <c r="SF135" s="13"/>
      <c r="SG135" s="13"/>
      <c r="SH135" s="13"/>
      <c r="SI135" s="13"/>
      <c r="SJ135" s="13"/>
      <c r="SK135" s="13"/>
      <c r="SL135" s="13"/>
      <c r="SM135" s="13"/>
      <c r="SN135" s="13"/>
      <c r="SO135" s="13"/>
      <c r="SP135" s="13"/>
      <c r="SQ135" s="13"/>
      <c r="SR135" s="13"/>
      <c r="SS135" s="13"/>
      <c r="ST135" s="13"/>
      <c r="SU135" s="13"/>
      <c r="SV135" s="13"/>
      <c r="SW135" s="13"/>
      <c r="SX135" s="13"/>
      <c r="SY135" s="13"/>
      <c r="SZ135" s="13"/>
      <c r="TA135" s="13"/>
      <c r="TB135" s="13"/>
      <c r="TC135" s="13"/>
      <c r="TD135" s="13"/>
      <c r="TE135" s="13"/>
      <c r="TF135" s="13"/>
      <c r="TG135" s="13"/>
      <c r="TH135" s="13"/>
      <c r="TI135" s="13"/>
    </row>
    <row r="136" spans="1:529" s="17" customFormat="1" ht="36" customHeight="1" x14ac:dyDescent="0.25">
      <c r="A136" s="97" t="s">
        <v>181</v>
      </c>
      <c r="B136" s="104"/>
      <c r="C136" s="104"/>
      <c r="D136" s="93" t="s">
        <v>39</v>
      </c>
      <c r="E136" s="118">
        <f>E137</f>
        <v>193875059.35000002</v>
      </c>
      <c r="F136" s="118">
        <f t="shared" ref="F136:L136" si="72">F137</f>
        <v>60937100</v>
      </c>
      <c r="G136" s="118">
        <f t="shared" si="72"/>
        <v>1303350</v>
      </c>
      <c r="H136" s="118">
        <f t="shared" si="72"/>
        <v>29611750.709999993</v>
      </c>
      <c r="I136" s="118">
        <f t="shared" si="72"/>
        <v>13934604.07</v>
      </c>
      <c r="J136" s="118">
        <f t="shared" si="72"/>
        <v>453660.52999999997</v>
      </c>
      <c r="K136" s="127">
        <f t="shared" si="44"/>
        <v>15.273625606758578</v>
      </c>
      <c r="L136" s="118">
        <f t="shared" si="72"/>
        <v>969200</v>
      </c>
      <c r="M136" s="118">
        <f t="shared" ref="M136" si="73">M137</f>
        <v>873000</v>
      </c>
      <c r="N136" s="118">
        <f t="shared" ref="N136" si="74">N137</f>
        <v>96200</v>
      </c>
      <c r="O136" s="118">
        <f t="shared" ref="O136" si="75">O137</f>
        <v>75000</v>
      </c>
      <c r="P136" s="118">
        <f t="shared" ref="P136" si="76">P137</f>
        <v>0</v>
      </c>
      <c r="Q136" s="118">
        <f t="shared" ref="Q136:W136" si="77">Q137</f>
        <v>873000</v>
      </c>
      <c r="R136" s="118">
        <f t="shared" si="77"/>
        <v>77511.08</v>
      </c>
      <c r="S136" s="118">
        <f t="shared" si="77"/>
        <v>0</v>
      </c>
      <c r="T136" s="118">
        <f t="shared" si="77"/>
        <v>77511.08</v>
      </c>
      <c r="U136" s="118">
        <f t="shared" si="77"/>
        <v>7948.16</v>
      </c>
      <c r="V136" s="118">
        <f t="shared" si="77"/>
        <v>0</v>
      </c>
      <c r="W136" s="118">
        <f t="shared" si="77"/>
        <v>0</v>
      </c>
      <c r="X136" s="119">
        <f t="shared" si="42"/>
        <v>7.9974288072637236</v>
      </c>
      <c r="Y136" s="120">
        <f t="shared" si="43"/>
        <v>29689261.789999992</v>
      </c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LT136" s="22"/>
      <c r="LU136" s="22"/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22"/>
      <c r="MM136" s="22"/>
      <c r="MN136" s="22"/>
      <c r="MO136" s="22"/>
      <c r="MP136" s="22"/>
      <c r="MQ136" s="22"/>
      <c r="MR136" s="22"/>
      <c r="MS136" s="22"/>
      <c r="MT136" s="22"/>
      <c r="MU136" s="22"/>
      <c r="MV136" s="22"/>
      <c r="MW136" s="22"/>
      <c r="MX136" s="22"/>
      <c r="MY136" s="22"/>
      <c r="MZ136" s="22"/>
      <c r="NA136" s="22"/>
      <c r="NB136" s="22"/>
      <c r="NC136" s="22"/>
      <c r="ND136" s="22"/>
      <c r="NE136" s="22"/>
      <c r="NF136" s="22"/>
      <c r="NG136" s="22"/>
      <c r="NH136" s="22"/>
      <c r="NI136" s="22"/>
      <c r="NJ136" s="22"/>
      <c r="NK136" s="22"/>
      <c r="NL136" s="22"/>
      <c r="NM136" s="22"/>
      <c r="NN136" s="22"/>
      <c r="NO136" s="22"/>
      <c r="NP136" s="22"/>
      <c r="NQ136" s="22"/>
      <c r="NR136" s="22"/>
      <c r="NS136" s="22"/>
      <c r="NT136" s="22"/>
      <c r="NU136" s="22"/>
      <c r="NV136" s="22"/>
      <c r="NW136" s="22"/>
      <c r="NX136" s="22"/>
      <c r="NY136" s="22"/>
      <c r="NZ136" s="22"/>
      <c r="OA136" s="22"/>
      <c r="OB136" s="22"/>
      <c r="OC136" s="22"/>
      <c r="OD136" s="22"/>
      <c r="OE136" s="22"/>
      <c r="OF136" s="22"/>
      <c r="OG136" s="22"/>
      <c r="OH136" s="22"/>
      <c r="OI136" s="22"/>
      <c r="OJ136" s="22"/>
      <c r="OK136" s="22"/>
      <c r="OL136" s="22"/>
      <c r="OM136" s="22"/>
      <c r="ON136" s="22"/>
      <c r="OO136" s="22"/>
      <c r="OP136" s="22"/>
      <c r="OQ136" s="22"/>
      <c r="OR136" s="22"/>
      <c r="OS136" s="22"/>
      <c r="OT136" s="22"/>
      <c r="OU136" s="22"/>
      <c r="OV136" s="22"/>
      <c r="OW136" s="22"/>
      <c r="OX136" s="22"/>
      <c r="OY136" s="22"/>
      <c r="OZ136" s="22"/>
      <c r="PA136" s="22"/>
      <c r="PB136" s="22"/>
      <c r="PC136" s="22"/>
      <c r="PD136" s="22"/>
      <c r="PE136" s="22"/>
      <c r="PF136" s="22"/>
      <c r="PG136" s="22"/>
      <c r="PH136" s="22"/>
      <c r="PI136" s="22"/>
      <c r="PJ136" s="22"/>
      <c r="PK136" s="22"/>
      <c r="PL136" s="22"/>
      <c r="PM136" s="22"/>
      <c r="PN136" s="22"/>
      <c r="PO136" s="22"/>
      <c r="PP136" s="22"/>
      <c r="PQ136" s="22"/>
      <c r="PR136" s="22"/>
      <c r="PS136" s="22"/>
      <c r="PT136" s="22"/>
      <c r="PU136" s="22"/>
      <c r="PV136" s="22"/>
      <c r="PW136" s="22"/>
      <c r="PX136" s="22"/>
      <c r="PY136" s="22"/>
      <c r="PZ136" s="22"/>
      <c r="QA136" s="22"/>
      <c r="QB136" s="22"/>
      <c r="QC136" s="22"/>
      <c r="QD136" s="22"/>
      <c r="QE136" s="22"/>
      <c r="QF136" s="22"/>
      <c r="QG136" s="22"/>
      <c r="QH136" s="22"/>
      <c r="QI136" s="22"/>
      <c r="QJ136" s="22"/>
      <c r="QK136" s="22"/>
      <c r="QL136" s="22"/>
      <c r="QM136" s="22"/>
      <c r="QN136" s="22"/>
      <c r="QO136" s="22"/>
      <c r="QP136" s="22"/>
      <c r="QQ136" s="22"/>
      <c r="QR136" s="22"/>
      <c r="QS136" s="22"/>
      <c r="QT136" s="22"/>
      <c r="QU136" s="22"/>
      <c r="QV136" s="22"/>
      <c r="QW136" s="22"/>
      <c r="QX136" s="22"/>
      <c r="QY136" s="22"/>
      <c r="QZ136" s="22"/>
      <c r="RA136" s="22"/>
      <c r="RB136" s="22"/>
      <c r="RC136" s="22"/>
      <c r="RD136" s="22"/>
      <c r="RE136" s="22"/>
      <c r="RF136" s="22"/>
      <c r="RG136" s="22"/>
      <c r="RH136" s="22"/>
      <c r="RI136" s="22"/>
      <c r="RJ136" s="22"/>
      <c r="RK136" s="22"/>
      <c r="RL136" s="22"/>
      <c r="RM136" s="22"/>
      <c r="RN136" s="22"/>
      <c r="RO136" s="22"/>
      <c r="RP136" s="22"/>
      <c r="RQ136" s="22"/>
      <c r="RR136" s="22"/>
      <c r="RS136" s="22"/>
      <c r="RT136" s="22"/>
      <c r="RU136" s="22"/>
      <c r="RV136" s="22"/>
      <c r="RW136" s="22"/>
      <c r="RX136" s="22"/>
      <c r="RY136" s="22"/>
      <c r="RZ136" s="22"/>
      <c r="SA136" s="22"/>
      <c r="SB136" s="22"/>
      <c r="SC136" s="22"/>
      <c r="SD136" s="22"/>
      <c r="SE136" s="22"/>
      <c r="SF136" s="22"/>
      <c r="SG136" s="22"/>
      <c r="SH136" s="22"/>
      <c r="SI136" s="22"/>
      <c r="SJ136" s="22"/>
      <c r="SK136" s="22"/>
      <c r="SL136" s="22"/>
      <c r="SM136" s="22"/>
      <c r="SN136" s="22"/>
      <c r="SO136" s="22"/>
      <c r="SP136" s="22"/>
      <c r="SQ136" s="22"/>
      <c r="SR136" s="22"/>
      <c r="SS136" s="22"/>
      <c r="ST136" s="22"/>
      <c r="SU136" s="22"/>
      <c r="SV136" s="22"/>
      <c r="SW136" s="22"/>
      <c r="SX136" s="22"/>
      <c r="SY136" s="22"/>
      <c r="SZ136" s="22"/>
      <c r="TA136" s="22"/>
      <c r="TB136" s="22"/>
      <c r="TC136" s="22"/>
      <c r="TD136" s="22"/>
      <c r="TE136" s="22"/>
      <c r="TF136" s="22"/>
      <c r="TG136" s="22"/>
      <c r="TH136" s="22"/>
      <c r="TI136" s="22"/>
    </row>
    <row r="137" spans="1:529" s="24" customFormat="1" ht="58.5" x14ac:dyDescent="0.3">
      <c r="A137" s="76" t="s">
        <v>182</v>
      </c>
      <c r="B137" s="96"/>
      <c r="C137" s="96"/>
      <c r="D137" s="78" t="s">
        <v>397</v>
      </c>
      <c r="E137" s="114">
        <f>E141+E142+E143+E144+E145+E147+E148+E149+E151+E153+E154+E155+E157+E159+E160+E161+E162+E163+E164+E166+E168+E169+E171+E172</f>
        <v>193875059.35000002</v>
      </c>
      <c r="F137" s="114">
        <f t="shared" ref="F137:Q137" si="78">F141+F142+F143+F144+F145+F147+F148+F149+F151+F153+F154+F155+F157+F159+F160+F161+F162+F163+F164+F166+F168+F169+F171+F172</f>
        <v>60937100</v>
      </c>
      <c r="G137" s="114">
        <f t="shared" si="78"/>
        <v>1303350</v>
      </c>
      <c r="H137" s="114">
        <f t="shared" ref="H137:J137" si="79">H141+H142+H143+H144+H145+H147+H148+H149+H151+H153+H154+H155+H157+H159+H160+H161+H162+H163+H164+H166+H168+H169+H171+H172</f>
        <v>29611750.709999993</v>
      </c>
      <c r="I137" s="114">
        <f t="shared" si="79"/>
        <v>13934604.07</v>
      </c>
      <c r="J137" s="114">
        <f t="shared" si="79"/>
        <v>453660.52999999997</v>
      </c>
      <c r="K137" s="115">
        <f t="shared" si="44"/>
        <v>15.273625606758578</v>
      </c>
      <c r="L137" s="114">
        <f t="shared" si="78"/>
        <v>969200</v>
      </c>
      <c r="M137" s="114">
        <f t="shared" si="78"/>
        <v>873000</v>
      </c>
      <c r="N137" s="114">
        <f t="shared" si="78"/>
        <v>96200</v>
      </c>
      <c r="O137" s="114">
        <f t="shared" si="78"/>
        <v>75000</v>
      </c>
      <c r="P137" s="114">
        <f t="shared" si="78"/>
        <v>0</v>
      </c>
      <c r="Q137" s="114">
        <f t="shared" si="78"/>
        <v>873000</v>
      </c>
      <c r="R137" s="114">
        <f t="shared" ref="R137:W137" si="80">R141+R142+R143+R144+R145+R147+R148+R149+R151+R153+R154+R155+R157+R159+R160+R161+R162+R163+R164+R166+R168+R169+R171+R172</f>
        <v>77511.08</v>
      </c>
      <c r="S137" s="114">
        <f t="shared" si="80"/>
        <v>0</v>
      </c>
      <c r="T137" s="114">
        <f t="shared" si="80"/>
        <v>77511.08</v>
      </c>
      <c r="U137" s="114">
        <f t="shared" si="80"/>
        <v>7948.16</v>
      </c>
      <c r="V137" s="114">
        <f t="shared" si="80"/>
        <v>0</v>
      </c>
      <c r="W137" s="114">
        <f t="shared" si="80"/>
        <v>0</v>
      </c>
      <c r="X137" s="116">
        <f t="shared" si="42"/>
        <v>7.9974288072637236</v>
      </c>
      <c r="Y137" s="117">
        <f t="shared" si="43"/>
        <v>29689261.789999992</v>
      </c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</row>
    <row r="138" spans="1:529" s="24" customFormat="1" ht="275.25" hidden="1" customHeight="1" x14ac:dyDescent="0.3">
      <c r="A138" s="76"/>
      <c r="B138" s="96"/>
      <c r="C138" s="96"/>
      <c r="D138" s="78" t="str">
        <f>'дод 5'!C84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8" s="114">
        <f>E165</f>
        <v>0</v>
      </c>
      <c r="F138" s="114">
        <f t="shared" ref="F138:Q138" si="81">F165</f>
        <v>0</v>
      </c>
      <c r="G138" s="114">
        <f t="shared" si="81"/>
        <v>0</v>
      </c>
      <c r="H138" s="114">
        <f t="shared" ref="H138:J138" si="82">H165</f>
        <v>0</v>
      </c>
      <c r="I138" s="114">
        <f t="shared" si="82"/>
        <v>0</v>
      </c>
      <c r="J138" s="114">
        <f t="shared" si="82"/>
        <v>0</v>
      </c>
      <c r="K138" s="115" t="e">
        <f t="shared" si="44"/>
        <v>#DIV/0!</v>
      </c>
      <c r="L138" s="114">
        <f t="shared" si="81"/>
        <v>0</v>
      </c>
      <c r="M138" s="114">
        <f t="shared" si="81"/>
        <v>0</v>
      </c>
      <c r="N138" s="114">
        <f t="shared" si="81"/>
        <v>0</v>
      </c>
      <c r="O138" s="114">
        <f t="shared" si="81"/>
        <v>0</v>
      </c>
      <c r="P138" s="114">
        <f t="shared" si="81"/>
        <v>0</v>
      </c>
      <c r="Q138" s="114">
        <f t="shared" si="81"/>
        <v>0</v>
      </c>
      <c r="R138" s="114">
        <f t="shared" ref="R138:W138" si="83">R165</f>
        <v>0</v>
      </c>
      <c r="S138" s="114">
        <f t="shared" si="83"/>
        <v>0</v>
      </c>
      <c r="T138" s="114">
        <f t="shared" si="83"/>
        <v>0</v>
      </c>
      <c r="U138" s="114">
        <f t="shared" si="83"/>
        <v>0</v>
      </c>
      <c r="V138" s="114">
        <f t="shared" si="83"/>
        <v>0</v>
      </c>
      <c r="W138" s="114">
        <f t="shared" si="83"/>
        <v>0</v>
      </c>
      <c r="X138" s="116" t="e">
        <f t="shared" si="42"/>
        <v>#DIV/0!</v>
      </c>
      <c r="Y138" s="117">
        <f t="shared" si="43"/>
        <v>0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</row>
    <row r="139" spans="1:529" s="24" customFormat="1" ht="255" hidden="1" customHeight="1" x14ac:dyDescent="0.3">
      <c r="A139" s="76"/>
      <c r="B139" s="96"/>
      <c r="C139" s="96"/>
      <c r="D139" s="78" t="str">
        <f>'дод 5'!C85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9" s="114">
        <f>E167</f>
        <v>0</v>
      </c>
      <c r="F139" s="114">
        <f t="shared" ref="F139:Q139" si="84">F167</f>
        <v>0</v>
      </c>
      <c r="G139" s="114">
        <f t="shared" si="84"/>
        <v>0</v>
      </c>
      <c r="H139" s="114">
        <f t="shared" ref="H139:J139" si="85">H167</f>
        <v>0</v>
      </c>
      <c r="I139" s="114">
        <f t="shared" si="85"/>
        <v>0</v>
      </c>
      <c r="J139" s="114">
        <f t="shared" si="85"/>
        <v>0</v>
      </c>
      <c r="K139" s="115" t="e">
        <f t="shared" si="44"/>
        <v>#DIV/0!</v>
      </c>
      <c r="L139" s="114">
        <f t="shared" si="84"/>
        <v>0</v>
      </c>
      <c r="M139" s="114">
        <f t="shared" si="84"/>
        <v>0</v>
      </c>
      <c r="N139" s="114">
        <f t="shared" si="84"/>
        <v>0</v>
      </c>
      <c r="O139" s="114">
        <f t="shared" si="84"/>
        <v>0</v>
      </c>
      <c r="P139" s="114">
        <f t="shared" si="84"/>
        <v>0</v>
      </c>
      <c r="Q139" s="114">
        <f t="shared" si="84"/>
        <v>0</v>
      </c>
      <c r="R139" s="114">
        <f t="shared" ref="R139:W139" si="86">R167</f>
        <v>0</v>
      </c>
      <c r="S139" s="114">
        <f t="shared" si="86"/>
        <v>0</v>
      </c>
      <c r="T139" s="114">
        <f t="shared" si="86"/>
        <v>0</v>
      </c>
      <c r="U139" s="114">
        <f t="shared" si="86"/>
        <v>0</v>
      </c>
      <c r="V139" s="114">
        <f t="shared" si="86"/>
        <v>0</v>
      </c>
      <c r="W139" s="114">
        <f t="shared" si="86"/>
        <v>0</v>
      </c>
      <c r="X139" s="116" t="e">
        <f t="shared" si="42"/>
        <v>#DIV/0!</v>
      </c>
      <c r="Y139" s="117">
        <f t="shared" si="43"/>
        <v>0</v>
      </c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  <c r="TI139" s="23"/>
    </row>
    <row r="140" spans="1:529" s="24" customFormat="1" ht="19.5" x14ac:dyDescent="0.3">
      <c r="A140" s="76"/>
      <c r="B140" s="96"/>
      <c r="C140" s="96"/>
      <c r="D140" s="78" t="s">
        <v>398</v>
      </c>
      <c r="E140" s="114">
        <f>E146+E150+E152+E156+E158+E170</f>
        <v>4800910.24</v>
      </c>
      <c r="F140" s="114">
        <f t="shared" ref="F140:Q140" si="87">F146+F150+F152+F156+F158+F170</f>
        <v>0</v>
      </c>
      <c r="G140" s="114">
        <f t="shared" si="87"/>
        <v>0</v>
      </c>
      <c r="H140" s="114">
        <f t="shared" ref="H140:J140" si="88">H146+H150+H152+H156+H158+H170</f>
        <v>814840.67</v>
      </c>
      <c r="I140" s="114">
        <f t="shared" si="88"/>
        <v>0</v>
      </c>
      <c r="J140" s="114">
        <f t="shared" si="88"/>
        <v>0</v>
      </c>
      <c r="K140" s="115">
        <f t="shared" si="44"/>
        <v>16.972628715507916</v>
      </c>
      <c r="L140" s="114">
        <f t="shared" si="87"/>
        <v>0</v>
      </c>
      <c r="M140" s="114">
        <f t="shared" si="87"/>
        <v>0</v>
      </c>
      <c r="N140" s="114">
        <f t="shared" si="87"/>
        <v>0</v>
      </c>
      <c r="O140" s="114">
        <f t="shared" si="87"/>
        <v>0</v>
      </c>
      <c r="P140" s="114">
        <f t="shared" si="87"/>
        <v>0</v>
      </c>
      <c r="Q140" s="114">
        <f t="shared" si="87"/>
        <v>0</v>
      </c>
      <c r="R140" s="114">
        <f t="shared" ref="R140:W140" si="89">R146+R150+R152+R156+R158+R170</f>
        <v>0</v>
      </c>
      <c r="S140" s="114">
        <f t="shared" si="89"/>
        <v>0</v>
      </c>
      <c r="T140" s="114">
        <f t="shared" si="89"/>
        <v>0</v>
      </c>
      <c r="U140" s="114">
        <f t="shared" si="89"/>
        <v>0</v>
      </c>
      <c r="V140" s="114">
        <f t="shared" si="89"/>
        <v>0</v>
      </c>
      <c r="W140" s="114">
        <f t="shared" si="89"/>
        <v>0</v>
      </c>
      <c r="X140" s="116"/>
      <c r="Y140" s="117">
        <f t="shared" si="43"/>
        <v>814840.67</v>
      </c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</row>
    <row r="141" spans="1:529" s="12" customFormat="1" ht="56.25" x14ac:dyDescent="0.25">
      <c r="A141" s="79" t="s">
        <v>183</v>
      </c>
      <c r="B141" s="80" t="str">
        <f>'дод 5'!A20</f>
        <v>0160</v>
      </c>
      <c r="C141" s="80" t="str">
        <f>'дод 5'!B20</f>
        <v>0111</v>
      </c>
      <c r="D141" s="81" t="s">
        <v>500</v>
      </c>
      <c r="E141" s="121">
        <v>55362100</v>
      </c>
      <c r="F141" s="121">
        <v>43270200</v>
      </c>
      <c r="G141" s="121">
        <v>762000</v>
      </c>
      <c r="H141" s="121">
        <v>12536528.01</v>
      </c>
      <c r="I141" s="121">
        <v>9862732.5700000003</v>
      </c>
      <c r="J141" s="121">
        <v>273208.05</v>
      </c>
      <c r="K141" s="128">
        <f t="shared" si="44"/>
        <v>22.644603456155021</v>
      </c>
      <c r="L141" s="121">
        <f>N141+Q141</f>
        <v>68000</v>
      </c>
      <c r="M141" s="121">
        <v>68000</v>
      </c>
      <c r="N141" s="121"/>
      <c r="O141" s="121"/>
      <c r="P141" s="121"/>
      <c r="Q141" s="121">
        <v>68000</v>
      </c>
      <c r="R141" s="121">
        <f>T141+W141</f>
        <v>0</v>
      </c>
      <c r="S141" s="121"/>
      <c r="T141" s="121"/>
      <c r="U141" s="121"/>
      <c r="V141" s="121"/>
      <c r="W141" s="121"/>
      <c r="X141" s="122">
        <f t="shared" si="42"/>
        <v>0</v>
      </c>
      <c r="Y141" s="123">
        <f t="shared" si="43"/>
        <v>12536528.01</v>
      </c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  <c r="PV141" s="13"/>
      <c r="PW141" s="13"/>
      <c r="PX141" s="13"/>
      <c r="PY141" s="13"/>
      <c r="PZ141" s="13"/>
      <c r="QA141" s="13"/>
      <c r="QB141" s="13"/>
      <c r="QC141" s="13"/>
      <c r="QD141" s="13"/>
      <c r="QE141" s="13"/>
      <c r="QF141" s="13"/>
      <c r="QG141" s="13"/>
      <c r="QH141" s="13"/>
      <c r="QI141" s="13"/>
      <c r="QJ141" s="13"/>
      <c r="QK141" s="13"/>
      <c r="QL141" s="13"/>
      <c r="QM141" s="13"/>
      <c r="QN141" s="13"/>
      <c r="QO141" s="13"/>
      <c r="QP141" s="13"/>
      <c r="QQ141" s="13"/>
      <c r="QR141" s="13"/>
      <c r="QS141" s="13"/>
      <c r="QT141" s="13"/>
      <c r="QU141" s="13"/>
      <c r="QV141" s="13"/>
      <c r="QW141" s="13"/>
      <c r="QX141" s="13"/>
      <c r="QY141" s="13"/>
      <c r="QZ141" s="13"/>
      <c r="RA141" s="13"/>
      <c r="RB141" s="13"/>
      <c r="RC141" s="13"/>
      <c r="RD141" s="13"/>
      <c r="RE141" s="13"/>
      <c r="RF141" s="13"/>
      <c r="RG141" s="13"/>
      <c r="RH141" s="13"/>
      <c r="RI141" s="13"/>
      <c r="RJ141" s="13"/>
      <c r="RK141" s="13"/>
      <c r="RL141" s="13"/>
      <c r="RM141" s="13"/>
      <c r="RN141" s="13"/>
      <c r="RO141" s="13"/>
      <c r="RP141" s="13"/>
      <c r="RQ141" s="13"/>
      <c r="RR141" s="13"/>
      <c r="RS141" s="13"/>
      <c r="RT141" s="13"/>
      <c r="RU141" s="13"/>
      <c r="RV141" s="13"/>
      <c r="RW141" s="13"/>
      <c r="RX141" s="13"/>
      <c r="RY141" s="13"/>
      <c r="RZ141" s="13"/>
      <c r="SA141" s="13"/>
      <c r="SB141" s="13"/>
      <c r="SC141" s="13"/>
      <c r="SD141" s="13"/>
      <c r="SE141" s="13"/>
      <c r="SF141" s="13"/>
      <c r="SG141" s="13"/>
      <c r="SH141" s="13"/>
      <c r="SI141" s="13"/>
      <c r="SJ141" s="13"/>
      <c r="SK141" s="13"/>
      <c r="SL141" s="13"/>
      <c r="SM141" s="13"/>
      <c r="SN141" s="13"/>
      <c r="SO141" s="13"/>
      <c r="SP141" s="13"/>
      <c r="SQ141" s="13"/>
      <c r="SR141" s="13"/>
      <c r="SS141" s="13"/>
      <c r="ST141" s="13"/>
      <c r="SU141" s="13"/>
      <c r="SV141" s="13"/>
      <c r="SW141" s="13"/>
      <c r="SX141" s="13"/>
      <c r="SY141" s="13"/>
      <c r="SZ141" s="13"/>
      <c r="TA141" s="13"/>
      <c r="TB141" s="13"/>
      <c r="TC141" s="13"/>
      <c r="TD141" s="13"/>
      <c r="TE141" s="13"/>
      <c r="TF141" s="13"/>
      <c r="TG141" s="13"/>
      <c r="TH141" s="13"/>
      <c r="TI141" s="13"/>
    </row>
    <row r="142" spans="1:529" s="12" customFormat="1" ht="23.25" customHeight="1" x14ac:dyDescent="0.25">
      <c r="A142" s="79" t="s">
        <v>541</v>
      </c>
      <c r="B142" s="79" t="s">
        <v>46</v>
      </c>
      <c r="C142" s="79" t="s">
        <v>94</v>
      </c>
      <c r="D142" s="81" t="s">
        <v>245</v>
      </c>
      <c r="E142" s="121">
        <v>39500</v>
      </c>
      <c r="F142" s="121"/>
      <c r="G142" s="121"/>
      <c r="H142" s="121"/>
      <c r="I142" s="121"/>
      <c r="J142" s="121"/>
      <c r="K142" s="128">
        <f t="shared" si="44"/>
        <v>0</v>
      </c>
      <c r="L142" s="121">
        <f t="shared" ref="L142:L172" si="90">N142+Q142</f>
        <v>0</v>
      </c>
      <c r="M142" s="121"/>
      <c r="N142" s="121"/>
      <c r="O142" s="121"/>
      <c r="P142" s="121"/>
      <c r="Q142" s="121"/>
      <c r="R142" s="121">
        <f t="shared" ref="R142:R172" si="91">T142+W142</f>
        <v>0</v>
      </c>
      <c r="S142" s="121"/>
      <c r="T142" s="121"/>
      <c r="U142" s="121"/>
      <c r="V142" s="121"/>
      <c r="W142" s="121"/>
      <c r="X142" s="122"/>
      <c r="Y142" s="123">
        <f t="shared" si="43"/>
        <v>0</v>
      </c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  <c r="PV142" s="13"/>
      <c r="PW142" s="13"/>
      <c r="PX142" s="13"/>
      <c r="PY142" s="13"/>
      <c r="PZ142" s="13"/>
      <c r="QA142" s="13"/>
      <c r="QB142" s="13"/>
      <c r="QC142" s="13"/>
      <c r="QD142" s="13"/>
      <c r="QE142" s="13"/>
      <c r="QF142" s="13"/>
      <c r="QG142" s="13"/>
      <c r="QH142" s="13"/>
      <c r="QI142" s="13"/>
      <c r="QJ142" s="13"/>
      <c r="QK142" s="13"/>
      <c r="QL142" s="13"/>
      <c r="QM142" s="13"/>
      <c r="QN142" s="13"/>
      <c r="QO142" s="13"/>
      <c r="QP142" s="13"/>
      <c r="QQ142" s="13"/>
      <c r="QR142" s="13"/>
      <c r="QS142" s="13"/>
      <c r="QT142" s="13"/>
      <c r="QU142" s="13"/>
      <c r="QV142" s="13"/>
      <c r="QW142" s="13"/>
      <c r="QX142" s="13"/>
      <c r="QY142" s="13"/>
      <c r="QZ142" s="13"/>
      <c r="RA142" s="13"/>
      <c r="RB142" s="13"/>
      <c r="RC142" s="13"/>
      <c r="RD142" s="13"/>
      <c r="RE142" s="13"/>
      <c r="RF142" s="13"/>
      <c r="RG142" s="13"/>
      <c r="RH142" s="13"/>
      <c r="RI142" s="13"/>
      <c r="RJ142" s="13"/>
      <c r="RK142" s="13"/>
      <c r="RL142" s="13"/>
      <c r="RM142" s="13"/>
      <c r="RN142" s="13"/>
      <c r="RO142" s="13"/>
      <c r="RP142" s="13"/>
      <c r="RQ142" s="13"/>
      <c r="RR142" s="13"/>
      <c r="RS142" s="13"/>
      <c r="RT142" s="13"/>
      <c r="RU142" s="13"/>
      <c r="RV142" s="13"/>
      <c r="RW142" s="13"/>
      <c r="RX142" s="13"/>
      <c r="RY142" s="13"/>
      <c r="RZ142" s="13"/>
      <c r="SA142" s="13"/>
      <c r="SB142" s="13"/>
      <c r="SC142" s="13"/>
      <c r="SD142" s="13"/>
      <c r="SE142" s="13"/>
      <c r="SF142" s="13"/>
      <c r="SG142" s="13"/>
      <c r="SH142" s="13"/>
      <c r="SI142" s="13"/>
      <c r="SJ142" s="13"/>
      <c r="SK142" s="13"/>
      <c r="SL142" s="13"/>
      <c r="SM142" s="13"/>
      <c r="SN142" s="13"/>
      <c r="SO142" s="13"/>
      <c r="SP142" s="13"/>
      <c r="SQ142" s="13"/>
      <c r="SR142" s="13"/>
      <c r="SS142" s="13"/>
      <c r="ST142" s="13"/>
      <c r="SU142" s="13"/>
      <c r="SV142" s="13"/>
      <c r="SW142" s="13"/>
      <c r="SX142" s="13"/>
      <c r="SY142" s="13"/>
      <c r="SZ142" s="13"/>
      <c r="TA142" s="13"/>
      <c r="TB142" s="13"/>
      <c r="TC142" s="13"/>
      <c r="TD142" s="13"/>
      <c r="TE142" s="13"/>
      <c r="TF142" s="13"/>
      <c r="TG142" s="13"/>
      <c r="TH142" s="13"/>
      <c r="TI142" s="13"/>
    </row>
    <row r="143" spans="1:529" s="13" customFormat="1" ht="37.5" x14ac:dyDescent="0.25">
      <c r="A143" s="79" t="s">
        <v>184</v>
      </c>
      <c r="B143" s="80" t="str">
        <f>'дод 5'!A87</f>
        <v>3031</v>
      </c>
      <c r="C143" s="80" t="str">
        <f>'дод 5'!B87</f>
        <v>1030</v>
      </c>
      <c r="D143" s="82" t="str">
        <f>'дод 5'!C87</f>
        <v>Надання інших пільг окремим категоріям громадян відповідно до законодавства</v>
      </c>
      <c r="E143" s="121">
        <v>604900</v>
      </c>
      <c r="F143" s="121"/>
      <c r="G143" s="121"/>
      <c r="H143" s="121">
        <v>56031.87</v>
      </c>
      <c r="I143" s="121"/>
      <c r="J143" s="121"/>
      <c r="K143" s="128">
        <f t="shared" si="44"/>
        <v>9.2629971896181189</v>
      </c>
      <c r="L143" s="121">
        <f t="shared" si="90"/>
        <v>0</v>
      </c>
      <c r="M143" s="121"/>
      <c r="N143" s="121"/>
      <c r="O143" s="121"/>
      <c r="P143" s="121"/>
      <c r="Q143" s="121"/>
      <c r="R143" s="121">
        <f t="shared" si="91"/>
        <v>0</v>
      </c>
      <c r="S143" s="121"/>
      <c r="T143" s="121"/>
      <c r="U143" s="121"/>
      <c r="V143" s="121"/>
      <c r="W143" s="121"/>
      <c r="X143" s="122"/>
      <c r="Y143" s="123">
        <f t="shared" si="43"/>
        <v>56031.87</v>
      </c>
    </row>
    <row r="144" spans="1:529" s="13" customFormat="1" ht="33" customHeight="1" x14ac:dyDescent="0.25">
      <c r="A144" s="79" t="s">
        <v>185</v>
      </c>
      <c r="B144" s="80" t="str">
        <f>'дод 5'!A88</f>
        <v>3032</v>
      </c>
      <c r="C144" s="80" t="str">
        <f>'дод 5'!B88</f>
        <v>1070</v>
      </c>
      <c r="D144" s="82" t="str">
        <f>'дод 5'!C88</f>
        <v>Надання пільг окремим категоріям громадян з оплати послуг зв'язку</v>
      </c>
      <c r="E144" s="121">
        <v>1150000</v>
      </c>
      <c r="F144" s="121"/>
      <c r="G144" s="121"/>
      <c r="H144" s="121">
        <v>244257.24</v>
      </c>
      <c r="I144" s="121"/>
      <c r="J144" s="121"/>
      <c r="K144" s="128">
        <f t="shared" si="44"/>
        <v>21.23976</v>
      </c>
      <c r="L144" s="121">
        <f t="shared" si="90"/>
        <v>0</v>
      </c>
      <c r="M144" s="121"/>
      <c r="N144" s="121"/>
      <c r="O144" s="121"/>
      <c r="P144" s="121"/>
      <c r="Q144" s="121"/>
      <c r="R144" s="121">
        <f t="shared" si="91"/>
        <v>0</v>
      </c>
      <c r="S144" s="121"/>
      <c r="T144" s="121"/>
      <c r="U144" s="121"/>
      <c r="V144" s="121"/>
      <c r="W144" s="121"/>
      <c r="X144" s="122"/>
      <c r="Y144" s="123">
        <f t="shared" si="43"/>
        <v>244257.24</v>
      </c>
    </row>
    <row r="145" spans="1:529" s="13" customFormat="1" ht="56.25" x14ac:dyDescent="0.25">
      <c r="A145" s="79" t="s">
        <v>355</v>
      </c>
      <c r="B145" s="80" t="str">
        <f>'дод 5'!A89</f>
        <v>3033</v>
      </c>
      <c r="C145" s="80" t="str">
        <f>'дод 5'!B89</f>
        <v>1070</v>
      </c>
      <c r="D145" s="82" t="str">
        <f>'дод 5'!C89</f>
        <v>Компенсаційні виплати на пільговий проїзд автомобільним транспортом окремим категоріям громадян</v>
      </c>
      <c r="E145" s="121">
        <v>23042311.240000002</v>
      </c>
      <c r="F145" s="121"/>
      <c r="G145" s="121"/>
      <c r="H145" s="121">
        <v>1764405.04</v>
      </c>
      <c r="I145" s="121"/>
      <c r="J145" s="121"/>
      <c r="K145" s="128">
        <f t="shared" ref="K145:K206" si="92">H145/E145*100</f>
        <v>7.6572398559442423</v>
      </c>
      <c r="L145" s="121">
        <f t="shared" si="90"/>
        <v>0</v>
      </c>
      <c r="M145" s="121"/>
      <c r="N145" s="121"/>
      <c r="O145" s="121"/>
      <c r="P145" s="121"/>
      <c r="Q145" s="121"/>
      <c r="R145" s="121">
        <f t="shared" si="91"/>
        <v>0</v>
      </c>
      <c r="S145" s="121"/>
      <c r="T145" s="121"/>
      <c r="U145" s="121"/>
      <c r="V145" s="121"/>
      <c r="W145" s="121"/>
      <c r="X145" s="122"/>
      <c r="Y145" s="123">
        <f t="shared" ref="Y145:Y208" si="93">H145+R145</f>
        <v>1764405.04</v>
      </c>
    </row>
    <row r="146" spans="1:529" s="20" customFormat="1" ht="20.25" customHeight="1" x14ac:dyDescent="0.25">
      <c r="A146" s="99"/>
      <c r="B146" s="100"/>
      <c r="C146" s="100"/>
      <c r="D146" s="108" t="s">
        <v>396</v>
      </c>
      <c r="E146" s="124">
        <v>3342111.24</v>
      </c>
      <c r="F146" s="124"/>
      <c r="G146" s="124"/>
      <c r="H146" s="124">
        <v>538924.04</v>
      </c>
      <c r="I146" s="124"/>
      <c r="J146" s="124"/>
      <c r="K146" s="129">
        <f t="shared" si="92"/>
        <v>16.12525739867354</v>
      </c>
      <c r="L146" s="124">
        <f t="shared" si="90"/>
        <v>0</v>
      </c>
      <c r="M146" s="124"/>
      <c r="N146" s="124"/>
      <c r="O146" s="124"/>
      <c r="P146" s="124"/>
      <c r="Q146" s="124"/>
      <c r="R146" s="124">
        <f t="shared" si="91"/>
        <v>0</v>
      </c>
      <c r="S146" s="124"/>
      <c r="T146" s="124"/>
      <c r="U146" s="124"/>
      <c r="V146" s="124"/>
      <c r="W146" s="124"/>
      <c r="X146" s="125"/>
      <c r="Y146" s="126">
        <f t="shared" si="93"/>
        <v>538924.04</v>
      </c>
    </row>
    <row r="147" spans="1:529" s="13" customFormat="1" ht="56.25" x14ac:dyDescent="0.25">
      <c r="A147" s="79" t="s">
        <v>327</v>
      </c>
      <c r="B147" s="80" t="str">
        <f>'дод 5'!A91</f>
        <v>3035</v>
      </c>
      <c r="C147" s="80" t="str">
        <f>'дод 5'!B91</f>
        <v>1070</v>
      </c>
      <c r="D147" s="82" t="str">
        <f>'дод 5'!C91</f>
        <v>Компенсаційні виплати за пільговий проїзд окремих категорій громадян на залізничному транспорті</v>
      </c>
      <c r="E147" s="121">
        <v>1500000</v>
      </c>
      <c r="F147" s="121"/>
      <c r="G147" s="121"/>
      <c r="H147" s="121"/>
      <c r="I147" s="121"/>
      <c r="J147" s="121"/>
      <c r="K147" s="128">
        <f t="shared" si="92"/>
        <v>0</v>
      </c>
      <c r="L147" s="121">
        <f t="shared" si="90"/>
        <v>0</v>
      </c>
      <c r="M147" s="121"/>
      <c r="N147" s="121"/>
      <c r="O147" s="121"/>
      <c r="P147" s="121"/>
      <c r="Q147" s="121"/>
      <c r="R147" s="121">
        <f t="shared" si="91"/>
        <v>0</v>
      </c>
      <c r="S147" s="121"/>
      <c r="T147" s="121"/>
      <c r="U147" s="121"/>
      <c r="V147" s="121"/>
      <c r="W147" s="121"/>
      <c r="X147" s="122"/>
      <c r="Y147" s="123">
        <f t="shared" si="93"/>
        <v>0</v>
      </c>
    </row>
    <row r="148" spans="1:529" s="13" customFormat="1" ht="56.25" x14ac:dyDescent="0.25">
      <c r="A148" s="79" t="s">
        <v>186</v>
      </c>
      <c r="B148" s="80" t="str">
        <f>'дод 5'!A92</f>
        <v>3036</v>
      </c>
      <c r="C148" s="80" t="str">
        <f>'дод 5'!B92</f>
        <v>1070</v>
      </c>
      <c r="D148" s="82" t="str">
        <f>'дод 5'!C92</f>
        <v>Компенсаційні виплати на пільговий проїзд електротранспортом окремим категоріям громадян</v>
      </c>
      <c r="E148" s="121">
        <v>37333000</v>
      </c>
      <c r="F148" s="121"/>
      <c r="G148" s="121"/>
      <c r="H148" s="121">
        <v>2224763.31</v>
      </c>
      <c r="I148" s="121"/>
      <c r="J148" s="121"/>
      <c r="K148" s="128">
        <f t="shared" si="92"/>
        <v>5.9592406450057585</v>
      </c>
      <c r="L148" s="121">
        <f t="shared" si="90"/>
        <v>0</v>
      </c>
      <c r="M148" s="121"/>
      <c r="N148" s="121"/>
      <c r="O148" s="121"/>
      <c r="P148" s="121"/>
      <c r="Q148" s="121"/>
      <c r="R148" s="121">
        <f t="shared" si="91"/>
        <v>0</v>
      </c>
      <c r="S148" s="121"/>
      <c r="T148" s="121"/>
      <c r="U148" s="121"/>
      <c r="V148" s="121"/>
      <c r="W148" s="121"/>
      <c r="X148" s="122"/>
      <c r="Y148" s="123">
        <f t="shared" si="93"/>
        <v>2224763.31</v>
      </c>
    </row>
    <row r="149" spans="1:529" s="12" customFormat="1" ht="56.25" x14ac:dyDescent="0.25">
      <c r="A149" s="79" t="s">
        <v>353</v>
      </c>
      <c r="B149" s="80" t="str">
        <f>'дод 5'!A93</f>
        <v>3050</v>
      </c>
      <c r="C149" s="80" t="str">
        <f>'дод 5'!B93</f>
        <v>1070</v>
      </c>
      <c r="D149" s="82" t="str">
        <f>'дод 5'!C93</f>
        <v>Пільгове медичне обслуговування осіб, які постраждали внаслідок Чорнобильської катастрофи, у т.ч. за рахунок:</v>
      </c>
      <c r="E149" s="121">
        <v>667500</v>
      </c>
      <c r="F149" s="121"/>
      <c r="G149" s="121"/>
      <c r="H149" s="121">
        <v>95805.62</v>
      </c>
      <c r="I149" s="121"/>
      <c r="J149" s="121"/>
      <c r="K149" s="128">
        <f t="shared" si="92"/>
        <v>14.352901872659176</v>
      </c>
      <c r="L149" s="121">
        <f t="shared" si="90"/>
        <v>0</v>
      </c>
      <c r="M149" s="121"/>
      <c r="N149" s="121"/>
      <c r="O149" s="121"/>
      <c r="P149" s="121"/>
      <c r="Q149" s="121"/>
      <c r="R149" s="121">
        <f t="shared" si="91"/>
        <v>0</v>
      </c>
      <c r="S149" s="121"/>
      <c r="T149" s="121"/>
      <c r="U149" s="121"/>
      <c r="V149" s="121"/>
      <c r="W149" s="121"/>
      <c r="X149" s="122"/>
      <c r="Y149" s="123">
        <f t="shared" si="93"/>
        <v>95805.62</v>
      </c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  <c r="QY149" s="13"/>
      <c r="QZ149" s="13"/>
      <c r="RA149" s="13"/>
      <c r="RB149" s="13"/>
      <c r="RC149" s="13"/>
      <c r="RD149" s="13"/>
      <c r="RE149" s="13"/>
      <c r="RF149" s="13"/>
      <c r="RG149" s="13"/>
      <c r="RH149" s="13"/>
      <c r="RI149" s="13"/>
      <c r="RJ149" s="13"/>
      <c r="RK149" s="13"/>
      <c r="RL149" s="13"/>
      <c r="RM149" s="13"/>
      <c r="RN149" s="13"/>
      <c r="RO149" s="13"/>
      <c r="RP149" s="13"/>
      <c r="RQ149" s="13"/>
      <c r="RR149" s="13"/>
      <c r="RS149" s="13"/>
      <c r="RT149" s="13"/>
      <c r="RU149" s="13"/>
      <c r="RV149" s="13"/>
      <c r="RW149" s="13"/>
      <c r="RX149" s="13"/>
      <c r="RY149" s="13"/>
      <c r="RZ149" s="13"/>
      <c r="SA149" s="13"/>
      <c r="SB149" s="13"/>
      <c r="SC149" s="13"/>
      <c r="SD149" s="13"/>
      <c r="SE149" s="13"/>
      <c r="SF149" s="13"/>
      <c r="SG149" s="13"/>
      <c r="SH149" s="13"/>
      <c r="SI149" s="13"/>
      <c r="SJ149" s="13"/>
      <c r="SK149" s="13"/>
      <c r="SL149" s="13"/>
      <c r="SM149" s="13"/>
      <c r="SN149" s="13"/>
      <c r="SO149" s="13"/>
      <c r="SP149" s="13"/>
      <c r="SQ149" s="13"/>
      <c r="SR149" s="13"/>
      <c r="SS149" s="13"/>
      <c r="ST149" s="13"/>
      <c r="SU149" s="13"/>
      <c r="SV149" s="13"/>
      <c r="SW149" s="13"/>
      <c r="SX149" s="13"/>
      <c r="SY149" s="13"/>
      <c r="SZ149" s="13"/>
      <c r="TA149" s="13"/>
      <c r="TB149" s="13"/>
      <c r="TC149" s="13"/>
      <c r="TD149" s="13"/>
      <c r="TE149" s="13"/>
      <c r="TF149" s="13"/>
      <c r="TG149" s="13"/>
      <c r="TH149" s="13"/>
      <c r="TI149" s="13"/>
    </row>
    <row r="150" spans="1:529" s="14" customFormat="1" ht="18.75" x14ac:dyDescent="0.25">
      <c r="A150" s="99"/>
      <c r="B150" s="100"/>
      <c r="C150" s="100"/>
      <c r="D150" s="108" t="s">
        <v>396</v>
      </c>
      <c r="E150" s="124">
        <v>667500</v>
      </c>
      <c r="F150" s="124"/>
      <c r="G150" s="124"/>
      <c r="H150" s="124">
        <v>95805.62</v>
      </c>
      <c r="I150" s="124"/>
      <c r="J150" s="124"/>
      <c r="K150" s="129">
        <f t="shared" si="92"/>
        <v>14.352901872659176</v>
      </c>
      <c r="L150" s="124">
        <f t="shared" si="90"/>
        <v>0</v>
      </c>
      <c r="M150" s="124"/>
      <c r="N150" s="124"/>
      <c r="O150" s="124"/>
      <c r="P150" s="124"/>
      <c r="Q150" s="124"/>
      <c r="R150" s="124">
        <f t="shared" si="91"/>
        <v>0</v>
      </c>
      <c r="S150" s="124"/>
      <c r="T150" s="124"/>
      <c r="U150" s="124"/>
      <c r="V150" s="124"/>
      <c r="W150" s="124"/>
      <c r="X150" s="125"/>
      <c r="Y150" s="126">
        <f t="shared" si="93"/>
        <v>95805.62</v>
      </c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</row>
    <row r="151" spans="1:529" s="12" customFormat="1" ht="56.25" x14ac:dyDescent="0.25">
      <c r="A151" s="79" t="s">
        <v>354</v>
      </c>
      <c r="B151" s="80" t="str">
        <f>'дод 5'!A95</f>
        <v>3090</v>
      </c>
      <c r="C151" s="80" t="str">
        <f>'дод 5'!B95</f>
        <v>1030</v>
      </c>
      <c r="D151" s="82" t="str">
        <f>'дод 5'!C95</f>
        <v>Видатки на поховання учасників бойових дій та осіб з інвалідністю внаслідок війни, у т.ч. за рахунок:</v>
      </c>
      <c r="E151" s="121">
        <v>245000</v>
      </c>
      <c r="F151" s="121"/>
      <c r="G151" s="121"/>
      <c r="H151" s="121">
        <v>23777.49</v>
      </c>
      <c r="I151" s="121"/>
      <c r="J151" s="121"/>
      <c r="K151" s="128">
        <f t="shared" si="92"/>
        <v>9.705097959183675</v>
      </c>
      <c r="L151" s="121">
        <f t="shared" si="90"/>
        <v>0</v>
      </c>
      <c r="M151" s="121"/>
      <c r="N151" s="121"/>
      <c r="O151" s="121"/>
      <c r="P151" s="121"/>
      <c r="Q151" s="121"/>
      <c r="R151" s="121">
        <f t="shared" si="91"/>
        <v>0</v>
      </c>
      <c r="S151" s="121"/>
      <c r="T151" s="121"/>
      <c r="U151" s="121"/>
      <c r="V151" s="121"/>
      <c r="W151" s="121"/>
      <c r="X151" s="122"/>
      <c r="Y151" s="123">
        <f t="shared" si="93"/>
        <v>23777.49</v>
      </c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  <c r="QG151" s="13"/>
      <c r="QH151" s="13"/>
      <c r="QI151" s="13"/>
      <c r="QJ151" s="13"/>
      <c r="QK151" s="13"/>
      <c r="QL151" s="13"/>
      <c r="QM151" s="13"/>
      <c r="QN151" s="13"/>
      <c r="QO151" s="13"/>
      <c r="QP151" s="13"/>
      <c r="QQ151" s="13"/>
      <c r="QR151" s="13"/>
      <c r="QS151" s="13"/>
      <c r="QT151" s="13"/>
      <c r="QU151" s="13"/>
      <c r="QV151" s="13"/>
      <c r="QW151" s="13"/>
      <c r="QX151" s="13"/>
      <c r="QY151" s="13"/>
      <c r="QZ151" s="13"/>
      <c r="RA151" s="13"/>
      <c r="RB151" s="13"/>
      <c r="RC151" s="13"/>
      <c r="RD151" s="13"/>
      <c r="RE151" s="13"/>
      <c r="RF151" s="13"/>
      <c r="RG151" s="13"/>
      <c r="RH151" s="13"/>
      <c r="RI151" s="13"/>
      <c r="RJ151" s="13"/>
      <c r="RK151" s="13"/>
      <c r="RL151" s="13"/>
      <c r="RM151" s="13"/>
      <c r="RN151" s="13"/>
      <c r="RO151" s="13"/>
      <c r="RP151" s="13"/>
      <c r="RQ151" s="13"/>
      <c r="RR151" s="13"/>
      <c r="RS151" s="13"/>
      <c r="RT151" s="13"/>
      <c r="RU151" s="13"/>
      <c r="RV151" s="13"/>
      <c r="RW151" s="13"/>
      <c r="RX151" s="13"/>
      <c r="RY151" s="13"/>
      <c r="RZ151" s="13"/>
      <c r="SA151" s="13"/>
      <c r="SB151" s="13"/>
      <c r="SC151" s="13"/>
      <c r="SD151" s="13"/>
      <c r="SE151" s="13"/>
      <c r="SF151" s="13"/>
      <c r="SG151" s="13"/>
      <c r="SH151" s="13"/>
      <c r="SI151" s="13"/>
      <c r="SJ151" s="13"/>
      <c r="SK151" s="13"/>
      <c r="SL151" s="13"/>
      <c r="SM151" s="13"/>
      <c r="SN151" s="13"/>
      <c r="SO151" s="13"/>
      <c r="SP151" s="13"/>
      <c r="SQ151" s="13"/>
      <c r="SR151" s="13"/>
      <c r="SS151" s="13"/>
      <c r="ST151" s="13"/>
      <c r="SU151" s="13"/>
      <c r="SV151" s="13"/>
      <c r="SW151" s="13"/>
      <c r="SX151" s="13"/>
      <c r="SY151" s="13"/>
      <c r="SZ151" s="13"/>
      <c r="TA151" s="13"/>
      <c r="TB151" s="13"/>
      <c r="TC151" s="13"/>
      <c r="TD151" s="13"/>
      <c r="TE151" s="13"/>
      <c r="TF151" s="13"/>
      <c r="TG151" s="13"/>
      <c r="TH151" s="13"/>
      <c r="TI151" s="13"/>
    </row>
    <row r="152" spans="1:529" s="14" customFormat="1" ht="18.75" x14ac:dyDescent="0.25">
      <c r="A152" s="99"/>
      <c r="B152" s="100"/>
      <c r="C152" s="100"/>
      <c r="D152" s="108" t="s">
        <v>396</v>
      </c>
      <c r="E152" s="124">
        <v>245000</v>
      </c>
      <c r="F152" s="124"/>
      <c r="G152" s="124"/>
      <c r="H152" s="124">
        <v>23777.49</v>
      </c>
      <c r="I152" s="124"/>
      <c r="J152" s="124"/>
      <c r="K152" s="129">
        <f t="shared" si="92"/>
        <v>9.705097959183675</v>
      </c>
      <c r="L152" s="124">
        <f t="shared" si="90"/>
        <v>0</v>
      </c>
      <c r="M152" s="124"/>
      <c r="N152" s="124"/>
      <c r="O152" s="124"/>
      <c r="P152" s="124"/>
      <c r="Q152" s="124"/>
      <c r="R152" s="124">
        <f t="shared" si="91"/>
        <v>0</v>
      </c>
      <c r="S152" s="124"/>
      <c r="T152" s="124"/>
      <c r="U152" s="124"/>
      <c r="V152" s="124"/>
      <c r="W152" s="124"/>
      <c r="X152" s="125"/>
      <c r="Y152" s="126">
        <f t="shared" si="93"/>
        <v>23777.49</v>
      </c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  <c r="PZ152" s="20"/>
      <c r="QA152" s="20"/>
      <c r="QB152" s="20"/>
      <c r="QC152" s="20"/>
      <c r="QD152" s="20"/>
      <c r="QE152" s="20"/>
      <c r="QF152" s="20"/>
      <c r="QG152" s="20"/>
      <c r="QH152" s="20"/>
      <c r="QI152" s="20"/>
      <c r="QJ152" s="20"/>
      <c r="QK152" s="20"/>
      <c r="QL152" s="20"/>
      <c r="QM152" s="20"/>
      <c r="QN152" s="20"/>
      <c r="QO152" s="20"/>
      <c r="QP152" s="20"/>
      <c r="QQ152" s="20"/>
      <c r="QR152" s="20"/>
      <c r="QS152" s="20"/>
      <c r="QT152" s="20"/>
      <c r="QU152" s="20"/>
      <c r="QV152" s="20"/>
      <c r="QW152" s="20"/>
      <c r="QX152" s="20"/>
      <c r="QY152" s="20"/>
      <c r="QZ152" s="20"/>
      <c r="RA152" s="20"/>
      <c r="RB152" s="20"/>
      <c r="RC152" s="20"/>
      <c r="RD152" s="20"/>
      <c r="RE152" s="20"/>
      <c r="RF152" s="20"/>
      <c r="RG152" s="20"/>
      <c r="RH152" s="20"/>
      <c r="RI152" s="20"/>
      <c r="RJ152" s="20"/>
      <c r="RK152" s="20"/>
      <c r="RL152" s="20"/>
      <c r="RM152" s="20"/>
      <c r="RN152" s="20"/>
      <c r="RO152" s="20"/>
      <c r="RP152" s="20"/>
      <c r="RQ152" s="20"/>
      <c r="RR152" s="20"/>
      <c r="RS152" s="20"/>
      <c r="RT152" s="20"/>
      <c r="RU152" s="20"/>
      <c r="RV152" s="20"/>
      <c r="RW152" s="20"/>
      <c r="RX152" s="20"/>
      <c r="RY152" s="20"/>
      <c r="RZ152" s="20"/>
      <c r="SA152" s="20"/>
      <c r="SB152" s="20"/>
      <c r="SC152" s="20"/>
      <c r="SD152" s="20"/>
      <c r="SE152" s="20"/>
      <c r="SF152" s="20"/>
      <c r="SG152" s="20"/>
      <c r="SH152" s="20"/>
      <c r="SI152" s="20"/>
      <c r="SJ152" s="20"/>
      <c r="SK152" s="20"/>
      <c r="SL152" s="20"/>
      <c r="SM152" s="20"/>
      <c r="SN152" s="20"/>
      <c r="SO152" s="20"/>
      <c r="SP152" s="20"/>
      <c r="SQ152" s="20"/>
      <c r="SR152" s="20"/>
      <c r="SS152" s="20"/>
      <c r="ST152" s="20"/>
      <c r="SU152" s="20"/>
      <c r="SV152" s="20"/>
      <c r="SW152" s="20"/>
      <c r="SX152" s="20"/>
      <c r="SY152" s="20"/>
      <c r="SZ152" s="20"/>
      <c r="TA152" s="20"/>
      <c r="TB152" s="20"/>
      <c r="TC152" s="20"/>
      <c r="TD152" s="20"/>
      <c r="TE152" s="20"/>
      <c r="TF152" s="20"/>
      <c r="TG152" s="20"/>
      <c r="TH152" s="20"/>
      <c r="TI152" s="20"/>
    </row>
    <row r="153" spans="1:529" s="12" customFormat="1" ht="75" x14ac:dyDescent="0.25">
      <c r="A153" s="79" t="s">
        <v>187</v>
      </c>
      <c r="B153" s="80" t="str">
        <f>'дод 5'!A97</f>
        <v>3104</v>
      </c>
      <c r="C153" s="80" t="str">
        <f>'дод 5'!B97</f>
        <v>1020</v>
      </c>
      <c r="D153" s="82" t="str">
        <f>'дод 5'!C97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3" s="121">
        <v>17394450</v>
      </c>
      <c r="F153" s="121">
        <v>13551350</v>
      </c>
      <c r="G153" s="121">
        <v>208050</v>
      </c>
      <c r="H153" s="121">
        <v>4010183.33</v>
      </c>
      <c r="I153" s="121">
        <v>3147104.03</v>
      </c>
      <c r="J153" s="121">
        <v>102643.92</v>
      </c>
      <c r="K153" s="128">
        <f t="shared" si="92"/>
        <v>23.054384185760401</v>
      </c>
      <c r="L153" s="121">
        <f t="shared" si="90"/>
        <v>96200</v>
      </c>
      <c r="M153" s="121"/>
      <c r="N153" s="121">
        <v>96200</v>
      </c>
      <c r="O153" s="121">
        <v>75000</v>
      </c>
      <c r="P153" s="121"/>
      <c r="Q153" s="121"/>
      <c r="R153" s="121">
        <f t="shared" si="91"/>
        <v>71345.960000000006</v>
      </c>
      <c r="S153" s="121"/>
      <c r="T153" s="121">
        <v>71345.960000000006</v>
      </c>
      <c r="U153" s="121">
        <v>7948.16</v>
      </c>
      <c r="V153" s="121"/>
      <c r="W153" s="121"/>
      <c r="X153" s="122">
        <f t="shared" ref="X153:X208" si="94">R153/L153*100</f>
        <v>74.164199584199579</v>
      </c>
      <c r="Y153" s="123">
        <f t="shared" si="93"/>
        <v>4081529.29</v>
      </c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3"/>
      <c r="NU153" s="13"/>
      <c r="NV153" s="13"/>
      <c r="NW153" s="13"/>
      <c r="NX153" s="13"/>
      <c r="NY153" s="13"/>
      <c r="NZ153" s="13"/>
      <c r="OA153" s="13"/>
      <c r="OB153" s="13"/>
      <c r="OC153" s="13"/>
      <c r="OD153" s="13"/>
      <c r="OE153" s="13"/>
      <c r="OF153" s="13"/>
      <c r="OG153" s="13"/>
      <c r="OH153" s="13"/>
      <c r="OI153" s="13"/>
      <c r="OJ153" s="13"/>
      <c r="OK153" s="13"/>
      <c r="OL153" s="13"/>
      <c r="OM153" s="13"/>
      <c r="ON153" s="13"/>
      <c r="OO153" s="13"/>
      <c r="OP153" s="13"/>
      <c r="OQ153" s="13"/>
      <c r="OR153" s="13"/>
      <c r="OS153" s="13"/>
      <c r="OT153" s="13"/>
      <c r="OU153" s="13"/>
      <c r="OV153" s="13"/>
      <c r="OW153" s="13"/>
      <c r="OX153" s="13"/>
      <c r="OY153" s="13"/>
      <c r="OZ153" s="13"/>
      <c r="PA153" s="13"/>
      <c r="PB153" s="13"/>
      <c r="PC153" s="13"/>
      <c r="PD153" s="13"/>
      <c r="PE153" s="13"/>
      <c r="PF153" s="13"/>
      <c r="PG153" s="13"/>
      <c r="PH153" s="13"/>
      <c r="PI153" s="13"/>
      <c r="PJ153" s="13"/>
      <c r="PK153" s="13"/>
      <c r="PL153" s="13"/>
      <c r="PM153" s="13"/>
      <c r="PN153" s="13"/>
      <c r="PO153" s="13"/>
      <c r="PP153" s="13"/>
      <c r="PQ153" s="13"/>
      <c r="PR153" s="13"/>
      <c r="PS153" s="13"/>
      <c r="PT153" s="13"/>
      <c r="PU153" s="13"/>
      <c r="PV153" s="13"/>
      <c r="PW153" s="13"/>
      <c r="PX153" s="13"/>
      <c r="PY153" s="13"/>
      <c r="PZ153" s="13"/>
      <c r="QA153" s="13"/>
      <c r="QB153" s="13"/>
      <c r="QC153" s="13"/>
      <c r="QD153" s="13"/>
      <c r="QE153" s="13"/>
      <c r="QF153" s="13"/>
      <c r="QG153" s="13"/>
      <c r="QH153" s="13"/>
      <c r="QI153" s="13"/>
      <c r="QJ153" s="13"/>
      <c r="QK153" s="13"/>
      <c r="QL153" s="13"/>
      <c r="QM153" s="13"/>
      <c r="QN153" s="13"/>
      <c r="QO153" s="13"/>
      <c r="QP153" s="13"/>
      <c r="QQ153" s="13"/>
      <c r="QR153" s="13"/>
      <c r="QS153" s="13"/>
      <c r="QT153" s="13"/>
      <c r="QU153" s="13"/>
      <c r="QV153" s="13"/>
      <c r="QW153" s="13"/>
      <c r="QX153" s="13"/>
      <c r="QY153" s="13"/>
      <c r="QZ153" s="13"/>
      <c r="RA153" s="13"/>
      <c r="RB153" s="13"/>
      <c r="RC153" s="13"/>
      <c r="RD153" s="13"/>
      <c r="RE153" s="13"/>
      <c r="RF153" s="13"/>
      <c r="RG153" s="13"/>
      <c r="RH153" s="13"/>
      <c r="RI153" s="13"/>
      <c r="RJ153" s="13"/>
      <c r="RK153" s="13"/>
      <c r="RL153" s="13"/>
      <c r="RM153" s="13"/>
      <c r="RN153" s="13"/>
      <c r="RO153" s="13"/>
      <c r="RP153" s="13"/>
      <c r="RQ153" s="13"/>
      <c r="RR153" s="13"/>
      <c r="RS153" s="13"/>
      <c r="RT153" s="13"/>
      <c r="RU153" s="13"/>
      <c r="RV153" s="13"/>
      <c r="RW153" s="13"/>
      <c r="RX153" s="13"/>
      <c r="RY153" s="13"/>
      <c r="RZ153" s="13"/>
      <c r="SA153" s="13"/>
      <c r="SB153" s="13"/>
      <c r="SC153" s="13"/>
      <c r="SD153" s="13"/>
      <c r="SE153" s="13"/>
      <c r="SF153" s="13"/>
      <c r="SG153" s="13"/>
      <c r="SH153" s="13"/>
      <c r="SI153" s="13"/>
      <c r="SJ153" s="13"/>
      <c r="SK153" s="13"/>
      <c r="SL153" s="13"/>
      <c r="SM153" s="13"/>
      <c r="SN153" s="13"/>
      <c r="SO153" s="13"/>
      <c r="SP153" s="13"/>
      <c r="SQ153" s="13"/>
      <c r="SR153" s="13"/>
      <c r="SS153" s="13"/>
      <c r="ST153" s="13"/>
      <c r="SU153" s="13"/>
      <c r="SV153" s="13"/>
      <c r="SW153" s="13"/>
      <c r="SX153" s="13"/>
      <c r="SY153" s="13"/>
      <c r="SZ153" s="13"/>
      <c r="TA153" s="13"/>
      <c r="TB153" s="13"/>
      <c r="TC153" s="13"/>
      <c r="TD153" s="13"/>
      <c r="TE153" s="13"/>
      <c r="TF153" s="13"/>
      <c r="TG153" s="13"/>
      <c r="TH153" s="13"/>
      <c r="TI153" s="13"/>
    </row>
    <row r="154" spans="1:529" s="12" customFormat="1" ht="112.5" x14ac:dyDescent="0.25">
      <c r="A154" s="79" t="s">
        <v>188</v>
      </c>
      <c r="B154" s="80" t="str">
        <f>'дод 5'!A103</f>
        <v>3160</v>
      </c>
      <c r="C154" s="80">
        <f>'дод 5'!B103</f>
        <v>1010</v>
      </c>
      <c r="D154" s="82" t="str">
        <f>'дод 5'!C103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4" s="121">
        <v>2500000</v>
      </c>
      <c r="F154" s="121"/>
      <c r="G154" s="121"/>
      <c r="H154" s="121">
        <v>686717.11</v>
      </c>
      <c r="I154" s="121"/>
      <c r="J154" s="121"/>
      <c r="K154" s="128">
        <f t="shared" si="92"/>
        <v>27.468684399999997</v>
      </c>
      <c r="L154" s="121">
        <f t="shared" si="90"/>
        <v>0</v>
      </c>
      <c r="M154" s="121"/>
      <c r="N154" s="121"/>
      <c r="O154" s="121"/>
      <c r="P154" s="121"/>
      <c r="Q154" s="121"/>
      <c r="R154" s="121">
        <f t="shared" si="91"/>
        <v>0</v>
      </c>
      <c r="S154" s="121"/>
      <c r="T154" s="121"/>
      <c r="U154" s="121"/>
      <c r="V154" s="121"/>
      <c r="W154" s="121"/>
      <c r="X154" s="122"/>
      <c r="Y154" s="123">
        <f t="shared" si="93"/>
        <v>686717.11</v>
      </c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3"/>
      <c r="NU154" s="13"/>
      <c r="NV154" s="13"/>
      <c r="NW154" s="13"/>
      <c r="NX154" s="13"/>
      <c r="NY154" s="13"/>
      <c r="NZ154" s="13"/>
      <c r="OA154" s="13"/>
      <c r="OB154" s="13"/>
      <c r="OC154" s="13"/>
      <c r="OD154" s="13"/>
      <c r="OE154" s="13"/>
      <c r="OF154" s="13"/>
      <c r="OG154" s="13"/>
      <c r="OH154" s="13"/>
      <c r="OI154" s="13"/>
      <c r="OJ154" s="13"/>
      <c r="OK154" s="13"/>
      <c r="OL154" s="13"/>
      <c r="OM154" s="13"/>
      <c r="ON154" s="13"/>
      <c r="OO154" s="13"/>
      <c r="OP154" s="13"/>
      <c r="OQ154" s="13"/>
      <c r="OR154" s="13"/>
      <c r="OS154" s="13"/>
      <c r="OT154" s="13"/>
      <c r="OU154" s="13"/>
      <c r="OV154" s="13"/>
      <c r="OW154" s="13"/>
      <c r="OX154" s="13"/>
      <c r="OY154" s="13"/>
      <c r="OZ154" s="13"/>
      <c r="PA154" s="13"/>
      <c r="PB154" s="13"/>
      <c r="PC154" s="13"/>
      <c r="PD154" s="13"/>
      <c r="PE154" s="13"/>
      <c r="PF154" s="13"/>
      <c r="PG154" s="13"/>
      <c r="PH154" s="13"/>
      <c r="PI154" s="13"/>
      <c r="PJ154" s="13"/>
      <c r="PK154" s="13"/>
      <c r="PL154" s="13"/>
      <c r="PM154" s="13"/>
      <c r="PN154" s="13"/>
      <c r="PO154" s="13"/>
      <c r="PP154" s="13"/>
      <c r="PQ154" s="13"/>
      <c r="PR154" s="13"/>
      <c r="PS154" s="13"/>
      <c r="PT154" s="13"/>
      <c r="PU154" s="13"/>
      <c r="PV154" s="13"/>
      <c r="PW154" s="13"/>
      <c r="PX154" s="13"/>
      <c r="PY154" s="13"/>
      <c r="PZ154" s="13"/>
      <c r="QA154" s="13"/>
      <c r="QB154" s="13"/>
      <c r="QC154" s="13"/>
      <c r="QD154" s="13"/>
      <c r="QE154" s="13"/>
      <c r="QF154" s="13"/>
      <c r="QG154" s="13"/>
      <c r="QH154" s="13"/>
      <c r="QI154" s="13"/>
      <c r="QJ154" s="13"/>
      <c r="QK154" s="13"/>
      <c r="QL154" s="13"/>
      <c r="QM154" s="13"/>
      <c r="QN154" s="13"/>
      <c r="QO154" s="13"/>
      <c r="QP154" s="13"/>
      <c r="QQ154" s="13"/>
      <c r="QR154" s="13"/>
      <c r="QS154" s="13"/>
      <c r="QT154" s="13"/>
      <c r="QU154" s="13"/>
      <c r="QV154" s="13"/>
      <c r="QW154" s="13"/>
      <c r="QX154" s="13"/>
      <c r="QY154" s="13"/>
      <c r="QZ154" s="13"/>
      <c r="RA154" s="13"/>
      <c r="RB154" s="13"/>
      <c r="RC154" s="13"/>
      <c r="RD154" s="13"/>
      <c r="RE154" s="13"/>
      <c r="RF154" s="13"/>
      <c r="RG154" s="13"/>
      <c r="RH154" s="13"/>
      <c r="RI154" s="13"/>
      <c r="RJ154" s="13"/>
      <c r="RK154" s="13"/>
      <c r="RL154" s="13"/>
      <c r="RM154" s="13"/>
      <c r="RN154" s="13"/>
      <c r="RO154" s="13"/>
      <c r="RP154" s="13"/>
      <c r="RQ154" s="13"/>
      <c r="RR154" s="13"/>
      <c r="RS154" s="13"/>
      <c r="RT154" s="13"/>
      <c r="RU154" s="13"/>
      <c r="RV154" s="13"/>
      <c r="RW154" s="13"/>
      <c r="RX154" s="13"/>
      <c r="RY154" s="13"/>
      <c r="RZ154" s="13"/>
      <c r="SA154" s="13"/>
      <c r="SB154" s="13"/>
      <c r="SC154" s="13"/>
      <c r="SD154" s="13"/>
      <c r="SE154" s="13"/>
      <c r="SF154" s="13"/>
      <c r="SG154" s="13"/>
      <c r="SH154" s="13"/>
      <c r="SI154" s="13"/>
      <c r="SJ154" s="13"/>
      <c r="SK154" s="13"/>
      <c r="SL154" s="13"/>
      <c r="SM154" s="13"/>
      <c r="SN154" s="13"/>
      <c r="SO154" s="13"/>
      <c r="SP154" s="13"/>
      <c r="SQ154" s="13"/>
      <c r="SR154" s="13"/>
      <c r="SS154" s="13"/>
      <c r="ST154" s="13"/>
      <c r="SU154" s="13"/>
      <c r="SV154" s="13"/>
      <c r="SW154" s="13"/>
      <c r="SX154" s="13"/>
      <c r="SY154" s="13"/>
      <c r="SZ154" s="13"/>
      <c r="TA154" s="13"/>
      <c r="TB154" s="13"/>
      <c r="TC154" s="13"/>
      <c r="TD154" s="13"/>
      <c r="TE154" s="13"/>
      <c r="TF154" s="13"/>
      <c r="TG154" s="13"/>
      <c r="TH154" s="13"/>
      <c r="TI154" s="13"/>
    </row>
    <row r="155" spans="1:529" s="12" customFormat="1" ht="81" customHeight="1" x14ac:dyDescent="0.25">
      <c r="A155" s="79" t="s">
        <v>356</v>
      </c>
      <c r="B155" s="80" t="str">
        <f>'дод 5'!A104</f>
        <v>3171</v>
      </c>
      <c r="C155" s="80">
        <f>'дод 5'!B104</f>
        <v>1010</v>
      </c>
      <c r="D155" s="82" t="str">
        <f>'дод 5'!C104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5" s="121">
        <v>198209</v>
      </c>
      <c r="F155" s="121"/>
      <c r="G155" s="121"/>
      <c r="H155" s="121">
        <v>86678.52</v>
      </c>
      <c r="I155" s="121"/>
      <c r="J155" s="121"/>
      <c r="K155" s="128">
        <f t="shared" si="92"/>
        <v>43.730869940315529</v>
      </c>
      <c r="L155" s="121">
        <f t="shared" si="90"/>
        <v>0</v>
      </c>
      <c r="M155" s="121"/>
      <c r="N155" s="121"/>
      <c r="O155" s="121"/>
      <c r="P155" s="121"/>
      <c r="Q155" s="121"/>
      <c r="R155" s="121">
        <f t="shared" si="91"/>
        <v>0</v>
      </c>
      <c r="S155" s="121"/>
      <c r="T155" s="121"/>
      <c r="U155" s="121"/>
      <c r="V155" s="121"/>
      <c r="W155" s="121"/>
      <c r="X155" s="122"/>
      <c r="Y155" s="123">
        <f t="shared" si="93"/>
        <v>86678.52</v>
      </c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  <c r="PV155" s="13"/>
      <c r="PW155" s="13"/>
      <c r="PX155" s="13"/>
      <c r="PY155" s="13"/>
      <c r="PZ155" s="13"/>
      <c r="QA155" s="13"/>
      <c r="QB155" s="13"/>
      <c r="QC155" s="13"/>
      <c r="QD155" s="13"/>
      <c r="QE155" s="13"/>
      <c r="QF155" s="13"/>
      <c r="QG155" s="13"/>
      <c r="QH155" s="13"/>
      <c r="QI155" s="13"/>
      <c r="QJ155" s="13"/>
      <c r="QK155" s="13"/>
      <c r="QL155" s="13"/>
      <c r="QM155" s="13"/>
      <c r="QN155" s="13"/>
      <c r="QO155" s="13"/>
      <c r="QP155" s="13"/>
      <c r="QQ155" s="13"/>
      <c r="QR155" s="13"/>
      <c r="QS155" s="13"/>
      <c r="QT155" s="13"/>
      <c r="QU155" s="13"/>
      <c r="QV155" s="13"/>
      <c r="QW155" s="13"/>
      <c r="QX155" s="13"/>
      <c r="QY155" s="13"/>
      <c r="QZ155" s="13"/>
      <c r="RA155" s="13"/>
      <c r="RB155" s="13"/>
      <c r="RC155" s="13"/>
      <c r="RD155" s="13"/>
      <c r="RE155" s="13"/>
      <c r="RF155" s="13"/>
      <c r="RG155" s="13"/>
      <c r="RH155" s="13"/>
      <c r="RI155" s="13"/>
      <c r="RJ155" s="13"/>
      <c r="RK155" s="13"/>
      <c r="RL155" s="13"/>
      <c r="RM155" s="13"/>
      <c r="RN155" s="13"/>
      <c r="RO155" s="13"/>
      <c r="RP155" s="13"/>
      <c r="RQ155" s="13"/>
      <c r="RR155" s="13"/>
      <c r="RS155" s="13"/>
      <c r="RT155" s="13"/>
      <c r="RU155" s="13"/>
      <c r="RV155" s="13"/>
      <c r="RW155" s="13"/>
      <c r="RX155" s="13"/>
      <c r="RY155" s="13"/>
      <c r="RZ155" s="13"/>
      <c r="SA155" s="13"/>
      <c r="SB155" s="13"/>
      <c r="SC155" s="13"/>
      <c r="SD155" s="13"/>
      <c r="SE155" s="13"/>
      <c r="SF155" s="13"/>
      <c r="SG155" s="13"/>
      <c r="SH155" s="13"/>
      <c r="SI155" s="13"/>
      <c r="SJ155" s="13"/>
      <c r="SK155" s="13"/>
      <c r="SL155" s="13"/>
      <c r="SM155" s="13"/>
      <c r="SN155" s="13"/>
      <c r="SO155" s="13"/>
      <c r="SP155" s="13"/>
      <c r="SQ155" s="13"/>
      <c r="SR155" s="13"/>
      <c r="SS155" s="13"/>
      <c r="ST155" s="13"/>
      <c r="SU155" s="13"/>
      <c r="SV155" s="13"/>
      <c r="SW155" s="13"/>
      <c r="SX155" s="13"/>
      <c r="SY155" s="13"/>
      <c r="SZ155" s="13"/>
      <c r="TA155" s="13"/>
      <c r="TB155" s="13"/>
      <c r="TC155" s="13"/>
      <c r="TD155" s="13"/>
      <c r="TE155" s="13"/>
      <c r="TF155" s="13"/>
      <c r="TG155" s="13"/>
      <c r="TH155" s="13"/>
      <c r="TI155" s="13"/>
    </row>
    <row r="156" spans="1:529" s="14" customFormat="1" ht="18.75" x14ac:dyDescent="0.25">
      <c r="A156" s="99"/>
      <c r="B156" s="100"/>
      <c r="C156" s="100"/>
      <c r="D156" s="108" t="s">
        <v>396</v>
      </c>
      <c r="E156" s="124">
        <v>198209</v>
      </c>
      <c r="F156" s="124"/>
      <c r="G156" s="124"/>
      <c r="H156" s="124">
        <v>86678.52</v>
      </c>
      <c r="I156" s="124"/>
      <c r="J156" s="124"/>
      <c r="K156" s="129">
        <f t="shared" si="92"/>
        <v>43.730869940315529</v>
      </c>
      <c r="L156" s="124">
        <f t="shared" si="90"/>
        <v>0</v>
      </c>
      <c r="M156" s="124"/>
      <c r="N156" s="124"/>
      <c r="O156" s="124"/>
      <c r="P156" s="124"/>
      <c r="Q156" s="124"/>
      <c r="R156" s="124">
        <f t="shared" si="91"/>
        <v>0</v>
      </c>
      <c r="S156" s="124"/>
      <c r="T156" s="124"/>
      <c r="U156" s="124"/>
      <c r="V156" s="124"/>
      <c r="W156" s="124"/>
      <c r="X156" s="125"/>
      <c r="Y156" s="126">
        <f t="shared" si="93"/>
        <v>86678.52</v>
      </c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20"/>
      <c r="MJ156" s="20"/>
      <c r="MK156" s="20"/>
      <c r="ML156" s="20"/>
      <c r="MM156" s="20"/>
      <c r="MN156" s="20"/>
      <c r="MO156" s="20"/>
      <c r="MP156" s="20"/>
      <c r="MQ156" s="20"/>
      <c r="MR156" s="20"/>
      <c r="MS156" s="20"/>
      <c r="MT156" s="20"/>
      <c r="MU156" s="20"/>
      <c r="MV156" s="20"/>
      <c r="MW156" s="20"/>
      <c r="MX156" s="20"/>
      <c r="MY156" s="20"/>
      <c r="MZ156" s="20"/>
      <c r="NA156" s="20"/>
      <c r="NB156" s="20"/>
      <c r="NC156" s="20"/>
      <c r="ND156" s="20"/>
      <c r="NE156" s="20"/>
      <c r="NF156" s="20"/>
      <c r="NG156" s="20"/>
      <c r="NH156" s="20"/>
      <c r="NI156" s="20"/>
      <c r="NJ156" s="20"/>
      <c r="NK156" s="20"/>
      <c r="NL156" s="20"/>
      <c r="NM156" s="20"/>
      <c r="NN156" s="20"/>
      <c r="NO156" s="20"/>
      <c r="NP156" s="20"/>
      <c r="NQ156" s="20"/>
      <c r="NR156" s="20"/>
      <c r="NS156" s="20"/>
      <c r="NT156" s="20"/>
      <c r="NU156" s="20"/>
      <c r="NV156" s="20"/>
      <c r="NW156" s="20"/>
      <c r="NX156" s="20"/>
      <c r="NY156" s="20"/>
      <c r="NZ156" s="20"/>
      <c r="OA156" s="20"/>
      <c r="OB156" s="20"/>
      <c r="OC156" s="20"/>
      <c r="OD156" s="20"/>
      <c r="OE156" s="20"/>
      <c r="OF156" s="20"/>
      <c r="OG156" s="20"/>
      <c r="OH156" s="20"/>
      <c r="OI156" s="20"/>
      <c r="OJ156" s="20"/>
      <c r="OK156" s="20"/>
      <c r="OL156" s="20"/>
      <c r="OM156" s="20"/>
      <c r="ON156" s="20"/>
      <c r="OO156" s="20"/>
      <c r="OP156" s="20"/>
      <c r="OQ156" s="20"/>
      <c r="OR156" s="20"/>
      <c r="OS156" s="20"/>
      <c r="OT156" s="20"/>
      <c r="OU156" s="20"/>
      <c r="OV156" s="20"/>
      <c r="OW156" s="20"/>
      <c r="OX156" s="20"/>
      <c r="OY156" s="20"/>
      <c r="OZ156" s="20"/>
      <c r="PA156" s="20"/>
      <c r="PB156" s="20"/>
      <c r="PC156" s="20"/>
      <c r="PD156" s="20"/>
      <c r="PE156" s="20"/>
      <c r="PF156" s="20"/>
      <c r="PG156" s="20"/>
      <c r="PH156" s="20"/>
      <c r="PI156" s="20"/>
      <c r="PJ156" s="20"/>
      <c r="PK156" s="20"/>
      <c r="PL156" s="20"/>
      <c r="PM156" s="20"/>
      <c r="PN156" s="20"/>
      <c r="PO156" s="20"/>
      <c r="PP156" s="20"/>
      <c r="PQ156" s="20"/>
      <c r="PR156" s="20"/>
      <c r="PS156" s="20"/>
      <c r="PT156" s="20"/>
      <c r="PU156" s="20"/>
      <c r="PV156" s="20"/>
      <c r="PW156" s="20"/>
      <c r="PX156" s="20"/>
      <c r="PY156" s="20"/>
      <c r="PZ156" s="20"/>
      <c r="QA156" s="20"/>
      <c r="QB156" s="20"/>
      <c r="QC156" s="20"/>
      <c r="QD156" s="20"/>
      <c r="QE156" s="20"/>
      <c r="QF156" s="20"/>
      <c r="QG156" s="20"/>
      <c r="QH156" s="20"/>
      <c r="QI156" s="20"/>
      <c r="QJ156" s="20"/>
      <c r="QK156" s="20"/>
      <c r="QL156" s="20"/>
      <c r="QM156" s="20"/>
      <c r="QN156" s="20"/>
      <c r="QO156" s="20"/>
      <c r="QP156" s="20"/>
      <c r="QQ156" s="20"/>
      <c r="QR156" s="20"/>
      <c r="QS156" s="20"/>
      <c r="QT156" s="20"/>
      <c r="QU156" s="20"/>
      <c r="QV156" s="20"/>
      <c r="QW156" s="20"/>
      <c r="QX156" s="20"/>
      <c r="QY156" s="20"/>
      <c r="QZ156" s="20"/>
      <c r="RA156" s="20"/>
      <c r="RB156" s="20"/>
      <c r="RC156" s="20"/>
      <c r="RD156" s="20"/>
      <c r="RE156" s="20"/>
      <c r="RF156" s="20"/>
      <c r="RG156" s="20"/>
      <c r="RH156" s="20"/>
      <c r="RI156" s="20"/>
      <c r="RJ156" s="20"/>
      <c r="RK156" s="20"/>
      <c r="RL156" s="20"/>
      <c r="RM156" s="20"/>
      <c r="RN156" s="20"/>
      <c r="RO156" s="20"/>
      <c r="RP156" s="20"/>
      <c r="RQ156" s="20"/>
      <c r="RR156" s="20"/>
      <c r="RS156" s="20"/>
      <c r="RT156" s="20"/>
      <c r="RU156" s="20"/>
      <c r="RV156" s="20"/>
      <c r="RW156" s="20"/>
      <c r="RX156" s="20"/>
      <c r="RY156" s="20"/>
      <c r="RZ156" s="20"/>
      <c r="SA156" s="20"/>
      <c r="SB156" s="20"/>
      <c r="SC156" s="20"/>
      <c r="SD156" s="20"/>
      <c r="SE156" s="20"/>
      <c r="SF156" s="20"/>
      <c r="SG156" s="20"/>
      <c r="SH156" s="20"/>
      <c r="SI156" s="20"/>
      <c r="SJ156" s="20"/>
      <c r="SK156" s="20"/>
      <c r="SL156" s="20"/>
      <c r="SM156" s="20"/>
      <c r="SN156" s="20"/>
      <c r="SO156" s="20"/>
      <c r="SP156" s="20"/>
      <c r="SQ156" s="20"/>
      <c r="SR156" s="20"/>
      <c r="SS156" s="20"/>
      <c r="ST156" s="20"/>
      <c r="SU156" s="20"/>
      <c r="SV156" s="20"/>
      <c r="SW156" s="20"/>
      <c r="SX156" s="20"/>
      <c r="SY156" s="20"/>
      <c r="SZ156" s="20"/>
      <c r="TA156" s="20"/>
      <c r="TB156" s="20"/>
      <c r="TC156" s="20"/>
      <c r="TD156" s="20"/>
      <c r="TE156" s="20"/>
      <c r="TF156" s="20"/>
      <c r="TG156" s="20"/>
      <c r="TH156" s="20"/>
      <c r="TI156" s="20"/>
    </row>
    <row r="157" spans="1:529" s="12" customFormat="1" ht="37.5" x14ac:dyDescent="0.25">
      <c r="A157" s="79" t="s">
        <v>357</v>
      </c>
      <c r="B157" s="80" t="str">
        <f>'дод 5'!A106</f>
        <v>3172</v>
      </c>
      <c r="C157" s="80">
        <f>'дод 5'!B106</f>
        <v>1010</v>
      </c>
      <c r="D157" s="82" t="s">
        <v>409</v>
      </c>
      <c r="E157" s="121">
        <v>90</v>
      </c>
      <c r="F157" s="121"/>
      <c r="G157" s="121"/>
      <c r="H157" s="121"/>
      <c r="I157" s="121"/>
      <c r="J157" s="121"/>
      <c r="K157" s="128">
        <f t="shared" si="92"/>
        <v>0</v>
      </c>
      <c r="L157" s="121">
        <f t="shared" si="90"/>
        <v>0</v>
      </c>
      <c r="M157" s="121"/>
      <c r="N157" s="121"/>
      <c r="O157" s="121"/>
      <c r="P157" s="121"/>
      <c r="Q157" s="121"/>
      <c r="R157" s="121">
        <f t="shared" si="91"/>
        <v>0</v>
      </c>
      <c r="S157" s="121"/>
      <c r="T157" s="121"/>
      <c r="U157" s="121"/>
      <c r="V157" s="121"/>
      <c r="W157" s="121"/>
      <c r="X157" s="122"/>
      <c r="Y157" s="123">
        <f t="shared" si="93"/>
        <v>0</v>
      </c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3"/>
      <c r="NU157" s="13"/>
      <c r="NV157" s="13"/>
      <c r="NW157" s="13"/>
      <c r="NX157" s="13"/>
      <c r="NY157" s="13"/>
      <c r="NZ157" s="13"/>
      <c r="OA157" s="13"/>
      <c r="OB157" s="13"/>
      <c r="OC157" s="13"/>
      <c r="OD157" s="13"/>
      <c r="OE157" s="13"/>
      <c r="OF157" s="13"/>
      <c r="OG157" s="13"/>
      <c r="OH157" s="13"/>
      <c r="OI157" s="13"/>
      <c r="OJ157" s="13"/>
      <c r="OK157" s="13"/>
      <c r="OL157" s="13"/>
      <c r="OM157" s="13"/>
      <c r="ON157" s="13"/>
      <c r="OO157" s="13"/>
      <c r="OP157" s="13"/>
      <c r="OQ157" s="13"/>
      <c r="OR157" s="13"/>
      <c r="OS157" s="13"/>
      <c r="OT157" s="13"/>
      <c r="OU157" s="13"/>
      <c r="OV157" s="13"/>
      <c r="OW157" s="13"/>
      <c r="OX157" s="13"/>
      <c r="OY157" s="13"/>
      <c r="OZ157" s="13"/>
      <c r="PA157" s="13"/>
      <c r="PB157" s="13"/>
      <c r="PC157" s="13"/>
      <c r="PD157" s="13"/>
      <c r="PE157" s="13"/>
      <c r="PF157" s="13"/>
      <c r="PG157" s="13"/>
      <c r="PH157" s="13"/>
      <c r="PI157" s="13"/>
      <c r="PJ157" s="13"/>
      <c r="PK157" s="13"/>
      <c r="PL157" s="13"/>
      <c r="PM157" s="13"/>
      <c r="PN157" s="13"/>
      <c r="PO157" s="13"/>
      <c r="PP157" s="13"/>
      <c r="PQ157" s="13"/>
      <c r="PR157" s="13"/>
      <c r="PS157" s="13"/>
      <c r="PT157" s="13"/>
      <c r="PU157" s="13"/>
      <c r="PV157" s="13"/>
      <c r="PW157" s="13"/>
      <c r="PX157" s="13"/>
      <c r="PY157" s="13"/>
      <c r="PZ157" s="13"/>
      <c r="QA157" s="13"/>
      <c r="QB157" s="13"/>
      <c r="QC157" s="13"/>
      <c r="QD157" s="13"/>
      <c r="QE157" s="13"/>
      <c r="QF157" s="13"/>
      <c r="QG157" s="13"/>
      <c r="QH157" s="13"/>
      <c r="QI157" s="13"/>
      <c r="QJ157" s="13"/>
      <c r="QK157" s="13"/>
      <c r="QL157" s="13"/>
      <c r="QM157" s="13"/>
      <c r="QN157" s="13"/>
      <c r="QO157" s="13"/>
      <c r="QP157" s="13"/>
      <c r="QQ157" s="13"/>
      <c r="QR157" s="13"/>
      <c r="QS157" s="13"/>
      <c r="QT157" s="13"/>
      <c r="QU157" s="13"/>
      <c r="QV157" s="13"/>
      <c r="QW157" s="13"/>
      <c r="QX157" s="13"/>
      <c r="QY157" s="13"/>
      <c r="QZ157" s="13"/>
      <c r="RA157" s="13"/>
      <c r="RB157" s="13"/>
      <c r="RC157" s="13"/>
      <c r="RD157" s="13"/>
      <c r="RE157" s="13"/>
      <c r="RF157" s="13"/>
      <c r="RG157" s="13"/>
      <c r="RH157" s="13"/>
      <c r="RI157" s="13"/>
      <c r="RJ157" s="13"/>
      <c r="RK157" s="13"/>
      <c r="RL157" s="13"/>
      <c r="RM157" s="13"/>
      <c r="RN157" s="13"/>
      <c r="RO157" s="13"/>
      <c r="RP157" s="13"/>
      <c r="RQ157" s="13"/>
      <c r="RR157" s="13"/>
      <c r="RS157" s="13"/>
      <c r="RT157" s="13"/>
      <c r="RU157" s="13"/>
      <c r="RV157" s="13"/>
      <c r="RW157" s="13"/>
      <c r="RX157" s="13"/>
      <c r="RY157" s="13"/>
      <c r="RZ157" s="13"/>
      <c r="SA157" s="13"/>
      <c r="SB157" s="13"/>
      <c r="SC157" s="13"/>
      <c r="SD157" s="13"/>
      <c r="SE157" s="13"/>
      <c r="SF157" s="13"/>
      <c r="SG157" s="13"/>
      <c r="SH157" s="13"/>
      <c r="SI157" s="13"/>
      <c r="SJ157" s="13"/>
      <c r="SK157" s="13"/>
      <c r="SL157" s="13"/>
      <c r="SM157" s="13"/>
      <c r="SN157" s="13"/>
      <c r="SO157" s="13"/>
      <c r="SP157" s="13"/>
      <c r="SQ157" s="13"/>
      <c r="SR157" s="13"/>
      <c r="SS157" s="13"/>
      <c r="ST157" s="13"/>
      <c r="SU157" s="13"/>
      <c r="SV157" s="13"/>
      <c r="SW157" s="13"/>
      <c r="SX157" s="13"/>
      <c r="SY157" s="13"/>
      <c r="SZ157" s="13"/>
      <c r="TA157" s="13"/>
      <c r="TB157" s="13"/>
      <c r="TC157" s="13"/>
      <c r="TD157" s="13"/>
      <c r="TE157" s="13"/>
      <c r="TF157" s="13"/>
      <c r="TG157" s="13"/>
      <c r="TH157" s="13"/>
      <c r="TI157" s="13"/>
    </row>
    <row r="158" spans="1:529" s="14" customFormat="1" ht="18.75" x14ac:dyDescent="0.25">
      <c r="A158" s="99"/>
      <c r="B158" s="100"/>
      <c r="C158" s="100"/>
      <c r="D158" s="108" t="s">
        <v>396</v>
      </c>
      <c r="E158" s="124">
        <v>90</v>
      </c>
      <c r="F158" s="124"/>
      <c r="G158" s="124"/>
      <c r="H158" s="124"/>
      <c r="I158" s="124"/>
      <c r="J158" s="124"/>
      <c r="K158" s="129">
        <f t="shared" si="92"/>
        <v>0</v>
      </c>
      <c r="L158" s="124">
        <f t="shared" si="90"/>
        <v>0</v>
      </c>
      <c r="M158" s="124"/>
      <c r="N158" s="124"/>
      <c r="O158" s="124"/>
      <c r="P158" s="124"/>
      <c r="Q158" s="124"/>
      <c r="R158" s="124">
        <f t="shared" si="91"/>
        <v>0</v>
      </c>
      <c r="S158" s="124"/>
      <c r="T158" s="124"/>
      <c r="U158" s="124"/>
      <c r="V158" s="124"/>
      <c r="W158" s="124"/>
      <c r="X158" s="125"/>
      <c r="Y158" s="126">
        <f t="shared" si="93"/>
        <v>0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  <c r="PZ158" s="20"/>
      <c r="QA158" s="20"/>
      <c r="QB158" s="20"/>
      <c r="QC158" s="20"/>
      <c r="QD158" s="20"/>
      <c r="QE158" s="20"/>
      <c r="QF158" s="20"/>
      <c r="QG158" s="20"/>
      <c r="QH158" s="20"/>
      <c r="QI158" s="20"/>
      <c r="QJ158" s="20"/>
      <c r="QK158" s="20"/>
      <c r="QL158" s="20"/>
      <c r="QM158" s="20"/>
      <c r="QN158" s="20"/>
      <c r="QO158" s="20"/>
      <c r="QP158" s="20"/>
      <c r="QQ158" s="20"/>
      <c r="QR158" s="20"/>
      <c r="QS158" s="20"/>
      <c r="QT158" s="20"/>
      <c r="QU158" s="20"/>
      <c r="QV158" s="20"/>
      <c r="QW158" s="20"/>
      <c r="QX158" s="20"/>
      <c r="QY158" s="20"/>
      <c r="QZ158" s="20"/>
      <c r="RA158" s="20"/>
      <c r="RB158" s="20"/>
      <c r="RC158" s="20"/>
      <c r="RD158" s="20"/>
      <c r="RE158" s="20"/>
      <c r="RF158" s="20"/>
      <c r="RG158" s="20"/>
      <c r="RH158" s="20"/>
      <c r="RI158" s="20"/>
      <c r="RJ158" s="20"/>
      <c r="RK158" s="20"/>
      <c r="RL158" s="20"/>
      <c r="RM158" s="20"/>
      <c r="RN158" s="20"/>
      <c r="RO158" s="20"/>
      <c r="RP158" s="20"/>
      <c r="RQ158" s="20"/>
      <c r="RR158" s="20"/>
      <c r="RS158" s="20"/>
      <c r="RT158" s="20"/>
      <c r="RU158" s="20"/>
      <c r="RV158" s="20"/>
      <c r="RW158" s="20"/>
      <c r="RX158" s="20"/>
      <c r="RY158" s="20"/>
      <c r="RZ158" s="20"/>
      <c r="SA158" s="20"/>
      <c r="SB158" s="20"/>
      <c r="SC158" s="20"/>
      <c r="SD158" s="20"/>
      <c r="SE158" s="20"/>
      <c r="SF158" s="20"/>
      <c r="SG158" s="20"/>
      <c r="SH158" s="20"/>
      <c r="SI158" s="20"/>
      <c r="SJ158" s="20"/>
      <c r="SK158" s="20"/>
      <c r="SL158" s="20"/>
      <c r="SM158" s="20"/>
      <c r="SN158" s="20"/>
      <c r="SO158" s="20"/>
      <c r="SP158" s="20"/>
      <c r="SQ158" s="20"/>
      <c r="SR158" s="20"/>
      <c r="SS158" s="20"/>
      <c r="ST158" s="20"/>
      <c r="SU158" s="20"/>
      <c r="SV158" s="20"/>
      <c r="SW158" s="20"/>
      <c r="SX158" s="20"/>
      <c r="SY158" s="20"/>
      <c r="SZ158" s="20"/>
      <c r="TA158" s="20"/>
      <c r="TB158" s="20"/>
      <c r="TC158" s="20"/>
      <c r="TD158" s="20"/>
      <c r="TE158" s="20"/>
      <c r="TF158" s="20"/>
      <c r="TG158" s="20"/>
      <c r="TH158" s="20"/>
      <c r="TI158" s="20"/>
    </row>
    <row r="159" spans="1:529" s="12" customFormat="1" ht="96.75" customHeight="1" x14ac:dyDescent="0.25">
      <c r="A159" s="79" t="s">
        <v>189</v>
      </c>
      <c r="B159" s="80" t="str">
        <f>'дод 5'!A108</f>
        <v>3180</v>
      </c>
      <c r="C159" s="80" t="str">
        <f>'дод 5'!B108</f>
        <v>1060</v>
      </c>
      <c r="D159" s="82" t="str">
        <f>'дод 5'!C108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9" s="121">
        <v>2213520</v>
      </c>
      <c r="F159" s="121"/>
      <c r="G159" s="121"/>
      <c r="H159" s="121">
        <v>835206.87</v>
      </c>
      <c r="I159" s="121"/>
      <c r="J159" s="121"/>
      <c r="K159" s="128">
        <f t="shared" si="92"/>
        <v>37.732067928006067</v>
      </c>
      <c r="L159" s="121">
        <f t="shared" si="90"/>
        <v>0</v>
      </c>
      <c r="M159" s="121"/>
      <c r="N159" s="121"/>
      <c r="O159" s="121"/>
      <c r="P159" s="121"/>
      <c r="Q159" s="121"/>
      <c r="R159" s="121">
        <f t="shared" si="91"/>
        <v>0</v>
      </c>
      <c r="S159" s="121"/>
      <c r="T159" s="121"/>
      <c r="U159" s="121"/>
      <c r="V159" s="121"/>
      <c r="W159" s="121"/>
      <c r="X159" s="122"/>
      <c r="Y159" s="123">
        <f t="shared" si="93"/>
        <v>835206.87</v>
      </c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3"/>
      <c r="NU159" s="13"/>
      <c r="NV159" s="13"/>
      <c r="NW159" s="13"/>
      <c r="NX159" s="13"/>
      <c r="NY159" s="13"/>
      <c r="NZ159" s="13"/>
      <c r="OA159" s="13"/>
      <c r="OB159" s="13"/>
      <c r="OC159" s="13"/>
      <c r="OD159" s="13"/>
      <c r="OE159" s="13"/>
      <c r="OF159" s="13"/>
      <c r="OG159" s="13"/>
      <c r="OH159" s="13"/>
      <c r="OI159" s="13"/>
      <c r="OJ159" s="13"/>
      <c r="OK159" s="13"/>
      <c r="OL159" s="13"/>
      <c r="OM159" s="13"/>
      <c r="ON159" s="13"/>
      <c r="OO159" s="13"/>
      <c r="OP159" s="13"/>
      <c r="OQ159" s="13"/>
      <c r="OR159" s="13"/>
      <c r="OS159" s="13"/>
      <c r="OT159" s="13"/>
      <c r="OU159" s="13"/>
      <c r="OV159" s="13"/>
      <c r="OW159" s="13"/>
      <c r="OX159" s="13"/>
      <c r="OY159" s="13"/>
      <c r="OZ159" s="13"/>
      <c r="PA159" s="13"/>
      <c r="PB159" s="13"/>
      <c r="PC159" s="13"/>
      <c r="PD159" s="13"/>
      <c r="PE159" s="13"/>
      <c r="PF159" s="13"/>
      <c r="PG159" s="13"/>
      <c r="PH159" s="13"/>
      <c r="PI159" s="13"/>
      <c r="PJ159" s="13"/>
      <c r="PK159" s="13"/>
      <c r="PL159" s="13"/>
      <c r="PM159" s="13"/>
      <c r="PN159" s="13"/>
      <c r="PO159" s="13"/>
      <c r="PP159" s="13"/>
      <c r="PQ159" s="13"/>
      <c r="PR159" s="13"/>
      <c r="PS159" s="13"/>
      <c r="PT159" s="13"/>
      <c r="PU159" s="13"/>
      <c r="PV159" s="13"/>
      <c r="PW159" s="13"/>
      <c r="PX159" s="13"/>
      <c r="PY159" s="13"/>
      <c r="PZ159" s="13"/>
      <c r="QA159" s="13"/>
      <c r="QB159" s="13"/>
      <c r="QC159" s="13"/>
      <c r="QD159" s="13"/>
      <c r="QE159" s="13"/>
      <c r="QF159" s="13"/>
      <c r="QG159" s="13"/>
      <c r="QH159" s="13"/>
      <c r="QI159" s="13"/>
      <c r="QJ159" s="13"/>
      <c r="QK159" s="13"/>
      <c r="QL159" s="13"/>
      <c r="QM159" s="13"/>
      <c r="QN159" s="13"/>
      <c r="QO159" s="13"/>
      <c r="QP159" s="13"/>
      <c r="QQ159" s="13"/>
      <c r="QR159" s="13"/>
      <c r="QS159" s="13"/>
      <c r="QT159" s="13"/>
      <c r="QU159" s="13"/>
      <c r="QV159" s="13"/>
      <c r="QW159" s="13"/>
      <c r="QX159" s="13"/>
      <c r="QY159" s="13"/>
      <c r="QZ159" s="13"/>
      <c r="RA159" s="13"/>
      <c r="RB159" s="13"/>
      <c r="RC159" s="13"/>
      <c r="RD159" s="13"/>
      <c r="RE159" s="13"/>
      <c r="RF159" s="13"/>
      <c r="RG159" s="13"/>
      <c r="RH159" s="13"/>
      <c r="RI159" s="13"/>
      <c r="RJ159" s="13"/>
      <c r="RK159" s="13"/>
      <c r="RL159" s="13"/>
      <c r="RM159" s="13"/>
      <c r="RN159" s="13"/>
      <c r="RO159" s="13"/>
      <c r="RP159" s="13"/>
      <c r="RQ159" s="13"/>
      <c r="RR159" s="13"/>
      <c r="RS159" s="13"/>
      <c r="RT159" s="13"/>
      <c r="RU159" s="13"/>
      <c r="RV159" s="13"/>
      <c r="RW159" s="13"/>
      <c r="RX159" s="13"/>
      <c r="RY159" s="13"/>
      <c r="RZ159" s="13"/>
      <c r="SA159" s="13"/>
      <c r="SB159" s="13"/>
      <c r="SC159" s="13"/>
      <c r="SD159" s="13"/>
      <c r="SE159" s="13"/>
      <c r="SF159" s="13"/>
      <c r="SG159" s="13"/>
      <c r="SH159" s="13"/>
      <c r="SI159" s="13"/>
      <c r="SJ159" s="13"/>
      <c r="SK159" s="13"/>
      <c r="SL159" s="13"/>
      <c r="SM159" s="13"/>
      <c r="SN159" s="13"/>
      <c r="SO159" s="13"/>
      <c r="SP159" s="13"/>
      <c r="SQ159" s="13"/>
      <c r="SR159" s="13"/>
      <c r="SS159" s="13"/>
      <c r="ST159" s="13"/>
      <c r="SU159" s="13"/>
      <c r="SV159" s="13"/>
      <c r="SW159" s="13"/>
      <c r="SX159" s="13"/>
      <c r="SY159" s="13"/>
      <c r="SZ159" s="13"/>
      <c r="TA159" s="13"/>
      <c r="TB159" s="13"/>
      <c r="TC159" s="13"/>
      <c r="TD159" s="13"/>
      <c r="TE159" s="13"/>
      <c r="TF159" s="13"/>
      <c r="TG159" s="13"/>
      <c r="TH159" s="13"/>
      <c r="TI159" s="13"/>
    </row>
    <row r="160" spans="1:529" s="12" customFormat="1" ht="37.5" x14ac:dyDescent="0.25">
      <c r="A160" s="79" t="s">
        <v>311</v>
      </c>
      <c r="B160" s="80" t="str">
        <f>'дод 5'!A109</f>
        <v>3191</v>
      </c>
      <c r="C160" s="80" t="str">
        <f>'дод 5'!B109</f>
        <v>1030</v>
      </c>
      <c r="D160" s="82" t="str">
        <f>'дод 5'!C109</f>
        <v>Інші видатки на соціальний захист ветеранів війни та праці</v>
      </c>
      <c r="E160" s="121">
        <v>2089960</v>
      </c>
      <c r="F160" s="121"/>
      <c r="G160" s="121"/>
      <c r="H160" s="121">
        <v>589833.06000000006</v>
      </c>
      <c r="I160" s="121"/>
      <c r="J160" s="121"/>
      <c r="K160" s="128">
        <f t="shared" si="92"/>
        <v>28.222217650098568</v>
      </c>
      <c r="L160" s="121">
        <f t="shared" si="90"/>
        <v>0</v>
      </c>
      <c r="M160" s="121"/>
      <c r="N160" s="121"/>
      <c r="O160" s="121"/>
      <c r="P160" s="121"/>
      <c r="Q160" s="121"/>
      <c r="R160" s="121">
        <f t="shared" si="91"/>
        <v>0</v>
      </c>
      <c r="S160" s="121"/>
      <c r="T160" s="121"/>
      <c r="U160" s="121"/>
      <c r="V160" s="121"/>
      <c r="W160" s="121"/>
      <c r="X160" s="122"/>
      <c r="Y160" s="123">
        <f t="shared" si="93"/>
        <v>589833.06000000006</v>
      </c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  <c r="PV160" s="13"/>
      <c r="PW160" s="13"/>
      <c r="PX160" s="13"/>
      <c r="PY160" s="13"/>
      <c r="PZ160" s="13"/>
      <c r="QA160" s="13"/>
      <c r="QB160" s="13"/>
      <c r="QC160" s="13"/>
      <c r="QD160" s="13"/>
      <c r="QE160" s="13"/>
      <c r="QF160" s="13"/>
      <c r="QG160" s="13"/>
      <c r="QH160" s="13"/>
      <c r="QI160" s="13"/>
      <c r="QJ160" s="13"/>
      <c r="QK160" s="13"/>
      <c r="QL160" s="13"/>
      <c r="QM160" s="13"/>
      <c r="QN160" s="13"/>
      <c r="QO160" s="13"/>
      <c r="QP160" s="13"/>
      <c r="QQ160" s="13"/>
      <c r="QR160" s="13"/>
      <c r="QS160" s="13"/>
      <c r="QT160" s="13"/>
      <c r="QU160" s="13"/>
      <c r="QV160" s="13"/>
      <c r="QW160" s="13"/>
      <c r="QX160" s="13"/>
      <c r="QY160" s="13"/>
      <c r="QZ160" s="13"/>
      <c r="RA160" s="13"/>
      <c r="RB160" s="13"/>
      <c r="RC160" s="13"/>
      <c r="RD160" s="13"/>
      <c r="RE160" s="13"/>
      <c r="RF160" s="13"/>
      <c r="RG160" s="13"/>
      <c r="RH160" s="13"/>
      <c r="RI160" s="13"/>
      <c r="RJ160" s="13"/>
      <c r="RK160" s="13"/>
      <c r="RL160" s="13"/>
      <c r="RM160" s="13"/>
      <c r="RN160" s="13"/>
      <c r="RO160" s="13"/>
      <c r="RP160" s="13"/>
      <c r="RQ160" s="13"/>
      <c r="RR160" s="13"/>
      <c r="RS160" s="13"/>
      <c r="RT160" s="13"/>
      <c r="RU160" s="13"/>
      <c r="RV160" s="13"/>
      <c r="RW160" s="13"/>
      <c r="RX160" s="13"/>
      <c r="RY160" s="13"/>
      <c r="RZ160" s="13"/>
      <c r="SA160" s="13"/>
      <c r="SB160" s="13"/>
      <c r="SC160" s="13"/>
      <c r="SD160" s="13"/>
      <c r="SE160" s="13"/>
      <c r="SF160" s="13"/>
      <c r="SG160" s="13"/>
      <c r="SH160" s="13"/>
      <c r="SI160" s="13"/>
      <c r="SJ160" s="13"/>
      <c r="SK160" s="13"/>
      <c r="SL160" s="13"/>
      <c r="SM160" s="13"/>
      <c r="SN160" s="13"/>
      <c r="SO160" s="13"/>
      <c r="SP160" s="13"/>
      <c r="SQ160" s="13"/>
      <c r="SR160" s="13"/>
      <c r="SS160" s="13"/>
      <c r="ST160" s="13"/>
      <c r="SU160" s="13"/>
      <c r="SV160" s="13"/>
      <c r="SW160" s="13"/>
      <c r="SX160" s="13"/>
      <c r="SY160" s="13"/>
      <c r="SZ160" s="13"/>
      <c r="TA160" s="13"/>
      <c r="TB160" s="13"/>
      <c r="TC160" s="13"/>
      <c r="TD160" s="13"/>
      <c r="TE160" s="13"/>
      <c r="TF160" s="13"/>
      <c r="TG160" s="13"/>
      <c r="TH160" s="13"/>
      <c r="TI160" s="13"/>
    </row>
    <row r="161" spans="1:529" s="12" customFormat="1" ht="60" customHeight="1" x14ac:dyDescent="0.25">
      <c r="A161" s="79" t="s">
        <v>312</v>
      </c>
      <c r="B161" s="80" t="str">
        <f>'дод 5'!A110</f>
        <v>3192</v>
      </c>
      <c r="C161" s="80" t="str">
        <f>'дод 5'!B110</f>
        <v>1030</v>
      </c>
      <c r="D161" s="82" t="s">
        <v>508</v>
      </c>
      <c r="E161" s="121">
        <v>2250688</v>
      </c>
      <c r="F161" s="121"/>
      <c r="G161" s="121"/>
      <c r="H161" s="121">
        <v>460975.13</v>
      </c>
      <c r="I161" s="121"/>
      <c r="J161" s="121"/>
      <c r="K161" s="128">
        <f t="shared" si="92"/>
        <v>20.481520761651549</v>
      </c>
      <c r="L161" s="121">
        <f t="shared" si="90"/>
        <v>0</v>
      </c>
      <c r="M161" s="121"/>
      <c r="N161" s="121"/>
      <c r="O161" s="121"/>
      <c r="P161" s="121"/>
      <c r="Q161" s="121"/>
      <c r="R161" s="121">
        <f t="shared" si="91"/>
        <v>0</v>
      </c>
      <c r="S161" s="121"/>
      <c r="T161" s="121"/>
      <c r="U161" s="121"/>
      <c r="V161" s="121"/>
      <c r="W161" s="121"/>
      <c r="X161" s="122"/>
      <c r="Y161" s="123">
        <f t="shared" si="93"/>
        <v>460975.13</v>
      </c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  <c r="PV161" s="13"/>
      <c r="PW161" s="13"/>
      <c r="PX161" s="13"/>
      <c r="PY161" s="13"/>
      <c r="PZ161" s="13"/>
      <c r="QA161" s="13"/>
      <c r="QB161" s="13"/>
      <c r="QC161" s="13"/>
      <c r="QD161" s="13"/>
      <c r="QE161" s="13"/>
      <c r="QF161" s="13"/>
      <c r="QG161" s="13"/>
      <c r="QH161" s="13"/>
      <c r="QI161" s="13"/>
      <c r="QJ161" s="13"/>
      <c r="QK161" s="13"/>
      <c r="QL161" s="13"/>
      <c r="QM161" s="13"/>
      <c r="QN161" s="13"/>
      <c r="QO161" s="13"/>
      <c r="QP161" s="13"/>
      <c r="QQ161" s="13"/>
      <c r="QR161" s="13"/>
      <c r="QS161" s="13"/>
      <c r="QT161" s="13"/>
      <c r="QU161" s="13"/>
      <c r="QV161" s="13"/>
      <c r="QW161" s="13"/>
      <c r="QX161" s="13"/>
      <c r="QY161" s="13"/>
      <c r="QZ161" s="13"/>
      <c r="RA161" s="13"/>
      <c r="RB161" s="13"/>
      <c r="RC161" s="13"/>
      <c r="RD161" s="13"/>
      <c r="RE161" s="13"/>
      <c r="RF161" s="13"/>
      <c r="RG161" s="13"/>
      <c r="RH161" s="13"/>
      <c r="RI161" s="13"/>
      <c r="RJ161" s="13"/>
      <c r="RK161" s="13"/>
      <c r="RL161" s="13"/>
      <c r="RM161" s="13"/>
      <c r="RN161" s="13"/>
      <c r="RO161" s="13"/>
      <c r="RP161" s="13"/>
      <c r="RQ161" s="13"/>
      <c r="RR161" s="13"/>
      <c r="RS161" s="13"/>
      <c r="RT161" s="13"/>
      <c r="RU161" s="13"/>
      <c r="RV161" s="13"/>
      <c r="RW161" s="13"/>
      <c r="RX161" s="13"/>
      <c r="RY161" s="13"/>
      <c r="RZ161" s="13"/>
      <c r="SA161" s="13"/>
      <c r="SB161" s="13"/>
      <c r="SC161" s="13"/>
      <c r="SD161" s="13"/>
      <c r="SE161" s="13"/>
      <c r="SF161" s="13"/>
      <c r="SG161" s="13"/>
      <c r="SH161" s="13"/>
      <c r="SI161" s="13"/>
      <c r="SJ161" s="13"/>
      <c r="SK161" s="13"/>
      <c r="SL161" s="13"/>
      <c r="SM161" s="13"/>
      <c r="SN161" s="13"/>
      <c r="SO161" s="13"/>
      <c r="SP161" s="13"/>
      <c r="SQ161" s="13"/>
      <c r="SR161" s="13"/>
      <c r="SS161" s="13"/>
      <c r="ST161" s="13"/>
      <c r="SU161" s="13"/>
      <c r="SV161" s="13"/>
      <c r="SW161" s="13"/>
      <c r="SX161" s="13"/>
      <c r="SY161" s="13"/>
      <c r="SZ161" s="13"/>
      <c r="TA161" s="13"/>
      <c r="TB161" s="13"/>
      <c r="TC161" s="13"/>
      <c r="TD161" s="13"/>
      <c r="TE161" s="13"/>
      <c r="TF161" s="13"/>
      <c r="TG161" s="13"/>
      <c r="TH161" s="13"/>
      <c r="TI161" s="13"/>
    </row>
    <row r="162" spans="1:529" s="12" customFormat="1" ht="42.75" customHeight="1" x14ac:dyDescent="0.25">
      <c r="A162" s="79" t="s">
        <v>190</v>
      </c>
      <c r="B162" s="80" t="str">
        <f>'дод 5'!A111</f>
        <v>3200</v>
      </c>
      <c r="C162" s="80" t="str">
        <f>'дод 5'!B111</f>
        <v>1090</v>
      </c>
      <c r="D162" s="82" t="str">
        <f>'дод 5'!C111</f>
        <v>Забезпечення обробки інформації з нарахування та виплати допомог і компенсацій</v>
      </c>
      <c r="E162" s="121">
        <v>92000</v>
      </c>
      <c r="F162" s="121"/>
      <c r="G162" s="121"/>
      <c r="H162" s="121">
        <v>9000</v>
      </c>
      <c r="I162" s="121"/>
      <c r="J162" s="121"/>
      <c r="K162" s="128">
        <f t="shared" si="92"/>
        <v>9.7826086956521738</v>
      </c>
      <c r="L162" s="121">
        <f t="shared" si="90"/>
        <v>0</v>
      </c>
      <c r="M162" s="121"/>
      <c r="N162" s="121"/>
      <c r="O162" s="121"/>
      <c r="P162" s="121"/>
      <c r="Q162" s="121"/>
      <c r="R162" s="121">
        <f t="shared" si="91"/>
        <v>0</v>
      </c>
      <c r="S162" s="121"/>
      <c r="T162" s="121"/>
      <c r="U162" s="121"/>
      <c r="V162" s="121"/>
      <c r="W162" s="121"/>
      <c r="X162" s="122"/>
      <c r="Y162" s="123">
        <f t="shared" si="93"/>
        <v>9000</v>
      </c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  <c r="QG162" s="13"/>
      <c r="QH162" s="13"/>
      <c r="QI162" s="13"/>
      <c r="QJ162" s="13"/>
      <c r="QK162" s="13"/>
      <c r="QL162" s="13"/>
      <c r="QM162" s="13"/>
      <c r="QN162" s="13"/>
      <c r="QO162" s="13"/>
      <c r="QP162" s="13"/>
      <c r="QQ162" s="13"/>
      <c r="QR162" s="13"/>
      <c r="QS162" s="13"/>
      <c r="QT162" s="13"/>
      <c r="QU162" s="13"/>
      <c r="QV162" s="13"/>
      <c r="QW162" s="13"/>
      <c r="QX162" s="13"/>
      <c r="QY162" s="13"/>
      <c r="QZ162" s="13"/>
      <c r="RA162" s="13"/>
      <c r="RB162" s="13"/>
      <c r="RC162" s="13"/>
      <c r="RD162" s="13"/>
      <c r="RE162" s="13"/>
      <c r="RF162" s="13"/>
      <c r="RG162" s="13"/>
      <c r="RH162" s="13"/>
      <c r="RI162" s="13"/>
      <c r="RJ162" s="13"/>
      <c r="RK162" s="13"/>
      <c r="RL162" s="13"/>
      <c r="RM162" s="13"/>
      <c r="RN162" s="13"/>
      <c r="RO162" s="13"/>
      <c r="RP162" s="13"/>
      <c r="RQ162" s="13"/>
      <c r="RR162" s="13"/>
      <c r="RS162" s="13"/>
      <c r="RT162" s="13"/>
      <c r="RU162" s="13"/>
      <c r="RV162" s="13"/>
      <c r="RW162" s="13"/>
      <c r="RX162" s="13"/>
      <c r="RY162" s="13"/>
      <c r="RZ162" s="13"/>
      <c r="SA162" s="13"/>
      <c r="SB162" s="13"/>
      <c r="SC162" s="13"/>
      <c r="SD162" s="13"/>
      <c r="SE162" s="13"/>
      <c r="SF162" s="13"/>
      <c r="SG162" s="13"/>
      <c r="SH162" s="13"/>
      <c r="SI162" s="13"/>
      <c r="SJ162" s="13"/>
      <c r="SK162" s="13"/>
      <c r="SL162" s="13"/>
      <c r="SM162" s="13"/>
      <c r="SN162" s="13"/>
      <c r="SO162" s="13"/>
      <c r="SP162" s="13"/>
      <c r="SQ162" s="13"/>
      <c r="SR162" s="13"/>
      <c r="SS162" s="13"/>
      <c r="ST162" s="13"/>
      <c r="SU162" s="13"/>
      <c r="SV162" s="13"/>
      <c r="SW162" s="13"/>
      <c r="SX162" s="13"/>
      <c r="SY162" s="13"/>
      <c r="SZ162" s="13"/>
      <c r="TA162" s="13"/>
      <c r="TB162" s="13"/>
      <c r="TC162" s="13"/>
      <c r="TD162" s="13"/>
      <c r="TE162" s="13"/>
      <c r="TF162" s="13"/>
      <c r="TG162" s="13"/>
      <c r="TH162" s="13"/>
      <c r="TI162" s="13"/>
    </row>
    <row r="163" spans="1:529" s="12" customFormat="1" ht="19.5" customHeight="1" x14ac:dyDescent="0.25">
      <c r="A163" s="83" t="s">
        <v>313</v>
      </c>
      <c r="B163" s="84" t="str">
        <f>'дод 5'!A112</f>
        <v>3210</v>
      </c>
      <c r="C163" s="84" t="str">
        <f>'дод 5'!B112</f>
        <v>1050</v>
      </c>
      <c r="D163" s="81" t="str">
        <f>'дод 5'!C112</f>
        <v>Організація та проведення громадських робіт</v>
      </c>
      <c r="E163" s="121">
        <v>50000</v>
      </c>
      <c r="F163" s="121">
        <v>40900</v>
      </c>
      <c r="G163" s="121"/>
      <c r="H163" s="121"/>
      <c r="I163" s="121"/>
      <c r="J163" s="121"/>
      <c r="K163" s="128">
        <f t="shared" si="92"/>
        <v>0</v>
      </c>
      <c r="L163" s="121">
        <f t="shared" si="90"/>
        <v>0</v>
      </c>
      <c r="M163" s="121"/>
      <c r="N163" s="121"/>
      <c r="O163" s="121"/>
      <c r="P163" s="121"/>
      <c r="Q163" s="121"/>
      <c r="R163" s="121">
        <f t="shared" si="91"/>
        <v>0</v>
      </c>
      <c r="S163" s="121"/>
      <c r="T163" s="121"/>
      <c r="U163" s="121"/>
      <c r="V163" s="121"/>
      <c r="W163" s="121"/>
      <c r="X163" s="122"/>
      <c r="Y163" s="123">
        <f t="shared" si="93"/>
        <v>0</v>
      </c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  <c r="PV163" s="13"/>
      <c r="PW163" s="13"/>
      <c r="PX163" s="13"/>
      <c r="PY163" s="13"/>
      <c r="PZ163" s="13"/>
      <c r="QA163" s="13"/>
      <c r="QB163" s="13"/>
      <c r="QC163" s="13"/>
      <c r="QD163" s="13"/>
      <c r="QE163" s="13"/>
      <c r="QF163" s="13"/>
      <c r="QG163" s="13"/>
      <c r="QH163" s="13"/>
      <c r="QI163" s="13"/>
      <c r="QJ163" s="13"/>
      <c r="QK163" s="13"/>
      <c r="QL163" s="13"/>
      <c r="QM163" s="13"/>
      <c r="QN163" s="13"/>
      <c r="QO163" s="13"/>
      <c r="QP163" s="13"/>
      <c r="QQ163" s="13"/>
      <c r="QR163" s="13"/>
      <c r="QS163" s="13"/>
      <c r="QT163" s="13"/>
      <c r="QU163" s="13"/>
      <c r="QV163" s="13"/>
      <c r="QW163" s="13"/>
      <c r="QX163" s="13"/>
      <c r="QY163" s="13"/>
      <c r="QZ163" s="13"/>
      <c r="RA163" s="13"/>
      <c r="RB163" s="13"/>
      <c r="RC163" s="13"/>
      <c r="RD163" s="13"/>
      <c r="RE163" s="13"/>
      <c r="RF163" s="13"/>
      <c r="RG163" s="13"/>
      <c r="RH163" s="13"/>
      <c r="RI163" s="13"/>
      <c r="RJ163" s="13"/>
      <c r="RK163" s="13"/>
      <c r="RL163" s="13"/>
      <c r="RM163" s="13"/>
      <c r="RN163" s="13"/>
      <c r="RO163" s="13"/>
      <c r="RP163" s="13"/>
      <c r="RQ163" s="13"/>
      <c r="RR163" s="13"/>
      <c r="RS163" s="13"/>
      <c r="RT163" s="13"/>
      <c r="RU163" s="13"/>
      <c r="RV163" s="13"/>
      <c r="RW163" s="13"/>
      <c r="RX163" s="13"/>
      <c r="RY163" s="13"/>
      <c r="RZ163" s="13"/>
      <c r="SA163" s="13"/>
      <c r="SB163" s="13"/>
      <c r="SC163" s="13"/>
      <c r="SD163" s="13"/>
      <c r="SE163" s="13"/>
      <c r="SF163" s="13"/>
      <c r="SG163" s="13"/>
      <c r="SH163" s="13"/>
      <c r="SI163" s="13"/>
      <c r="SJ163" s="13"/>
      <c r="SK163" s="13"/>
      <c r="SL163" s="13"/>
      <c r="SM163" s="13"/>
      <c r="SN163" s="13"/>
      <c r="SO163" s="13"/>
      <c r="SP163" s="13"/>
      <c r="SQ163" s="13"/>
      <c r="SR163" s="13"/>
      <c r="SS163" s="13"/>
      <c r="ST163" s="13"/>
      <c r="SU163" s="13"/>
      <c r="SV163" s="13"/>
      <c r="SW163" s="13"/>
      <c r="SX163" s="13"/>
      <c r="SY163" s="13"/>
      <c r="SZ163" s="13"/>
      <c r="TA163" s="13"/>
      <c r="TB163" s="13"/>
      <c r="TC163" s="13"/>
      <c r="TD163" s="13"/>
      <c r="TE163" s="13"/>
      <c r="TF163" s="13"/>
      <c r="TG163" s="13"/>
      <c r="TH163" s="13"/>
      <c r="TI163" s="13"/>
    </row>
    <row r="164" spans="1:529" s="12" customFormat="1" ht="225" hidden="1" customHeight="1" x14ac:dyDescent="0.25">
      <c r="A164" s="83" t="s">
        <v>441</v>
      </c>
      <c r="B164" s="84">
        <v>3221</v>
      </c>
      <c r="C164" s="83" t="s">
        <v>54</v>
      </c>
      <c r="D164" s="81" t="str">
        <f>'дод 5'!C113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4" s="121">
        <v>0</v>
      </c>
      <c r="F164" s="121"/>
      <c r="G164" s="121"/>
      <c r="H164" s="121"/>
      <c r="I164" s="121"/>
      <c r="J164" s="121"/>
      <c r="K164" s="128" t="e">
        <f t="shared" si="92"/>
        <v>#DIV/0!</v>
      </c>
      <c r="L164" s="121">
        <f t="shared" si="90"/>
        <v>0</v>
      </c>
      <c r="M164" s="121"/>
      <c r="N164" s="121"/>
      <c r="O164" s="121"/>
      <c r="P164" s="121"/>
      <c r="Q164" s="121"/>
      <c r="R164" s="121">
        <f t="shared" si="91"/>
        <v>0</v>
      </c>
      <c r="S164" s="121"/>
      <c r="T164" s="121"/>
      <c r="U164" s="121"/>
      <c r="V164" s="121"/>
      <c r="W164" s="121"/>
      <c r="X164" s="122" t="e">
        <f t="shared" si="94"/>
        <v>#DIV/0!</v>
      </c>
      <c r="Y164" s="123">
        <f t="shared" si="93"/>
        <v>0</v>
      </c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  <c r="QG164" s="13"/>
      <c r="QH164" s="13"/>
      <c r="QI164" s="13"/>
      <c r="QJ164" s="13"/>
      <c r="QK164" s="13"/>
      <c r="QL164" s="13"/>
      <c r="QM164" s="13"/>
      <c r="QN164" s="13"/>
      <c r="QO164" s="13"/>
      <c r="QP164" s="13"/>
      <c r="QQ164" s="13"/>
      <c r="QR164" s="13"/>
      <c r="QS164" s="13"/>
      <c r="QT164" s="13"/>
      <c r="QU164" s="13"/>
      <c r="QV164" s="13"/>
      <c r="QW164" s="13"/>
      <c r="QX164" s="13"/>
      <c r="QY164" s="13"/>
      <c r="QZ164" s="13"/>
      <c r="RA164" s="13"/>
      <c r="RB164" s="13"/>
      <c r="RC164" s="13"/>
      <c r="RD164" s="13"/>
      <c r="RE164" s="13"/>
      <c r="RF164" s="13"/>
      <c r="RG164" s="13"/>
      <c r="RH164" s="13"/>
      <c r="RI164" s="13"/>
      <c r="RJ164" s="13"/>
      <c r="RK164" s="13"/>
      <c r="RL164" s="13"/>
      <c r="RM164" s="13"/>
      <c r="RN164" s="13"/>
      <c r="RO164" s="13"/>
      <c r="RP164" s="13"/>
      <c r="RQ164" s="13"/>
      <c r="RR164" s="13"/>
      <c r="RS164" s="13"/>
      <c r="RT164" s="13"/>
      <c r="RU164" s="13"/>
      <c r="RV164" s="13"/>
      <c r="RW164" s="13"/>
      <c r="RX164" s="13"/>
      <c r="RY164" s="13"/>
      <c r="RZ164" s="13"/>
      <c r="SA164" s="13"/>
      <c r="SB164" s="13"/>
      <c r="SC164" s="13"/>
      <c r="SD164" s="13"/>
      <c r="SE164" s="13"/>
      <c r="SF164" s="13"/>
      <c r="SG164" s="13"/>
      <c r="SH164" s="13"/>
      <c r="SI164" s="13"/>
      <c r="SJ164" s="13"/>
      <c r="SK164" s="13"/>
      <c r="SL164" s="13"/>
      <c r="SM164" s="13"/>
      <c r="SN164" s="13"/>
      <c r="SO164" s="13"/>
      <c r="SP164" s="13"/>
      <c r="SQ164" s="13"/>
      <c r="SR164" s="13"/>
      <c r="SS164" s="13"/>
      <c r="ST164" s="13"/>
      <c r="SU164" s="13"/>
      <c r="SV164" s="13"/>
      <c r="SW164" s="13"/>
      <c r="SX164" s="13"/>
      <c r="SY164" s="13"/>
      <c r="SZ164" s="13"/>
      <c r="TA164" s="13"/>
      <c r="TB164" s="13"/>
      <c r="TC164" s="13"/>
      <c r="TD164" s="13"/>
      <c r="TE164" s="13"/>
      <c r="TF164" s="13"/>
      <c r="TG164" s="13"/>
      <c r="TH164" s="13"/>
      <c r="TI164" s="13"/>
    </row>
    <row r="165" spans="1:529" s="12" customFormat="1" ht="255.75" hidden="1" customHeight="1" x14ac:dyDescent="0.25">
      <c r="A165" s="83"/>
      <c r="B165" s="84"/>
      <c r="C165" s="83"/>
      <c r="D165" s="81" t="str">
        <f>'дод 5'!C84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5" s="121">
        <v>0</v>
      </c>
      <c r="F165" s="121"/>
      <c r="G165" s="121"/>
      <c r="H165" s="121"/>
      <c r="I165" s="121"/>
      <c r="J165" s="121"/>
      <c r="K165" s="128" t="e">
        <f t="shared" si="92"/>
        <v>#DIV/0!</v>
      </c>
      <c r="L165" s="121">
        <f t="shared" si="90"/>
        <v>0</v>
      </c>
      <c r="M165" s="121"/>
      <c r="N165" s="121"/>
      <c r="O165" s="121"/>
      <c r="P165" s="121"/>
      <c r="Q165" s="121"/>
      <c r="R165" s="121">
        <f t="shared" si="91"/>
        <v>0</v>
      </c>
      <c r="S165" s="121"/>
      <c r="T165" s="121"/>
      <c r="U165" s="121"/>
      <c r="V165" s="121"/>
      <c r="W165" s="121"/>
      <c r="X165" s="122" t="e">
        <f t="shared" si="94"/>
        <v>#DIV/0!</v>
      </c>
      <c r="Y165" s="123">
        <f t="shared" si="93"/>
        <v>0</v>
      </c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  <c r="PV165" s="13"/>
      <c r="PW165" s="13"/>
      <c r="PX165" s="13"/>
      <c r="PY165" s="13"/>
      <c r="PZ165" s="13"/>
      <c r="QA165" s="13"/>
      <c r="QB165" s="13"/>
      <c r="QC165" s="13"/>
      <c r="QD165" s="13"/>
      <c r="QE165" s="13"/>
      <c r="QF165" s="13"/>
      <c r="QG165" s="13"/>
      <c r="QH165" s="13"/>
      <c r="QI165" s="13"/>
      <c r="QJ165" s="13"/>
      <c r="QK165" s="13"/>
      <c r="QL165" s="13"/>
      <c r="QM165" s="13"/>
      <c r="QN165" s="13"/>
      <c r="QO165" s="13"/>
      <c r="QP165" s="13"/>
      <c r="QQ165" s="13"/>
      <c r="QR165" s="13"/>
      <c r="QS165" s="13"/>
      <c r="QT165" s="13"/>
      <c r="QU165" s="13"/>
      <c r="QV165" s="13"/>
      <c r="QW165" s="13"/>
      <c r="QX165" s="13"/>
      <c r="QY165" s="13"/>
      <c r="QZ165" s="13"/>
      <c r="RA165" s="13"/>
      <c r="RB165" s="13"/>
      <c r="RC165" s="13"/>
      <c r="RD165" s="13"/>
      <c r="RE165" s="13"/>
      <c r="RF165" s="13"/>
      <c r="RG165" s="13"/>
      <c r="RH165" s="13"/>
      <c r="RI165" s="13"/>
      <c r="RJ165" s="13"/>
      <c r="RK165" s="13"/>
      <c r="RL165" s="13"/>
      <c r="RM165" s="13"/>
      <c r="RN165" s="13"/>
      <c r="RO165" s="13"/>
      <c r="RP165" s="13"/>
      <c r="RQ165" s="13"/>
      <c r="RR165" s="13"/>
      <c r="RS165" s="13"/>
      <c r="RT165" s="13"/>
      <c r="RU165" s="13"/>
      <c r="RV165" s="13"/>
      <c r="RW165" s="13"/>
      <c r="RX165" s="13"/>
      <c r="RY165" s="13"/>
      <c r="RZ165" s="13"/>
      <c r="SA165" s="13"/>
      <c r="SB165" s="13"/>
      <c r="SC165" s="13"/>
      <c r="SD165" s="13"/>
      <c r="SE165" s="13"/>
      <c r="SF165" s="13"/>
      <c r="SG165" s="13"/>
      <c r="SH165" s="13"/>
      <c r="SI165" s="13"/>
      <c r="SJ165" s="13"/>
      <c r="SK165" s="13"/>
      <c r="SL165" s="13"/>
      <c r="SM165" s="13"/>
      <c r="SN165" s="13"/>
      <c r="SO165" s="13"/>
      <c r="SP165" s="13"/>
      <c r="SQ165" s="13"/>
      <c r="SR165" s="13"/>
      <c r="SS165" s="13"/>
      <c r="ST165" s="13"/>
      <c r="SU165" s="13"/>
      <c r="SV165" s="13"/>
      <c r="SW165" s="13"/>
      <c r="SX165" s="13"/>
      <c r="SY165" s="13"/>
      <c r="SZ165" s="13"/>
      <c r="TA165" s="13"/>
      <c r="TB165" s="13"/>
      <c r="TC165" s="13"/>
      <c r="TD165" s="13"/>
      <c r="TE165" s="13"/>
      <c r="TF165" s="13"/>
      <c r="TG165" s="13"/>
      <c r="TH165" s="13"/>
      <c r="TI165" s="13"/>
    </row>
    <row r="166" spans="1:529" s="12" customFormat="1" ht="174.75" hidden="1" customHeight="1" x14ac:dyDescent="0.25">
      <c r="A166" s="83" t="s">
        <v>440</v>
      </c>
      <c r="B166" s="84">
        <v>3223</v>
      </c>
      <c r="C166" s="83" t="s">
        <v>54</v>
      </c>
      <c r="D166" s="81" t="str">
        <f>'дод 5'!C115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6" s="121">
        <v>0</v>
      </c>
      <c r="F166" s="121"/>
      <c r="G166" s="121"/>
      <c r="H166" s="121"/>
      <c r="I166" s="121"/>
      <c r="J166" s="121"/>
      <c r="K166" s="128" t="e">
        <f t="shared" si="92"/>
        <v>#DIV/0!</v>
      </c>
      <c r="L166" s="121">
        <f t="shared" si="90"/>
        <v>0</v>
      </c>
      <c r="M166" s="121"/>
      <c r="N166" s="121"/>
      <c r="O166" s="121"/>
      <c r="P166" s="121"/>
      <c r="Q166" s="121"/>
      <c r="R166" s="121">
        <f t="shared" si="91"/>
        <v>0</v>
      </c>
      <c r="S166" s="121"/>
      <c r="T166" s="121"/>
      <c r="U166" s="121"/>
      <c r="V166" s="121"/>
      <c r="W166" s="121"/>
      <c r="X166" s="122" t="e">
        <f t="shared" si="94"/>
        <v>#DIV/0!</v>
      </c>
      <c r="Y166" s="123">
        <f t="shared" si="93"/>
        <v>0</v>
      </c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3"/>
      <c r="NU166" s="13"/>
      <c r="NV166" s="13"/>
      <c r="NW166" s="13"/>
      <c r="NX166" s="13"/>
      <c r="NY166" s="13"/>
      <c r="NZ166" s="13"/>
      <c r="OA166" s="13"/>
      <c r="OB166" s="13"/>
      <c r="OC166" s="13"/>
      <c r="OD166" s="13"/>
      <c r="OE166" s="13"/>
      <c r="OF166" s="13"/>
      <c r="OG166" s="13"/>
      <c r="OH166" s="13"/>
      <c r="OI166" s="13"/>
      <c r="OJ166" s="13"/>
      <c r="OK166" s="13"/>
      <c r="OL166" s="13"/>
      <c r="OM166" s="13"/>
      <c r="ON166" s="13"/>
      <c r="OO166" s="13"/>
      <c r="OP166" s="13"/>
      <c r="OQ166" s="13"/>
      <c r="OR166" s="13"/>
      <c r="OS166" s="13"/>
      <c r="OT166" s="13"/>
      <c r="OU166" s="13"/>
      <c r="OV166" s="13"/>
      <c r="OW166" s="13"/>
      <c r="OX166" s="13"/>
      <c r="OY166" s="13"/>
      <c r="OZ166" s="13"/>
      <c r="PA166" s="13"/>
      <c r="PB166" s="13"/>
      <c r="PC166" s="13"/>
      <c r="PD166" s="13"/>
      <c r="PE166" s="13"/>
      <c r="PF166" s="13"/>
      <c r="PG166" s="13"/>
      <c r="PH166" s="13"/>
      <c r="PI166" s="13"/>
      <c r="PJ166" s="13"/>
      <c r="PK166" s="13"/>
      <c r="PL166" s="13"/>
      <c r="PM166" s="13"/>
      <c r="PN166" s="13"/>
      <c r="PO166" s="13"/>
      <c r="PP166" s="13"/>
      <c r="PQ166" s="13"/>
      <c r="PR166" s="13"/>
      <c r="PS166" s="13"/>
      <c r="PT166" s="13"/>
      <c r="PU166" s="13"/>
      <c r="PV166" s="13"/>
      <c r="PW166" s="13"/>
      <c r="PX166" s="13"/>
      <c r="PY166" s="13"/>
      <c r="PZ166" s="13"/>
      <c r="QA166" s="13"/>
      <c r="QB166" s="13"/>
      <c r="QC166" s="13"/>
      <c r="QD166" s="13"/>
      <c r="QE166" s="13"/>
      <c r="QF166" s="13"/>
      <c r="QG166" s="13"/>
      <c r="QH166" s="13"/>
      <c r="QI166" s="13"/>
      <c r="QJ166" s="13"/>
      <c r="QK166" s="13"/>
      <c r="QL166" s="13"/>
      <c r="QM166" s="13"/>
      <c r="QN166" s="13"/>
      <c r="QO166" s="13"/>
      <c r="QP166" s="13"/>
      <c r="QQ166" s="13"/>
      <c r="QR166" s="13"/>
      <c r="QS166" s="13"/>
      <c r="QT166" s="13"/>
      <c r="QU166" s="13"/>
      <c r="QV166" s="13"/>
      <c r="QW166" s="13"/>
      <c r="QX166" s="13"/>
      <c r="QY166" s="13"/>
      <c r="QZ166" s="13"/>
      <c r="RA166" s="13"/>
      <c r="RB166" s="13"/>
      <c r="RC166" s="13"/>
      <c r="RD166" s="13"/>
      <c r="RE166" s="13"/>
      <c r="RF166" s="13"/>
      <c r="RG166" s="13"/>
      <c r="RH166" s="13"/>
      <c r="RI166" s="13"/>
      <c r="RJ166" s="13"/>
      <c r="RK166" s="13"/>
      <c r="RL166" s="13"/>
      <c r="RM166" s="13"/>
      <c r="RN166" s="13"/>
      <c r="RO166" s="13"/>
      <c r="RP166" s="13"/>
      <c r="RQ166" s="13"/>
      <c r="RR166" s="13"/>
      <c r="RS166" s="13"/>
      <c r="RT166" s="13"/>
      <c r="RU166" s="13"/>
      <c r="RV166" s="13"/>
      <c r="RW166" s="13"/>
      <c r="RX166" s="13"/>
      <c r="RY166" s="13"/>
      <c r="RZ166" s="13"/>
      <c r="SA166" s="13"/>
      <c r="SB166" s="13"/>
      <c r="SC166" s="13"/>
      <c r="SD166" s="13"/>
      <c r="SE166" s="13"/>
      <c r="SF166" s="13"/>
      <c r="SG166" s="13"/>
      <c r="SH166" s="13"/>
      <c r="SI166" s="13"/>
      <c r="SJ166" s="13"/>
      <c r="SK166" s="13"/>
      <c r="SL166" s="13"/>
      <c r="SM166" s="13"/>
      <c r="SN166" s="13"/>
      <c r="SO166" s="13"/>
      <c r="SP166" s="13"/>
      <c r="SQ166" s="13"/>
      <c r="SR166" s="13"/>
      <c r="SS166" s="13"/>
      <c r="ST166" s="13"/>
      <c r="SU166" s="13"/>
      <c r="SV166" s="13"/>
      <c r="SW166" s="13"/>
      <c r="SX166" s="13"/>
      <c r="SY166" s="13"/>
      <c r="SZ166" s="13"/>
      <c r="TA166" s="13"/>
      <c r="TB166" s="13"/>
      <c r="TC166" s="13"/>
      <c r="TD166" s="13"/>
      <c r="TE166" s="13"/>
      <c r="TF166" s="13"/>
      <c r="TG166" s="13"/>
      <c r="TH166" s="13"/>
      <c r="TI166" s="13"/>
    </row>
    <row r="167" spans="1:529" s="12" customFormat="1" ht="216" hidden="1" customHeight="1" x14ac:dyDescent="0.25">
      <c r="A167" s="83"/>
      <c r="B167" s="84"/>
      <c r="C167" s="83"/>
      <c r="D167" s="81" t="str">
        <f>'дод 5'!C116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121">
        <v>0</v>
      </c>
      <c r="F167" s="121"/>
      <c r="G167" s="121"/>
      <c r="H167" s="121"/>
      <c r="I167" s="121"/>
      <c r="J167" s="121"/>
      <c r="K167" s="128" t="e">
        <f t="shared" si="92"/>
        <v>#DIV/0!</v>
      </c>
      <c r="L167" s="121">
        <f t="shared" si="90"/>
        <v>0</v>
      </c>
      <c r="M167" s="121"/>
      <c r="N167" s="121"/>
      <c r="O167" s="121"/>
      <c r="P167" s="121"/>
      <c r="Q167" s="121"/>
      <c r="R167" s="121">
        <f t="shared" si="91"/>
        <v>0</v>
      </c>
      <c r="S167" s="121"/>
      <c r="T167" s="121"/>
      <c r="U167" s="121"/>
      <c r="V167" s="121"/>
      <c r="W167" s="121"/>
      <c r="X167" s="122" t="e">
        <f t="shared" si="94"/>
        <v>#DIV/0!</v>
      </c>
      <c r="Y167" s="123">
        <f t="shared" si="93"/>
        <v>0</v>
      </c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  <c r="PV167" s="13"/>
      <c r="PW167" s="13"/>
      <c r="PX167" s="13"/>
      <c r="PY167" s="13"/>
      <c r="PZ167" s="13"/>
      <c r="QA167" s="13"/>
      <c r="QB167" s="13"/>
      <c r="QC167" s="13"/>
      <c r="QD167" s="13"/>
      <c r="QE167" s="13"/>
      <c r="QF167" s="13"/>
      <c r="QG167" s="13"/>
      <c r="QH167" s="13"/>
      <c r="QI167" s="13"/>
      <c r="QJ167" s="13"/>
      <c r="QK167" s="13"/>
      <c r="QL167" s="13"/>
      <c r="QM167" s="13"/>
      <c r="QN167" s="13"/>
      <c r="QO167" s="13"/>
      <c r="QP167" s="13"/>
      <c r="QQ167" s="13"/>
      <c r="QR167" s="13"/>
      <c r="QS167" s="13"/>
      <c r="QT167" s="13"/>
      <c r="QU167" s="13"/>
      <c r="QV167" s="13"/>
      <c r="QW167" s="13"/>
      <c r="QX167" s="13"/>
      <c r="QY167" s="13"/>
      <c r="QZ167" s="13"/>
      <c r="RA167" s="13"/>
      <c r="RB167" s="13"/>
      <c r="RC167" s="13"/>
      <c r="RD167" s="13"/>
      <c r="RE167" s="13"/>
      <c r="RF167" s="13"/>
      <c r="RG167" s="13"/>
      <c r="RH167" s="13"/>
      <c r="RI167" s="13"/>
      <c r="RJ167" s="13"/>
      <c r="RK167" s="13"/>
      <c r="RL167" s="13"/>
      <c r="RM167" s="13"/>
      <c r="RN167" s="13"/>
      <c r="RO167" s="13"/>
      <c r="RP167" s="13"/>
      <c r="RQ167" s="13"/>
      <c r="RR167" s="13"/>
      <c r="RS167" s="13"/>
      <c r="RT167" s="13"/>
      <c r="RU167" s="13"/>
      <c r="RV167" s="13"/>
      <c r="RW167" s="13"/>
      <c r="RX167" s="13"/>
      <c r="RY167" s="13"/>
      <c r="RZ167" s="13"/>
      <c r="SA167" s="13"/>
      <c r="SB167" s="13"/>
      <c r="SC167" s="13"/>
      <c r="SD167" s="13"/>
      <c r="SE167" s="13"/>
      <c r="SF167" s="13"/>
      <c r="SG167" s="13"/>
      <c r="SH167" s="13"/>
      <c r="SI167" s="13"/>
      <c r="SJ167" s="13"/>
      <c r="SK167" s="13"/>
      <c r="SL167" s="13"/>
      <c r="SM167" s="13"/>
      <c r="SN167" s="13"/>
      <c r="SO167" s="13"/>
      <c r="SP167" s="13"/>
      <c r="SQ167" s="13"/>
      <c r="SR167" s="13"/>
      <c r="SS167" s="13"/>
      <c r="ST167" s="13"/>
      <c r="SU167" s="13"/>
      <c r="SV167" s="13"/>
      <c r="SW167" s="13"/>
      <c r="SX167" s="13"/>
      <c r="SY167" s="13"/>
      <c r="SZ167" s="13"/>
      <c r="TA167" s="13"/>
      <c r="TB167" s="13"/>
      <c r="TC167" s="13"/>
      <c r="TD167" s="13"/>
      <c r="TE167" s="13"/>
      <c r="TF167" s="13"/>
      <c r="TG167" s="13"/>
      <c r="TH167" s="13"/>
      <c r="TI167" s="13"/>
    </row>
    <row r="168" spans="1:529" s="12" customFormat="1" ht="45" customHeight="1" x14ac:dyDescent="0.25">
      <c r="A168" s="79" t="s">
        <v>310</v>
      </c>
      <c r="B168" s="80" t="str">
        <f>'дод 5'!A117</f>
        <v>3241</v>
      </c>
      <c r="C168" s="80" t="str">
        <f>'дод 5'!B117</f>
        <v>1090</v>
      </c>
      <c r="D168" s="82" t="str">
        <f>'дод 5'!C117</f>
        <v>Забезпечення діяльності інших закладів у сфері соціального захисту і соціального забезпечення</v>
      </c>
      <c r="E168" s="121">
        <v>6653708.5599999996</v>
      </c>
      <c r="F168" s="121">
        <v>4074650</v>
      </c>
      <c r="G168" s="121">
        <v>333300</v>
      </c>
      <c r="H168" s="121">
        <v>1438423.23</v>
      </c>
      <c r="I168" s="121">
        <v>924767.47</v>
      </c>
      <c r="J168" s="121">
        <v>77808.56</v>
      </c>
      <c r="K168" s="128">
        <f t="shared" si="92"/>
        <v>21.618368418589107</v>
      </c>
      <c r="L168" s="121">
        <f t="shared" si="90"/>
        <v>360000</v>
      </c>
      <c r="M168" s="121">
        <v>360000</v>
      </c>
      <c r="N168" s="121"/>
      <c r="O168" s="121"/>
      <c r="P168" s="121"/>
      <c r="Q168" s="121">
        <v>360000</v>
      </c>
      <c r="R168" s="121">
        <f t="shared" si="91"/>
        <v>6165.12</v>
      </c>
      <c r="S168" s="121"/>
      <c r="T168" s="121">
        <v>6165.12</v>
      </c>
      <c r="U168" s="121"/>
      <c r="V168" s="121"/>
      <c r="W168" s="121"/>
      <c r="X168" s="122">
        <f t="shared" si="94"/>
        <v>1.7125333333333332</v>
      </c>
      <c r="Y168" s="123">
        <f t="shared" si="93"/>
        <v>1444588.35</v>
      </c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3"/>
      <c r="NU168" s="13"/>
      <c r="NV168" s="13"/>
      <c r="NW168" s="13"/>
      <c r="NX168" s="13"/>
      <c r="NY168" s="13"/>
      <c r="NZ168" s="13"/>
      <c r="OA168" s="13"/>
      <c r="OB168" s="13"/>
      <c r="OC168" s="13"/>
      <c r="OD168" s="13"/>
      <c r="OE168" s="13"/>
      <c r="OF168" s="13"/>
      <c r="OG168" s="13"/>
      <c r="OH168" s="13"/>
      <c r="OI168" s="13"/>
      <c r="OJ168" s="13"/>
      <c r="OK168" s="13"/>
      <c r="OL168" s="13"/>
      <c r="OM168" s="13"/>
      <c r="ON168" s="13"/>
      <c r="OO168" s="13"/>
      <c r="OP168" s="13"/>
      <c r="OQ168" s="13"/>
      <c r="OR168" s="13"/>
      <c r="OS168" s="13"/>
      <c r="OT168" s="13"/>
      <c r="OU168" s="13"/>
      <c r="OV168" s="13"/>
      <c r="OW168" s="13"/>
      <c r="OX168" s="13"/>
      <c r="OY168" s="13"/>
      <c r="OZ168" s="13"/>
      <c r="PA168" s="13"/>
      <c r="PB168" s="13"/>
      <c r="PC168" s="13"/>
      <c r="PD168" s="13"/>
      <c r="PE168" s="13"/>
      <c r="PF168" s="13"/>
      <c r="PG168" s="13"/>
      <c r="PH168" s="13"/>
      <c r="PI168" s="13"/>
      <c r="PJ168" s="13"/>
      <c r="PK168" s="13"/>
      <c r="PL168" s="13"/>
      <c r="PM168" s="13"/>
      <c r="PN168" s="13"/>
      <c r="PO168" s="13"/>
      <c r="PP168" s="13"/>
      <c r="PQ168" s="13"/>
      <c r="PR168" s="13"/>
      <c r="PS168" s="13"/>
      <c r="PT168" s="13"/>
      <c r="PU168" s="13"/>
      <c r="PV168" s="13"/>
      <c r="PW168" s="13"/>
      <c r="PX168" s="13"/>
      <c r="PY168" s="13"/>
      <c r="PZ168" s="13"/>
      <c r="QA168" s="13"/>
      <c r="QB168" s="13"/>
      <c r="QC168" s="13"/>
      <c r="QD168" s="13"/>
      <c r="QE168" s="13"/>
      <c r="QF168" s="13"/>
      <c r="QG168" s="13"/>
      <c r="QH168" s="13"/>
      <c r="QI168" s="13"/>
      <c r="QJ168" s="13"/>
      <c r="QK168" s="13"/>
      <c r="QL168" s="13"/>
      <c r="QM168" s="13"/>
      <c r="QN168" s="13"/>
      <c r="QO168" s="13"/>
      <c r="QP168" s="13"/>
      <c r="QQ168" s="13"/>
      <c r="QR168" s="13"/>
      <c r="QS168" s="13"/>
      <c r="QT168" s="13"/>
      <c r="QU168" s="13"/>
      <c r="QV168" s="13"/>
      <c r="QW168" s="13"/>
      <c r="QX168" s="13"/>
      <c r="QY168" s="13"/>
      <c r="QZ168" s="13"/>
      <c r="RA168" s="13"/>
      <c r="RB168" s="13"/>
      <c r="RC168" s="13"/>
      <c r="RD168" s="13"/>
      <c r="RE168" s="13"/>
      <c r="RF168" s="13"/>
      <c r="RG168" s="13"/>
      <c r="RH168" s="13"/>
      <c r="RI168" s="13"/>
      <c r="RJ168" s="13"/>
      <c r="RK168" s="13"/>
      <c r="RL168" s="13"/>
      <c r="RM168" s="13"/>
      <c r="RN168" s="13"/>
      <c r="RO168" s="13"/>
      <c r="RP168" s="13"/>
      <c r="RQ168" s="13"/>
      <c r="RR168" s="13"/>
      <c r="RS168" s="13"/>
      <c r="RT168" s="13"/>
      <c r="RU168" s="13"/>
      <c r="RV168" s="13"/>
      <c r="RW168" s="13"/>
      <c r="RX168" s="13"/>
      <c r="RY168" s="13"/>
      <c r="RZ168" s="13"/>
      <c r="SA168" s="13"/>
      <c r="SB168" s="13"/>
      <c r="SC168" s="13"/>
      <c r="SD168" s="13"/>
      <c r="SE168" s="13"/>
      <c r="SF168" s="13"/>
      <c r="SG168" s="13"/>
      <c r="SH168" s="13"/>
      <c r="SI168" s="13"/>
      <c r="SJ168" s="13"/>
      <c r="SK168" s="13"/>
      <c r="SL168" s="13"/>
      <c r="SM168" s="13"/>
      <c r="SN168" s="13"/>
      <c r="SO168" s="13"/>
      <c r="SP168" s="13"/>
      <c r="SQ168" s="13"/>
      <c r="SR168" s="13"/>
      <c r="SS168" s="13"/>
      <c r="ST168" s="13"/>
      <c r="SU168" s="13"/>
      <c r="SV168" s="13"/>
      <c r="SW168" s="13"/>
      <c r="SX168" s="13"/>
      <c r="SY168" s="13"/>
      <c r="SZ168" s="13"/>
      <c r="TA168" s="13"/>
      <c r="TB168" s="13"/>
      <c r="TC168" s="13"/>
      <c r="TD168" s="13"/>
      <c r="TE168" s="13"/>
      <c r="TF168" s="13"/>
      <c r="TG168" s="13"/>
      <c r="TH168" s="13"/>
      <c r="TI168" s="13"/>
    </row>
    <row r="169" spans="1:529" s="12" customFormat="1" ht="38.25" customHeight="1" x14ac:dyDescent="0.25">
      <c r="A169" s="79" t="s">
        <v>358</v>
      </c>
      <c r="B169" s="80" t="str">
        <f>'дод 5'!A118</f>
        <v>3242</v>
      </c>
      <c r="C169" s="80" t="str">
        <f>'дод 5'!B118</f>
        <v>1090</v>
      </c>
      <c r="D169" s="82" t="s">
        <v>522</v>
      </c>
      <c r="E169" s="121">
        <v>37988122.549999997</v>
      </c>
      <c r="F169" s="121"/>
      <c r="G169" s="121"/>
      <c r="H169" s="121">
        <v>3787664.88</v>
      </c>
      <c r="I169" s="121"/>
      <c r="J169" s="121"/>
      <c r="K169" s="128">
        <f t="shared" si="92"/>
        <v>9.9706556306242096</v>
      </c>
      <c r="L169" s="121">
        <f t="shared" si="90"/>
        <v>45000</v>
      </c>
      <c r="M169" s="121">
        <v>45000</v>
      </c>
      <c r="N169" s="121"/>
      <c r="O169" s="121"/>
      <c r="P169" s="121"/>
      <c r="Q169" s="121">
        <v>45000</v>
      </c>
      <c r="R169" s="121">
        <f t="shared" si="91"/>
        <v>0</v>
      </c>
      <c r="S169" s="121"/>
      <c r="T169" s="121"/>
      <c r="U169" s="121"/>
      <c r="V169" s="121"/>
      <c r="W169" s="121"/>
      <c r="X169" s="122">
        <f t="shared" si="94"/>
        <v>0</v>
      </c>
      <c r="Y169" s="123">
        <f t="shared" si="93"/>
        <v>3787664.88</v>
      </c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3"/>
      <c r="NU169" s="13"/>
      <c r="NV169" s="13"/>
      <c r="NW169" s="13"/>
      <c r="NX169" s="13"/>
      <c r="NY169" s="13"/>
      <c r="NZ169" s="13"/>
      <c r="OA169" s="13"/>
      <c r="OB169" s="13"/>
      <c r="OC169" s="13"/>
      <c r="OD169" s="13"/>
      <c r="OE169" s="13"/>
      <c r="OF169" s="13"/>
      <c r="OG169" s="13"/>
      <c r="OH169" s="13"/>
      <c r="OI169" s="13"/>
      <c r="OJ169" s="13"/>
      <c r="OK169" s="13"/>
      <c r="OL169" s="13"/>
      <c r="OM169" s="13"/>
      <c r="ON169" s="13"/>
      <c r="OO169" s="13"/>
      <c r="OP169" s="13"/>
      <c r="OQ169" s="13"/>
      <c r="OR169" s="13"/>
      <c r="OS169" s="13"/>
      <c r="OT169" s="13"/>
      <c r="OU169" s="13"/>
      <c r="OV169" s="13"/>
      <c r="OW169" s="13"/>
      <c r="OX169" s="13"/>
      <c r="OY169" s="13"/>
      <c r="OZ169" s="13"/>
      <c r="PA169" s="13"/>
      <c r="PB169" s="13"/>
      <c r="PC169" s="13"/>
      <c r="PD169" s="13"/>
      <c r="PE169" s="13"/>
      <c r="PF169" s="13"/>
      <c r="PG169" s="13"/>
      <c r="PH169" s="13"/>
      <c r="PI169" s="13"/>
      <c r="PJ169" s="13"/>
      <c r="PK169" s="13"/>
      <c r="PL169" s="13"/>
      <c r="PM169" s="13"/>
      <c r="PN169" s="13"/>
      <c r="PO169" s="13"/>
      <c r="PP169" s="13"/>
      <c r="PQ169" s="13"/>
      <c r="PR169" s="13"/>
      <c r="PS169" s="13"/>
      <c r="PT169" s="13"/>
      <c r="PU169" s="13"/>
      <c r="PV169" s="13"/>
      <c r="PW169" s="13"/>
      <c r="PX169" s="13"/>
      <c r="PY169" s="13"/>
      <c r="PZ169" s="13"/>
      <c r="QA169" s="13"/>
      <c r="QB169" s="13"/>
      <c r="QC169" s="13"/>
      <c r="QD169" s="13"/>
      <c r="QE169" s="13"/>
      <c r="QF169" s="13"/>
      <c r="QG169" s="13"/>
      <c r="QH169" s="13"/>
      <c r="QI169" s="13"/>
      <c r="QJ169" s="13"/>
      <c r="QK169" s="13"/>
      <c r="QL169" s="13"/>
      <c r="QM169" s="13"/>
      <c r="QN169" s="13"/>
      <c r="QO169" s="13"/>
      <c r="QP169" s="13"/>
      <c r="QQ169" s="13"/>
      <c r="QR169" s="13"/>
      <c r="QS169" s="13"/>
      <c r="QT169" s="13"/>
      <c r="QU169" s="13"/>
      <c r="QV169" s="13"/>
      <c r="QW169" s="13"/>
      <c r="QX169" s="13"/>
      <c r="QY169" s="13"/>
      <c r="QZ169" s="13"/>
      <c r="RA169" s="13"/>
      <c r="RB169" s="13"/>
      <c r="RC169" s="13"/>
      <c r="RD169" s="13"/>
      <c r="RE169" s="13"/>
      <c r="RF169" s="13"/>
      <c r="RG169" s="13"/>
      <c r="RH169" s="13"/>
      <c r="RI169" s="13"/>
      <c r="RJ169" s="13"/>
      <c r="RK169" s="13"/>
      <c r="RL169" s="13"/>
      <c r="RM169" s="13"/>
      <c r="RN169" s="13"/>
      <c r="RO169" s="13"/>
      <c r="RP169" s="13"/>
      <c r="RQ169" s="13"/>
      <c r="RR169" s="13"/>
      <c r="RS169" s="13"/>
      <c r="RT169" s="13"/>
      <c r="RU169" s="13"/>
      <c r="RV169" s="13"/>
      <c r="RW169" s="13"/>
      <c r="RX169" s="13"/>
      <c r="RY169" s="13"/>
      <c r="RZ169" s="13"/>
      <c r="SA169" s="13"/>
      <c r="SB169" s="13"/>
      <c r="SC169" s="13"/>
      <c r="SD169" s="13"/>
      <c r="SE169" s="13"/>
      <c r="SF169" s="13"/>
      <c r="SG169" s="13"/>
      <c r="SH169" s="13"/>
      <c r="SI169" s="13"/>
      <c r="SJ169" s="13"/>
      <c r="SK169" s="13"/>
      <c r="SL169" s="13"/>
      <c r="SM169" s="13"/>
      <c r="SN169" s="13"/>
      <c r="SO169" s="13"/>
      <c r="SP169" s="13"/>
      <c r="SQ169" s="13"/>
      <c r="SR169" s="13"/>
      <c r="SS169" s="13"/>
      <c r="ST169" s="13"/>
      <c r="SU169" s="13"/>
      <c r="SV169" s="13"/>
      <c r="SW169" s="13"/>
      <c r="SX169" s="13"/>
      <c r="SY169" s="13"/>
      <c r="SZ169" s="13"/>
      <c r="TA169" s="13"/>
      <c r="TB169" s="13"/>
      <c r="TC169" s="13"/>
      <c r="TD169" s="13"/>
      <c r="TE169" s="13"/>
      <c r="TF169" s="13"/>
      <c r="TG169" s="13"/>
      <c r="TH169" s="13"/>
      <c r="TI169" s="13"/>
    </row>
    <row r="170" spans="1:529" s="14" customFormat="1" ht="18.75" x14ac:dyDescent="0.25">
      <c r="A170" s="99"/>
      <c r="B170" s="100"/>
      <c r="C170" s="100"/>
      <c r="D170" s="108" t="s">
        <v>396</v>
      </c>
      <c r="E170" s="124">
        <v>348000</v>
      </c>
      <c r="F170" s="124"/>
      <c r="G170" s="124"/>
      <c r="H170" s="124">
        <v>69655</v>
      </c>
      <c r="I170" s="124"/>
      <c r="J170" s="124"/>
      <c r="K170" s="129">
        <f t="shared" si="92"/>
        <v>20.015804597701152</v>
      </c>
      <c r="L170" s="124">
        <f t="shared" si="90"/>
        <v>0</v>
      </c>
      <c r="M170" s="124"/>
      <c r="N170" s="124"/>
      <c r="O170" s="124"/>
      <c r="P170" s="124"/>
      <c r="Q170" s="124"/>
      <c r="R170" s="124">
        <f t="shared" si="91"/>
        <v>0</v>
      </c>
      <c r="S170" s="124"/>
      <c r="T170" s="124"/>
      <c r="U170" s="124"/>
      <c r="V170" s="124"/>
      <c r="W170" s="124"/>
      <c r="X170" s="125"/>
      <c r="Y170" s="126">
        <f t="shared" si="93"/>
        <v>69655</v>
      </c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  <c r="KR170" s="20"/>
      <c r="KS170" s="20"/>
      <c r="KT170" s="20"/>
      <c r="KU170" s="20"/>
      <c r="KV170" s="20"/>
      <c r="KW170" s="20"/>
      <c r="KX170" s="20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20"/>
      <c r="MJ170" s="20"/>
      <c r="MK170" s="20"/>
      <c r="ML170" s="20"/>
      <c r="MM170" s="20"/>
      <c r="MN170" s="20"/>
      <c r="MO170" s="20"/>
      <c r="MP170" s="20"/>
      <c r="MQ170" s="20"/>
      <c r="MR170" s="20"/>
      <c r="MS170" s="20"/>
      <c r="MT170" s="20"/>
      <c r="MU170" s="20"/>
      <c r="MV170" s="20"/>
      <c r="MW170" s="20"/>
      <c r="MX170" s="20"/>
      <c r="MY170" s="20"/>
      <c r="MZ170" s="20"/>
      <c r="NA170" s="20"/>
      <c r="NB170" s="20"/>
      <c r="NC170" s="20"/>
      <c r="ND170" s="20"/>
      <c r="NE170" s="20"/>
      <c r="NF170" s="20"/>
      <c r="NG170" s="20"/>
      <c r="NH170" s="20"/>
      <c r="NI170" s="20"/>
      <c r="NJ170" s="20"/>
      <c r="NK170" s="20"/>
      <c r="NL170" s="20"/>
      <c r="NM170" s="20"/>
      <c r="NN170" s="20"/>
      <c r="NO170" s="20"/>
      <c r="NP170" s="20"/>
      <c r="NQ170" s="20"/>
      <c r="NR170" s="20"/>
      <c r="NS170" s="20"/>
      <c r="NT170" s="20"/>
      <c r="NU170" s="20"/>
      <c r="NV170" s="20"/>
      <c r="NW170" s="20"/>
      <c r="NX170" s="20"/>
      <c r="NY170" s="20"/>
      <c r="NZ170" s="20"/>
      <c r="OA170" s="20"/>
      <c r="OB170" s="20"/>
      <c r="OC170" s="20"/>
      <c r="OD170" s="20"/>
      <c r="OE170" s="20"/>
      <c r="OF170" s="20"/>
      <c r="OG170" s="20"/>
      <c r="OH170" s="20"/>
      <c r="OI170" s="20"/>
      <c r="OJ170" s="20"/>
      <c r="OK170" s="20"/>
      <c r="OL170" s="20"/>
      <c r="OM170" s="20"/>
      <c r="ON170" s="20"/>
      <c r="OO170" s="20"/>
      <c r="OP170" s="20"/>
      <c r="OQ170" s="20"/>
      <c r="OR170" s="20"/>
      <c r="OS170" s="20"/>
      <c r="OT170" s="20"/>
      <c r="OU170" s="20"/>
      <c r="OV170" s="20"/>
      <c r="OW170" s="20"/>
      <c r="OX170" s="20"/>
      <c r="OY170" s="20"/>
      <c r="OZ170" s="20"/>
      <c r="PA170" s="20"/>
      <c r="PB170" s="20"/>
      <c r="PC170" s="20"/>
      <c r="PD170" s="20"/>
      <c r="PE170" s="20"/>
      <c r="PF170" s="20"/>
      <c r="PG170" s="20"/>
      <c r="PH170" s="20"/>
      <c r="PI170" s="20"/>
      <c r="PJ170" s="20"/>
      <c r="PK170" s="20"/>
      <c r="PL170" s="20"/>
      <c r="PM170" s="20"/>
      <c r="PN170" s="20"/>
      <c r="PO170" s="20"/>
      <c r="PP170" s="20"/>
      <c r="PQ170" s="20"/>
      <c r="PR170" s="20"/>
      <c r="PS170" s="20"/>
      <c r="PT170" s="20"/>
      <c r="PU170" s="20"/>
      <c r="PV170" s="20"/>
      <c r="PW170" s="20"/>
      <c r="PX170" s="20"/>
      <c r="PY170" s="20"/>
      <c r="PZ170" s="20"/>
      <c r="QA170" s="20"/>
      <c r="QB170" s="20"/>
      <c r="QC170" s="20"/>
      <c r="QD170" s="20"/>
      <c r="QE170" s="20"/>
      <c r="QF170" s="20"/>
      <c r="QG170" s="20"/>
      <c r="QH170" s="20"/>
      <c r="QI170" s="20"/>
      <c r="QJ170" s="20"/>
      <c r="QK170" s="20"/>
      <c r="QL170" s="20"/>
      <c r="QM170" s="20"/>
      <c r="QN170" s="20"/>
      <c r="QO170" s="20"/>
      <c r="QP170" s="20"/>
      <c r="QQ170" s="20"/>
      <c r="QR170" s="20"/>
      <c r="QS170" s="20"/>
      <c r="QT170" s="20"/>
      <c r="QU170" s="20"/>
      <c r="QV170" s="20"/>
      <c r="QW170" s="20"/>
      <c r="QX170" s="20"/>
      <c r="QY170" s="20"/>
      <c r="QZ170" s="20"/>
      <c r="RA170" s="20"/>
      <c r="RB170" s="20"/>
      <c r="RC170" s="20"/>
      <c r="RD170" s="20"/>
      <c r="RE170" s="20"/>
      <c r="RF170" s="20"/>
      <c r="RG170" s="20"/>
      <c r="RH170" s="20"/>
      <c r="RI170" s="20"/>
      <c r="RJ170" s="20"/>
      <c r="RK170" s="20"/>
      <c r="RL170" s="20"/>
      <c r="RM170" s="20"/>
      <c r="RN170" s="20"/>
      <c r="RO170" s="20"/>
      <c r="RP170" s="20"/>
      <c r="RQ170" s="20"/>
      <c r="RR170" s="20"/>
      <c r="RS170" s="20"/>
      <c r="RT170" s="20"/>
      <c r="RU170" s="20"/>
      <c r="RV170" s="20"/>
      <c r="RW170" s="20"/>
      <c r="RX170" s="20"/>
      <c r="RY170" s="20"/>
      <c r="RZ170" s="20"/>
      <c r="SA170" s="20"/>
      <c r="SB170" s="20"/>
      <c r="SC170" s="20"/>
      <c r="SD170" s="20"/>
      <c r="SE170" s="20"/>
      <c r="SF170" s="20"/>
      <c r="SG170" s="20"/>
      <c r="SH170" s="20"/>
      <c r="SI170" s="20"/>
      <c r="SJ170" s="20"/>
      <c r="SK170" s="20"/>
      <c r="SL170" s="20"/>
      <c r="SM170" s="20"/>
      <c r="SN170" s="20"/>
      <c r="SO170" s="20"/>
      <c r="SP170" s="20"/>
      <c r="SQ170" s="20"/>
      <c r="SR170" s="20"/>
      <c r="SS170" s="20"/>
      <c r="ST170" s="20"/>
      <c r="SU170" s="20"/>
      <c r="SV170" s="20"/>
      <c r="SW170" s="20"/>
      <c r="SX170" s="20"/>
      <c r="SY170" s="20"/>
      <c r="SZ170" s="20"/>
      <c r="TA170" s="20"/>
      <c r="TB170" s="20"/>
      <c r="TC170" s="20"/>
      <c r="TD170" s="20"/>
      <c r="TE170" s="20"/>
      <c r="TF170" s="20"/>
      <c r="TG170" s="20"/>
      <c r="TH170" s="20"/>
      <c r="TI170" s="20"/>
    </row>
    <row r="171" spans="1:529" s="12" customFormat="1" ht="41.25" x14ac:dyDescent="0.25">
      <c r="A171" s="79" t="s">
        <v>420</v>
      </c>
      <c r="B171" s="80">
        <v>7323</v>
      </c>
      <c r="C171" s="79" t="s">
        <v>113</v>
      </c>
      <c r="D171" s="109" t="s">
        <v>558</v>
      </c>
      <c r="E171" s="121">
        <v>0</v>
      </c>
      <c r="F171" s="121"/>
      <c r="G171" s="121"/>
      <c r="H171" s="121"/>
      <c r="I171" s="121"/>
      <c r="J171" s="121"/>
      <c r="K171" s="128"/>
      <c r="L171" s="121">
        <f t="shared" si="90"/>
        <v>400000</v>
      </c>
      <c r="M171" s="121">
        <v>400000</v>
      </c>
      <c r="N171" s="121"/>
      <c r="O171" s="121"/>
      <c r="P171" s="121"/>
      <c r="Q171" s="121">
        <v>400000</v>
      </c>
      <c r="R171" s="121">
        <f t="shared" si="91"/>
        <v>0</v>
      </c>
      <c r="S171" s="121"/>
      <c r="T171" s="121"/>
      <c r="U171" s="121"/>
      <c r="V171" s="121"/>
      <c r="W171" s="121"/>
      <c r="X171" s="122">
        <f t="shared" si="94"/>
        <v>0</v>
      </c>
      <c r="Y171" s="123">
        <f t="shared" si="93"/>
        <v>0</v>
      </c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3"/>
      <c r="NU171" s="13"/>
      <c r="NV171" s="13"/>
      <c r="NW171" s="13"/>
      <c r="NX171" s="13"/>
      <c r="NY171" s="13"/>
      <c r="NZ171" s="13"/>
      <c r="OA171" s="13"/>
      <c r="OB171" s="13"/>
      <c r="OC171" s="13"/>
      <c r="OD171" s="13"/>
      <c r="OE171" s="13"/>
      <c r="OF171" s="13"/>
      <c r="OG171" s="13"/>
      <c r="OH171" s="13"/>
      <c r="OI171" s="13"/>
      <c r="OJ171" s="13"/>
      <c r="OK171" s="13"/>
      <c r="OL171" s="13"/>
      <c r="OM171" s="13"/>
      <c r="ON171" s="13"/>
      <c r="OO171" s="13"/>
      <c r="OP171" s="13"/>
      <c r="OQ171" s="13"/>
      <c r="OR171" s="13"/>
      <c r="OS171" s="13"/>
      <c r="OT171" s="13"/>
      <c r="OU171" s="13"/>
      <c r="OV171" s="13"/>
      <c r="OW171" s="13"/>
      <c r="OX171" s="13"/>
      <c r="OY171" s="13"/>
      <c r="OZ171" s="13"/>
      <c r="PA171" s="13"/>
      <c r="PB171" s="13"/>
      <c r="PC171" s="13"/>
      <c r="PD171" s="13"/>
      <c r="PE171" s="13"/>
      <c r="PF171" s="13"/>
      <c r="PG171" s="13"/>
      <c r="PH171" s="13"/>
      <c r="PI171" s="13"/>
      <c r="PJ171" s="13"/>
      <c r="PK171" s="13"/>
      <c r="PL171" s="13"/>
      <c r="PM171" s="13"/>
      <c r="PN171" s="13"/>
      <c r="PO171" s="13"/>
      <c r="PP171" s="13"/>
      <c r="PQ171" s="13"/>
      <c r="PR171" s="13"/>
      <c r="PS171" s="13"/>
      <c r="PT171" s="13"/>
      <c r="PU171" s="13"/>
      <c r="PV171" s="13"/>
      <c r="PW171" s="13"/>
      <c r="PX171" s="13"/>
      <c r="PY171" s="13"/>
      <c r="PZ171" s="13"/>
      <c r="QA171" s="13"/>
      <c r="QB171" s="13"/>
      <c r="QC171" s="13"/>
      <c r="QD171" s="13"/>
      <c r="QE171" s="13"/>
      <c r="QF171" s="13"/>
      <c r="QG171" s="13"/>
      <c r="QH171" s="13"/>
      <c r="QI171" s="13"/>
      <c r="QJ171" s="13"/>
      <c r="QK171" s="13"/>
      <c r="QL171" s="13"/>
      <c r="QM171" s="13"/>
      <c r="QN171" s="13"/>
      <c r="QO171" s="13"/>
      <c r="QP171" s="13"/>
      <c r="QQ171" s="13"/>
      <c r="QR171" s="13"/>
      <c r="QS171" s="13"/>
      <c r="QT171" s="13"/>
      <c r="QU171" s="13"/>
      <c r="QV171" s="13"/>
      <c r="QW171" s="13"/>
      <c r="QX171" s="13"/>
      <c r="QY171" s="13"/>
      <c r="QZ171" s="13"/>
      <c r="RA171" s="13"/>
      <c r="RB171" s="13"/>
      <c r="RC171" s="13"/>
      <c r="RD171" s="13"/>
      <c r="RE171" s="13"/>
      <c r="RF171" s="13"/>
      <c r="RG171" s="13"/>
      <c r="RH171" s="13"/>
      <c r="RI171" s="13"/>
      <c r="RJ171" s="13"/>
      <c r="RK171" s="13"/>
      <c r="RL171" s="13"/>
      <c r="RM171" s="13"/>
      <c r="RN171" s="13"/>
      <c r="RO171" s="13"/>
      <c r="RP171" s="13"/>
      <c r="RQ171" s="13"/>
      <c r="RR171" s="13"/>
      <c r="RS171" s="13"/>
      <c r="RT171" s="13"/>
      <c r="RU171" s="13"/>
      <c r="RV171" s="13"/>
      <c r="RW171" s="13"/>
      <c r="RX171" s="13"/>
      <c r="RY171" s="13"/>
      <c r="RZ171" s="13"/>
      <c r="SA171" s="13"/>
      <c r="SB171" s="13"/>
      <c r="SC171" s="13"/>
      <c r="SD171" s="13"/>
      <c r="SE171" s="13"/>
      <c r="SF171" s="13"/>
      <c r="SG171" s="13"/>
      <c r="SH171" s="13"/>
      <c r="SI171" s="13"/>
      <c r="SJ171" s="13"/>
      <c r="SK171" s="13"/>
      <c r="SL171" s="13"/>
      <c r="SM171" s="13"/>
      <c r="SN171" s="13"/>
      <c r="SO171" s="13"/>
      <c r="SP171" s="13"/>
      <c r="SQ171" s="13"/>
      <c r="SR171" s="13"/>
      <c r="SS171" s="13"/>
      <c r="ST171" s="13"/>
      <c r="SU171" s="13"/>
      <c r="SV171" s="13"/>
      <c r="SW171" s="13"/>
      <c r="SX171" s="13"/>
      <c r="SY171" s="13"/>
      <c r="SZ171" s="13"/>
      <c r="TA171" s="13"/>
      <c r="TB171" s="13"/>
      <c r="TC171" s="13"/>
      <c r="TD171" s="13"/>
      <c r="TE171" s="13"/>
      <c r="TF171" s="13"/>
      <c r="TG171" s="13"/>
      <c r="TH171" s="13"/>
      <c r="TI171" s="13"/>
    </row>
    <row r="172" spans="1:529" s="12" customFormat="1" ht="22.5" customHeight="1" x14ac:dyDescent="0.25">
      <c r="A172" s="79" t="s">
        <v>268</v>
      </c>
      <c r="B172" s="80" t="str">
        <f>'дод 5'!A213</f>
        <v>9770</v>
      </c>
      <c r="C172" s="80" t="str">
        <f>'дод 5'!B213</f>
        <v>0180</v>
      </c>
      <c r="D172" s="82" t="str">
        <f>'дод 5'!C213</f>
        <v>Інші субвенції з місцевого бюджету</v>
      </c>
      <c r="E172" s="121">
        <v>2500000</v>
      </c>
      <c r="F172" s="121"/>
      <c r="G172" s="121"/>
      <c r="H172" s="121">
        <v>761500</v>
      </c>
      <c r="I172" s="121"/>
      <c r="J172" s="121"/>
      <c r="K172" s="128">
        <f t="shared" si="92"/>
        <v>30.459999999999997</v>
      </c>
      <c r="L172" s="121">
        <f t="shared" si="90"/>
        <v>0</v>
      </c>
      <c r="M172" s="121"/>
      <c r="N172" s="121"/>
      <c r="O172" s="121"/>
      <c r="P172" s="121"/>
      <c r="Q172" s="121"/>
      <c r="R172" s="121">
        <f t="shared" si="91"/>
        <v>0</v>
      </c>
      <c r="S172" s="121"/>
      <c r="T172" s="121"/>
      <c r="U172" s="121"/>
      <c r="V172" s="121"/>
      <c r="W172" s="121"/>
      <c r="X172" s="122"/>
      <c r="Y172" s="123">
        <f t="shared" si="93"/>
        <v>761500</v>
      </c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3"/>
      <c r="NU172" s="13"/>
      <c r="NV172" s="13"/>
      <c r="NW172" s="13"/>
      <c r="NX172" s="13"/>
      <c r="NY172" s="13"/>
      <c r="NZ172" s="13"/>
      <c r="OA172" s="13"/>
      <c r="OB172" s="13"/>
      <c r="OC172" s="13"/>
      <c r="OD172" s="13"/>
      <c r="OE172" s="13"/>
      <c r="OF172" s="13"/>
      <c r="OG172" s="13"/>
      <c r="OH172" s="13"/>
      <c r="OI172" s="13"/>
      <c r="OJ172" s="13"/>
      <c r="OK172" s="13"/>
      <c r="OL172" s="13"/>
      <c r="OM172" s="13"/>
      <c r="ON172" s="13"/>
      <c r="OO172" s="13"/>
      <c r="OP172" s="13"/>
      <c r="OQ172" s="13"/>
      <c r="OR172" s="13"/>
      <c r="OS172" s="13"/>
      <c r="OT172" s="13"/>
      <c r="OU172" s="13"/>
      <c r="OV172" s="13"/>
      <c r="OW172" s="13"/>
      <c r="OX172" s="13"/>
      <c r="OY172" s="13"/>
      <c r="OZ172" s="13"/>
      <c r="PA172" s="13"/>
      <c r="PB172" s="13"/>
      <c r="PC172" s="13"/>
      <c r="PD172" s="13"/>
      <c r="PE172" s="13"/>
      <c r="PF172" s="13"/>
      <c r="PG172" s="13"/>
      <c r="PH172" s="13"/>
      <c r="PI172" s="13"/>
      <c r="PJ172" s="13"/>
      <c r="PK172" s="13"/>
      <c r="PL172" s="13"/>
      <c r="PM172" s="13"/>
      <c r="PN172" s="13"/>
      <c r="PO172" s="13"/>
      <c r="PP172" s="13"/>
      <c r="PQ172" s="13"/>
      <c r="PR172" s="13"/>
      <c r="PS172" s="13"/>
      <c r="PT172" s="13"/>
      <c r="PU172" s="13"/>
      <c r="PV172" s="13"/>
      <c r="PW172" s="13"/>
      <c r="PX172" s="13"/>
      <c r="PY172" s="13"/>
      <c r="PZ172" s="13"/>
      <c r="QA172" s="13"/>
      <c r="QB172" s="13"/>
      <c r="QC172" s="13"/>
      <c r="QD172" s="13"/>
      <c r="QE172" s="13"/>
      <c r="QF172" s="13"/>
      <c r="QG172" s="13"/>
      <c r="QH172" s="13"/>
      <c r="QI172" s="13"/>
      <c r="QJ172" s="13"/>
      <c r="QK172" s="13"/>
      <c r="QL172" s="13"/>
      <c r="QM172" s="13"/>
      <c r="QN172" s="13"/>
      <c r="QO172" s="13"/>
      <c r="QP172" s="13"/>
      <c r="QQ172" s="13"/>
      <c r="QR172" s="13"/>
      <c r="QS172" s="13"/>
      <c r="QT172" s="13"/>
      <c r="QU172" s="13"/>
      <c r="QV172" s="13"/>
      <c r="QW172" s="13"/>
      <c r="QX172" s="13"/>
      <c r="QY172" s="13"/>
      <c r="QZ172" s="13"/>
      <c r="RA172" s="13"/>
      <c r="RB172" s="13"/>
      <c r="RC172" s="13"/>
      <c r="RD172" s="13"/>
      <c r="RE172" s="13"/>
      <c r="RF172" s="13"/>
      <c r="RG172" s="13"/>
      <c r="RH172" s="13"/>
      <c r="RI172" s="13"/>
      <c r="RJ172" s="13"/>
      <c r="RK172" s="13"/>
      <c r="RL172" s="13"/>
      <c r="RM172" s="13"/>
      <c r="RN172" s="13"/>
      <c r="RO172" s="13"/>
      <c r="RP172" s="13"/>
      <c r="RQ172" s="13"/>
      <c r="RR172" s="13"/>
      <c r="RS172" s="13"/>
      <c r="RT172" s="13"/>
      <c r="RU172" s="13"/>
      <c r="RV172" s="13"/>
      <c r="RW172" s="13"/>
      <c r="RX172" s="13"/>
      <c r="RY172" s="13"/>
      <c r="RZ172" s="13"/>
      <c r="SA172" s="13"/>
      <c r="SB172" s="13"/>
      <c r="SC172" s="13"/>
      <c r="SD172" s="13"/>
      <c r="SE172" s="13"/>
      <c r="SF172" s="13"/>
      <c r="SG172" s="13"/>
      <c r="SH172" s="13"/>
      <c r="SI172" s="13"/>
      <c r="SJ172" s="13"/>
      <c r="SK172" s="13"/>
      <c r="SL172" s="13"/>
      <c r="SM172" s="13"/>
      <c r="SN172" s="13"/>
      <c r="SO172" s="13"/>
      <c r="SP172" s="13"/>
      <c r="SQ172" s="13"/>
      <c r="SR172" s="13"/>
      <c r="SS172" s="13"/>
      <c r="ST172" s="13"/>
      <c r="SU172" s="13"/>
      <c r="SV172" s="13"/>
      <c r="SW172" s="13"/>
      <c r="SX172" s="13"/>
      <c r="SY172" s="13"/>
      <c r="SZ172" s="13"/>
      <c r="TA172" s="13"/>
      <c r="TB172" s="13"/>
      <c r="TC172" s="13"/>
      <c r="TD172" s="13"/>
      <c r="TE172" s="13"/>
      <c r="TF172" s="13"/>
      <c r="TG172" s="13"/>
      <c r="TH172" s="13"/>
      <c r="TI172" s="13"/>
    </row>
    <row r="173" spans="1:529" s="17" customFormat="1" ht="37.5" x14ac:dyDescent="0.25">
      <c r="A173" s="91" t="s">
        <v>191</v>
      </c>
      <c r="B173" s="92"/>
      <c r="C173" s="92"/>
      <c r="D173" s="93" t="s">
        <v>366</v>
      </c>
      <c r="E173" s="118">
        <f>E174</f>
        <v>5785940</v>
      </c>
      <c r="F173" s="118">
        <f t="shared" ref="F173:L173" si="95">F174</f>
        <v>4491300</v>
      </c>
      <c r="G173" s="118">
        <f t="shared" si="95"/>
        <v>51600</v>
      </c>
      <c r="H173" s="118">
        <f t="shared" si="95"/>
        <v>1171265.97</v>
      </c>
      <c r="I173" s="118">
        <f t="shared" si="95"/>
        <v>927167.44</v>
      </c>
      <c r="J173" s="118">
        <f t="shared" si="95"/>
        <v>19175.759999999998</v>
      </c>
      <c r="K173" s="127">
        <f t="shared" si="92"/>
        <v>20.243313446043341</v>
      </c>
      <c r="L173" s="118">
        <f t="shared" si="95"/>
        <v>33140</v>
      </c>
      <c r="M173" s="118">
        <f t="shared" ref="M173" si="96">M174</f>
        <v>33140</v>
      </c>
      <c r="N173" s="118">
        <f t="shared" ref="N173" si="97">N174</f>
        <v>0</v>
      </c>
      <c r="O173" s="118">
        <f t="shared" ref="O173" si="98">O174</f>
        <v>0</v>
      </c>
      <c r="P173" s="118">
        <f t="shared" ref="P173" si="99">P174</f>
        <v>0</v>
      </c>
      <c r="Q173" s="118">
        <f t="shared" ref="Q173:W173" si="100">Q174</f>
        <v>33140</v>
      </c>
      <c r="R173" s="118">
        <f t="shared" si="100"/>
        <v>0</v>
      </c>
      <c r="S173" s="118">
        <f t="shared" si="100"/>
        <v>0</v>
      </c>
      <c r="T173" s="118">
        <f t="shared" si="100"/>
        <v>0</v>
      </c>
      <c r="U173" s="118">
        <f t="shared" si="100"/>
        <v>0</v>
      </c>
      <c r="V173" s="118">
        <f t="shared" si="100"/>
        <v>0</v>
      </c>
      <c r="W173" s="118">
        <f t="shared" si="100"/>
        <v>0</v>
      </c>
      <c r="X173" s="119">
        <f t="shared" si="94"/>
        <v>0</v>
      </c>
      <c r="Y173" s="120">
        <f t="shared" si="93"/>
        <v>1171265.97</v>
      </c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  <c r="JD173" s="22"/>
      <c r="JE173" s="22"/>
      <c r="JF173" s="22"/>
      <c r="JG173" s="22"/>
      <c r="JH173" s="22"/>
      <c r="JI173" s="22"/>
      <c r="JJ173" s="22"/>
      <c r="JK173" s="22"/>
      <c r="JL173" s="22"/>
      <c r="JM173" s="22"/>
      <c r="JN173" s="22"/>
      <c r="JO173" s="22"/>
      <c r="JP173" s="22"/>
      <c r="JQ173" s="22"/>
      <c r="JR173" s="22"/>
      <c r="JS173" s="22"/>
      <c r="JT173" s="22"/>
      <c r="JU173" s="22"/>
      <c r="JV173" s="22"/>
      <c r="JW173" s="22"/>
      <c r="JX173" s="22"/>
      <c r="JY173" s="22"/>
      <c r="JZ173" s="22"/>
      <c r="KA173" s="22"/>
      <c r="KB173" s="22"/>
      <c r="KC173" s="22"/>
      <c r="KD173" s="22"/>
      <c r="KE173" s="22"/>
      <c r="KF173" s="22"/>
      <c r="KG173" s="22"/>
      <c r="KH173" s="22"/>
      <c r="KI173" s="22"/>
      <c r="KJ173" s="22"/>
      <c r="KK173" s="22"/>
      <c r="KL173" s="22"/>
      <c r="KM173" s="22"/>
      <c r="KN173" s="22"/>
      <c r="KO173" s="22"/>
      <c r="KP173" s="22"/>
      <c r="KQ173" s="22"/>
      <c r="KR173" s="22"/>
      <c r="KS173" s="22"/>
      <c r="KT173" s="22"/>
      <c r="KU173" s="22"/>
      <c r="KV173" s="22"/>
      <c r="KW173" s="22"/>
      <c r="KX173" s="22"/>
      <c r="KY173" s="22"/>
      <c r="KZ173" s="22"/>
      <c r="LA173" s="22"/>
      <c r="LB173" s="22"/>
      <c r="LC173" s="22"/>
      <c r="LD173" s="22"/>
      <c r="LE173" s="22"/>
      <c r="LF173" s="22"/>
      <c r="LG173" s="22"/>
      <c r="LH173" s="22"/>
      <c r="LI173" s="22"/>
      <c r="LJ173" s="22"/>
      <c r="LK173" s="22"/>
      <c r="LL173" s="22"/>
      <c r="LM173" s="22"/>
      <c r="LN173" s="22"/>
      <c r="LO173" s="22"/>
      <c r="LP173" s="22"/>
      <c r="LQ173" s="22"/>
      <c r="LR173" s="22"/>
      <c r="LS173" s="22"/>
      <c r="LT173" s="22"/>
      <c r="LU173" s="22"/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22"/>
      <c r="MM173" s="22"/>
      <c r="MN173" s="22"/>
      <c r="MO173" s="22"/>
      <c r="MP173" s="22"/>
      <c r="MQ173" s="22"/>
      <c r="MR173" s="22"/>
      <c r="MS173" s="22"/>
      <c r="MT173" s="22"/>
      <c r="MU173" s="22"/>
      <c r="MV173" s="22"/>
      <c r="MW173" s="22"/>
      <c r="MX173" s="22"/>
      <c r="MY173" s="22"/>
      <c r="MZ173" s="22"/>
      <c r="NA173" s="22"/>
      <c r="NB173" s="22"/>
      <c r="NC173" s="22"/>
      <c r="ND173" s="22"/>
      <c r="NE173" s="22"/>
      <c r="NF173" s="22"/>
      <c r="NG173" s="22"/>
      <c r="NH173" s="22"/>
      <c r="NI173" s="22"/>
      <c r="NJ173" s="22"/>
      <c r="NK173" s="22"/>
      <c r="NL173" s="22"/>
      <c r="NM173" s="22"/>
      <c r="NN173" s="22"/>
      <c r="NO173" s="22"/>
      <c r="NP173" s="22"/>
      <c r="NQ173" s="22"/>
      <c r="NR173" s="22"/>
      <c r="NS173" s="22"/>
      <c r="NT173" s="22"/>
      <c r="NU173" s="22"/>
      <c r="NV173" s="22"/>
      <c r="NW173" s="22"/>
      <c r="NX173" s="22"/>
      <c r="NY173" s="22"/>
      <c r="NZ173" s="22"/>
      <c r="OA173" s="22"/>
      <c r="OB173" s="22"/>
      <c r="OC173" s="22"/>
      <c r="OD173" s="22"/>
      <c r="OE173" s="22"/>
      <c r="OF173" s="22"/>
      <c r="OG173" s="22"/>
      <c r="OH173" s="22"/>
      <c r="OI173" s="22"/>
      <c r="OJ173" s="22"/>
      <c r="OK173" s="22"/>
      <c r="OL173" s="22"/>
      <c r="OM173" s="22"/>
      <c r="ON173" s="22"/>
      <c r="OO173" s="22"/>
      <c r="OP173" s="22"/>
      <c r="OQ173" s="22"/>
      <c r="OR173" s="22"/>
      <c r="OS173" s="22"/>
      <c r="OT173" s="22"/>
      <c r="OU173" s="22"/>
      <c r="OV173" s="22"/>
      <c r="OW173" s="22"/>
      <c r="OX173" s="22"/>
      <c r="OY173" s="22"/>
      <c r="OZ173" s="22"/>
      <c r="PA173" s="22"/>
      <c r="PB173" s="22"/>
      <c r="PC173" s="22"/>
      <c r="PD173" s="22"/>
      <c r="PE173" s="22"/>
      <c r="PF173" s="22"/>
      <c r="PG173" s="22"/>
      <c r="PH173" s="22"/>
      <c r="PI173" s="22"/>
      <c r="PJ173" s="22"/>
      <c r="PK173" s="22"/>
      <c r="PL173" s="22"/>
      <c r="PM173" s="22"/>
      <c r="PN173" s="22"/>
      <c r="PO173" s="22"/>
      <c r="PP173" s="22"/>
      <c r="PQ173" s="22"/>
      <c r="PR173" s="22"/>
      <c r="PS173" s="22"/>
      <c r="PT173" s="22"/>
      <c r="PU173" s="22"/>
      <c r="PV173" s="22"/>
      <c r="PW173" s="22"/>
      <c r="PX173" s="22"/>
      <c r="PY173" s="22"/>
      <c r="PZ173" s="22"/>
      <c r="QA173" s="22"/>
      <c r="QB173" s="22"/>
      <c r="QC173" s="22"/>
      <c r="QD173" s="22"/>
      <c r="QE173" s="22"/>
      <c r="QF173" s="22"/>
      <c r="QG173" s="22"/>
      <c r="QH173" s="22"/>
      <c r="QI173" s="22"/>
      <c r="QJ173" s="22"/>
      <c r="QK173" s="22"/>
      <c r="QL173" s="22"/>
      <c r="QM173" s="22"/>
      <c r="QN173" s="22"/>
      <c r="QO173" s="22"/>
      <c r="QP173" s="22"/>
      <c r="QQ173" s="22"/>
      <c r="QR173" s="22"/>
      <c r="QS173" s="22"/>
      <c r="QT173" s="22"/>
      <c r="QU173" s="22"/>
      <c r="QV173" s="22"/>
      <c r="QW173" s="22"/>
      <c r="QX173" s="22"/>
      <c r="QY173" s="22"/>
      <c r="QZ173" s="22"/>
      <c r="RA173" s="22"/>
      <c r="RB173" s="22"/>
      <c r="RC173" s="22"/>
      <c r="RD173" s="22"/>
      <c r="RE173" s="22"/>
      <c r="RF173" s="22"/>
      <c r="RG173" s="22"/>
      <c r="RH173" s="22"/>
      <c r="RI173" s="22"/>
      <c r="RJ173" s="22"/>
      <c r="RK173" s="22"/>
      <c r="RL173" s="22"/>
      <c r="RM173" s="22"/>
      <c r="RN173" s="22"/>
      <c r="RO173" s="22"/>
      <c r="RP173" s="22"/>
      <c r="RQ173" s="22"/>
      <c r="RR173" s="22"/>
      <c r="RS173" s="22"/>
      <c r="RT173" s="22"/>
      <c r="RU173" s="22"/>
      <c r="RV173" s="22"/>
      <c r="RW173" s="22"/>
      <c r="RX173" s="22"/>
      <c r="RY173" s="22"/>
      <c r="RZ173" s="22"/>
      <c r="SA173" s="22"/>
      <c r="SB173" s="22"/>
      <c r="SC173" s="22"/>
      <c r="SD173" s="22"/>
      <c r="SE173" s="22"/>
      <c r="SF173" s="22"/>
      <c r="SG173" s="22"/>
      <c r="SH173" s="22"/>
      <c r="SI173" s="22"/>
      <c r="SJ173" s="22"/>
      <c r="SK173" s="22"/>
      <c r="SL173" s="22"/>
      <c r="SM173" s="22"/>
      <c r="SN173" s="22"/>
      <c r="SO173" s="22"/>
      <c r="SP173" s="22"/>
      <c r="SQ173" s="22"/>
      <c r="SR173" s="22"/>
      <c r="SS173" s="22"/>
      <c r="ST173" s="22"/>
      <c r="SU173" s="22"/>
      <c r="SV173" s="22"/>
      <c r="SW173" s="22"/>
      <c r="SX173" s="22"/>
      <c r="SY173" s="22"/>
      <c r="SZ173" s="22"/>
      <c r="TA173" s="22"/>
      <c r="TB173" s="22"/>
      <c r="TC173" s="22"/>
      <c r="TD173" s="22"/>
      <c r="TE173" s="22"/>
      <c r="TF173" s="22"/>
      <c r="TG173" s="22"/>
      <c r="TH173" s="22"/>
      <c r="TI173" s="22"/>
    </row>
    <row r="174" spans="1:529" s="24" customFormat="1" ht="39" x14ac:dyDescent="0.3">
      <c r="A174" s="94" t="s">
        <v>192</v>
      </c>
      <c r="B174" s="95"/>
      <c r="C174" s="95"/>
      <c r="D174" s="78" t="s">
        <v>366</v>
      </c>
      <c r="E174" s="114">
        <f>E176+E177+E178+E179</f>
        <v>5785940</v>
      </c>
      <c r="F174" s="114">
        <f t="shared" ref="F174:Q174" si="101">F176+F177+F178+F179</f>
        <v>4491300</v>
      </c>
      <c r="G174" s="114">
        <f t="shared" si="101"/>
        <v>51600</v>
      </c>
      <c r="H174" s="114">
        <f t="shared" ref="H174:J174" si="102">H176+H177+H178+H179</f>
        <v>1171265.97</v>
      </c>
      <c r="I174" s="114">
        <f t="shared" si="102"/>
        <v>927167.44</v>
      </c>
      <c r="J174" s="114">
        <f t="shared" si="102"/>
        <v>19175.759999999998</v>
      </c>
      <c r="K174" s="115">
        <f t="shared" si="92"/>
        <v>20.243313446043341</v>
      </c>
      <c r="L174" s="114">
        <f t="shared" si="101"/>
        <v>33140</v>
      </c>
      <c r="M174" s="114">
        <f t="shared" si="101"/>
        <v>33140</v>
      </c>
      <c r="N174" s="114">
        <f t="shared" si="101"/>
        <v>0</v>
      </c>
      <c r="O174" s="114">
        <f t="shared" si="101"/>
        <v>0</v>
      </c>
      <c r="P174" s="114">
        <f t="shared" si="101"/>
        <v>0</v>
      </c>
      <c r="Q174" s="114">
        <f t="shared" si="101"/>
        <v>33140</v>
      </c>
      <c r="R174" s="114">
        <f t="shared" ref="R174:W174" si="103">R176+R177+R178+R179</f>
        <v>0</v>
      </c>
      <c r="S174" s="114">
        <f t="shared" si="103"/>
        <v>0</v>
      </c>
      <c r="T174" s="114">
        <f t="shared" si="103"/>
        <v>0</v>
      </c>
      <c r="U174" s="114">
        <f t="shared" si="103"/>
        <v>0</v>
      </c>
      <c r="V174" s="114">
        <f t="shared" si="103"/>
        <v>0</v>
      </c>
      <c r="W174" s="114">
        <f t="shared" si="103"/>
        <v>0</v>
      </c>
      <c r="X174" s="116">
        <f t="shared" si="94"/>
        <v>0</v>
      </c>
      <c r="Y174" s="117">
        <f t="shared" si="93"/>
        <v>1171265.97</v>
      </c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</row>
    <row r="175" spans="1:529" s="24" customFormat="1" ht="195" hidden="1" x14ac:dyDescent="0.3">
      <c r="A175" s="94"/>
      <c r="B175" s="95"/>
      <c r="C175" s="95"/>
      <c r="D175" s="78" t="s">
        <v>446</v>
      </c>
      <c r="E175" s="114">
        <f>E180</f>
        <v>0</v>
      </c>
      <c r="F175" s="114">
        <f t="shared" ref="F175:Q175" si="104">F180</f>
        <v>0</v>
      </c>
      <c r="G175" s="114">
        <f t="shared" si="104"/>
        <v>0</v>
      </c>
      <c r="H175" s="114">
        <f t="shared" ref="H175:J175" si="105">H180</f>
        <v>0</v>
      </c>
      <c r="I175" s="114">
        <f t="shared" si="105"/>
        <v>0</v>
      </c>
      <c r="J175" s="114">
        <f t="shared" si="105"/>
        <v>0</v>
      </c>
      <c r="K175" s="115"/>
      <c r="L175" s="114">
        <f t="shared" si="104"/>
        <v>0</v>
      </c>
      <c r="M175" s="114">
        <f t="shared" si="104"/>
        <v>0</v>
      </c>
      <c r="N175" s="114">
        <f t="shared" si="104"/>
        <v>0</v>
      </c>
      <c r="O175" s="114">
        <f t="shared" si="104"/>
        <v>0</v>
      </c>
      <c r="P175" s="114">
        <f t="shared" si="104"/>
        <v>0</v>
      </c>
      <c r="Q175" s="114">
        <f t="shared" si="104"/>
        <v>0</v>
      </c>
      <c r="R175" s="114">
        <f t="shared" ref="R175:W175" si="106">R180</f>
        <v>0</v>
      </c>
      <c r="S175" s="114">
        <f t="shared" si="106"/>
        <v>0</v>
      </c>
      <c r="T175" s="114">
        <f t="shared" si="106"/>
        <v>0</v>
      </c>
      <c r="U175" s="114">
        <f t="shared" si="106"/>
        <v>0</v>
      </c>
      <c r="V175" s="114">
        <f t="shared" si="106"/>
        <v>0</v>
      </c>
      <c r="W175" s="114">
        <f t="shared" si="106"/>
        <v>0</v>
      </c>
      <c r="X175" s="116"/>
      <c r="Y175" s="117">
        <f t="shared" si="93"/>
        <v>0</v>
      </c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</row>
    <row r="176" spans="1:529" s="12" customFormat="1" ht="56.25" x14ac:dyDescent="0.25">
      <c r="A176" s="79" t="s">
        <v>193</v>
      </c>
      <c r="B176" s="80" t="str">
        <f>'дод 5'!A20</f>
        <v>0160</v>
      </c>
      <c r="C176" s="80" t="str">
        <f>'дод 5'!B20</f>
        <v>0111</v>
      </c>
      <c r="D176" s="81" t="s">
        <v>500</v>
      </c>
      <c r="E176" s="121">
        <v>5689700</v>
      </c>
      <c r="F176" s="121">
        <v>4491300</v>
      </c>
      <c r="G176" s="121">
        <v>51600</v>
      </c>
      <c r="H176" s="121">
        <v>1167824.04</v>
      </c>
      <c r="I176" s="121">
        <v>927167.44</v>
      </c>
      <c r="J176" s="121">
        <v>19175.759999999998</v>
      </c>
      <c r="K176" s="128">
        <f t="shared" si="92"/>
        <v>20.525230504244512</v>
      </c>
      <c r="L176" s="121">
        <f>N176+Q176</f>
        <v>12000</v>
      </c>
      <c r="M176" s="121">
        <v>12000</v>
      </c>
      <c r="N176" s="121"/>
      <c r="O176" s="121"/>
      <c r="P176" s="121"/>
      <c r="Q176" s="121">
        <v>12000</v>
      </c>
      <c r="R176" s="121">
        <f>T176+W176</f>
        <v>0</v>
      </c>
      <c r="S176" s="121"/>
      <c r="T176" s="121"/>
      <c r="U176" s="121"/>
      <c r="V176" s="121"/>
      <c r="W176" s="121"/>
      <c r="X176" s="122">
        <f t="shared" si="94"/>
        <v>0</v>
      </c>
      <c r="Y176" s="123">
        <f t="shared" si="93"/>
        <v>1167824.04</v>
      </c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3"/>
      <c r="NU176" s="13"/>
      <c r="NV176" s="13"/>
      <c r="NW176" s="13"/>
      <c r="NX176" s="13"/>
      <c r="NY176" s="13"/>
      <c r="NZ176" s="13"/>
      <c r="OA176" s="13"/>
      <c r="OB176" s="13"/>
      <c r="OC176" s="13"/>
      <c r="OD176" s="13"/>
      <c r="OE176" s="13"/>
      <c r="OF176" s="13"/>
      <c r="OG176" s="13"/>
      <c r="OH176" s="13"/>
      <c r="OI176" s="13"/>
      <c r="OJ176" s="13"/>
      <c r="OK176" s="13"/>
      <c r="OL176" s="13"/>
      <c r="OM176" s="13"/>
      <c r="ON176" s="13"/>
      <c r="OO176" s="13"/>
      <c r="OP176" s="13"/>
      <c r="OQ176" s="13"/>
      <c r="OR176" s="13"/>
      <c r="OS176" s="13"/>
      <c r="OT176" s="13"/>
      <c r="OU176" s="13"/>
      <c r="OV176" s="13"/>
      <c r="OW176" s="13"/>
      <c r="OX176" s="13"/>
      <c r="OY176" s="13"/>
      <c r="OZ176" s="13"/>
      <c r="PA176" s="13"/>
      <c r="PB176" s="13"/>
      <c r="PC176" s="13"/>
      <c r="PD176" s="13"/>
      <c r="PE176" s="13"/>
      <c r="PF176" s="13"/>
      <c r="PG176" s="13"/>
      <c r="PH176" s="13"/>
      <c r="PI176" s="13"/>
      <c r="PJ176" s="13"/>
      <c r="PK176" s="13"/>
      <c r="PL176" s="13"/>
      <c r="PM176" s="13"/>
      <c r="PN176" s="13"/>
      <c r="PO176" s="13"/>
      <c r="PP176" s="13"/>
      <c r="PQ176" s="13"/>
      <c r="PR176" s="13"/>
      <c r="PS176" s="13"/>
      <c r="PT176" s="13"/>
      <c r="PU176" s="13"/>
      <c r="PV176" s="13"/>
      <c r="PW176" s="13"/>
      <c r="PX176" s="13"/>
      <c r="PY176" s="13"/>
      <c r="PZ176" s="13"/>
      <c r="QA176" s="13"/>
      <c r="QB176" s="13"/>
      <c r="QC176" s="13"/>
      <c r="QD176" s="13"/>
      <c r="QE176" s="13"/>
      <c r="QF176" s="13"/>
      <c r="QG176" s="13"/>
      <c r="QH176" s="13"/>
      <c r="QI176" s="13"/>
      <c r="QJ176" s="13"/>
      <c r="QK176" s="13"/>
      <c r="QL176" s="13"/>
      <c r="QM176" s="13"/>
      <c r="QN176" s="13"/>
      <c r="QO176" s="13"/>
      <c r="QP176" s="13"/>
      <c r="QQ176" s="13"/>
      <c r="QR176" s="13"/>
      <c r="QS176" s="13"/>
      <c r="QT176" s="13"/>
      <c r="QU176" s="13"/>
      <c r="QV176" s="13"/>
      <c r="QW176" s="13"/>
      <c r="QX176" s="13"/>
      <c r="QY176" s="13"/>
      <c r="QZ176" s="13"/>
      <c r="RA176" s="13"/>
      <c r="RB176" s="13"/>
      <c r="RC176" s="13"/>
      <c r="RD176" s="13"/>
      <c r="RE176" s="13"/>
      <c r="RF176" s="13"/>
      <c r="RG176" s="13"/>
      <c r="RH176" s="13"/>
      <c r="RI176" s="13"/>
      <c r="RJ176" s="13"/>
      <c r="RK176" s="13"/>
      <c r="RL176" s="13"/>
      <c r="RM176" s="13"/>
      <c r="RN176" s="13"/>
      <c r="RO176" s="13"/>
      <c r="RP176" s="13"/>
      <c r="RQ176" s="13"/>
      <c r="RR176" s="13"/>
      <c r="RS176" s="13"/>
      <c r="RT176" s="13"/>
      <c r="RU176" s="13"/>
      <c r="RV176" s="13"/>
      <c r="RW176" s="13"/>
      <c r="RX176" s="13"/>
      <c r="RY176" s="13"/>
      <c r="RZ176" s="13"/>
      <c r="SA176" s="13"/>
      <c r="SB176" s="13"/>
      <c r="SC176" s="13"/>
      <c r="SD176" s="13"/>
      <c r="SE176" s="13"/>
      <c r="SF176" s="13"/>
      <c r="SG176" s="13"/>
      <c r="SH176" s="13"/>
      <c r="SI176" s="13"/>
      <c r="SJ176" s="13"/>
      <c r="SK176" s="13"/>
      <c r="SL176" s="13"/>
      <c r="SM176" s="13"/>
      <c r="SN176" s="13"/>
      <c r="SO176" s="13"/>
      <c r="SP176" s="13"/>
      <c r="SQ176" s="13"/>
      <c r="SR176" s="13"/>
      <c r="SS176" s="13"/>
      <c r="ST176" s="13"/>
      <c r="SU176" s="13"/>
      <c r="SV176" s="13"/>
      <c r="SW176" s="13"/>
      <c r="SX176" s="13"/>
      <c r="SY176" s="13"/>
      <c r="SZ176" s="13"/>
      <c r="TA176" s="13"/>
      <c r="TB176" s="13"/>
      <c r="TC176" s="13"/>
      <c r="TD176" s="13"/>
      <c r="TE176" s="13"/>
      <c r="TF176" s="13"/>
      <c r="TG176" s="13"/>
      <c r="TH176" s="13"/>
      <c r="TI176" s="13"/>
    </row>
    <row r="177" spans="1:529" s="12" customFormat="1" ht="93.75" x14ac:dyDescent="0.25">
      <c r="A177" s="79" t="s">
        <v>337</v>
      </c>
      <c r="B177" s="80">
        <v>3111</v>
      </c>
      <c r="C177" s="80">
        <v>1040</v>
      </c>
      <c r="D177" s="81" t="str">
        <f>'дод 5'!C98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7" s="121">
        <v>0</v>
      </c>
      <c r="F177" s="121"/>
      <c r="G177" s="121"/>
      <c r="H177" s="121"/>
      <c r="I177" s="121"/>
      <c r="J177" s="121"/>
      <c r="K177" s="128"/>
      <c r="L177" s="121">
        <f t="shared" ref="L177:L180" si="107">N177+Q177</f>
        <v>21140</v>
      </c>
      <c r="M177" s="121">
        <v>21140</v>
      </c>
      <c r="N177" s="121"/>
      <c r="O177" s="121"/>
      <c r="P177" s="121"/>
      <c r="Q177" s="121">
        <v>21140</v>
      </c>
      <c r="R177" s="121">
        <f t="shared" ref="R177:R180" si="108">T177+W177</f>
        <v>0</v>
      </c>
      <c r="S177" s="121"/>
      <c r="T177" s="121"/>
      <c r="U177" s="121"/>
      <c r="V177" s="121"/>
      <c r="W177" s="121"/>
      <c r="X177" s="122">
        <f t="shared" si="94"/>
        <v>0</v>
      </c>
      <c r="Y177" s="123">
        <f t="shared" si="93"/>
        <v>0</v>
      </c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3"/>
      <c r="NU177" s="13"/>
      <c r="NV177" s="13"/>
      <c r="NW177" s="13"/>
      <c r="NX177" s="13"/>
      <c r="NY177" s="13"/>
      <c r="NZ177" s="13"/>
      <c r="OA177" s="13"/>
      <c r="OB177" s="13"/>
      <c r="OC177" s="13"/>
      <c r="OD177" s="13"/>
      <c r="OE177" s="13"/>
      <c r="OF177" s="13"/>
      <c r="OG177" s="13"/>
      <c r="OH177" s="13"/>
      <c r="OI177" s="13"/>
      <c r="OJ177" s="13"/>
      <c r="OK177" s="13"/>
      <c r="OL177" s="13"/>
      <c r="OM177" s="13"/>
      <c r="ON177" s="13"/>
      <c r="OO177" s="13"/>
      <c r="OP177" s="13"/>
      <c r="OQ177" s="13"/>
      <c r="OR177" s="13"/>
      <c r="OS177" s="13"/>
      <c r="OT177" s="13"/>
      <c r="OU177" s="13"/>
      <c r="OV177" s="13"/>
      <c r="OW177" s="13"/>
      <c r="OX177" s="13"/>
      <c r="OY177" s="13"/>
      <c r="OZ177" s="13"/>
      <c r="PA177" s="13"/>
      <c r="PB177" s="13"/>
      <c r="PC177" s="13"/>
      <c r="PD177" s="13"/>
      <c r="PE177" s="13"/>
      <c r="PF177" s="13"/>
      <c r="PG177" s="13"/>
      <c r="PH177" s="13"/>
      <c r="PI177" s="13"/>
      <c r="PJ177" s="13"/>
      <c r="PK177" s="13"/>
      <c r="PL177" s="13"/>
      <c r="PM177" s="13"/>
      <c r="PN177" s="13"/>
      <c r="PO177" s="13"/>
      <c r="PP177" s="13"/>
      <c r="PQ177" s="13"/>
      <c r="PR177" s="13"/>
      <c r="PS177" s="13"/>
      <c r="PT177" s="13"/>
      <c r="PU177" s="13"/>
      <c r="PV177" s="13"/>
      <c r="PW177" s="13"/>
      <c r="PX177" s="13"/>
      <c r="PY177" s="13"/>
      <c r="PZ177" s="13"/>
      <c r="QA177" s="13"/>
      <c r="QB177" s="13"/>
      <c r="QC177" s="13"/>
      <c r="QD177" s="13"/>
      <c r="QE177" s="13"/>
      <c r="QF177" s="13"/>
      <c r="QG177" s="13"/>
      <c r="QH177" s="13"/>
      <c r="QI177" s="13"/>
      <c r="QJ177" s="13"/>
      <c r="QK177" s="13"/>
      <c r="QL177" s="13"/>
      <c r="QM177" s="13"/>
      <c r="QN177" s="13"/>
      <c r="QO177" s="13"/>
      <c r="QP177" s="13"/>
      <c r="QQ177" s="13"/>
      <c r="QR177" s="13"/>
      <c r="QS177" s="13"/>
      <c r="QT177" s="13"/>
      <c r="QU177" s="13"/>
      <c r="QV177" s="13"/>
      <c r="QW177" s="13"/>
      <c r="QX177" s="13"/>
      <c r="QY177" s="13"/>
      <c r="QZ177" s="13"/>
      <c r="RA177" s="13"/>
      <c r="RB177" s="13"/>
      <c r="RC177" s="13"/>
      <c r="RD177" s="13"/>
      <c r="RE177" s="13"/>
      <c r="RF177" s="13"/>
      <c r="RG177" s="13"/>
      <c r="RH177" s="13"/>
      <c r="RI177" s="13"/>
      <c r="RJ177" s="13"/>
      <c r="RK177" s="13"/>
      <c r="RL177" s="13"/>
      <c r="RM177" s="13"/>
      <c r="RN177" s="13"/>
      <c r="RO177" s="13"/>
      <c r="RP177" s="13"/>
      <c r="RQ177" s="13"/>
      <c r="RR177" s="13"/>
      <c r="RS177" s="13"/>
      <c r="RT177" s="13"/>
      <c r="RU177" s="13"/>
      <c r="RV177" s="13"/>
      <c r="RW177" s="13"/>
      <c r="RX177" s="13"/>
      <c r="RY177" s="13"/>
      <c r="RZ177" s="13"/>
      <c r="SA177" s="13"/>
      <c r="SB177" s="13"/>
      <c r="SC177" s="13"/>
      <c r="SD177" s="13"/>
      <c r="SE177" s="13"/>
      <c r="SF177" s="13"/>
      <c r="SG177" s="13"/>
      <c r="SH177" s="13"/>
      <c r="SI177" s="13"/>
      <c r="SJ177" s="13"/>
      <c r="SK177" s="13"/>
      <c r="SL177" s="13"/>
      <c r="SM177" s="13"/>
      <c r="SN177" s="13"/>
      <c r="SO177" s="13"/>
      <c r="SP177" s="13"/>
      <c r="SQ177" s="13"/>
      <c r="SR177" s="13"/>
      <c r="SS177" s="13"/>
      <c r="ST177" s="13"/>
      <c r="SU177" s="13"/>
      <c r="SV177" s="13"/>
      <c r="SW177" s="13"/>
      <c r="SX177" s="13"/>
      <c r="SY177" s="13"/>
      <c r="SZ177" s="13"/>
      <c r="TA177" s="13"/>
      <c r="TB177" s="13"/>
      <c r="TC177" s="13"/>
      <c r="TD177" s="13"/>
      <c r="TE177" s="13"/>
      <c r="TF177" s="13"/>
      <c r="TG177" s="13"/>
      <c r="TH177" s="13"/>
      <c r="TI177" s="13"/>
    </row>
    <row r="178" spans="1:529" s="12" customFormat="1" ht="37.5" x14ac:dyDescent="0.25">
      <c r="A178" s="79" t="s">
        <v>194</v>
      </c>
      <c r="B178" s="80" t="str">
        <f>'дод 5'!A99</f>
        <v>3112</v>
      </c>
      <c r="C178" s="80" t="str">
        <f>'дод 5'!B99</f>
        <v>1040</v>
      </c>
      <c r="D178" s="82" t="str">
        <f>'дод 5'!C99</f>
        <v>Заходи державної політики з питань дітей та їх соціального захисту</v>
      </c>
      <c r="E178" s="121">
        <v>96240</v>
      </c>
      <c r="F178" s="121"/>
      <c r="G178" s="121"/>
      <c r="H178" s="121">
        <v>3441.93</v>
      </c>
      <c r="I178" s="121"/>
      <c r="J178" s="121"/>
      <c r="K178" s="128">
        <f t="shared" si="92"/>
        <v>3.5764027431421446</v>
      </c>
      <c r="L178" s="121">
        <f t="shared" si="107"/>
        <v>0</v>
      </c>
      <c r="M178" s="121"/>
      <c r="N178" s="121"/>
      <c r="O178" s="121"/>
      <c r="P178" s="121"/>
      <c r="Q178" s="121"/>
      <c r="R178" s="121">
        <f t="shared" si="108"/>
        <v>0</v>
      </c>
      <c r="S178" s="121"/>
      <c r="T178" s="121"/>
      <c r="U178" s="121"/>
      <c r="V178" s="121"/>
      <c r="W178" s="121"/>
      <c r="X178" s="122"/>
      <c r="Y178" s="123">
        <f t="shared" si="93"/>
        <v>3441.93</v>
      </c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3"/>
      <c r="NU178" s="13"/>
      <c r="NV178" s="13"/>
      <c r="NW178" s="13"/>
      <c r="NX178" s="13"/>
      <c r="NY178" s="13"/>
      <c r="NZ178" s="13"/>
      <c r="OA178" s="13"/>
      <c r="OB178" s="13"/>
      <c r="OC178" s="13"/>
      <c r="OD178" s="13"/>
      <c r="OE178" s="13"/>
      <c r="OF178" s="13"/>
      <c r="OG178" s="13"/>
      <c r="OH178" s="13"/>
      <c r="OI178" s="13"/>
      <c r="OJ178" s="13"/>
      <c r="OK178" s="13"/>
      <c r="OL178" s="13"/>
      <c r="OM178" s="13"/>
      <c r="ON178" s="13"/>
      <c r="OO178" s="13"/>
      <c r="OP178" s="13"/>
      <c r="OQ178" s="13"/>
      <c r="OR178" s="13"/>
      <c r="OS178" s="13"/>
      <c r="OT178" s="13"/>
      <c r="OU178" s="13"/>
      <c r="OV178" s="13"/>
      <c r="OW178" s="13"/>
      <c r="OX178" s="13"/>
      <c r="OY178" s="13"/>
      <c r="OZ178" s="13"/>
      <c r="PA178" s="13"/>
      <c r="PB178" s="13"/>
      <c r="PC178" s="13"/>
      <c r="PD178" s="13"/>
      <c r="PE178" s="13"/>
      <c r="PF178" s="13"/>
      <c r="PG178" s="13"/>
      <c r="PH178" s="13"/>
      <c r="PI178" s="13"/>
      <c r="PJ178" s="13"/>
      <c r="PK178" s="13"/>
      <c r="PL178" s="13"/>
      <c r="PM178" s="13"/>
      <c r="PN178" s="13"/>
      <c r="PO178" s="13"/>
      <c r="PP178" s="13"/>
      <c r="PQ178" s="13"/>
      <c r="PR178" s="13"/>
      <c r="PS178" s="13"/>
      <c r="PT178" s="13"/>
      <c r="PU178" s="13"/>
      <c r="PV178" s="13"/>
      <c r="PW178" s="13"/>
      <c r="PX178" s="13"/>
      <c r="PY178" s="13"/>
      <c r="PZ178" s="13"/>
      <c r="QA178" s="13"/>
      <c r="QB178" s="13"/>
      <c r="QC178" s="13"/>
      <c r="QD178" s="13"/>
      <c r="QE178" s="13"/>
      <c r="QF178" s="13"/>
      <c r="QG178" s="13"/>
      <c r="QH178" s="13"/>
      <c r="QI178" s="13"/>
      <c r="QJ178" s="13"/>
      <c r="QK178" s="13"/>
      <c r="QL178" s="13"/>
      <c r="QM178" s="13"/>
      <c r="QN178" s="13"/>
      <c r="QO178" s="13"/>
      <c r="QP178" s="13"/>
      <c r="QQ178" s="13"/>
      <c r="QR178" s="13"/>
      <c r="QS178" s="13"/>
      <c r="QT178" s="13"/>
      <c r="QU178" s="13"/>
      <c r="QV178" s="13"/>
      <c r="QW178" s="13"/>
      <c r="QX178" s="13"/>
      <c r="QY178" s="13"/>
      <c r="QZ178" s="13"/>
      <c r="RA178" s="13"/>
      <c r="RB178" s="13"/>
      <c r="RC178" s="13"/>
      <c r="RD178" s="13"/>
      <c r="RE178" s="13"/>
      <c r="RF178" s="13"/>
      <c r="RG178" s="13"/>
      <c r="RH178" s="13"/>
      <c r="RI178" s="13"/>
      <c r="RJ178" s="13"/>
      <c r="RK178" s="13"/>
      <c r="RL178" s="13"/>
      <c r="RM178" s="13"/>
      <c r="RN178" s="13"/>
      <c r="RO178" s="13"/>
      <c r="RP178" s="13"/>
      <c r="RQ178" s="13"/>
      <c r="RR178" s="13"/>
      <c r="RS178" s="13"/>
      <c r="RT178" s="13"/>
      <c r="RU178" s="13"/>
      <c r="RV178" s="13"/>
      <c r="RW178" s="13"/>
      <c r="RX178" s="13"/>
      <c r="RY178" s="13"/>
      <c r="RZ178" s="13"/>
      <c r="SA178" s="13"/>
      <c r="SB178" s="13"/>
      <c r="SC178" s="13"/>
      <c r="SD178" s="13"/>
      <c r="SE178" s="13"/>
      <c r="SF178" s="13"/>
      <c r="SG178" s="13"/>
      <c r="SH178" s="13"/>
      <c r="SI178" s="13"/>
      <c r="SJ178" s="13"/>
      <c r="SK178" s="13"/>
      <c r="SL178" s="13"/>
      <c r="SM178" s="13"/>
      <c r="SN178" s="13"/>
      <c r="SO178" s="13"/>
      <c r="SP178" s="13"/>
      <c r="SQ178" s="13"/>
      <c r="SR178" s="13"/>
      <c r="SS178" s="13"/>
      <c r="ST178" s="13"/>
      <c r="SU178" s="13"/>
      <c r="SV178" s="13"/>
      <c r="SW178" s="13"/>
      <c r="SX178" s="13"/>
      <c r="SY178" s="13"/>
      <c r="SZ178" s="13"/>
      <c r="TA178" s="13"/>
      <c r="TB178" s="13"/>
      <c r="TC178" s="13"/>
      <c r="TD178" s="13"/>
      <c r="TE178" s="13"/>
      <c r="TF178" s="13"/>
      <c r="TG178" s="13"/>
      <c r="TH178" s="13"/>
      <c r="TI178" s="13"/>
    </row>
    <row r="179" spans="1:529" s="12" customFormat="1" ht="87.75" hidden="1" customHeight="1" x14ac:dyDescent="0.25">
      <c r="A179" s="79" t="s">
        <v>438</v>
      </c>
      <c r="B179" s="80">
        <v>6083</v>
      </c>
      <c r="C179" s="79" t="s">
        <v>69</v>
      </c>
      <c r="D179" s="110" t="s">
        <v>439</v>
      </c>
      <c r="E179" s="121"/>
      <c r="F179" s="121"/>
      <c r="G179" s="121"/>
      <c r="H179" s="121"/>
      <c r="I179" s="121"/>
      <c r="J179" s="121"/>
      <c r="K179" s="128"/>
      <c r="L179" s="121">
        <f t="shared" si="107"/>
        <v>0</v>
      </c>
      <c r="M179" s="121"/>
      <c r="N179" s="121"/>
      <c r="O179" s="121"/>
      <c r="P179" s="121"/>
      <c r="Q179" s="121"/>
      <c r="R179" s="121">
        <f t="shared" si="108"/>
        <v>0</v>
      </c>
      <c r="S179" s="121"/>
      <c r="T179" s="121"/>
      <c r="U179" s="121"/>
      <c r="V179" s="121"/>
      <c r="W179" s="121"/>
      <c r="X179" s="122"/>
      <c r="Y179" s="123">
        <f t="shared" si="93"/>
        <v>0</v>
      </c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  <c r="PI179" s="13"/>
      <c r="PJ179" s="13"/>
      <c r="PK179" s="13"/>
      <c r="PL179" s="13"/>
      <c r="PM179" s="13"/>
      <c r="PN179" s="13"/>
      <c r="PO179" s="13"/>
      <c r="PP179" s="13"/>
      <c r="PQ179" s="13"/>
      <c r="PR179" s="13"/>
      <c r="PS179" s="13"/>
      <c r="PT179" s="13"/>
      <c r="PU179" s="13"/>
      <c r="PV179" s="13"/>
      <c r="PW179" s="13"/>
      <c r="PX179" s="13"/>
      <c r="PY179" s="13"/>
      <c r="PZ179" s="13"/>
      <c r="QA179" s="13"/>
      <c r="QB179" s="13"/>
      <c r="QC179" s="13"/>
      <c r="QD179" s="13"/>
      <c r="QE179" s="13"/>
      <c r="QF179" s="13"/>
      <c r="QG179" s="13"/>
      <c r="QH179" s="13"/>
      <c r="QI179" s="13"/>
      <c r="QJ179" s="13"/>
      <c r="QK179" s="13"/>
      <c r="QL179" s="13"/>
      <c r="QM179" s="13"/>
      <c r="QN179" s="13"/>
      <c r="QO179" s="13"/>
      <c r="QP179" s="13"/>
      <c r="QQ179" s="13"/>
      <c r="QR179" s="13"/>
      <c r="QS179" s="13"/>
      <c r="QT179" s="13"/>
      <c r="QU179" s="13"/>
      <c r="QV179" s="13"/>
      <c r="QW179" s="13"/>
      <c r="QX179" s="13"/>
      <c r="QY179" s="13"/>
      <c r="QZ179" s="13"/>
      <c r="RA179" s="13"/>
      <c r="RB179" s="13"/>
      <c r="RC179" s="13"/>
      <c r="RD179" s="13"/>
      <c r="RE179" s="13"/>
      <c r="RF179" s="13"/>
      <c r="RG179" s="13"/>
      <c r="RH179" s="13"/>
      <c r="RI179" s="13"/>
      <c r="RJ179" s="13"/>
      <c r="RK179" s="13"/>
      <c r="RL179" s="13"/>
      <c r="RM179" s="13"/>
      <c r="RN179" s="13"/>
      <c r="RO179" s="13"/>
      <c r="RP179" s="13"/>
      <c r="RQ179" s="13"/>
      <c r="RR179" s="13"/>
      <c r="RS179" s="13"/>
      <c r="RT179" s="13"/>
      <c r="RU179" s="13"/>
      <c r="RV179" s="13"/>
      <c r="RW179" s="13"/>
      <c r="RX179" s="13"/>
      <c r="RY179" s="13"/>
      <c r="RZ179" s="13"/>
      <c r="SA179" s="13"/>
      <c r="SB179" s="13"/>
      <c r="SC179" s="13"/>
      <c r="SD179" s="13"/>
      <c r="SE179" s="13"/>
      <c r="SF179" s="13"/>
      <c r="SG179" s="13"/>
      <c r="SH179" s="13"/>
      <c r="SI179" s="13"/>
      <c r="SJ179" s="13"/>
      <c r="SK179" s="13"/>
      <c r="SL179" s="13"/>
      <c r="SM179" s="13"/>
      <c r="SN179" s="13"/>
      <c r="SO179" s="13"/>
      <c r="SP179" s="13"/>
      <c r="SQ179" s="13"/>
      <c r="SR179" s="13"/>
      <c r="SS179" s="13"/>
      <c r="ST179" s="13"/>
      <c r="SU179" s="13"/>
      <c r="SV179" s="13"/>
      <c r="SW179" s="13"/>
      <c r="SX179" s="13"/>
      <c r="SY179" s="13"/>
      <c r="SZ179" s="13"/>
      <c r="TA179" s="13"/>
      <c r="TB179" s="13"/>
      <c r="TC179" s="13"/>
      <c r="TD179" s="13"/>
      <c r="TE179" s="13"/>
      <c r="TF179" s="13"/>
      <c r="TG179" s="13"/>
      <c r="TH179" s="13"/>
      <c r="TI179" s="13"/>
    </row>
    <row r="180" spans="1:529" s="14" customFormat="1" ht="168.75" hidden="1" x14ac:dyDescent="0.25">
      <c r="A180" s="99"/>
      <c r="B180" s="100"/>
      <c r="C180" s="99"/>
      <c r="D180" s="111" t="s">
        <v>446</v>
      </c>
      <c r="E180" s="124"/>
      <c r="F180" s="124"/>
      <c r="G180" s="124"/>
      <c r="H180" s="124"/>
      <c r="I180" s="124"/>
      <c r="J180" s="124"/>
      <c r="K180" s="129"/>
      <c r="L180" s="124">
        <f t="shared" si="107"/>
        <v>0</v>
      </c>
      <c r="M180" s="124"/>
      <c r="N180" s="124"/>
      <c r="O180" s="124"/>
      <c r="P180" s="124"/>
      <c r="Q180" s="124"/>
      <c r="R180" s="124">
        <f t="shared" si="108"/>
        <v>0</v>
      </c>
      <c r="S180" s="124"/>
      <c r="T180" s="124"/>
      <c r="U180" s="124"/>
      <c r="V180" s="124"/>
      <c r="W180" s="124"/>
      <c r="X180" s="125"/>
      <c r="Y180" s="126">
        <f t="shared" si="93"/>
        <v>0</v>
      </c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  <c r="IW180" s="20"/>
      <c r="IX180" s="20"/>
      <c r="IY180" s="20"/>
      <c r="IZ180" s="20"/>
      <c r="JA180" s="20"/>
      <c r="JB180" s="20"/>
      <c r="JC180" s="20"/>
      <c r="JD180" s="20"/>
      <c r="JE180" s="20"/>
      <c r="JF180" s="20"/>
      <c r="JG180" s="20"/>
      <c r="JH180" s="20"/>
      <c r="JI180" s="20"/>
      <c r="JJ180" s="20"/>
      <c r="JK180" s="20"/>
      <c r="JL180" s="20"/>
      <c r="JM180" s="20"/>
      <c r="JN180" s="20"/>
      <c r="JO180" s="20"/>
      <c r="JP180" s="20"/>
      <c r="JQ180" s="20"/>
      <c r="JR180" s="20"/>
      <c r="JS180" s="20"/>
      <c r="JT180" s="20"/>
      <c r="JU180" s="20"/>
      <c r="JV180" s="20"/>
      <c r="JW180" s="20"/>
      <c r="JX180" s="20"/>
      <c r="JY180" s="20"/>
      <c r="JZ180" s="20"/>
      <c r="KA180" s="20"/>
      <c r="KB180" s="20"/>
      <c r="KC180" s="20"/>
      <c r="KD180" s="20"/>
      <c r="KE180" s="20"/>
      <c r="KF180" s="20"/>
      <c r="KG180" s="20"/>
      <c r="KH180" s="20"/>
      <c r="KI180" s="20"/>
      <c r="KJ180" s="20"/>
      <c r="KK180" s="20"/>
      <c r="KL180" s="20"/>
      <c r="KM180" s="20"/>
      <c r="KN180" s="20"/>
      <c r="KO180" s="20"/>
      <c r="KP180" s="20"/>
      <c r="KQ180" s="20"/>
      <c r="KR180" s="20"/>
      <c r="KS180" s="20"/>
      <c r="KT180" s="20"/>
      <c r="KU180" s="20"/>
      <c r="KV180" s="20"/>
      <c r="KW180" s="20"/>
      <c r="KX180" s="20"/>
      <c r="KY180" s="20"/>
      <c r="KZ180" s="20"/>
      <c r="LA180" s="20"/>
      <c r="LB180" s="20"/>
      <c r="LC180" s="20"/>
      <c r="LD180" s="20"/>
      <c r="LE180" s="20"/>
      <c r="LF180" s="20"/>
      <c r="LG180" s="20"/>
      <c r="LH180" s="20"/>
      <c r="LI180" s="20"/>
      <c r="LJ180" s="20"/>
      <c r="LK180" s="20"/>
      <c r="LL180" s="20"/>
      <c r="LM180" s="20"/>
      <c r="LN180" s="20"/>
      <c r="LO180" s="20"/>
      <c r="LP180" s="20"/>
      <c r="LQ180" s="20"/>
      <c r="LR180" s="20"/>
      <c r="LS180" s="20"/>
      <c r="LT180" s="20"/>
      <c r="LU180" s="20"/>
      <c r="LV180" s="20"/>
      <c r="LW180" s="20"/>
      <c r="LX180" s="20"/>
      <c r="LY180" s="20"/>
      <c r="LZ180" s="20"/>
      <c r="MA180" s="20"/>
      <c r="MB180" s="20"/>
      <c r="MC180" s="20"/>
      <c r="MD180" s="20"/>
      <c r="ME180" s="20"/>
      <c r="MF180" s="20"/>
      <c r="MG180" s="20"/>
      <c r="MH180" s="20"/>
      <c r="MI180" s="20"/>
      <c r="MJ180" s="20"/>
      <c r="MK180" s="20"/>
      <c r="ML180" s="20"/>
      <c r="MM180" s="20"/>
      <c r="MN180" s="20"/>
      <c r="MO180" s="20"/>
      <c r="MP180" s="20"/>
      <c r="MQ180" s="20"/>
      <c r="MR180" s="20"/>
      <c r="MS180" s="20"/>
      <c r="MT180" s="20"/>
      <c r="MU180" s="20"/>
      <c r="MV180" s="20"/>
      <c r="MW180" s="20"/>
      <c r="MX180" s="20"/>
      <c r="MY180" s="20"/>
      <c r="MZ180" s="20"/>
      <c r="NA180" s="20"/>
      <c r="NB180" s="20"/>
      <c r="NC180" s="20"/>
      <c r="ND180" s="20"/>
      <c r="NE180" s="20"/>
      <c r="NF180" s="20"/>
      <c r="NG180" s="20"/>
      <c r="NH180" s="20"/>
      <c r="NI180" s="20"/>
      <c r="NJ180" s="20"/>
      <c r="NK180" s="20"/>
      <c r="NL180" s="20"/>
      <c r="NM180" s="20"/>
      <c r="NN180" s="20"/>
      <c r="NO180" s="20"/>
      <c r="NP180" s="20"/>
      <c r="NQ180" s="20"/>
      <c r="NR180" s="20"/>
      <c r="NS180" s="20"/>
      <c r="NT180" s="20"/>
      <c r="NU180" s="20"/>
      <c r="NV180" s="20"/>
      <c r="NW180" s="20"/>
      <c r="NX180" s="20"/>
      <c r="NY180" s="20"/>
      <c r="NZ180" s="20"/>
      <c r="OA180" s="20"/>
      <c r="OB180" s="20"/>
      <c r="OC180" s="20"/>
      <c r="OD180" s="20"/>
      <c r="OE180" s="20"/>
      <c r="OF180" s="20"/>
      <c r="OG180" s="20"/>
      <c r="OH180" s="20"/>
      <c r="OI180" s="20"/>
      <c r="OJ180" s="20"/>
      <c r="OK180" s="20"/>
      <c r="OL180" s="20"/>
      <c r="OM180" s="20"/>
      <c r="ON180" s="20"/>
      <c r="OO180" s="20"/>
      <c r="OP180" s="20"/>
      <c r="OQ180" s="20"/>
      <c r="OR180" s="20"/>
      <c r="OS180" s="20"/>
      <c r="OT180" s="20"/>
      <c r="OU180" s="20"/>
      <c r="OV180" s="20"/>
      <c r="OW180" s="20"/>
      <c r="OX180" s="20"/>
      <c r="OY180" s="20"/>
      <c r="OZ180" s="20"/>
      <c r="PA180" s="20"/>
      <c r="PB180" s="20"/>
      <c r="PC180" s="20"/>
      <c r="PD180" s="20"/>
      <c r="PE180" s="20"/>
      <c r="PF180" s="20"/>
      <c r="PG180" s="20"/>
      <c r="PH180" s="20"/>
      <c r="PI180" s="20"/>
      <c r="PJ180" s="20"/>
      <c r="PK180" s="20"/>
      <c r="PL180" s="20"/>
      <c r="PM180" s="20"/>
      <c r="PN180" s="20"/>
      <c r="PO180" s="20"/>
      <c r="PP180" s="20"/>
      <c r="PQ180" s="20"/>
      <c r="PR180" s="20"/>
      <c r="PS180" s="20"/>
      <c r="PT180" s="20"/>
      <c r="PU180" s="20"/>
      <c r="PV180" s="20"/>
      <c r="PW180" s="20"/>
      <c r="PX180" s="20"/>
      <c r="PY180" s="20"/>
      <c r="PZ180" s="20"/>
      <c r="QA180" s="20"/>
      <c r="QB180" s="20"/>
      <c r="QC180" s="20"/>
      <c r="QD180" s="20"/>
      <c r="QE180" s="20"/>
      <c r="QF180" s="20"/>
      <c r="QG180" s="20"/>
      <c r="QH180" s="20"/>
      <c r="QI180" s="20"/>
      <c r="QJ180" s="20"/>
      <c r="QK180" s="20"/>
      <c r="QL180" s="20"/>
      <c r="QM180" s="20"/>
      <c r="QN180" s="20"/>
      <c r="QO180" s="20"/>
      <c r="QP180" s="20"/>
      <c r="QQ180" s="20"/>
      <c r="QR180" s="20"/>
      <c r="QS180" s="20"/>
      <c r="QT180" s="20"/>
      <c r="QU180" s="20"/>
      <c r="QV180" s="20"/>
      <c r="QW180" s="20"/>
      <c r="QX180" s="20"/>
      <c r="QY180" s="20"/>
      <c r="QZ180" s="20"/>
      <c r="RA180" s="20"/>
      <c r="RB180" s="20"/>
      <c r="RC180" s="20"/>
      <c r="RD180" s="20"/>
      <c r="RE180" s="20"/>
      <c r="RF180" s="20"/>
      <c r="RG180" s="20"/>
      <c r="RH180" s="20"/>
      <c r="RI180" s="20"/>
      <c r="RJ180" s="20"/>
      <c r="RK180" s="20"/>
      <c r="RL180" s="20"/>
      <c r="RM180" s="20"/>
      <c r="RN180" s="20"/>
      <c r="RO180" s="20"/>
      <c r="RP180" s="20"/>
      <c r="RQ180" s="20"/>
      <c r="RR180" s="20"/>
      <c r="RS180" s="20"/>
      <c r="RT180" s="20"/>
      <c r="RU180" s="20"/>
      <c r="RV180" s="20"/>
      <c r="RW180" s="20"/>
      <c r="RX180" s="20"/>
      <c r="RY180" s="20"/>
      <c r="RZ180" s="20"/>
      <c r="SA180" s="20"/>
      <c r="SB180" s="20"/>
      <c r="SC180" s="20"/>
      <c r="SD180" s="20"/>
      <c r="SE180" s="20"/>
      <c r="SF180" s="20"/>
      <c r="SG180" s="20"/>
      <c r="SH180" s="20"/>
      <c r="SI180" s="20"/>
      <c r="SJ180" s="20"/>
      <c r="SK180" s="20"/>
      <c r="SL180" s="20"/>
      <c r="SM180" s="20"/>
      <c r="SN180" s="20"/>
      <c r="SO180" s="20"/>
      <c r="SP180" s="20"/>
      <c r="SQ180" s="20"/>
      <c r="SR180" s="20"/>
      <c r="SS180" s="20"/>
      <c r="ST180" s="20"/>
      <c r="SU180" s="20"/>
      <c r="SV180" s="20"/>
      <c r="SW180" s="20"/>
      <c r="SX180" s="20"/>
      <c r="SY180" s="20"/>
      <c r="SZ180" s="20"/>
      <c r="TA180" s="20"/>
      <c r="TB180" s="20"/>
      <c r="TC180" s="20"/>
      <c r="TD180" s="20"/>
      <c r="TE180" s="20"/>
      <c r="TF180" s="20"/>
      <c r="TG180" s="20"/>
      <c r="TH180" s="20"/>
      <c r="TI180" s="20"/>
    </row>
    <row r="181" spans="1:529" s="17" customFormat="1" ht="22.5" customHeight="1" x14ac:dyDescent="0.25">
      <c r="A181" s="97" t="s">
        <v>27</v>
      </c>
      <c r="B181" s="104"/>
      <c r="C181" s="104"/>
      <c r="D181" s="93" t="s">
        <v>338</v>
      </c>
      <c r="E181" s="118">
        <f>E182</f>
        <v>81299960</v>
      </c>
      <c r="F181" s="118">
        <f t="shared" ref="F181:L181" si="109">F182</f>
        <v>62366800</v>
      </c>
      <c r="G181" s="118">
        <f t="shared" si="109"/>
        <v>1929560</v>
      </c>
      <c r="H181" s="118">
        <f t="shared" si="109"/>
        <v>18331326.899999999</v>
      </c>
      <c r="I181" s="118">
        <f t="shared" si="109"/>
        <v>14157490.569999998</v>
      </c>
      <c r="J181" s="118">
        <f t="shared" si="109"/>
        <v>851592.67</v>
      </c>
      <c r="K181" s="127">
        <f t="shared" si="92"/>
        <v>22.547768658188762</v>
      </c>
      <c r="L181" s="118">
        <f t="shared" si="109"/>
        <v>5488100</v>
      </c>
      <c r="M181" s="118">
        <f t="shared" ref="M181" si="110">M182</f>
        <v>2728000</v>
      </c>
      <c r="N181" s="118">
        <f t="shared" ref="N181" si="111">N182</f>
        <v>2756970</v>
      </c>
      <c r="O181" s="118">
        <f t="shared" ref="O181" si="112">O182</f>
        <v>2239004</v>
      </c>
      <c r="P181" s="118">
        <f t="shared" ref="P181" si="113">P182</f>
        <v>3300</v>
      </c>
      <c r="Q181" s="118">
        <f t="shared" ref="Q181:W181" si="114">Q182</f>
        <v>2731130</v>
      </c>
      <c r="R181" s="118">
        <f t="shared" si="114"/>
        <v>1185144.1299999999</v>
      </c>
      <c r="S181" s="118">
        <f t="shared" si="114"/>
        <v>0</v>
      </c>
      <c r="T181" s="118">
        <f t="shared" si="114"/>
        <v>1060053.1599999999</v>
      </c>
      <c r="U181" s="118">
        <f t="shared" si="114"/>
        <v>864511.66</v>
      </c>
      <c r="V181" s="118">
        <f t="shared" si="114"/>
        <v>1885</v>
      </c>
      <c r="W181" s="118">
        <f t="shared" si="114"/>
        <v>125090.97</v>
      </c>
      <c r="X181" s="119">
        <f t="shared" si="94"/>
        <v>21.594798381953677</v>
      </c>
      <c r="Y181" s="120">
        <f t="shared" si="93"/>
        <v>19516471.029999997</v>
      </c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  <c r="IZ181" s="22"/>
      <c r="JA181" s="22"/>
      <c r="JB181" s="22"/>
      <c r="JC181" s="22"/>
      <c r="JD181" s="22"/>
      <c r="JE181" s="22"/>
      <c r="JF181" s="22"/>
      <c r="JG181" s="22"/>
      <c r="JH181" s="22"/>
      <c r="JI181" s="22"/>
      <c r="JJ181" s="22"/>
      <c r="JK181" s="22"/>
      <c r="JL181" s="22"/>
      <c r="JM181" s="22"/>
      <c r="JN181" s="22"/>
      <c r="JO181" s="22"/>
      <c r="JP181" s="22"/>
      <c r="JQ181" s="22"/>
      <c r="JR181" s="22"/>
      <c r="JS181" s="22"/>
      <c r="JT181" s="22"/>
      <c r="JU181" s="22"/>
      <c r="JV181" s="22"/>
      <c r="JW181" s="22"/>
      <c r="JX181" s="22"/>
      <c r="JY181" s="22"/>
      <c r="JZ181" s="22"/>
      <c r="KA181" s="22"/>
      <c r="KB181" s="22"/>
      <c r="KC181" s="22"/>
      <c r="KD181" s="22"/>
      <c r="KE181" s="22"/>
      <c r="KF181" s="22"/>
      <c r="KG181" s="22"/>
      <c r="KH181" s="22"/>
      <c r="KI181" s="22"/>
      <c r="KJ181" s="22"/>
      <c r="KK181" s="22"/>
      <c r="KL181" s="22"/>
      <c r="KM181" s="22"/>
      <c r="KN181" s="22"/>
      <c r="KO181" s="22"/>
      <c r="KP181" s="22"/>
      <c r="KQ181" s="22"/>
      <c r="KR181" s="22"/>
      <c r="KS181" s="22"/>
      <c r="KT181" s="22"/>
      <c r="KU181" s="22"/>
      <c r="KV181" s="22"/>
      <c r="KW181" s="22"/>
      <c r="KX181" s="22"/>
      <c r="KY181" s="22"/>
      <c r="KZ181" s="22"/>
      <c r="LA181" s="22"/>
      <c r="LB181" s="22"/>
      <c r="LC181" s="22"/>
      <c r="LD181" s="22"/>
      <c r="LE181" s="22"/>
      <c r="LF181" s="22"/>
      <c r="LG181" s="22"/>
      <c r="LH181" s="22"/>
      <c r="LI181" s="22"/>
      <c r="LJ181" s="22"/>
      <c r="LK181" s="22"/>
      <c r="LL181" s="22"/>
      <c r="LM181" s="22"/>
      <c r="LN181" s="22"/>
      <c r="LO181" s="22"/>
      <c r="LP181" s="22"/>
      <c r="LQ181" s="22"/>
      <c r="LR181" s="22"/>
      <c r="LS181" s="22"/>
      <c r="LT181" s="22"/>
      <c r="LU181" s="22"/>
      <c r="LV181" s="22"/>
      <c r="LW181" s="22"/>
      <c r="LX181" s="22"/>
      <c r="LY181" s="22"/>
      <c r="LZ181" s="22"/>
      <c r="MA181" s="22"/>
      <c r="MB181" s="22"/>
      <c r="MC181" s="22"/>
      <c r="MD181" s="22"/>
      <c r="ME181" s="22"/>
      <c r="MF181" s="22"/>
      <c r="MG181" s="22"/>
      <c r="MH181" s="22"/>
      <c r="MI181" s="22"/>
      <c r="MJ181" s="22"/>
      <c r="MK181" s="22"/>
      <c r="ML181" s="22"/>
      <c r="MM181" s="22"/>
      <c r="MN181" s="22"/>
      <c r="MO181" s="22"/>
      <c r="MP181" s="22"/>
      <c r="MQ181" s="22"/>
      <c r="MR181" s="22"/>
      <c r="MS181" s="22"/>
      <c r="MT181" s="22"/>
      <c r="MU181" s="22"/>
      <c r="MV181" s="22"/>
      <c r="MW181" s="22"/>
      <c r="MX181" s="22"/>
      <c r="MY181" s="22"/>
      <c r="MZ181" s="22"/>
      <c r="NA181" s="22"/>
      <c r="NB181" s="22"/>
      <c r="NC181" s="22"/>
      <c r="ND181" s="22"/>
      <c r="NE181" s="22"/>
      <c r="NF181" s="22"/>
      <c r="NG181" s="22"/>
      <c r="NH181" s="22"/>
      <c r="NI181" s="22"/>
      <c r="NJ181" s="22"/>
      <c r="NK181" s="22"/>
      <c r="NL181" s="22"/>
      <c r="NM181" s="22"/>
      <c r="NN181" s="22"/>
      <c r="NO181" s="22"/>
      <c r="NP181" s="22"/>
      <c r="NQ181" s="22"/>
      <c r="NR181" s="22"/>
      <c r="NS181" s="22"/>
      <c r="NT181" s="22"/>
      <c r="NU181" s="22"/>
      <c r="NV181" s="22"/>
      <c r="NW181" s="22"/>
      <c r="NX181" s="22"/>
      <c r="NY181" s="22"/>
      <c r="NZ181" s="22"/>
      <c r="OA181" s="22"/>
      <c r="OB181" s="22"/>
      <c r="OC181" s="22"/>
      <c r="OD181" s="22"/>
      <c r="OE181" s="22"/>
      <c r="OF181" s="22"/>
      <c r="OG181" s="22"/>
      <c r="OH181" s="22"/>
      <c r="OI181" s="22"/>
      <c r="OJ181" s="22"/>
      <c r="OK181" s="22"/>
      <c r="OL181" s="22"/>
      <c r="OM181" s="22"/>
      <c r="ON181" s="22"/>
      <c r="OO181" s="22"/>
      <c r="OP181" s="22"/>
      <c r="OQ181" s="22"/>
      <c r="OR181" s="22"/>
      <c r="OS181" s="22"/>
      <c r="OT181" s="22"/>
      <c r="OU181" s="22"/>
      <c r="OV181" s="22"/>
      <c r="OW181" s="22"/>
      <c r="OX181" s="22"/>
      <c r="OY181" s="22"/>
      <c r="OZ181" s="22"/>
      <c r="PA181" s="22"/>
      <c r="PB181" s="22"/>
      <c r="PC181" s="22"/>
      <c r="PD181" s="22"/>
      <c r="PE181" s="22"/>
      <c r="PF181" s="22"/>
      <c r="PG181" s="22"/>
      <c r="PH181" s="22"/>
      <c r="PI181" s="22"/>
      <c r="PJ181" s="22"/>
      <c r="PK181" s="22"/>
      <c r="PL181" s="22"/>
      <c r="PM181" s="22"/>
      <c r="PN181" s="22"/>
      <c r="PO181" s="22"/>
      <c r="PP181" s="22"/>
      <c r="PQ181" s="22"/>
      <c r="PR181" s="22"/>
      <c r="PS181" s="22"/>
      <c r="PT181" s="22"/>
      <c r="PU181" s="22"/>
      <c r="PV181" s="22"/>
      <c r="PW181" s="22"/>
      <c r="PX181" s="22"/>
      <c r="PY181" s="22"/>
      <c r="PZ181" s="22"/>
      <c r="QA181" s="22"/>
      <c r="QB181" s="22"/>
      <c r="QC181" s="22"/>
      <c r="QD181" s="22"/>
      <c r="QE181" s="22"/>
      <c r="QF181" s="22"/>
      <c r="QG181" s="22"/>
      <c r="QH181" s="22"/>
      <c r="QI181" s="22"/>
      <c r="QJ181" s="22"/>
      <c r="QK181" s="22"/>
      <c r="QL181" s="22"/>
      <c r="QM181" s="22"/>
      <c r="QN181" s="22"/>
      <c r="QO181" s="22"/>
      <c r="QP181" s="22"/>
      <c r="QQ181" s="22"/>
      <c r="QR181" s="22"/>
      <c r="QS181" s="22"/>
      <c r="QT181" s="22"/>
      <c r="QU181" s="22"/>
      <c r="QV181" s="22"/>
      <c r="QW181" s="22"/>
      <c r="QX181" s="22"/>
      <c r="QY181" s="22"/>
      <c r="QZ181" s="22"/>
      <c r="RA181" s="22"/>
      <c r="RB181" s="22"/>
      <c r="RC181" s="22"/>
      <c r="RD181" s="22"/>
      <c r="RE181" s="22"/>
      <c r="RF181" s="22"/>
      <c r="RG181" s="22"/>
      <c r="RH181" s="22"/>
      <c r="RI181" s="22"/>
      <c r="RJ181" s="22"/>
      <c r="RK181" s="22"/>
      <c r="RL181" s="22"/>
      <c r="RM181" s="22"/>
      <c r="RN181" s="22"/>
      <c r="RO181" s="22"/>
      <c r="RP181" s="22"/>
      <c r="RQ181" s="22"/>
      <c r="RR181" s="22"/>
      <c r="RS181" s="22"/>
      <c r="RT181" s="22"/>
      <c r="RU181" s="22"/>
      <c r="RV181" s="22"/>
      <c r="RW181" s="22"/>
      <c r="RX181" s="22"/>
      <c r="RY181" s="22"/>
      <c r="RZ181" s="22"/>
      <c r="SA181" s="22"/>
      <c r="SB181" s="22"/>
      <c r="SC181" s="22"/>
      <c r="SD181" s="22"/>
      <c r="SE181" s="22"/>
      <c r="SF181" s="22"/>
      <c r="SG181" s="22"/>
      <c r="SH181" s="22"/>
      <c r="SI181" s="22"/>
      <c r="SJ181" s="22"/>
      <c r="SK181" s="22"/>
      <c r="SL181" s="22"/>
      <c r="SM181" s="22"/>
      <c r="SN181" s="22"/>
      <c r="SO181" s="22"/>
      <c r="SP181" s="22"/>
      <c r="SQ181" s="22"/>
      <c r="SR181" s="22"/>
      <c r="SS181" s="22"/>
      <c r="ST181" s="22"/>
      <c r="SU181" s="22"/>
      <c r="SV181" s="22"/>
      <c r="SW181" s="22"/>
      <c r="SX181" s="22"/>
      <c r="SY181" s="22"/>
      <c r="SZ181" s="22"/>
      <c r="TA181" s="22"/>
      <c r="TB181" s="22"/>
      <c r="TC181" s="22"/>
      <c r="TD181" s="22"/>
      <c r="TE181" s="22"/>
      <c r="TF181" s="22"/>
      <c r="TG181" s="22"/>
      <c r="TH181" s="22"/>
      <c r="TI181" s="22"/>
    </row>
    <row r="182" spans="1:529" s="24" customFormat="1" ht="21.75" customHeight="1" x14ac:dyDescent="0.3">
      <c r="A182" s="76" t="s">
        <v>195</v>
      </c>
      <c r="B182" s="96"/>
      <c r="C182" s="96"/>
      <c r="D182" s="78" t="s">
        <v>338</v>
      </c>
      <c r="E182" s="114">
        <f t="shared" ref="E182:Q182" si="115">E183+E184+E185+E187+E188++E190+E186+E189+E191</f>
        <v>81299960</v>
      </c>
      <c r="F182" s="114">
        <f t="shared" si="115"/>
        <v>62366800</v>
      </c>
      <c r="G182" s="114">
        <f t="shared" si="115"/>
        <v>1929560</v>
      </c>
      <c r="H182" s="114">
        <f t="shared" ref="H182:J182" si="116">H183+H184+H185+H187+H188++H190+H186+H189+H191</f>
        <v>18331326.899999999</v>
      </c>
      <c r="I182" s="114">
        <f t="shared" si="116"/>
        <v>14157490.569999998</v>
      </c>
      <c r="J182" s="114">
        <f t="shared" si="116"/>
        <v>851592.67</v>
      </c>
      <c r="K182" s="115">
        <f t="shared" si="92"/>
        <v>22.547768658188762</v>
      </c>
      <c r="L182" s="114">
        <f t="shared" si="115"/>
        <v>5488100</v>
      </c>
      <c r="M182" s="114">
        <f t="shared" si="115"/>
        <v>2728000</v>
      </c>
      <c r="N182" s="114">
        <f t="shared" si="115"/>
        <v>2756970</v>
      </c>
      <c r="O182" s="114">
        <f t="shared" si="115"/>
        <v>2239004</v>
      </c>
      <c r="P182" s="114">
        <f t="shared" si="115"/>
        <v>3300</v>
      </c>
      <c r="Q182" s="114">
        <f t="shared" si="115"/>
        <v>2731130</v>
      </c>
      <c r="R182" s="114">
        <f t="shared" ref="R182:W182" si="117">R183+R184+R185+R187+R188++R190+R186+R189+R191</f>
        <v>1185144.1299999999</v>
      </c>
      <c r="S182" s="114">
        <f t="shared" si="117"/>
        <v>0</v>
      </c>
      <c r="T182" s="114">
        <f t="shared" si="117"/>
        <v>1060053.1599999999</v>
      </c>
      <c r="U182" s="114">
        <f t="shared" si="117"/>
        <v>864511.66</v>
      </c>
      <c r="V182" s="114">
        <f t="shared" si="117"/>
        <v>1885</v>
      </c>
      <c r="W182" s="114">
        <f t="shared" si="117"/>
        <v>125090.97</v>
      </c>
      <c r="X182" s="116">
        <f t="shared" si="94"/>
        <v>21.594798381953677</v>
      </c>
      <c r="Y182" s="117">
        <f t="shared" si="93"/>
        <v>19516471.029999997</v>
      </c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  <c r="TI182" s="23"/>
    </row>
    <row r="183" spans="1:529" s="12" customFormat="1" ht="56.25" x14ac:dyDescent="0.25">
      <c r="A183" s="79" t="s">
        <v>142</v>
      </c>
      <c r="B183" s="80" t="str">
        <f>'дод 5'!A20</f>
        <v>0160</v>
      </c>
      <c r="C183" s="80" t="str">
        <f>'дод 5'!B20</f>
        <v>0111</v>
      </c>
      <c r="D183" s="81" t="s">
        <v>500</v>
      </c>
      <c r="E183" s="121">
        <v>2163700</v>
      </c>
      <c r="F183" s="121">
        <v>1695500</v>
      </c>
      <c r="G183" s="121">
        <v>18000</v>
      </c>
      <c r="H183" s="121">
        <v>434855.48</v>
      </c>
      <c r="I183" s="121">
        <v>341777.35</v>
      </c>
      <c r="J183" s="121">
        <v>6528.74</v>
      </c>
      <c r="K183" s="128">
        <f t="shared" si="92"/>
        <v>20.097771410084579</v>
      </c>
      <c r="L183" s="121">
        <f>N183+Q183</f>
        <v>0</v>
      </c>
      <c r="M183" s="121"/>
      <c r="N183" s="121"/>
      <c r="O183" s="121"/>
      <c r="P183" s="121"/>
      <c r="Q183" s="121"/>
      <c r="R183" s="121">
        <f>T183+W183</f>
        <v>0</v>
      </c>
      <c r="S183" s="121"/>
      <c r="T183" s="121"/>
      <c r="U183" s="121"/>
      <c r="V183" s="121"/>
      <c r="W183" s="121"/>
      <c r="X183" s="122"/>
      <c r="Y183" s="123">
        <f t="shared" si="93"/>
        <v>434855.48</v>
      </c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  <c r="PZ183" s="13"/>
      <c r="QA183" s="13"/>
      <c r="QB183" s="13"/>
      <c r="QC183" s="13"/>
      <c r="QD183" s="13"/>
      <c r="QE183" s="13"/>
      <c r="QF183" s="13"/>
      <c r="QG183" s="13"/>
      <c r="QH183" s="13"/>
      <c r="QI183" s="13"/>
      <c r="QJ183" s="13"/>
      <c r="QK183" s="13"/>
      <c r="QL183" s="13"/>
      <c r="QM183" s="13"/>
      <c r="QN183" s="13"/>
      <c r="QO183" s="13"/>
      <c r="QP183" s="13"/>
      <c r="QQ183" s="13"/>
      <c r="QR183" s="13"/>
      <c r="QS183" s="13"/>
      <c r="QT183" s="13"/>
      <c r="QU183" s="13"/>
      <c r="QV183" s="13"/>
      <c r="QW183" s="13"/>
      <c r="QX183" s="13"/>
      <c r="QY183" s="13"/>
      <c r="QZ183" s="13"/>
      <c r="RA183" s="13"/>
      <c r="RB183" s="13"/>
      <c r="RC183" s="13"/>
      <c r="RD183" s="13"/>
      <c r="RE183" s="13"/>
      <c r="RF183" s="13"/>
      <c r="RG183" s="13"/>
      <c r="RH183" s="13"/>
      <c r="RI183" s="13"/>
      <c r="RJ183" s="13"/>
      <c r="RK183" s="13"/>
      <c r="RL183" s="13"/>
      <c r="RM183" s="13"/>
      <c r="RN183" s="13"/>
      <c r="RO183" s="13"/>
      <c r="RP183" s="13"/>
      <c r="RQ183" s="13"/>
      <c r="RR183" s="13"/>
      <c r="RS183" s="13"/>
      <c r="RT183" s="13"/>
      <c r="RU183" s="13"/>
      <c r="RV183" s="13"/>
      <c r="RW183" s="13"/>
      <c r="RX183" s="13"/>
      <c r="RY183" s="13"/>
      <c r="RZ183" s="13"/>
      <c r="SA183" s="13"/>
      <c r="SB183" s="13"/>
      <c r="SC183" s="13"/>
      <c r="SD183" s="13"/>
      <c r="SE183" s="13"/>
      <c r="SF183" s="13"/>
      <c r="SG183" s="13"/>
      <c r="SH183" s="13"/>
      <c r="SI183" s="13"/>
      <c r="SJ183" s="13"/>
      <c r="SK183" s="13"/>
      <c r="SL183" s="13"/>
      <c r="SM183" s="13"/>
      <c r="SN183" s="13"/>
      <c r="SO183" s="13"/>
      <c r="SP183" s="13"/>
      <c r="SQ183" s="13"/>
      <c r="SR183" s="13"/>
      <c r="SS183" s="13"/>
      <c r="ST183" s="13"/>
      <c r="SU183" s="13"/>
      <c r="SV183" s="13"/>
      <c r="SW183" s="13"/>
      <c r="SX183" s="13"/>
      <c r="SY183" s="13"/>
      <c r="SZ183" s="13"/>
      <c r="TA183" s="13"/>
      <c r="TB183" s="13"/>
      <c r="TC183" s="13"/>
      <c r="TD183" s="13"/>
      <c r="TE183" s="13"/>
      <c r="TF183" s="13"/>
      <c r="TG183" s="13"/>
      <c r="TH183" s="13"/>
      <c r="TI183" s="13"/>
    </row>
    <row r="184" spans="1:529" s="12" customFormat="1" ht="37.5" x14ac:dyDescent="0.25">
      <c r="A184" s="79" t="s">
        <v>515</v>
      </c>
      <c r="B184" s="80">
        <v>1080</v>
      </c>
      <c r="C184" s="79" t="s">
        <v>58</v>
      </c>
      <c r="D184" s="82" t="s">
        <v>516</v>
      </c>
      <c r="E184" s="121">
        <v>50737500</v>
      </c>
      <c r="F184" s="121">
        <v>40594000</v>
      </c>
      <c r="G184" s="121">
        <v>612300</v>
      </c>
      <c r="H184" s="121">
        <v>11625326.74</v>
      </c>
      <c r="I184" s="121">
        <v>9296708.4299999997</v>
      </c>
      <c r="J184" s="121">
        <v>289468.90000000002</v>
      </c>
      <c r="K184" s="128">
        <f t="shared" si="92"/>
        <v>22.912691283567383</v>
      </c>
      <c r="L184" s="121">
        <f t="shared" ref="L184:L191" si="118">N184+Q184</f>
        <v>2729100</v>
      </c>
      <c r="M184" s="121"/>
      <c r="N184" s="121">
        <v>2725970</v>
      </c>
      <c r="O184" s="121">
        <v>2226904</v>
      </c>
      <c r="P184" s="121"/>
      <c r="Q184" s="121">
        <v>3130</v>
      </c>
      <c r="R184" s="121">
        <f t="shared" ref="R184:R191" si="119">T184+W184</f>
        <v>1061306.6199999999</v>
      </c>
      <c r="S184" s="121"/>
      <c r="T184" s="121">
        <v>1058162.72</v>
      </c>
      <c r="U184" s="121">
        <v>864511.66</v>
      </c>
      <c r="V184" s="121"/>
      <c r="W184" s="121">
        <v>3143.9</v>
      </c>
      <c r="X184" s="122">
        <f t="shared" si="94"/>
        <v>38.888520757758968</v>
      </c>
      <c r="Y184" s="123">
        <f t="shared" si="93"/>
        <v>12686633.359999999</v>
      </c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  <c r="PI184" s="13"/>
      <c r="PJ184" s="13"/>
      <c r="PK184" s="13"/>
      <c r="PL184" s="13"/>
      <c r="PM184" s="13"/>
      <c r="PN184" s="13"/>
      <c r="PO184" s="13"/>
      <c r="PP184" s="13"/>
      <c r="PQ184" s="13"/>
      <c r="PR184" s="13"/>
      <c r="PS184" s="13"/>
      <c r="PT184" s="13"/>
      <c r="PU184" s="13"/>
      <c r="PV184" s="13"/>
      <c r="PW184" s="13"/>
      <c r="PX184" s="13"/>
      <c r="PY184" s="13"/>
      <c r="PZ184" s="13"/>
      <c r="QA184" s="13"/>
      <c r="QB184" s="13"/>
      <c r="QC184" s="13"/>
      <c r="QD184" s="13"/>
      <c r="QE184" s="13"/>
      <c r="QF184" s="13"/>
      <c r="QG184" s="13"/>
      <c r="QH184" s="13"/>
      <c r="QI184" s="13"/>
      <c r="QJ184" s="13"/>
      <c r="QK184" s="13"/>
      <c r="QL184" s="13"/>
      <c r="QM184" s="13"/>
      <c r="QN184" s="13"/>
      <c r="QO184" s="13"/>
      <c r="QP184" s="13"/>
      <c r="QQ184" s="13"/>
      <c r="QR184" s="13"/>
      <c r="QS184" s="13"/>
      <c r="QT184" s="13"/>
      <c r="QU184" s="13"/>
      <c r="QV184" s="13"/>
      <c r="QW184" s="13"/>
      <c r="QX184" s="13"/>
      <c r="QY184" s="13"/>
      <c r="QZ184" s="13"/>
      <c r="RA184" s="13"/>
      <c r="RB184" s="13"/>
      <c r="RC184" s="13"/>
      <c r="RD184" s="13"/>
      <c r="RE184" s="13"/>
      <c r="RF184" s="13"/>
      <c r="RG184" s="13"/>
      <c r="RH184" s="13"/>
      <c r="RI184" s="13"/>
      <c r="RJ184" s="13"/>
      <c r="RK184" s="13"/>
      <c r="RL184" s="13"/>
      <c r="RM184" s="13"/>
      <c r="RN184" s="13"/>
      <c r="RO184" s="13"/>
      <c r="RP184" s="13"/>
      <c r="RQ184" s="13"/>
      <c r="RR184" s="13"/>
      <c r="RS184" s="13"/>
      <c r="RT184" s="13"/>
      <c r="RU184" s="13"/>
      <c r="RV184" s="13"/>
      <c r="RW184" s="13"/>
      <c r="RX184" s="13"/>
      <c r="RY184" s="13"/>
      <c r="RZ184" s="13"/>
      <c r="SA184" s="13"/>
      <c r="SB184" s="13"/>
      <c r="SC184" s="13"/>
      <c r="SD184" s="13"/>
      <c r="SE184" s="13"/>
      <c r="SF184" s="13"/>
      <c r="SG184" s="13"/>
      <c r="SH184" s="13"/>
      <c r="SI184" s="13"/>
      <c r="SJ184" s="13"/>
      <c r="SK184" s="13"/>
      <c r="SL184" s="13"/>
      <c r="SM184" s="13"/>
      <c r="SN184" s="13"/>
      <c r="SO184" s="13"/>
      <c r="SP184" s="13"/>
      <c r="SQ184" s="13"/>
      <c r="SR184" s="13"/>
      <c r="SS184" s="13"/>
      <c r="ST184" s="13"/>
      <c r="SU184" s="13"/>
      <c r="SV184" s="13"/>
      <c r="SW184" s="13"/>
      <c r="SX184" s="13"/>
      <c r="SY184" s="13"/>
      <c r="SZ184" s="13"/>
      <c r="TA184" s="13"/>
      <c r="TB184" s="13"/>
      <c r="TC184" s="13"/>
      <c r="TD184" s="13"/>
      <c r="TE184" s="13"/>
      <c r="TF184" s="13"/>
      <c r="TG184" s="13"/>
      <c r="TH184" s="13"/>
      <c r="TI184" s="13"/>
    </row>
    <row r="185" spans="1:529" s="12" customFormat="1" ht="21" customHeight="1" x14ac:dyDescent="0.25">
      <c r="A185" s="79" t="s">
        <v>196</v>
      </c>
      <c r="B185" s="80" t="str">
        <f>'дод 5'!A121</f>
        <v>4030</v>
      </c>
      <c r="C185" s="80" t="str">
        <f>'дод 5'!B121</f>
        <v>0824</v>
      </c>
      <c r="D185" s="82" t="str">
        <f>'дод 5'!C121</f>
        <v>Забезпечення діяльності бібліотек</v>
      </c>
      <c r="E185" s="121">
        <v>22816900</v>
      </c>
      <c r="F185" s="121">
        <v>16852700</v>
      </c>
      <c r="G185" s="121">
        <v>1133500</v>
      </c>
      <c r="H185" s="121">
        <v>5157826.46</v>
      </c>
      <c r="I185" s="121">
        <v>3748443.85</v>
      </c>
      <c r="J185" s="121">
        <v>533998.51</v>
      </c>
      <c r="K185" s="128">
        <f t="shared" si="92"/>
        <v>22.605290201561125</v>
      </c>
      <c r="L185" s="121">
        <f t="shared" si="118"/>
        <v>240000</v>
      </c>
      <c r="M185" s="121">
        <v>215000</v>
      </c>
      <c r="N185" s="121">
        <v>25000</v>
      </c>
      <c r="O185" s="121">
        <v>12100</v>
      </c>
      <c r="P185" s="121"/>
      <c r="Q185" s="121">
        <v>215000</v>
      </c>
      <c r="R185" s="121">
        <f t="shared" si="119"/>
        <v>121952.51000000001</v>
      </c>
      <c r="S185" s="121"/>
      <c r="T185" s="121">
        <v>5.44</v>
      </c>
      <c r="U185" s="121"/>
      <c r="V185" s="121"/>
      <c r="W185" s="121">
        <v>121947.07</v>
      </c>
      <c r="X185" s="122">
        <f t="shared" si="94"/>
        <v>50.813545833333343</v>
      </c>
      <c r="Y185" s="123">
        <f t="shared" si="93"/>
        <v>5279778.97</v>
      </c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  <c r="PI185" s="13"/>
      <c r="PJ185" s="13"/>
      <c r="PK185" s="13"/>
      <c r="PL185" s="13"/>
      <c r="PM185" s="13"/>
      <c r="PN185" s="13"/>
      <c r="PO185" s="13"/>
      <c r="PP185" s="13"/>
      <c r="PQ185" s="13"/>
      <c r="PR185" s="13"/>
      <c r="PS185" s="13"/>
      <c r="PT185" s="13"/>
      <c r="PU185" s="13"/>
      <c r="PV185" s="13"/>
      <c r="PW185" s="13"/>
      <c r="PX185" s="13"/>
      <c r="PY185" s="13"/>
      <c r="PZ185" s="13"/>
      <c r="QA185" s="13"/>
      <c r="QB185" s="13"/>
      <c r="QC185" s="13"/>
      <c r="QD185" s="13"/>
      <c r="QE185" s="13"/>
      <c r="QF185" s="13"/>
      <c r="QG185" s="13"/>
      <c r="QH185" s="13"/>
      <c r="QI185" s="13"/>
      <c r="QJ185" s="13"/>
      <c r="QK185" s="13"/>
      <c r="QL185" s="13"/>
      <c r="QM185" s="13"/>
      <c r="QN185" s="13"/>
      <c r="QO185" s="13"/>
      <c r="QP185" s="13"/>
      <c r="QQ185" s="13"/>
      <c r="QR185" s="13"/>
      <c r="QS185" s="13"/>
      <c r="QT185" s="13"/>
      <c r="QU185" s="13"/>
      <c r="QV185" s="13"/>
      <c r="QW185" s="13"/>
      <c r="QX185" s="13"/>
      <c r="QY185" s="13"/>
      <c r="QZ185" s="13"/>
      <c r="RA185" s="13"/>
      <c r="RB185" s="13"/>
      <c r="RC185" s="13"/>
      <c r="RD185" s="13"/>
      <c r="RE185" s="13"/>
      <c r="RF185" s="13"/>
      <c r="RG185" s="13"/>
      <c r="RH185" s="13"/>
      <c r="RI185" s="13"/>
      <c r="RJ185" s="13"/>
      <c r="RK185" s="13"/>
      <c r="RL185" s="13"/>
      <c r="RM185" s="13"/>
      <c r="RN185" s="13"/>
      <c r="RO185" s="13"/>
      <c r="RP185" s="13"/>
      <c r="RQ185" s="13"/>
      <c r="RR185" s="13"/>
      <c r="RS185" s="13"/>
      <c r="RT185" s="13"/>
      <c r="RU185" s="13"/>
      <c r="RV185" s="13"/>
      <c r="RW185" s="13"/>
      <c r="RX185" s="13"/>
      <c r="RY185" s="13"/>
      <c r="RZ185" s="13"/>
      <c r="SA185" s="13"/>
      <c r="SB185" s="13"/>
      <c r="SC185" s="13"/>
      <c r="SD185" s="13"/>
      <c r="SE185" s="13"/>
      <c r="SF185" s="13"/>
      <c r="SG185" s="13"/>
      <c r="SH185" s="13"/>
      <c r="SI185" s="13"/>
      <c r="SJ185" s="13"/>
      <c r="SK185" s="13"/>
      <c r="SL185" s="13"/>
      <c r="SM185" s="13"/>
      <c r="SN185" s="13"/>
      <c r="SO185" s="13"/>
      <c r="SP185" s="13"/>
      <c r="SQ185" s="13"/>
      <c r="SR185" s="13"/>
      <c r="SS185" s="13"/>
      <c r="ST185" s="13"/>
      <c r="SU185" s="13"/>
      <c r="SV185" s="13"/>
      <c r="SW185" s="13"/>
      <c r="SX185" s="13"/>
      <c r="SY185" s="13"/>
      <c r="SZ185" s="13"/>
      <c r="TA185" s="13"/>
      <c r="TB185" s="13"/>
      <c r="TC185" s="13"/>
      <c r="TD185" s="13"/>
      <c r="TE185" s="13"/>
      <c r="TF185" s="13"/>
      <c r="TG185" s="13"/>
      <c r="TH185" s="13"/>
      <c r="TI185" s="13"/>
    </row>
    <row r="186" spans="1:529" s="12" customFormat="1" ht="56.25" x14ac:dyDescent="0.25">
      <c r="A186" s="79">
        <v>1014060</v>
      </c>
      <c r="B186" s="80" t="str">
        <f>'дод 5'!A122</f>
        <v>4060</v>
      </c>
      <c r="C186" s="80" t="str">
        <f>'дод 5'!B122</f>
        <v>0828</v>
      </c>
      <c r="D186" s="82" t="str">
        <f>'дод 5'!C122</f>
        <v>Забезпечення діяльності палаців i будинків культури, клубів, центрів дозвілля та iнших клубних закладів</v>
      </c>
      <c r="E186" s="121">
        <v>2175460</v>
      </c>
      <c r="F186" s="121">
        <v>1531600</v>
      </c>
      <c r="G186" s="121">
        <v>130860</v>
      </c>
      <c r="H186" s="121">
        <v>465971.73</v>
      </c>
      <c r="I186" s="121">
        <v>369974.29</v>
      </c>
      <c r="J186" s="121">
        <v>10806.22</v>
      </c>
      <c r="K186" s="128">
        <f t="shared" si="92"/>
        <v>21.419457494047233</v>
      </c>
      <c r="L186" s="121">
        <f t="shared" si="118"/>
        <v>46000</v>
      </c>
      <c r="M186" s="121">
        <v>40000</v>
      </c>
      <c r="N186" s="121">
        <v>6000</v>
      </c>
      <c r="O186" s="121"/>
      <c r="P186" s="121">
        <v>3300</v>
      </c>
      <c r="Q186" s="121">
        <v>40000</v>
      </c>
      <c r="R186" s="121">
        <f t="shared" si="119"/>
        <v>1885</v>
      </c>
      <c r="S186" s="121"/>
      <c r="T186" s="121">
        <v>1885</v>
      </c>
      <c r="U186" s="121"/>
      <c r="V186" s="121">
        <v>1885</v>
      </c>
      <c r="W186" s="121"/>
      <c r="X186" s="122">
        <f t="shared" si="94"/>
        <v>4.0978260869565215</v>
      </c>
      <c r="Y186" s="123">
        <f t="shared" si="93"/>
        <v>467856.73</v>
      </c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  <c r="PI186" s="13"/>
      <c r="PJ186" s="13"/>
      <c r="PK186" s="13"/>
      <c r="PL186" s="13"/>
      <c r="PM186" s="13"/>
      <c r="PN186" s="13"/>
      <c r="PO186" s="13"/>
      <c r="PP186" s="13"/>
      <c r="PQ186" s="13"/>
      <c r="PR186" s="13"/>
      <c r="PS186" s="13"/>
      <c r="PT186" s="13"/>
      <c r="PU186" s="13"/>
      <c r="PV186" s="13"/>
      <c r="PW186" s="13"/>
      <c r="PX186" s="13"/>
      <c r="PY186" s="13"/>
      <c r="PZ186" s="13"/>
      <c r="QA186" s="13"/>
      <c r="QB186" s="13"/>
      <c r="QC186" s="13"/>
      <c r="QD186" s="13"/>
      <c r="QE186" s="13"/>
      <c r="QF186" s="13"/>
      <c r="QG186" s="13"/>
      <c r="QH186" s="13"/>
      <c r="QI186" s="13"/>
      <c r="QJ186" s="13"/>
      <c r="QK186" s="13"/>
      <c r="QL186" s="13"/>
      <c r="QM186" s="13"/>
      <c r="QN186" s="13"/>
      <c r="QO186" s="13"/>
      <c r="QP186" s="13"/>
      <c r="QQ186" s="13"/>
      <c r="QR186" s="13"/>
      <c r="QS186" s="13"/>
      <c r="QT186" s="13"/>
      <c r="QU186" s="13"/>
      <c r="QV186" s="13"/>
      <c r="QW186" s="13"/>
      <c r="QX186" s="13"/>
      <c r="QY186" s="13"/>
      <c r="QZ186" s="13"/>
      <c r="RA186" s="13"/>
      <c r="RB186" s="13"/>
      <c r="RC186" s="13"/>
      <c r="RD186" s="13"/>
      <c r="RE186" s="13"/>
      <c r="RF186" s="13"/>
      <c r="RG186" s="13"/>
      <c r="RH186" s="13"/>
      <c r="RI186" s="13"/>
      <c r="RJ186" s="13"/>
      <c r="RK186" s="13"/>
      <c r="RL186" s="13"/>
      <c r="RM186" s="13"/>
      <c r="RN186" s="13"/>
      <c r="RO186" s="13"/>
      <c r="RP186" s="13"/>
      <c r="RQ186" s="13"/>
      <c r="RR186" s="13"/>
      <c r="RS186" s="13"/>
      <c r="RT186" s="13"/>
      <c r="RU186" s="13"/>
      <c r="RV186" s="13"/>
      <c r="RW186" s="13"/>
      <c r="RX186" s="13"/>
      <c r="RY186" s="13"/>
      <c r="RZ186" s="13"/>
      <c r="SA186" s="13"/>
      <c r="SB186" s="13"/>
      <c r="SC186" s="13"/>
      <c r="SD186" s="13"/>
      <c r="SE186" s="13"/>
      <c r="SF186" s="13"/>
      <c r="SG186" s="13"/>
      <c r="SH186" s="13"/>
      <c r="SI186" s="13"/>
      <c r="SJ186" s="13"/>
      <c r="SK186" s="13"/>
      <c r="SL186" s="13"/>
      <c r="SM186" s="13"/>
      <c r="SN186" s="13"/>
      <c r="SO186" s="13"/>
      <c r="SP186" s="13"/>
      <c r="SQ186" s="13"/>
      <c r="SR186" s="13"/>
      <c r="SS186" s="13"/>
      <c r="ST186" s="13"/>
      <c r="SU186" s="13"/>
      <c r="SV186" s="13"/>
      <c r="SW186" s="13"/>
      <c r="SX186" s="13"/>
      <c r="SY186" s="13"/>
      <c r="SZ186" s="13"/>
      <c r="TA186" s="13"/>
      <c r="TB186" s="13"/>
      <c r="TC186" s="13"/>
      <c r="TD186" s="13"/>
      <c r="TE186" s="13"/>
      <c r="TF186" s="13"/>
      <c r="TG186" s="13"/>
      <c r="TH186" s="13"/>
      <c r="TI186" s="13"/>
    </row>
    <row r="187" spans="1:529" s="14" customFormat="1" ht="37.5" customHeight="1" x14ac:dyDescent="0.25">
      <c r="A187" s="79">
        <v>1014081</v>
      </c>
      <c r="B187" s="80" t="str">
        <f>'дод 5'!A123</f>
        <v>4081</v>
      </c>
      <c r="C187" s="80" t="str">
        <f>'дод 5'!B123</f>
        <v>0829</v>
      </c>
      <c r="D187" s="82" t="str">
        <f>'дод 5'!C123</f>
        <v>Забезпечення діяльності інших закладів в галузі культури і мистецтва</v>
      </c>
      <c r="E187" s="121">
        <v>2206400</v>
      </c>
      <c r="F187" s="121">
        <v>1693000</v>
      </c>
      <c r="G187" s="121">
        <v>34900</v>
      </c>
      <c r="H187" s="121">
        <v>513746.49</v>
      </c>
      <c r="I187" s="121">
        <v>400586.65</v>
      </c>
      <c r="J187" s="121">
        <v>10790.3</v>
      </c>
      <c r="K187" s="128">
        <f t="shared" si="92"/>
        <v>23.284376812907905</v>
      </c>
      <c r="L187" s="121">
        <f t="shared" si="118"/>
        <v>23000</v>
      </c>
      <c r="M187" s="121">
        <v>23000</v>
      </c>
      <c r="N187" s="121"/>
      <c r="O187" s="121"/>
      <c r="P187" s="121"/>
      <c r="Q187" s="121">
        <v>23000</v>
      </c>
      <c r="R187" s="121">
        <f t="shared" si="119"/>
        <v>0</v>
      </c>
      <c r="S187" s="121"/>
      <c r="T187" s="121"/>
      <c r="U187" s="121"/>
      <c r="V187" s="121"/>
      <c r="W187" s="121"/>
      <c r="X187" s="122">
        <f t="shared" si="94"/>
        <v>0</v>
      </c>
      <c r="Y187" s="123">
        <f t="shared" si="93"/>
        <v>513746.49</v>
      </c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  <c r="PZ187" s="20"/>
      <c r="QA187" s="20"/>
      <c r="QB187" s="20"/>
      <c r="QC187" s="20"/>
      <c r="QD187" s="20"/>
      <c r="QE187" s="20"/>
      <c r="QF187" s="20"/>
      <c r="QG187" s="20"/>
      <c r="QH187" s="20"/>
      <c r="QI187" s="20"/>
      <c r="QJ187" s="20"/>
      <c r="QK187" s="20"/>
      <c r="QL187" s="20"/>
      <c r="QM187" s="20"/>
      <c r="QN187" s="20"/>
      <c r="QO187" s="20"/>
      <c r="QP187" s="20"/>
      <c r="QQ187" s="20"/>
      <c r="QR187" s="20"/>
      <c r="QS187" s="20"/>
      <c r="QT187" s="20"/>
      <c r="QU187" s="20"/>
      <c r="QV187" s="20"/>
      <c r="QW187" s="20"/>
      <c r="QX187" s="20"/>
      <c r="QY187" s="20"/>
      <c r="QZ187" s="20"/>
      <c r="RA187" s="20"/>
      <c r="RB187" s="20"/>
      <c r="RC187" s="20"/>
      <c r="RD187" s="20"/>
      <c r="RE187" s="20"/>
      <c r="RF187" s="20"/>
      <c r="RG187" s="20"/>
      <c r="RH187" s="20"/>
      <c r="RI187" s="20"/>
      <c r="RJ187" s="20"/>
      <c r="RK187" s="20"/>
      <c r="RL187" s="20"/>
      <c r="RM187" s="20"/>
      <c r="RN187" s="20"/>
      <c r="RO187" s="20"/>
      <c r="RP187" s="20"/>
      <c r="RQ187" s="20"/>
      <c r="RR187" s="20"/>
      <c r="RS187" s="20"/>
      <c r="RT187" s="20"/>
      <c r="RU187" s="20"/>
      <c r="RV187" s="20"/>
      <c r="RW187" s="20"/>
      <c r="RX187" s="20"/>
      <c r="RY187" s="20"/>
      <c r="RZ187" s="20"/>
      <c r="SA187" s="20"/>
      <c r="SB187" s="20"/>
      <c r="SC187" s="20"/>
      <c r="SD187" s="20"/>
      <c r="SE187" s="20"/>
      <c r="SF187" s="20"/>
      <c r="SG187" s="20"/>
      <c r="SH187" s="20"/>
      <c r="SI187" s="20"/>
      <c r="SJ187" s="20"/>
      <c r="SK187" s="20"/>
      <c r="SL187" s="20"/>
      <c r="SM187" s="20"/>
      <c r="SN187" s="20"/>
      <c r="SO187" s="20"/>
      <c r="SP187" s="20"/>
      <c r="SQ187" s="20"/>
      <c r="SR187" s="20"/>
      <c r="SS187" s="20"/>
      <c r="ST187" s="20"/>
      <c r="SU187" s="20"/>
      <c r="SV187" s="20"/>
      <c r="SW187" s="20"/>
      <c r="SX187" s="20"/>
      <c r="SY187" s="20"/>
      <c r="SZ187" s="20"/>
      <c r="TA187" s="20"/>
      <c r="TB187" s="20"/>
      <c r="TC187" s="20"/>
      <c r="TD187" s="20"/>
      <c r="TE187" s="20"/>
      <c r="TF187" s="20"/>
      <c r="TG187" s="20"/>
      <c r="TH187" s="20"/>
      <c r="TI187" s="20"/>
    </row>
    <row r="188" spans="1:529" s="14" customFormat="1" ht="25.5" customHeight="1" x14ac:dyDescent="0.25">
      <c r="A188" s="79">
        <v>1014082</v>
      </c>
      <c r="B188" s="80" t="str">
        <f>'дод 5'!A124</f>
        <v>4082</v>
      </c>
      <c r="C188" s="80" t="str">
        <f>'дод 5'!B124</f>
        <v>0829</v>
      </c>
      <c r="D188" s="82" t="str">
        <f>'дод 5'!C124</f>
        <v>Інші заходи в галузі культури і мистецтва</v>
      </c>
      <c r="E188" s="121">
        <v>1200000</v>
      </c>
      <c r="F188" s="121"/>
      <c r="G188" s="121"/>
      <c r="H188" s="121">
        <v>133600</v>
      </c>
      <c r="I188" s="121"/>
      <c r="J188" s="121"/>
      <c r="K188" s="128">
        <f t="shared" si="92"/>
        <v>11.133333333333335</v>
      </c>
      <c r="L188" s="121">
        <f t="shared" si="118"/>
        <v>0</v>
      </c>
      <c r="M188" s="121"/>
      <c r="N188" s="121"/>
      <c r="O188" s="121"/>
      <c r="P188" s="121"/>
      <c r="Q188" s="121"/>
      <c r="R188" s="121">
        <f t="shared" si="119"/>
        <v>0</v>
      </c>
      <c r="S188" s="121"/>
      <c r="T188" s="121"/>
      <c r="U188" s="121"/>
      <c r="V188" s="121"/>
      <c r="W188" s="121"/>
      <c r="X188" s="122"/>
      <c r="Y188" s="123">
        <f t="shared" si="93"/>
        <v>133600</v>
      </c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  <c r="PZ188" s="20"/>
      <c r="QA188" s="20"/>
      <c r="QB188" s="20"/>
      <c r="QC188" s="20"/>
      <c r="QD188" s="20"/>
      <c r="QE188" s="20"/>
      <c r="QF188" s="20"/>
      <c r="QG188" s="20"/>
      <c r="QH188" s="20"/>
      <c r="QI188" s="20"/>
      <c r="QJ188" s="20"/>
      <c r="QK188" s="20"/>
      <c r="QL188" s="20"/>
      <c r="QM188" s="20"/>
      <c r="QN188" s="20"/>
      <c r="QO188" s="20"/>
      <c r="QP188" s="20"/>
      <c r="QQ188" s="20"/>
      <c r="QR188" s="20"/>
      <c r="QS188" s="20"/>
      <c r="QT188" s="20"/>
      <c r="QU188" s="20"/>
      <c r="QV188" s="20"/>
      <c r="QW188" s="20"/>
      <c r="QX188" s="20"/>
      <c r="QY188" s="20"/>
      <c r="QZ188" s="20"/>
      <c r="RA188" s="20"/>
      <c r="RB188" s="20"/>
      <c r="RC188" s="20"/>
      <c r="RD188" s="20"/>
      <c r="RE188" s="20"/>
      <c r="RF188" s="20"/>
      <c r="RG188" s="20"/>
      <c r="RH188" s="20"/>
      <c r="RI188" s="20"/>
      <c r="RJ188" s="20"/>
      <c r="RK188" s="20"/>
      <c r="RL188" s="20"/>
      <c r="RM188" s="20"/>
      <c r="RN188" s="20"/>
      <c r="RO188" s="20"/>
      <c r="RP188" s="20"/>
      <c r="RQ188" s="20"/>
      <c r="RR188" s="20"/>
      <c r="RS188" s="20"/>
      <c r="RT188" s="20"/>
      <c r="RU188" s="20"/>
      <c r="RV188" s="20"/>
      <c r="RW188" s="20"/>
      <c r="RX188" s="20"/>
      <c r="RY188" s="20"/>
      <c r="RZ188" s="20"/>
      <c r="SA188" s="20"/>
      <c r="SB188" s="20"/>
      <c r="SC188" s="20"/>
      <c r="SD188" s="20"/>
      <c r="SE188" s="20"/>
      <c r="SF188" s="20"/>
      <c r="SG188" s="20"/>
      <c r="SH188" s="20"/>
      <c r="SI188" s="20"/>
      <c r="SJ188" s="20"/>
      <c r="SK188" s="20"/>
      <c r="SL188" s="20"/>
      <c r="SM188" s="20"/>
      <c r="SN188" s="20"/>
      <c r="SO188" s="20"/>
      <c r="SP188" s="20"/>
      <c r="SQ188" s="20"/>
      <c r="SR188" s="20"/>
      <c r="SS188" s="20"/>
      <c r="ST188" s="20"/>
      <c r="SU188" s="20"/>
      <c r="SV188" s="20"/>
      <c r="SW188" s="20"/>
      <c r="SX188" s="20"/>
      <c r="SY188" s="20"/>
      <c r="SZ188" s="20"/>
      <c r="TA188" s="20"/>
      <c r="TB188" s="20"/>
      <c r="TC188" s="20"/>
      <c r="TD188" s="20"/>
      <c r="TE188" s="20"/>
      <c r="TF188" s="20"/>
      <c r="TG188" s="20"/>
      <c r="TH188" s="20"/>
      <c r="TI188" s="20"/>
    </row>
    <row r="189" spans="1:529" s="14" customFormat="1" ht="25.5" customHeight="1" x14ac:dyDescent="0.25">
      <c r="A189" s="79" t="s">
        <v>455</v>
      </c>
      <c r="B189" s="79" t="s">
        <v>456</v>
      </c>
      <c r="C189" s="79" t="s">
        <v>113</v>
      </c>
      <c r="D189" s="86" t="s">
        <v>559</v>
      </c>
      <c r="E189" s="121">
        <v>0</v>
      </c>
      <c r="F189" s="121"/>
      <c r="G189" s="121"/>
      <c r="H189" s="121"/>
      <c r="I189" s="121"/>
      <c r="J189" s="121"/>
      <c r="K189" s="128"/>
      <c r="L189" s="121">
        <f t="shared" si="118"/>
        <v>950000</v>
      </c>
      <c r="M189" s="121">
        <v>950000</v>
      </c>
      <c r="N189" s="121"/>
      <c r="O189" s="121"/>
      <c r="P189" s="121"/>
      <c r="Q189" s="121">
        <v>950000</v>
      </c>
      <c r="R189" s="121">
        <f t="shared" si="119"/>
        <v>0</v>
      </c>
      <c r="S189" s="121"/>
      <c r="T189" s="121"/>
      <c r="U189" s="121"/>
      <c r="V189" s="121"/>
      <c r="W189" s="121"/>
      <c r="X189" s="122">
        <f t="shared" si="94"/>
        <v>0</v>
      </c>
      <c r="Y189" s="123">
        <f t="shared" si="93"/>
        <v>0</v>
      </c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  <c r="IW189" s="20"/>
      <c r="IX189" s="20"/>
      <c r="IY189" s="20"/>
      <c r="IZ189" s="20"/>
      <c r="JA189" s="20"/>
      <c r="JB189" s="20"/>
      <c r="JC189" s="20"/>
      <c r="JD189" s="20"/>
      <c r="JE189" s="20"/>
      <c r="JF189" s="20"/>
      <c r="JG189" s="20"/>
      <c r="JH189" s="20"/>
      <c r="JI189" s="20"/>
      <c r="JJ189" s="20"/>
      <c r="JK189" s="20"/>
      <c r="JL189" s="20"/>
      <c r="JM189" s="20"/>
      <c r="JN189" s="20"/>
      <c r="JO189" s="20"/>
      <c r="JP189" s="20"/>
      <c r="JQ189" s="20"/>
      <c r="JR189" s="20"/>
      <c r="JS189" s="20"/>
      <c r="JT189" s="20"/>
      <c r="JU189" s="20"/>
      <c r="JV189" s="20"/>
      <c r="JW189" s="20"/>
      <c r="JX189" s="20"/>
      <c r="JY189" s="20"/>
      <c r="JZ189" s="20"/>
      <c r="KA189" s="20"/>
      <c r="KB189" s="20"/>
      <c r="KC189" s="20"/>
      <c r="KD189" s="20"/>
      <c r="KE189" s="20"/>
      <c r="KF189" s="20"/>
      <c r="KG189" s="20"/>
      <c r="KH189" s="20"/>
      <c r="KI189" s="20"/>
      <c r="KJ189" s="20"/>
      <c r="KK189" s="20"/>
      <c r="KL189" s="20"/>
      <c r="KM189" s="20"/>
      <c r="KN189" s="20"/>
      <c r="KO189" s="20"/>
      <c r="KP189" s="20"/>
      <c r="KQ189" s="20"/>
      <c r="KR189" s="20"/>
      <c r="KS189" s="20"/>
      <c r="KT189" s="20"/>
      <c r="KU189" s="20"/>
      <c r="KV189" s="20"/>
      <c r="KW189" s="20"/>
      <c r="KX189" s="20"/>
      <c r="KY189" s="20"/>
      <c r="KZ189" s="20"/>
      <c r="LA189" s="20"/>
      <c r="LB189" s="20"/>
      <c r="LC189" s="20"/>
      <c r="LD189" s="20"/>
      <c r="LE189" s="20"/>
      <c r="LF189" s="20"/>
      <c r="LG189" s="20"/>
      <c r="LH189" s="20"/>
      <c r="LI189" s="20"/>
      <c r="LJ189" s="20"/>
      <c r="LK189" s="20"/>
      <c r="LL189" s="20"/>
      <c r="LM189" s="20"/>
      <c r="LN189" s="20"/>
      <c r="LO189" s="20"/>
      <c r="LP189" s="20"/>
      <c r="LQ189" s="20"/>
      <c r="LR189" s="20"/>
      <c r="LS189" s="20"/>
      <c r="LT189" s="20"/>
      <c r="LU189" s="20"/>
      <c r="LV189" s="20"/>
      <c r="LW189" s="20"/>
      <c r="LX189" s="20"/>
      <c r="LY189" s="20"/>
      <c r="LZ189" s="20"/>
      <c r="MA189" s="20"/>
      <c r="MB189" s="20"/>
      <c r="MC189" s="20"/>
      <c r="MD189" s="20"/>
      <c r="ME189" s="20"/>
      <c r="MF189" s="20"/>
      <c r="MG189" s="20"/>
      <c r="MH189" s="20"/>
      <c r="MI189" s="20"/>
      <c r="MJ189" s="20"/>
      <c r="MK189" s="20"/>
      <c r="ML189" s="20"/>
      <c r="MM189" s="20"/>
      <c r="MN189" s="20"/>
      <c r="MO189" s="20"/>
      <c r="MP189" s="20"/>
      <c r="MQ189" s="20"/>
      <c r="MR189" s="20"/>
      <c r="MS189" s="20"/>
      <c r="MT189" s="20"/>
      <c r="MU189" s="20"/>
      <c r="MV189" s="20"/>
      <c r="MW189" s="20"/>
      <c r="MX189" s="20"/>
      <c r="MY189" s="20"/>
      <c r="MZ189" s="20"/>
      <c r="NA189" s="20"/>
      <c r="NB189" s="20"/>
      <c r="NC189" s="20"/>
      <c r="ND189" s="20"/>
      <c r="NE189" s="20"/>
      <c r="NF189" s="20"/>
      <c r="NG189" s="20"/>
      <c r="NH189" s="20"/>
      <c r="NI189" s="20"/>
      <c r="NJ189" s="20"/>
      <c r="NK189" s="20"/>
      <c r="NL189" s="20"/>
      <c r="NM189" s="20"/>
      <c r="NN189" s="20"/>
      <c r="NO189" s="20"/>
      <c r="NP189" s="20"/>
      <c r="NQ189" s="20"/>
      <c r="NR189" s="20"/>
      <c r="NS189" s="20"/>
      <c r="NT189" s="20"/>
      <c r="NU189" s="20"/>
      <c r="NV189" s="20"/>
      <c r="NW189" s="20"/>
      <c r="NX189" s="20"/>
      <c r="NY189" s="20"/>
      <c r="NZ189" s="20"/>
      <c r="OA189" s="20"/>
      <c r="OB189" s="20"/>
      <c r="OC189" s="20"/>
      <c r="OD189" s="20"/>
      <c r="OE189" s="20"/>
      <c r="OF189" s="20"/>
      <c r="OG189" s="20"/>
      <c r="OH189" s="20"/>
      <c r="OI189" s="20"/>
      <c r="OJ189" s="20"/>
      <c r="OK189" s="20"/>
      <c r="OL189" s="20"/>
      <c r="OM189" s="20"/>
      <c r="ON189" s="20"/>
      <c r="OO189" s="20"/>
      <c r="OP189" s="20"/>
      <c r="OQ189" s="20"/>
      <c r="OR189" s="20"/>
      <c r="OS189" s="20"/>
      <c r="OT189" s="20"/>
      <c r="OU189" s="20"/>
      <c r="OV189" s="20"/>
      <c r="OW189" s="20"/>
      <c r="OX189" s="20"/>
      <c r="OY189" s="20"/>
      <c r="OZ189" s="20"/>
      <c r="PA189" s="20"/>
      <c r="PB189" s="20"/>
      <c r="PC189" s="20"/>
      <c r="PD189" s="20"/>
      <c r="PE189" s="20"/>
      <c r="PF189" s="20"/>
      <c r="PG189" s="20"/>
      <c r="PH189" s="20"/>
      <c r="PI189" s="20"/>
      <c r="PJ189" s="20"/>
      <c r="PK189" s="20"/>
      <c r="PL189" s="20"/>
      <c r="PM189" s="20"/>
      <c r="PN189" s="20"/>
      <c r="PO189" s="20"/>
      <c r="PP189" s="20"/>
      <c r="PQ189" s="20"/>
      <c r="PR189" s="20"/>
      <c r="PS189" s="20"/>
      <c r="PT189" s="20"/>
      <c r="PU189" s="20"/>
      <c r="PV189" s="20"/>
      <c r="PW189" s="20"/>
      <c r="PX189" s="20"/>
      <c r="PY189" s="20"/>
      <c r="PZ189" s="20"/>
      <c r="QA189" s="20"/>
      <c r="QB189" s="20"/>
      <c r="QC189" s="20"/>
      <c r="QD189" s="20"/>
      <c r="QE189" s="20"/>
      <c r="QF189" s="20"/>
      <c r="QG189" s="20"/>
      <c r="QH189" s="20"/>
      <c r="QI189" s="20"/>
      <c r="QJ189" s="20"/>
      <c r="QK189" s="20"/>
      <c r="QL189" s="20"/>
      <c r="QM189" s="20"/>
      <c r="QN189" s="20"/>
      <c r="QO189" s="20"/>
      <c r="QP189" s="20"/>
      <c r="QQ189" s="20"/>
      <c r="QR189" s="20"/>
      <c r="QS189" s="20"/>
      <c r="QT189" s="20"/>
      <c r="QU189" s="20"/>
      <c r="QV189" s="20"/>
      <c r="QW189" s="20"/>
      <c r="QX189" s="20"/>
      <c r="QY189" s="20"/>
      <c r="QZ189" s="20"/>
      <c r="RA189" s="20"/>
      <c r="RB189" s="20"/>
      <c r="RC189" s="20"/>
      <c r="RD189" s="20"/>
      <c r="RE189" s="20"/>
      <c r="RF189" s="20"/>
      <c r="RG189" s="20"/>
      <c r="RH189" s="20"/>
      <c r="RI189" s="20"/>
      <c r="RJ189" s="20"/>
      <c r="RK189" s="20"/>
      <c r="RL189" s="20"/>
      <c r="RM189" s="20"/>
      <c r="RN189" s="20"/>
      <c r="RO189" s="20"/>
      <c r="RP189" s="20"/>
      <c r="RQ189" s="20"/>
      <c r="RR189" s="20"/>
      <c r="RS189" s="20"/>
      <c r="RT189" s="20"/>
      <c r="RU189" s="20"/>
      <c r="RV189" s="20"/>
      <c r="RW189" s="20"/>
      <c r="RX189" s="20"/>
      <c r="RY189" s="20"/>
      <c r="RZ189" s="20"/>
      <c r="SA189" s="20"/>
      <c r="SB189" s="20"/>
      <c r="SC189" s="20"/>
      <c r="SD189" s="20"/>
      <c r="SE189" s="20"/>
      <c r="SF189" s="20"/>
      <c r="SG189" s="20"/>
      <c r="SH189" s="20"/>
      <c r="SI189" s="20"/>
      <c r="SJ189" s="20"/>
      <c r="SK189" s="20"/>
      <c r="SL189" s="20"/>
      <c r="SM189" s="20"/>
      <c r="SN189" s="20"/>
      <c r="SO189" s="20"/>
      <c r="SP189" s="20"/>
      <c r="SQ189" s="20"/>
      <c r="SR189" s="20"/>
      <c r="SS189" s="20"/>
      <c r="ST189" s="20"/>
      <c r="SU189" s="20"/>
      <c r="SV189" s="20"/>
      <c r="SW189" s="20"/>
      <c r="SX189" s="20"/>
      <c r="SY189" s="20"/>
      <c r="SZ189" s="20"/>
      <c r="TA189" s="20"/>
      <c r="TB189" s="20"/>
      <c r="TC189" s="20"/>
      <c r="TD189" s="20"/>
      <c r="TE189" s="20"/>
      <c r="TF189" s="20"/>
      <c r="TG189" s="20"/>
      <c r="TH189" s="20"/>
      <c r="TI189" s="20"/>
    </row>
    <row r="190" spans="1:529" s="12" customFormat="1" ht="22.5" customHeight="1" x14ac:dyDescent="0.25">
      <c r="A190" s="79" t="s">
        <v>148</v>
      </c>
      <c r="B190" s="80" t="str">
        <f>'дод 5'!A181</f>
        <v>7640</v>
      </c>
      <c r="C190" s="80" t="str">
        <f>'дод 5'!B181</f>
        <v>0470</v>
      </c>
      <c r="D190" s="82" t="s">
        <v>425</v>
      </c>
      <c r="E190" s="121">
        <v>0</v>
      </c>
      <c r="F190" s="121"/>
      <c r="G190" s="121"/>
      <c r="H190" s="121"/>
      <c r="I190" s="121"/>
      <c r="J190" s="121"/>
      <c r="K190" s="128"/>
      <c r="L190" s="121">
        <f t="shared" si="118"/>
        <v>1500000</v>
      </c>
      <c r="M190" s="121">
        <v>1500000</v>
      </c>
      <c r="N190" s="121"/>
      <c r="O190" s="121"/>
      <c r="P190" s="121"/>
      <c r="Q190" s="121">
        <v>1500000</v>
      </c>
      <c r="R190" s="121">
        <f t="shared" si="119"/>
        <v>0</v>
      </c>
      <c r="S190" s="121"/>
      <c r="T190" s="121"/>
      <c r="U190" s="121"/>
      <c r="V190" s="121"/>
      <c r="W190" s="121"/>
      <c r="X190" s="122">
        <f t="shared" si="94"/>
        <v>0</v>
      </c>
      <c r="Y190" s="123">
        <f t="shared" si="93"/>
        <v>0</v>
      </c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13"/>
      <c r="NN190" s="13"/>
      <c r="NO190" s="13"/>
      <c r="NP190" s="13"/>
      <c r="NQ190" s="13"/>
      <c r="NR190" s="13"/>
      <c r="NS190" s="13"/>
      <c r="NT190" s="13"/>
      <c r="NU190" s="13"/>
      <c r="NV190" s="13"/>
      <c r="NW190" s="13"/>
      <c r="NX190" s="13"/>
      <c r="NY190" s="13"/>
      <c r="NZ190" s="13"/>
      <c r="OA190" s="13"/>
      <c r="OB190" s="13"/>
      <c r="OC190" s="13"/>
      <c r="OD190" s="13"/>
      <c r="OE190" s="13"/>
      <c r="OF190" s="13"/>
      <c r="OG190" s="13"/>
      <c r="OH190" s="13"/>
      <c r="OI190" s="13"/>
      <c r="OJ190" s="13"/>
      <c r="OK190" s="13"/>
      <c r="OL190" s="13"/>
      <c r="OM190" s="13"/>
      <c r="ON190" s="13"/>
      <c r="OO190" s="13"/>
      <c r="OP190" s="13"/>
      <c r="OQ190" s="13"/>
      <c r="OR190" s="13"/>
      <c r="OS190" s="13"/>
      <c r="OT190" s="13"/>
      <c r="OU190" s="13"/>
      <c r="OV190" s="13"/>
      <c r="OW190" s="13"/>
      <c r="OX190" s="13"/>
      <c r="OY190" s="13"/>
      <c r="OZ190" s="13"/>
      <c r="PA190" s="13"/>
      <c r="PB190" s="13"/>
      <c r="PC190" s="13"/>
      <c r="PD190" s="13"/>
      <c r="PE190" s="13"/>
      <c r="PF190" s="13"/>
      <c r="PG190" s="13"/>
      <c r="PH190" s="13"/>
      <c r="PI190" s="13"/>
      <c r="PJ190" s="13"/>
      <c r="PK190" s="13"/>
      <c r="PL190" s="13"/>
      <c r="PM190" s="13"/>
      <c r="PN190" s="13"/>
      <c r="PO190" s="13"/>
      <c r="PP190" s="13"/>
      <c r="PQ190" s="13"/>
      <c r="PR190" s="13"/>
      <c r="PS190" s="13"/>
      <c r="PT190" s="13"/>
      <c r="PU190" s="13"/>
      <c r="PV190" s="13"/>
      <c r="PW190" s="13"/>
      <c r="PX190" s="13"/>
      <c r="PY190" s="13"/>
      <c r="PZ190" s="13"/>
      <c r="QA190" s="13"/>
      <c r="QB190" s="13"/>
      <c r="QC190" s="13"/>
      <c r="QD190" s="13"/>
      <c r="QE190" s="13"/>
      <c r="QF190" s="13"/>
      <c r="QG190" s="13"/>
      <c r="QH190" s="13"/>
      <c r="QI190" s="13"/>
      <c r="QJ190" s="13"/>
      <c r="QK190" s="13"/>
      <c r="QL190" s="13"/>
      <c r="QM190" s="13"/>
      <c r="QN190" s="13"/>
      <c r="QO190" s="13"/>
      <c r="QP190" s="13"/>
      <c r="QQ190" s="13"/>
      <c r="QR190" s="13"/>
      <c r="QS190" s="13"/>
      <c r="QT190" s="13"/>
      <c r="QU190" s="13"/>
      <c r="QV190" s="13"/>
      <c r="QW190" s="13"/>
      <c r="QX190" s="13"/>
      <c r="QY190" s="13"/>
      <c r="QZ190" s="13"/>
      <c r="RA190" s="13"/>
      <c r="RB190" s="13"/>
      <c r="RC190" s="13"/>
      <c r="RD190" s="13"/>
      <c r="RE190" s="13"/>
      <c r="RF190" s="13"/>
      <c r="RG190" s="13"/>
      <c r="RH190" s="13"/>
      <c r="RI190" s="13"/>
      <c r="RJ190" s="13"/>
      <c r="RK190" s="13"/>
      <c r="RL190" s="13"/>
      <c r="RM190" s="13"/>
      <c r="RN190" s="13"/>
      <c r="RO190" s="13"/>
      <c r="RP190" s="13"/>
      <c r="RQ190" s="13"/>
      <c r="RR190" s="13"/>
      <c r="RS190" s="13"/>
      <c r="RT190" s="13"/>
      <c r="RU190" s="13"/>
      <c r="RV190" s="13"/>
      <c r="RW190" s="13"/>
      <c r="RX190" s="13"/>
      <c r="RY190" s="13"/>
      <c r="RZ190" s="13"/>
      <c r="SA190" s="13"/>
      <c r="SB190" s="13"/>
      <c r="SC190" s="13"/>
      <c r="SD190" s="13"/>
      <c r="SE190" s="13"/>
      <c r="SF190" s="13"/>
      <c r="SG190" s="13"/>
      <c r="SH190" s="13"/>
      <c r="SI190" s="13"/>
      <c r="SJ190" s="13"/>
      <c r="SK190" s="13"/>
      <c r="SL190" s="13"/>
      <c r="SM190" s="13"/>
      <c r="SN190" s="13"/>
      <c r="SO190" s="13"/>
      <c r="SP190" s="13"/>
      <c r="SQ190" s="13"/>
      <c r="SR190" s="13"/>
      <c r="SS190" s="13"/>
      <c r="ST190" s="13"/>
      <c r="SU190" s="13"/>
      <c r="SV190" s="13"/>
      <c r="SW190" s="13"/>
      <c r="SX190" s="13"/>
      <c r="SY190" s="13"/>
      <c r="SZ190" s="13"/>
      <c r="TA190" s="13"/>
      <c r="TB190" s="13"/>
      <c r="TC190" s="13"/>
      <c r="TD190" s="13"/>
      <c r="TE190" s="13"/>
      <c r="TF190" s="13"/>
      <c r="TG190" s="13"/>
      <c r="TH190" s="13"/>
      <c r="TI190" s="13"/>
    </row>
    <row r="191" spans="1:529" s="12" customFormat="1" ht="37.5" hidden="1" x14ac:dyDescent="0.25">
      <c r="A191" s="79">
        <v>1018340</v>
      </c>
      <c r="B191" s="80" t="str">
        <f>'дод 5'!A203</f>
        <v>8340</v>
      </c>
      <c r="C191" s="80" t="str">
        <f>'дод 5'!B203</f>
        <v>0540</v>
      </c>
      <c r="D191" s="112" t="str">
        <f>'дод 5'!C203</f>
        <v>Природоохоронні заходи за рахунок цільових фондів</v>
      </c>
      <c r="E191" s="121"/>
      <c r="F191" s="121"/>
      <c r="G191" s="121"/>
      <c r="H191" s="121"/>
      <c r="I191" s="121"/>
      <c r="J191" s="121"/>
      <c r="K191" s="128"/>
      <c r="L191" s="121">
        <f t="shared" si="118"/>
        <v>0</v>
      </c>
      <c r="M191" s="121"/>
      <c r="N191" s="121"/>
      <c r="O191" s="121"/>
      <c r="P191" s="121"/>
      <c r="Q191" s="121"/>
      <c r="R191" s="121">
        <f t="shared" si="119"/>
        <v>0</v>
      </c>
      <c r="S191" s="121"/>
      <c r="T191" s="121"/>
      <c r="U191" s="121"/>
      <c r="V191" s="121"/>
      <c r="W191" s="121"/>
      <c r="X191" s="122"/>
      <c r="Y191" s="123">
        <f t="shared" si="93"/>
        <v>0</v>
      </c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13"/>
      <c r="NN191" s="13"/>
      <c r="NO191" s="13"/>
      <c r="NP191" s="13"/>
      <c r="NQ191" s="13"/>
      <c r="NR191" s="13"/>
      <c r="NS191" s="13"/>
      <c r="NT191" s="13"/>
      <c r="NU191" s="13"/>
      <c r="NV191" s="13"/>
      <c r="NW191" s="13"/>
      <c r="NX191" s="13"/>
      <c r="NY191" s="13"/>
      <c r="NZ191" s="13"/>
      <c r="OA191" s="13"/>
      <c r="OB191" s="13"/>
      <c r="OC191" s="13"/>
      <c r="OD191" s="13"/>
      <c r="OE191" s="13"/>
      <c r="OF191" s="13"/>
      <c r="OG191" s="13"/>
      <c r="OH191" s="13"/>
      <c r="OI191" s="13"/>
      <c r="OJ191" s="13"/>
      <c r="OK191" s="13"/>
      <c r="OL191" s="13"/>
      <c r="OM191" s="13"/>
      <c r="ON191" s="13"/>
      <c r="OO191" s="13"/>
      <c r="OP191" s="13"/>
      <c r="OQ191" s="13"/>
      <c r="OR191" s="13"/>
      <c r="OS191" s="13"/>
      <c r="OT191" s="13"/>
      <c r="OU191" s="13"/>
      <c r="OV191" s="13"/>
      <c r="OW191" s="13"/>
      <c r="OX191" s="13"/>
      <c r="OY191" s="13"/>
      <c r="OZ191" s="13"/>
      <c r="PA191" s="13"/>
      <c r="PB191" s="13"/>
      <c r="PC191" s="13"/>
      <c r="PD191" s="13"/>
      <c r="PE191" s="13"/>
      <c r="PF191" s="13"/>
      <c r="PG191" s="13"/>
      <c r="PH191" s="13"/>
      <c r="PI191" s="13"/>
      <c r="PJ191" s="13"/>
      <c r="PK191" s="13"/>
      <c r="PL191" s="13"/>
      <c r="PM191" s="13"/>
      <c r="PN191" s="13"/>
      <c r="PO191" s="13"/>
      <c r="PP191" s="13"/>
      <c r="PQ191" s="13"/>
      <c r="PR191" s="13"/>
      <c r="PS191" s="13"/>
      <c r="PT191" s="13"/>
      <c r="PU191" s="13"/>
      <c r="PV191" s="13"/>
      <c r="PW191" s="13"/>
      <c r="PX191" s="13"/>
      <c r="PY191" s="13"/>
      <c r="PZ191" s="13"/>
      <c r="QA191" s="13"/>
      <c r="QB191" s="13"/>
      <c r="QC191" s="13"/>
      <c r="QD191" s="13"/>
      <c r="QE191" s="13"/>
      <c r="QF191" s="13"/>
      <c r="QG191" s="13"/>
      <c r="QH191" s="13"/>
      <c r="QI191" s="13"/>
      <c r="QJ191" s="13"/>
      <c r="QK191" s="13"/>
      <c r="QL191" s="13"/>
      <c r="QM191" s="13"/>
      <c r="QN191" s="13"/>
      <c r="QO191" s="13"/>
      <c r="QP191" s="13"/>
      <c r="QQ191" s="13"/>
      <c r="QR191" s="13"/>
      <c r="QS191" s="13"/>
      <c r="QT191" s="13"/>
      <c r="QU191" s="13"/>
      <c r="QV191" s="13"/>
      <c r="QW191" s="13"/>
      <c r="QX191" s="13"/>
      <c r="QY191" s="13"/>
      <c r="QZ191" s="13"/>
      <c r="RA191" s="13"/>
      <c r="RB191" s="13"/>
      <c r="RC191" s="13"/>
      <c r="RD191" s="13"/>
      <c r="RE191" s="13"/>
      <c r="RF191" s="13"/>
      <c r="RG191" s="13"/>
      <c r="RH191" s="13"/>
      <c r="RI191" s="13"/>
      <c r="RJ191" s="13"/>
      <c r="RK191" s="13"/>
      <c r="RL191" s="13"/>
      <c r="RM191" s="13"/>
      <c r="RN191" s="13"/>
      <c r="RO191" s="13"/>
      <c r="RP191" s="13"/>
      <c r="RQ191" s="13"/>
      <c r="RR191" s="13"/>
      <c r="RS191" s="13"/>
      <c r="RT191" s="13"/>
      <c r="RU191" s="13"/>
      <c r="RV191" s="13"/>
      <c r="RW191" s="13"/>
      <c r="RX191" s="13"/>
      <c r="RY191" s="13"/>
      <c r="RZ191" s="13"/>
      <c r="SA191" s="13"/>
      <c r="SB191" s="13"/>
      <c r="SC191" s="13"/>
      <c r="SD191" s="13"/>
      <c r="SE191" s="13"/>
      <c r="SF191" s="13"/>
      <c r="SG191" s="13"/>
      <c r="SH191" s="13"/>
      <c r="SI191" s="13"/>
      <c r="SJ191" s="13"/>
      <c r="SK191" s="13"/>
      <c r="SL191" s="13"/>
      <c r="SM191" s="13"/>
      <c r="SN191" s="13"/>
      <c r="SO191" s="13"/>
      <c r="SP191" s="13"/>
      <c r="SQ191" s="13"/>
      <c r="SR191" s="13"/>
      <c r="SS191" s="13"/>
      <c r="ST191" s="13"/>
      <c r="SU191" s="13"/>
      <c r="SV191" s="13"/>
      <c r="SW191" s="13"/>
      <c r="SX191" s="13"/>
      <c r="SY191" s="13"/>
      <c r="SZ191" s="13"/>
      <c r="TA191" s="13"/>
      <c r="TB191" s="13"/>
      <c r="TC191" s="13"/>
      <c r="TD191" s="13"/>
      <c r="TE191" s="13"/>
      <c r="TF191" s="13"/>
      <c r="TG191" s="13"/>
      <c r="TH191" s="13"/>
      <c r="TI191" s="13"/>
    </row>
    <row r="192" spans="1:529" s="17" customFormat="1" ht="34.5" customHeight="1" x14ac:dyDescent="0.25">
      <c r="A192" s="97" t="s">
        <v>197</v>
      </c>
      <c r="B192" s="104"/>
      <c r="C192" s="104"/>
      <c r="D192" s="93" t="s">
        <v>33</v>
      </c>
      <c r="E192" s="118">
        <f>E193</f>
        <v>294906973.35000002</v>
      </c>
      <c r="F192" s="118">
        <f t="shared" ref="F192:L192" si="120">F193</f>
        <v>11274000</v>
      </c>
      <c r="G192" s="118">
        <f t="shared" si="120"/>
        <v>34732100</v>
      </c>
      <c r="H192" s="118">
        <f t="shared" si="120"/>
        <v>51135082.839999996</v>
      </c>
      <c r="I192" s="118">
        <f t="shared" si="120"/>
        <v>2501679.38</v>
      </c>
      <c r="J192" s="118">
        <f t="shared" si="120"/>
        <v>7556483</v>
      </c>
      <c r="K192" s="127">
        <f t="shared" si="92"/>
        <v>17.339394270379668</v>
      </c>
      <c r="L192" s="118">
        <f t="shared" si="120"/>
        <v>161625652.46999997</v>
      </c>
      <c r="M192" s="118">
        <f t="shared" ref="M192" si="121">M193</f>
        <v>154942574.46999997</v>
      </c>
      <c r="N192" s="118">
        <f t="shared" ref="N192" si="122">N193</f>
        <v>1611598</v>
      </c>
      <c r="O192" s="118">
        <f t="shared" ref="O192" si="123">O193</f>
        <v>0</v>
      </c>
      <c r="P192" s="118">
        <f t="shared" ref="P192" si="124">P193</f>
        <v>0</v>
      </c>
      <c r="Q192" s="118">
        <f t="shared" ref="Q192:W192" si="125">Q193</f>
        <v>160014054.46999997</v>
      </c>
      <c r="R192" s="118">
        <f t="shared" si="125"/>
        <v>3731148.31</v>
      </c>
      <c r="S192" s="118">
        <f t="shared" si="125"/>
        <v>3731148.31</v>
      </c>
      <c r="T192" s="118">
        <f t="shared" si="125"/>
        <v>0</v>
      </c>
      <c r="U192" s="118">
        <f t="shared" si="125"/>
        <v>0</v>
      </c>
      <c r="V192" s="118">
        <f t="shared" si="125"/>
        <v>0</v>
      </c>
      <c r="W192" s="118">
        <f t="shared" si="125"/>
        <v>3731148.31</v>
      </c>
      <c r="X192" s="119">
        <f t="shared" si="94"/>
        <v>2.3085124502080849</v>
      </c>
      <c r="Y192" s="120">
        <f t="shared" si="93"/>
        <v>54866231.149999999</v>
      </c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  <c r="OB192" s="22"/>
      <c r="OC192" s="22"/>
      <c r="OD192" s="22"/>
      <c r="OE192" s="22"/>
      <c r="OF192" s="22"/>
      <c r="OG192" s="22"/>
      <c r="OH192" s="22"/>
      <c r="OI192" s="22"/>
      <c r="OJ192" s="22"/>
      <c r="OK192" s="22"/>
      <c r="OL192" s="22"/>
      <c r="OM192" s="22"/>
      <c r="ON192" s="22"/>
      <c r="OO192" s="22"/>
      <c r="OP192" s="22"/>
      <c r="OQ192" s="22"/>
      <c r="OR192" s="22"/>
      <c r="OS192" s="22"/>
      <c r="OT192" s="22"/>
      <c r="OU192" s="22"/>
      <c r="OV192" s="22"/>
      <c r="OW192" s="22"/>
      <c r="OX192" s="22"/>
      <c r="OY192" s="22"/>
      <c r="OZ192" s="22"/>
      <c r="PA192" s="22"/>
      <c r="PB192" s="22"/>
      <c r="PC192" s="22"/>
      <c r="PD192" s="22"/>
      <c r="PE192" s="22"/>
      <c r="PF192" s="22"/>
      <c r="PG192" s="22"/>
      <c r="PH192" s="22"/>
      <c r="PI192" s="22"/>
      <c r="PJ192" s="22"/>
      <c r="PK192" s="22"/>
      <c r="PL192" s="22"/>
      <c r="PM192" s="22"/>
      <c r="PN192" s="22"/>
      <c r="PO192" s="22"/>
      <c r="PP192" s="22"/>
      <c r="PQ192" s="22"/>
      <c r="PR192" s="22"/>
      <c r="PS192" s="22"/>
      <c r="PT192" s="22"/>
      <c r="PU192" s="22"/>
      <c r="PV192" s="22"/>
      <c r="PW192" s="22"/>
      <c r="PX192" s="22"/>
      <c r="PY192" s="22"/>
      <c r="PZ192" s="22"/>
      <c r="QA192" s="22"/>
      <c r="QB192" s="22"/>
      <c r="QC192" s="22"/>
      <c r="QD192" s="22"/>
      <c r="QE192" s="22"/>
      <c r="QF192" s="22"/>
      <c r="QG192" s="22"/>
      <c r="QH192" s="22"/>
      <c r="QI192" s="22"/>
      <c r="QJ192" s="22"/>
      <c r="QK192" s="22"/>
      <c r="QL192" s="22"/>
      <c r="QM192" s="22"/>
      <c r="QN192" s="22"/>
      <c r="QO192" s="22"/>
      <c r="QP192" s="22"/>
      <c r="QQ192" s="22"/>
      <c r="QR192" s="22"/>
      <c r="QS192" s="22"/>
      <c r="QT192" s="22"/>
      <c r="QU192" s="22"/>
      <c r="QV192" s="22"/>
      <c r="QW192" s="22"/>
      <c r="QX192" s="22"/>
      <c r="QY192" s="22"/>
      <c r="QZ192" s="22"/>
      <c r="RA192" s="22"/>
      <c r="RB192" s="22"/>
      <c r="RC192" s="22"/>
      <c r="RD192" s="22"/>
      <c r="RE192" s="22"/>
      <c r="RF192" s="22"/>
      <c r="RG192" s="22"/>
      <c r="RH192" s="22"/>
      <c r="RI192" s="22"/>
      <c r="RJ192" s="22"/>
      <c r="RK192" s="22"/>
      <c r="RL192" s="22"/>
      <c r="RM192" s="22"/>
      <c r="RN192" s="22"/>
      <c r="RO192" s="22"/>
      <c r="RP192" s="22"/>
      <c r="RQ192" s="22"/>
      <c r="RR192" s="22"/>
      <c r="RS192" s="22"/>
      <c r="RT192" s="22"/>
      <c r="RU192" s="22"/>
      <c r="RV192" s="22"/>
      <c r="RW192" s="22"/>
      <c r="RX192" s="22"/>
      <c r="RY192" s="22"/>
      <c r="RZ192" s="22"/>
      <c r="SA192" s="22"/>
      <c r="SB192" s="22"/>
      <c r="SC192" s="22"/>
      <c r="SD192" s="22"/>
      <c r="SE192" s="22"/>
      <c r="SF192" s="22"/>
      <c r="SG192" s="22"/>
      <c r="SH192" s="22"/>
      <c r="SI192" s="22"/>
      <c r="SJ192" s="22"/>
      <c r="SK192" s="22"/>
      <c r="SL192" s="22"/>
      <c r="SM192" s="22"/>
      <c r="SN192" s="22"/>
      <c r="SO192" s="22"/>
      <c r="SP192" s="22"/>
      <c r="SQ192" s="22"/>
      <c r="SR192" s="22"/>
      <c r="SS192" s="22"/>
      <c r="ST192" s="22"/>
      <c r="SU192" s="22"/>
      <c r="SV192" s="22"/>
      <c r="SW192" s="22"/>
      <c r="SX192" s="22"/>
      <c r="SY192" s="22"/>
      <c r="SZ192" s="22"/>
      <c r="TA192" s="22"/>
      <c r="TB192" s="22"/>
      <c r="TC192" s="22"/>
      <c r="TD192" s="22"/>
      <c r="TE192" s="22"/>
      <c r="TF192" s="22"/>
      <c r="TG192" s="22"/>
      <c r="TH192" s="22"/>
      <c r="TI192" s="22"/>
    </row>
    <row r="193" spans="1:529" s="24" customFormat="1" ht="36.75" customHeight="1" x14ac:dyDescent="0.3">
      <c r="A193" s="76" t="s">
        <v>198</v>
      </c>
      <c r="B193" s="96"/>
      <c r="C193" s="96"/>
      <c r="D193" s="78" t="s">
        <v>399</v>
      </c>
      <c r="E193" s="114">
        <f>E198+E199+E200+E201+E202+E203+E204+E205+E206+E207+E208+E210+E209+E212+E217+E218+E219+E221+E224+E225+E211+E214+E223+E222</f>
        <v>294906973.35000002</v>
      </c>
      <c r="F193" s="114">
        <f t="shared" ref="F193:Q193" si="126">F198+F199+F200+F201+F202+F203+F204+F205+F206+F207+F208+F210+F209+F212+F217+F218+F219+F221+F224+F225+F211+F214+F223+F222</f>
        <v>11274000</v>
      </c>
      <c r="G193" s="114">
        <f t="shared" si="126"/>
        <v>34732100</v>
      </c>
      <c r="H193" s="114">
        <f t="shared" ref="H193:J193" si="127">H198+H199+H200+H201+H202+H203+H204+H205+H206+H207+H208+H210+H209+H212+H217+H218+H219+H221+H224+H225+H211+H214+H223+H222</f>
        <v>51135082.839999996</v>
      </c>
      <c r="I193" s="114">
        <f t="shared" si="127"/>
        <v>2501679.38</v>
      </c>
      <c r="J193" s="114">
        <f t="shared" si="127"/>
        <v>7556483</v>
      </c>
      <c r="K193" s="115">
        <f t="shared" si="92"/>
        <v>17.339394270379668</v>
      </c>
      <c r="L193" s="114">
        <f t="shared" si="126"/>
        <v>161625652.46999997</v>
      </c>
      <c r="M193" s="114">
        <f t="shared" si="126"/>
        <v>154942574.46999997</v>
      </c>
      <c r="N193" s="114">
        <f t="shared" si="126"/>
        <v>1611598</v>
      </c>
      <c r="O193" s="114">
        <f t="shared" si="126"/>
        <v>0</v>
      </c>
      <c r="P193" s="114">
        <f t="shared" si="126"/>
        <v>0</v>
      </c>
      <c r="Q193" s="114">
        <f t="shared" si="126"/>
        <v>160014054.46999997</v>
      </c>
      <c r="R193" s="114">
        <f t="shared" ref="R193:W193" si="128">R198+R199+R200+R201+R202+R203+R204+R205+R206+R207+R208+R210+R209+R212+R217+R218+R219+R221+R224+R225+R211+R214+R223+R222</f>
        <v>3731148.31</v>
      </c>
      <c r="S193" s="114">
        <f t="shared" si="128"/>
        <v>3731148.31</v>
      </c>
      <c r="T193" s="114">
        <f t="shared" si="128"/>
        <v>0</v>
      </c>
      <c r="U193" s="114">
        <f t="shared" si="128"/>
        <v>0</v>
      </c>
      <c r="V193" s="114">
        <f t="shared" si="128"/>
        <v>0</v>
      </c>
      <c r="W193" s="114">
        <f t="shared" si="128"/>
        <v>3731148.31</v>
      </c>
      <c r="X193" s="116">
        <f t="shared" si="94"/>
        <v>2.3085124502080849</v>
      </c>
      <c r="Y193" s="117">
        <f t="shared" si="93"/>
        <v>54866231.149999999</v>
      </c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  <c r="TH193" s="23"/>
      <c r="TI193" s="23"/>
    </row>
    <row r="194" spans="1:529" s="24" customFormat="1" ht="45" hidden="1" customHeight="1" x14ac:dyDescent="0.3">
      <c r="A194" s="76"/>
      <c r="B194" s="96"/>
      <c r="C194" s="96"/>
      <c r="D194" s="78" t="s">
        <v>391</v>
      </c>
      <c r="E194" s="114">
        <f>E213</f>
        <v>0</v>
      </c>
      <c r="F194" s="114">
        <f t="shared" ref="F194:Q194" si="129">F213</f>
        <v>0</v>
      </c>
      <c r="G194" s="114">
        <f t="shared" si="129"/>
        <v>0</v>
      </c>
      <c r="H194" s="114">
        <f t="shared" ref="H194:J194" si="130">H213</f>
        <v>0</v>
      </c>
      <c r="I194" s="114">
        <f t="shared" si="130"/>
        <v>0</v>
      </c>
      <c r="J194" s="114">
        <f t="shared" si="130"/>
        <v>0</v>
      </c>
      <c r="K194" s="115" t="e">
        <f t="shared" si="92"/>
        <v>#DIV/0!</v>
      </c>
      <c r="L194" s="114">
        <f t="shared" si="129"/>
        <v>0</v>
      </c>
      <c r="M194" s="114">
        <f t="shared" si="129"/>
        <v>0</v>
      </c>
      <c r="N194" s="114">
        <f t="shared" si="129"/>
        <v>0</v>
      </c>
      <c r="O194" s="114">
        <f t="shared" si="129"/>
        <v>0</v>
      </c>
      <c r="P194" s="114">
        <f t="shared" si="129"/>
        <v>0</v>
      </c>
      <c r="Q194" s="114">
        <f t="shared" si="129"/>
        <v>0</v>
      </c>
      <c r="R194" s="114">
        <f t="shared" ref="R194:W194" si="131">R213</f>
        <v>0</v>
      </c>
      <c r="S194" s="114">
        <f t="shared" si="131"/>
        <v>0</v>
      </c>
      <c r="T194" s="114">
        <f t="shared" si="131"/>
        <v>0</v>
      </c>
      <c r="U194" s="114">
        <f t="shared" si="131"/>
        <v>0</v>
      </c>
      <c r="V194" s="114">
        <f t="shared" si="131"/>
        <v>0</v>
      </c>
      <c r="W194" s="114">
        <f t="shared" si="131"/>
        <v>0</v>
      </c>
      <c r="X194" s="116" t="e">
        <f t="shared" si="94"/>
        <v>#DIV/0!</v>
      </c>
      <c r="Y194" s="117">
        <f t="shared" si="93"/>
        <v>0</v>
      </c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  <c r="TI194" s="23"/>
    </row>
    <row r="195" spans="1:529" s="24" customFormat="1" ht="96.75" hidden="1" customHeight="1" x14ac:dyDescent="0.3">
      <c r="A195" s="76"/>
      <c r="B195" s="96"/>
      <c r="C195" s="96"/>
      <c r="D195" s="78" t="s">
        <v>400</v>
      </c>
      <c r="E195" s="114">
        <f>E215</f>
        <v>0</v>
      </c>
      <c r="F195" s="114">
        <f t="shared" ref="F195:Q195" si="132">F215</f>
        <v>0</v>
      </c>
      <c r="G195" s="114">
        <f t="shared" si="132"/>
        <v>0</v>
      </c>
      <c r="H195" s="114">
        <f t="shared" ref="H195:J195" si="133">H215</f>
        <v>0</v>
      </c>
      <c r="I195" s="114">
        <f t="shared" si="133"/>
        <v>0</v>
      </c>
      <c r="J195" s="114">
        <f t="shared" si="133"/>
        <v>0</v>
      </c>
      <c r="K195" s="115" t="e">
        <f t="shared" si="92"/>
        <v>#DIV/0!</v>
      </c>
      <c r="L195" s="114">
        <f t="shared" si="132"/>
        <v>0</v>
      </c>
      <c r="M195" s="114">
        <f t="shared" si="132"/>
        <v>0</v>
      </c>
      <c r="N195" s="114">
        <f t="shared" si="132"/>
        <v>0</v>
      </c>
      <c r="O195" s="114">
        <f t="shared" si="132"/>
        <v>0</v>
      </c>
      <c r="P195" s="114">
        <f t="shared" si="132"/>
        <v>0</v>
      </c>
      <c r="Q195" s="114">
        <f t="shared" si="132"/>
        <v>0</v>
      </c>
      <c r="R195" s="114">
        <f t="shared" ref="R195:W195" si="134">R215</f>
        <v>0</v>
      </c>
      <c r="S195" s="114">
        <f t="shared" si="134"/>
        <v>0</v>
      </c>
      <c r="T195" s="114">
        <f t="shared" si="134"/>
        <v>0</v>
      </c>
      <c r="U195" s="114">
        <f t="shared" si="134"/>
        <v>0</v>
      </c>
      <c r="V195" s="114">
        <f t="shared" si="134"/>
        <v>0</v>
      </c>
      <c r="W195" s="114">
        <f t="shared" si="134"/>
        <v>0</v>
      </c>
      <c r="X195" s="116" t="e">
        <f t="shared" si="94"/>
        <v>#DIV/0!</v>
      </c>
      <c r="Y195" s="117">
        <f t="shared" si="93"/>
        <v>0</v>
      </c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  <c r="TI195" s="23"/>
    </row>
    <row r="196" spans="1:529" s="24" customFormat="1" ht="75" hidden="1" customHeight="1" x14ac:dyDescent="0.3">
      <c r="A196" s="76"/>
      <c r="B196" s="96"/>
      <c r="C196" s="96"/>
      <c r="D196" s="78" t="s">
        <v>447</v>
      </c>
      <c r="E196" s="114">
        <f>E216</f>
        <v>0</v>
      </c>
      <c r="F196" s="114">
        <f t="shared" ref="F196:Q196" si="135">F216</f>
        <v>0</v>
      </c>
      <c r="G196" s="114">
        <f t="shared" si="135"/>
        <v>0</v>
      </c>
      <c r="H196" s="114">
        <f t="shared" ref="H196:J196" si="136">H216</f>
        <v>0</v>
      </c>
      <c r="I196" s="114">
        <f t="shared" si="136"/>
        <v>0</v>
      </c>
      <c r="J196" s="114">
        <f t="shared" si="136"/>
        <v>0</v>
      </c>
      <c r="K196" s="115" t="e">
        <f t="shared" si="92"/>
        <v>#DIV/0!</v>
      </c>
      <c r="L196" s="114">
        <f t="shared" si="135"/>
        <v>0</v>
      </c>
      <c r="M196" s="114">
        <f t="shared" si="135"/>
        <v>0</v>
      </c>
      <c r="N196" s="114">
        <f t="shared" si="135"/>
        <v>0</v>
      </c>
      <c r="O196" s="114">
        <f t="shared" si="135"/>
        <v>0</v>
      </c>
      <c r="P196" s="114">
        <f t="shared" si="135"/>
        <v>0</v>
      </c>
      <c r="Q196" s="114">
        <f t="shared" si="135"/>
        <v>0</v>
      </c>
      <c r="R196" s="114">
        <f t="shared" ref="R196:W196" si="137">R216</f>
        <v>0</v>
      </c>
      <c r="S196" s="114">
        <f t="shared" si="137"/>
        <v>0</v>
      </c>
      <c r="T196" s="114">
        <f t="shared" si="137"/>
        <v>0</v>
      </c>
      <c r="U196" s="114">
        <f t="shared" si="137"/>
        <v>0</v>
      </c>
      <c r="V196" s="114">
        <f t="shared" si="137"/>
        <v>0</v>
      </c>
      <c r="W196" s="114">
        <f t="shared" si="137"/>
        <v>0</v>
      </c>
      <c r="X196" s="116" t="e">
        <f t="shared" si="94"/>
        <v>#DIV/0!</v>
      </c>
      <c r="Y196" s="117">
        <f t="shared" si="93"/>
        <v>0</v>
      </c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  <c r="TI196" s="23"/>
    </row>
    <row r="197" spans="1:529" s="24" customFormat="1" ht="19.5" x14ac:dyDescent="0.3">
      <c r="A197" s="76"/>
      <c r="B197" s="96"/>
      <c r="C197" s="96"/>
      <c r="D197" s="105" t="s">
        <v>422</v>
      </c>
      <c r="E197" s="114">
        <f>E220</f>
        <v>0</v>
      </c>
      <c r="F197" s="114">
        <f t="shared" ref="F197:Q197" si="138">F220</f>
        <v>0</v>
      </c>
      <c r="G197" s="114">
        <f t="shared" si="138"/>
        <v>0</v>
      </c>
      <c r="H197" s="114">
        <f t="shared" ref="H197:J197" si="139">H220</f>
        <v>0</v>
      </c>
      <c r="I197" s="114">
        <f t="shared" si="139"/>
        <v>0</v>
      </c>
      <c r="J197" s="114">
        <f t="shared" si="139"/>
        <v>0</v>
      </c>
      <c r="K197" s="115"/>
      <c r="L197" s="114">
        <f t="shared" si="138"/>
        <v>26250000</v>
      </c>
      <c r="M197" s="114">
        <f t="shared" si="138"/>
        <v>26250000</v>
      </c>
      <c r="N197" s="114">
        <f t="shared" si="138"/>
        <v>0</v>
      </c>
      <c r="O197" s="114">
        <f t="shared" si="138"/>
        <v>0</v>
      </c>
      <c r="P197" s="114">
        <f t="shared" si="138"/>
        <v>0</v>
      </c>
      <c r="Q197" s="114">
        <f t="shared" si="138"/>
        <v>26250000</v>
      </c>
      <c r="R197" s="114">
        <f t="shared" ref="R197:W197" si="140">R220</f>
        <v>0</v>
      </c>
      <c r="S197" s="114">
        <f t="shared" si="140"/>
        <v>0</v>
      </c>
      <c r="T197" s="114">
        <f t="shared" si="140"/>
        <v>0</v>
      </c>
      <c r="U197" s="114">
        <f t="shared" si="140"/>
        <v>0</v>
      </c>
      <c r="V197" s="114">
        <f t="shared" si="140"/>
        <v>0</v>
      </c>
      <c r="W197" s="114">
        <f t="shared" si="140"/>
        <v>0</v>
      </c>
      <c r="X197" s="116">
        <f t="shared" si="94"/>
        <v>0</v>
      </c>
      <c r="Y197" s="117">
        <f t="shared" si="93"/>
        <v>0</v>
      </c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</row>
    <row r="198" spans="1:529" s="12" customFormat="1" ht="39.75" customHeight="1" x14ac:dyDescent="0.25">
      <c r="A198" s="79" t="s">
        <v>199</v>
      </c>
      <c r="B198" s="80" t="str">
        <f>'дод 5'!A20</f>
        <v>0160</v>
      </c>
      <c r="C198" s="80" t="str">
        <f>'дод 5'!B20</f>
        <v>0111</v>
      </c>
      <c r="D198" s="81" t="s">
        <v>500</v>
      </c>
      <c r="E198" s="121">
        <v>14436900</v>
      </c>
      <c r="F198" s="121">
        <v>11274000</v>
      </c>
      <c r="G198" s="121">
        <v>203100</v>
      </c>
      <c r="H198" s="121">
        <v>3188589.56</v>
      </c>
      <c r="I198" s="121">
        <v>2501679.38</v>
      </c>
      <c r="J198" s="121">
        <v>68087.649999999994</v>
      </c>
      <c r="K198" s="128">
        <f t="shared" si="92"/>
        <v>22.086386689663293</v>
      </c>
      <c r="L198" s="121">
        <f t="shared" ref="L198:L225" si="141">N198+Q198</f>
        <v>0</v>
      </c>
      <c r="M198" s="121"/>
      <c r="N198" s="121"/>
      <c r="O198" s="121"/>
      <c r="P198" s="121"/>
      <c r="Q198" s="121"/>
      <c r="R198" s="121">
        <f t="shared" ref="R198:R225" si="142">T198+W198</f>
        <v>0</v>
      </c>
      <c r="S198" s="121"/>
      <c r="T198" s="121"/>
      <c r="U198" s="121"/>
      <c r="V198" s="121"/>
      <c r="W198" s="121"/>
      <c r="X198" s="122"/>
      <c r="Y198" s="123">
        <f t="shared" si="93"/>
        <v>3188589.56</v>
      </c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13"/>
      <c r="NN198" s="13"/>
      <c r="NO198" s="13"/>
      <c r="NP198" s="13"/>
      <c r="NQ198" s="13"/>
      <c r="NR198" s="13"/>
      <c r="NS198" s="13"/>
      <c r="NT198" s="13"/>
      <c r="NU198" s="13"/>
      <c r="NV198" s="13"/>
      <c r="NW198" s="13"/>
      <c r="NX198" s="13"/>
      <c r="NY198" s="13"/>
      <c r="NZ198" s="13"/>
      <c r="OA198" s="13"/>
      <c r="OB198" s="13"/>
      <c r="OC198" s="13"/>
      <c r="OD198" s="13"/>
      <c r="OE198" s="13"/>
      <c r="OF198" s="13"/>
      <c r="OG198" s="13"/>
      <c r="OH198" s="13"/>
      <c r="OI198" s="13"/>
      <c r="OJ198" s="13"/>
      <c r="OK198" s="13"/>
      <c r="OL198" s="13"/>
      <c r="OM198" s="13"/>
      <c r="ON198" s="13"/>
      <c r="OO198" s="13"/>
      <c r="OP198" s="13"/>
      <c r="OQ198" s="13"/>
      <c r="OR198" s="13"/>
      <c r="OS198" s="13"/>
      <c r="OT198" s="13"/>
      <c r="OU198" s="13"/>
      <c r="OV198" s="13"/>
      <c r="OW198" s="13"/>
      <c r="OX198" s="13"/>
      <c r="OY198" s="13"/>
      <c r="OZ198" s="13"/>
      <c r="PA198" s="13"/>
      <c r="PB198" s="13"/>
      <c r="PC198" s="13"/>
      <c r="PD198" s="13"/>
      <c r="PE198" s="13"/>
      <c r="PF198" s="13"/>
      <c r="PG198" s="13"/>
      <c r="PH198" s="13"/>
      <c r="PI198" s="13"/>
      <c r="PJ198" s="13"/>
      <c r="PK198" s="13"/>
      <c r="PL198" s="13"/>
      <c r="PM198" s="13"/>
      <c r="PN198" s="13"/>
      <c r="PO198" s="13"/>
      <c r="PP198" s="13"/>
      <c r="PQ198" s="13"/>
      <c r="PR198" s="13"/>
      <c r="PS198" s="13"/>
      <c r="PT198" s="13"/>
      <c r="PU198" s="13"/>
      <c r="PV198" s="13"/>
      <c r="PW198" s="13"/>
      <c r="PX198" s="13"/>
      <c r="PY198" s="13"/>
      <c r="PZ198" s="13"/>
      <c r="QA198" s="13"/>
      <c r="QB198" s="13"/>
      <c r="QC198" s="13"/>
      <c r="QD198" s="13"/>
      <c r="QE198" s="13"/>
      <c r="QF198" s="13"/>
      <c r="QG198" s="13"/>
      <c r="QH198" s="13"/>
      <c r="QI198" s="13"/>
      <c r="QJ198" s="13"/>
      <c r="QK198" s="13"/>
      <c r="QL198" s="13"/>
      <c r="QM198" s="13"/>
      <c r="QN198" s="13"/>
      <c r="QO198" s="13"/>
      <c r="QP198" s="13"/>
      <c r="QQ198" s="13"/>
      <c r="QR198" s="13"/>
      <c r="QS198" s="13"/>
      <c r="QT198" s="13"/>
      <c r="QU198" s="13"/>
      <c r="QV198" s="13"/>
      <c r="QW198" s="13"/>
      <c r="QX198" s="13"/>
      <c r="QY198" s="13"/>
      <c r="QZ198" s="13"/>
      <c r="RA198" s="13"/>
      <c r="RB198" s="13"/>
      <c r="RC198" s="13"/>
      <c r="RD198" s="13"/>
      <c r="RE198" s="13"/>
      <c r="RF198" s="13"/>
      <c r="RG198" s="13"/>
      <c r="RH198" s="13"/>
      <c r="RI198" s="13"/>
      <c r="RJ198" s="13"/>
      <c r="RK198" s="13"/>
      <c r="RL198" s="13"/>
      <c r="RM198" s="13"/>
      <c r="RN198" s="13"/>
      <c r="RO198" s="13"/>
      <c r="RP198" s="13"/>
      <c r="RQ198" s="13"/>
      <c r="RR198" s="13"/>
      <c r="RS198" s="13"/>
      <c r="RT198" s="13"/>
      <c r="RU198" s="13"/>
      <c r="RV198" s="13"/>
      <c r="RW198" s="13"/>
      <c r="RX198" s="13"/>
      <c r="RY198" s="13"/>
      <c r="RZ198" s="13"/>
      <c r="SA198" s="13"/>
      <c r="SB198" s="13"/>
      <c r="SC198" s="13"/>
      <c r="SD198" s="13"/>
      <c r="SE198" s="13"/>
      <c r="SF198" s="13"/>
      <c r="SG198" s="13"/>
      <c r="SH198" s="13"/>
      <c r="SI198" s="13"/>
      <c r="SJ198" s="13"/>
      <c r="SK198" s="13"/>
      <c r="SL198" s="13"/>
      <c r="SM198" s="13"/>
      <c r="SN198" s="13"/>
      <c r="SO198" s="13"/>
      <c r="SP198" s="13"/>
      <c r="SQ198" s="13"/>
      <c r="SR198" s="13"/>
      <c r="SS198" s="13"/>
      <c r="ST198" s="13"/>
      <c r="SU198" s="13"/>
      <c r="SV198" s="13"/>
      <c r="SW198" s="13"/>
      <c r="SX198" s="13"/>
      <c r="SY198" s="13"/>
      <c r="SZ198" s="13"/>
      <c r="TA198" s="13"/>
      <c r="TB198" s="13"/>
      <c r="TC198" s="13"/>
      <c r="TD198" s="13"/>
      <c r="TE198" s="13"/>
      <c r="TF198" s="13"/>
      <c r="TG198" s="13"/>
      <c r="TH198" s="13"/>
      <c r="TI198" s="13"/>
    </row>
    <row r="199" spans="1:529" s="12" customFormat="1" ht="19.5" customHeight="1" x14ac:dyDescent="0.25">
      <c r="A199" s="83" t="s">
        <v>305</v>
      </c>
      <c r="B199" s="84" t="str">
        <f>'дод 5'!A112</f>
        <v>3210</v>
      </c>
      <c r="C199" s="84" t="str">
        <f>'дод 5'!B112</f>
        <v>1050</v>
      </c>
      <c r="D199" s="81" t="str">
        <f>'дод 5'!C112</f>
        <v>Організація та проведення громадських робіт</v>
      </c>
      <c r="E199" s="121">
        <v>200000</v>
      </c>
      <c r="F199" s="121"/>
      <c r="G199" s="121"/>
      <c r="H199" s="121"/>
      <c r="I199" s="121"/>
      <c r="J199" s="121"/>
      <c r="K199" s="128">
        <f t="shared" si="92"/>
        <v>0</v>
      </c>
      <c r="L199" s="121">
        <f t="shared" si="141"/>
        <v>0</v>
      </c>
      <c r="M199" s="121"/>
      <c r="N199" s="121"/>
      <c r="O199" s="121"/>
      <c r="P199" s="121"/>
      <c r="Q199" s="121"/>
      <c r="R199" s="121">
        <f t="shared" si="142"/>
        <v>0</v>
      </c>
      <c r="S199" s="121"/>
      <c r="T199" s="121"/>
      <c r="U199" s="121"/>
      <c r="V199" s="121"/>
      <c r="W199" s="121"/>
      <c r="X199" s="122"/>
      <c r="Y199" s="123">
        <f t="shared" si="93"/>
        <v>0</v>
      </c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13"/>
      <c r="NN199" s="13"/>
      <c r="NO199" s="13"/>
      <c r="NP199" s="13"/>
      <c r="NQ199" s="13"/>
      <c r="NR199" s="13"/>
      <c r="NS199" s="13"/>
      <c r="NT199" s="13"/>
      <c r="NU199" s="13"/>
      <c r="NV199" s="13"/>
      <c r="NW199" s="13"/>
      <c r="NX199" s="13"/>
      <c r="NY199" s="13"/>
      <c r="NZ199" s="13"/>
      <c r="OA199" s="13"/>
      <c r="OB199" s="13"/>
      <c r="OC199" s="13"/>
      <c r="OD199" s="13"/>
      <c r="OE199" s="13"/>
      <c r="OF199" s="13"/>
      <c r="OG199" s="13"/>
      <c r="OH199" s="13"/>
      <c r="OI199" s="13"/>
      <c r="OJ199" s="13"/>
      <c r="OK199" s="13"/>
      <c r="OL199" s="13"/>
      <c r="OM199" s="13"/>
      <c r="ON199" s="13"/>
      <c r="OO199" s="13"/>
      <c r="OP199" s="13"/>
      <c r="OQ199" s="13"/>
      <c r="OR199" s="13"/>
      <c r="OS199" s="13"/>
      <c r="OT199" s="13"/>
      <c r="OU199" s="13"/>
      <c r="OV199" s="13"/>
      <c r="OW199" s="13"/>
      <c r="OX199" s="13"/>
      <c r="OY199" s="13"/>
      <c r="OZ199" s="13"/>
      <c r="PA199" s="13"/>
      <c r="PB199" s="13"/>
      <c r="PC199" s="13"/>
      <c r="PD199" s="13"/>
      <c r="PE199" s="13"/>
      <c r="PF199" s="13"/>
      <c r="PG199" s="13"/>
      <c r="PH199" s="13"/>
      <c r="PI199" s="13"/>
      <c r="PJ199" s="13"/>
      <c r="PK199" s="13"/>
      <c r="PL199" s="13"/>
      <c r="PM199" s="13"/>
      <c r="PN199" s="13"/>
      <c r="PO199" s="13"/>
      <c r="PP199" s="13"/>
      <c r="PQ199" s="13"/>
      <c r="PR199" s="13"/>
      <c r="PS199" s="13"/>
      <c r="PT199" s="13"/>
      <c r="PU199" s="13"/>
      <c r="PV199" s="13"/>
      <c r="PW199" s="13"/>
      <c r="PX199" s="13"/>
      <c r="PY199" s="13"/>
      <c r="PZ199" s="13"/>
      <c r="QA199" s="13"/>
      <c r="QB199" s="13"/>
      <c r="QC199" s="13"/>
      <c r="QD199" s="13"/>
      <c r="QE199" s="13"/>
      <c r="QF199" s="13"/>
      <c r="QG199" s="13"/>
      <c r="QH199" s="13"/>
      <c r="QI199" s="13"/>
      <c r="QJ199" s="13"/>
      <c r="QK199" s="13"/>
      <c r="QL199" s="13"/>
      <c r="QM199" s="13"/>
      <c r="QN199" s="13"/>
      <c r="QO199" s="13"/>
      <c r="QP199" s="13"/>
      <c r="QQ199" s="13"/>
      <c r="QR199" s="13"/>
      <c r="QS199" s="13"/>
      <c r="QT199" s="13"/>
      <c r="QU199" s="13"/>
      <c r="QV199" s="13"/>
      <c r="QW199" s="13"/>
      <c r="QX199" s="13"/>
      <c r="QY199" s="13"/>
      <c r="QZ199" s="13"/>
      <c r="RA199" s="13"/>
      <c r="RB199" s="13"/>
      <c r="RC199" s="13"/>
      <c r="RD199" s="13"/>
      <c r="RE199" s="13"/>
      <c r="RF199" s="13"/>
      <c r="RG199" s="13"/>
      <c r="RH199" s="13"/>
      <c r="RI199" s="13"/>
      <c r="RJ199" s="13"/>
      <c r="RK199" s="13"/>
      <c r="RL199" s="13"/>
      <c r="RM199" s="13"/>
      <c r="RN199" s="13"/>
      <c r="RO199" s="13"/>
      <c r="RP199" s="13"/>
      <c r="RQ199" s="13"/>
      <c r="RR199" s="13"/>
      <c r="RS199" s="13"/>
      <c r="RT199" s="13"/>
      <c r="RU199" s="13"/>
      <c r="RV199" s="13"/>
      <c r="RW199" s="13"/>
      <c r="RX199" s="13"/>
      <c r="RY199" s="13"/>
      <c r="RZ199" s="13"/>
      <c r="SA199" s="13"/>
      <c r="SB199" s="13"/>
      <c r="SC199" s="13"/>
      <c r="SD199" s="13"/>
      <c r="SE199" s="13"/>
      <c r="SF199" s="13"/>
      <c r="SG199" s="13"/>
      <c r="SH199" s="13"/>
      <c r="SI199" s="13"/>
      <c r="SJ199" s="13"/>
      <c r="SK199" s="13"/>
      <c r="SL199" s="13"/>
      <c r="SM199" s="13"/>
      <c r="SN199" s="13"/>
      <c r="SO199" s="13"/>
      <c r="SP199" s="13"/>
      <c r="SQ199" s="13"/>
      <c r="SR199" s="13"/>
      <c r="SS199" s="13"/>
      <c r="ST199" s="13"/>
      <c r="SU199" s="13"/>
      <c r="SV199" s="13"/>
      <c r="SW199" s="13"/>
      <c r="SX199" s="13"/>
      <c r="SY199" s="13"/>
      <c r="SZ199" s="13"/>
      <c r="TA199" s="13"/>
      <c r="TB199" s="13"/>
      <c r="TC199" s="13"/>
      <c r="TD199" s="13"/>
      <c r="TE199" s="13"/>
      <c r="TF199" s="13"/>
      <c r="TG199" s="13"/>
      <c r="TH199" s="13"/>
      <c r="TI199" s="13"/>
    </row>
    <row r="200" spans="1:529" s="12" customFormat="1" ht="37.5" x14ac:dyDescent="0.25">
      <c r="A200" s="79" t="s">
        <v>200</v>
      </c>
      <c r="B200" s="80" t="str">
        <f>'дод 5'!A134</f>
        <v>6011</v>
      </c>
      <c r="C200" s="80" t="str">
        <f>'дод 5'!B134</f>
        <v>0610</v>
      </c>
      <c r="D200" s="82" t="str">
        <f>'дод 5'!C134</f>
        <v>Експлуатація та технічне обслуговування житлового фонду</v>
      </c>
      <c r="E200" s="121">
        <v>0</v>
      </c>
      <c r="F200" s="121"/>
      <c r="G200" s="121"/>
      <c r="H200" s="121"/>
      <c r="I200" s="121"/>
      <c r="J200" s="121"/>
      <c r="K200" s="128"/>
      <c r="L200" s="121">
        <f t="shared" si="141"/>
        <v>7457272</v>
      </c>
      <c r="M200" s="121">
        <v>7420792</v>
      </c>
      <c r="N200" s="121"/>
      <c r="O200" s="121"/>
      <c r="P200" s="121"/>
      <c r="Q200" s="121">
        <v>7457272</v>
      </c>
      <c r="R200" s="121">
        <f t="shared" si="142"/>
        <v>269947.75</v>
      </c>
      <c r="S200" s="121">
        <v>269947.75</v>
      </c>
      <c r="T200" s="121"/>
      <c r="U200" s="121"/>
      <c r="V200" s="121"/>
      <c r="W200" s="121">
        <v>269947.75</v>
      </c>
      <c r="X200" s="122">
        <f t="shared" si="94"/>
        <v>3.619926294763018</v>
      </c>
      <c r="Y200" s="123">
        <f t="shared" si="93"/>
        <v>269947.75</v>
      </c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13"/>
      <c r="NN200" s="13"/>
      <c r="NO200" s="13"/>
      <c r="NP200" s="13"/>
      <c r="NQ200" s="13"/>
      <c r="NR200" s="13"/>
      <c r="NS200" s="13"/>
      <c r="NT200" s="13"/>
      <c r="NU200" s="13"/>
      <c r="NV200" s="13"/>
      <c r="NW200" s="13"/>
      <c r="NX200" s="13"/>
      <c r="NY200" s="13"/>
      <c r="NZ200" s="13"/>
      <c r="OA200" s="13"/>
      <c r="OB200" s="13"/>
      <c r="OC200" s="13"/>
      <c r="OD200" s="13"/>
      <c r="OE200" s="13"/>
      <c r="OF200" s="13"/>
      <c r="OG200" s="13"/>
      <c r="OH200" s="13"/>
      <c r="OI200" s="13"/>
      <c r="OJ200" s="13"/>
      <c r="OK200" s="13"/>
      <c r="OL200" s="13"/>
      <c r="OM200" s="13"/>
      <c r="ON200" s="13"/>
      <c r="OO200" s="13"/>
      <c r="OP200" s="13"/>
      <c r="OQ200" s="13"/>
      <c r="OR200" s="13"/>
      <c r="OS200" s="13"/>
      <c r="OT200" s="13"/>
      <c r="OU200" s="13"/>
      <c r="OV200" s="13"/>
      <c r="OW200" s="13"/>
      <c r="OX200" s="13"/>
      <c r="OY200" s="13"/>
      <c r="OZ200" s="13"/>
      <c r="PA200" s="13"/>
      <c r="PB200" s="13"/>
      <c r="PC200" s="13"/>
      <c r="PD200" s="13"/>
      <c r="PE200" s="13"/>
      <c r="PF200" s="13"/>
      <c r="PG200" s="13"/>
      <c r="PH200" s="13"/>
      <c r="PI200" s="13"/>
      <c r="PJ200" s="13"/>
      <c r="PK200" s="13"/>
      <c r="PL200" s="13"/>
      <c r="PM200" s="13"/>
      <c r="PN200" s="13"/>
      <c r="PO200" s="13"/>
      <c r="PP200" s="13"/>
      <c r="PQ200" s="13"/>
      <c r="PR200" s="13"/>
      <c r="PS200" s="13"/>
      <c r="PT200" s="13"/>
      <c r="PU200" s="13"/>
      <c r="PV200" s="13"/>
      <c r="PW200" s="13"/>
      <c r="PX200" s="13"/>
      <c r="PY200" s="13"/>
      <c r="PZ200" s="13"/>
      <c r="QA200" s="13"/>
      <c r="QB200" s="13"/>
      <c r="QC200" s="13"/>
      <c r="QD200" s="13"/>
      <c r="QE200" s="13"/>
      <c r="QF200" s="13"/>
      <c r="QG200" s="13"/>
      <c r="QH200" s="13"/>
      <c r="QI200" s="13"/>
      <c r="QJ200" s="13"/>
      <c r="QK200" s="13"/>
      <c r="QL200" s="13"/>
      <c r="QM200" s="13"/>
      <c r="QN200" s="13"/>
      <c r="QO200" s="13"/>
      <c r="QP200" s="13"/>
      <c r="QQ200" s="13"/>
      <c r="QR200" s="13"/>
      <c r="QS200" s="13"/>
      <c r="QT200" s="13"/>
      <c r="QU200" s="13"/>
      <c r="QV200" s="13"/>
      <c r="QW200" s="13"/>
      <c r="QX200" s="13"/>
      <c r="QY200" s="13"/>
      <c r="QZ200" s="13"/>
      <c r="RA200" s="13"/>
      <c r="RB200" s="13"/>
      <c r="RC200" s="13"/>
      <c r="RD200" s="13"/>
      <c r="RE200" s="13"/>
      <c r="RF200" s="13"/>
      <c r="RG200" s="13"/>
      <c r="RH200" s="13"/>
      <c r="RI200" s="13"/>
      <c r="RJ200" s="13"/>
      <c r="RK200" s="13"/>
      <c r="RL200" s="13"/>
      <c r="RM200" s="13"/>
      <c r="RN200" s="13"/>
      <c r="RO200" s="13"/>
      <c r="RP200" s="13"/>
      <c r="RQ200" s="13"/>
      <c r="RR200" s="13"/>
      <c r="RS200" s="13"/>
      <c r="RT200" s="13"/>
      <c r="RU200" s="13"/>
      <c r="RV200" s="13"/>
      <c r="RW200" s="13"/>
      <c r="RX200" s="13"/>
      <c r="RY200" s="13"/>
      <c r="RZ200" s="13"/>
      <c r="SA200" s="13"/>
      <c r="SB200" s="13"/>
      <c r="SC200" s="13"/>
      <c r="SD200" s="13"/>
      <c r="SE200" s="13"/>
      <c r="SF200" s="13"/>
      <c r="SG200" s="13"/>
      <c r="SH200" s="13"/>
      <c r="SI200" s="13"/>
      <c r="SJ200" s="13"/>
      <c r="SK200" s="13"/>
      <c r="SL200" s="13"/>
      <c r="SM200" s="13"/>
      <c r="SN200" s="13"/>
      <c r="SO200" s="13"/>
      <c r="SP200" s="13"/>
      <c r="SQ200" s="13"/>
      <c r="SR200" s="13"/>
      <c r="SS200" s="13"/>
      <c r="ST200" s="13"/>
      <c r="SU200" s="13"/>
      <c r="SV200" s="13"/>
      <c r="SW200" s="13"/>
      <c r="SX200" s="13"/>
      <c r="SY200" s="13"/>
      <c r="SZ200" s="13"/>
      <c r="TA200" s="13"/>
      <c r="TB200" s="13"/>
      <c r="TC200" s="13"/>
      <c r="TD200" s="13"/>
      <c r="TE200" s="13"/>
      <c r="TF200" s="13"/>
      <c r="TG200" s="13"/>
      <c r="TH200" s="13"/>
      <c r="TI200" s="13"/>
    </row>
    <row r="201" spans="1:529" s="12" customFormat="1" ht="37.5" x14ac:dyDescent="0.25">
      <c r="A201" s="79" t="s">
        <v>201</v>
      </c>
      <c r="B201" s="80" t="str">
        <f>'дод 5'!A135</f>
        <v>6013</v>
      </c>
      <c r="C201" s="80" t="str">
        <f>'дод 5'!B135</f>
        <v>0620</v>
      </c>
      <c r="D201" s="82" t="str">
        <f>'дод 5'!C135</f>
        <v>Забезпечення діяльності водопровідно-каналізаційного господарства</v>
      </c>
      <c r="E201" s="121">
        <v>29110000</v>
      </c>
      <c r="F201" s="121"/>
      <c r="G201" s="121"/>
      <c r="H201" s="121">
        <v>8873739.6999999993</v>
      </c>
      <c r="I201" s="121"/>
      <c r="J201" s="121"/>
      <c r="K201" s="128">
        <f t="shared" si="92"/>
        <v>30.48347543799381</v>
      </c>
      <c r="L201" s="121">
        <f t="shared" si="141"/>
        <v>230000</v>
      </c>
      <c r="M201" s="121">
        <v>230000</v>
      </c>
      <c r="N201" s="121"/>
      <c r="O201" s="121"/>
      <c r="P201" s="121"/>
      <c r="Q201" s="121">
        <v>230000</v>
      </c>
      <c r="R201" s="121">
        <f t="shared" si="142"/>
        <v>0</v>
      </c>
      <c r="S201" s="121"/>
      <c r="T201" s="121"/>
      <c r="U201" s="121"/>
      <c r="V201" s="121"/>
      <c r="W201" s="121"/>
      <c r="X201" s="122">
        <f t="shared" si="94"/>
        <v>0</v>
      </c>
      <c r="Y201" s="123">
        <f t="shared" si="93"/>
        <v>8873739.6999999993</v>
      </c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13"/>
      <c r="NN201" s="13"/>
      <c r="NO201" s="13"/>
      <c r="NP201" s="13"/>
      <c r="NQ201" s="13"/>
      <c r="NR201" s="13"/>
      <c r="NS201" s="13"/>
      <c r="NT201" s="13"/>
      <c r="NU201" s="13"/>
      <c r="NV201" s="13"/>
      <c r="NW201" s="13"/>
      <c r="NX201" s="13"/>
      <c r="NY201" s="13"/>
      <c r="NZ201" s="13"/>
      <c r="OA201" s="13"/>
      <c r="OB201" s="13"/>
      <c r="OC201" s="13"/>
      <c r="OD201" s="13"/>
      <c r="OE201" s="13"/>
      <c r="OF201" s="13"/>
      <c r="OG201" s="13"/>
      <c r="OH201" s="13"/>
      <c r="OI201" s="13"/>
      <c r="OJ201" s="13"/>
      <c r="OK201" s="13"/>
      <c r="OL201" s="13"/>
      <c r="OM201" s="13"/>
      <c r="ON201" s="13"/>
      <c r="OO201" s="13"/>
      <c r="OP201" s="13"/>
      <c r="OQ201" s="13"/>
      <c r="OR201" s="13"/>
      <c r="OS201" s="13"/>
      <c r="OT201" s="13"/>
      <c r="OU201" s="13"/>
      <c r="OV201" s="13"/>
      <c r="OW201" s="13"/>
      <c r="OX201" s="13"/>
      <c r="OY201" s="13"/>
      <c r="OZ201" s="13"/>
      <c r="PA201" s="13"/>
      <c r="PB201" s="13"/>
      <c r="PC201" s="13"/>
      <c r="PD201" s="13"/>
      <c r="PE201" s="13"/>
      <c r="PF201" s="13"/>
      <c r="PG201" s="13"/>
      <c r="PH201" s="13"/>
      <c r="PI201" s="13"/>
      <c r="PJ201" s="13"/>
      <c r="PK201" s="13"/>
      <c r="PL201" s="13"/>
      <c r="PM201" s="13"/>
      <c r="PN201" s="13"/>
      <c r="PO201" s="13"/>
      <c r="PP201" s="13"/>
      <c r="PQ201" s="13"/>
      <c r="PR201" s="13"/>
      <c r="PS201" s="13"/>
      <c r="PT201" s="13"/>
      <c r="PU201" s="13"/>
      <c r="PV201" s="13"/>
      <c r="PW201" s="13"/>
      <c r="PX201" s="13"/>
      <c r="PY201" s="13"/>
      <c r="PZ201" s="13"/>
      <c r="QA201" s="13"/>
      <c r="QB201" s="13"/>
      <c r="QC201" s="13"/>
      <c r="QD201" s="13"/>
      <c r="QE201" s="13"/>
      <c r="QF201" s="13"/>
      <c r="QG201" s="13"/>
      <c r="QH201" s="13"/>
      <c r="QI201" s="13"/>
      <c r="QJ201" s="13"/>
      <c r="QK201" s="13"/>
      <c r="QL201" s="13"/>
      <c r="QM201" s="13"/>
      <c r="QN201" s="13"/>
      <c r="QO201" s="13"/>
      <c r="QP201" s="13"/>
      <c r="QQ201" s="13"/>
      <c r="QR201" s="13"/>
      <c r="QS201" s="13"/>
      <c r="QT201" s="13"/>
      <c r="QU201" s="13"/>
      <c r="QV201" s="13"/>
      <c r="QW201" s="13"/>
      <c r="QX201" s="13"/>
      <c r="QY201" s="13"/>
      <c r="QZ201" s="13"/>
      <c r="RA201" s="13"/>
      <c r="RB201" s="13"/>
      <c r="RC201" s="13"/>
      <c r="RD201" s="13"/>
      <c r="RE201" s="13"/>
      <c r="RF201" s="13"/>
      <c r="RG201" s="13"/>
      <c r="RH201" s="13"/>
      <c r="RI201" s="13"/>
      <c r="RJ201" s="13"/>
      <c r="RK201" s="13"/>
      <c r="RL201" s="13"/>
      <c r="RM201" s="13"/>
      <c r="RN201" s="13"/>
      <c r="RO201" s="13"/>
      <c r="RP201" s="13"/>
      <c r="RQ201" s="13"/>
      <c r="RR201" s="13"/>
      <c r="RS201" s="13"/>
      <c r="RT201" s="13"/>
      <c r="RU201" s="13"/>
      <c r="RV201" s="13"/>
      <c r="RW201" s="13"/>
      <c r="RX201" s="13"/>
      <c r="RY201" s="13"/>
      <c r="RZ201" s="13"/>
      <c r="SA201" s="13"/>
      <c r="SB201" s="13"/>
      <c r="SC201" s="13"/>
      <c r="SD201" s="13"/>
      <c r="SE201" s="13"/>
      <c r="SF201" s="13"/>
      <c r="SG201" s="13"/>
      <c r="SH201" s="13"/>
      <c r="SI201" s="13"/>
      <c r="SJ201" s="13"/>
      <c r="SK201" s="13"/>
      <c r="SL201" s="13"/>
      <c r="SM201" s="13"/>
      <c r="SN201" s="13"/>
      <c r="SO201" s="13"/>
      <c r="SP201" s="13"/>
      <c r="SQ201" s="13"/>
      <c r="SR201" s="13"/>
      <c r="SS201" s="13"/>
      <c r="ST201" s="13"/>
      <c r="SU201" s="13"/>
      <c r="SV201" s="13"/>
      <c r="SW201" s="13"/>
      <c r="SX201" s="13"/>
      <c r="SY201" s="13"/>
      <c r="SZ201" s="13"/>
      <c r="TA201" s="13"/>
      <c r="TB201" s="13"/>
      <c r="TC201" s="13"/>
      <c r="TD201" s="13"/>
      <c r="TE201" s="13"/>
      <c r="TF201" s="13"/>
      <c r="TG201" s="13"/>
      <c r="TH201" s="13"/>
      <c r="TI201" s="13"/>
    </row>
    <row r="202" spans="1:529" s="12" customFormat="1" ht="37.5" x14ac:dyDescent="0.25">
      <c r="A202" s="79" t="s">
        <v>262</v>
      </c>
      <c r="B202" s="80" t="str">
        <f>'дод 5'!A136</f>
        <v>6015</v>
      </c>
      <c r="C202" s="80" t="str">
        <f>'дод 5'!B136</f>
        <v>0620</v>
      </c>
      <c r="D202" s="82" t="str">
        <f>'дод 5'!C136</f>
        <v>Забезпечення надійної та безперебійної експлуатації ліфтів</v>
      </c>
      <c r="E202" s="121">
        <v>99980</v>
      </c>
      <c r="F202" s="121"/>
      <c r="G202" s="121"/>
      <c r="H202" s="121"/>
      <c r="I202" s="121"/>
      <c r="J202" s="121"/>
      <c r="K202" s="128">
        <f t="shared" si="92"/>
        <v>0</v>
      </c>
      <c r="L202" s="121">
        <f t="shared" si="141"/>
        <v>12539600</v>
      </c>
      <c r="M202" s="121">
        <v>12489600</v>
      </c>
      <c r="N202" s="121"/>
      <c r="O202" s="121"/>
      <c r="P202" s="121"/>
      <c r="Q202" s="121">
        <v>12539600</v>
      </c>
      <c r="R202" s="121">
        <f t="shared" si="142"/>
        <v>164969</v>
      </c>
      <c r="S202" s="121">
        <v>164969</v>
      </c>
      <c r="T202" s="121"/>
      <c r="U202" s="121"/>
      <c r="V202" s="121"/>
      <c r="W202" s="121">
        <v>164969</v>
      </c>
      <c r="X202" s="122">
        <f t="shared" si="94"/>
        <v>1.3155842291620148</v>
      </c>
      <c r="Y202" s="123">
        <f t="shared" si="93"/>
        <v>164969</v>
      </c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13"/>
      <c r="NN202" s="13"/>
      <c r="NO202" s="13"/>
      <c r="NP202" s="13"/>
      <c r="NQ202" s="13"/>
      <c r="NR202" s="13"/>
      <c r="NS202" s="13"/>
      <c r="NT202" s="13"/>
      <c r="NU202" s="13"/>
      <c r="NV202" s="13"/>
      <c r="NW202" s="13"/>
      <c r="NX202" s="13"/>
      <c r="NY202" s="13"/>
      <c r="NZ202" s="13"/>
      <c r="OA202" s="13"/>
      <c r="OB202" s="13"/>
      <c r="OC202" s="13"/>
      <c r="OD202" s="13"/>
      <c r="OE202" s="13"/>
      <c r="OF202" s="13"/>
      <c r="OG202" s="13"/>
      <c r="OH202" s="13"/>
      <c r="OI202" s="13"/>
      <c r="OJ202" s="13"/>
      <c r="OK202" s="13"/>
      <c r="OL202" s="13"/>
      <c r="OM202" s="13"/>
      <c r="ON202" s="13"/>
      <c r="OO202" s="13"/>
      <c r="OP202" s="13"/>
      <c r="OQ202" s="13"/>
      <c r="OR202" s="13"/>
      <c r="OS202" s="13"/>
      <c r="OT202" s="13"/>
      <c r="OU202" s="13"/>
      <c r="OV202" s="13"/>
      <c r="OW202" s="13"/>
      <c r="OX202" s="13"/>
      <c r="OY202" s="13"/>
      <c r="OZ202" s="13"/>
      <c r="PA202" s="13"/>
      <c r="PB202" s="13"/>
      <c r="PC202" s="13"/>
      <c r="PD202" s="13"/>
      <c r="PE202" s="13"/>
      <c r="PF202" s="13"/>
      <c r="PG202" s="13"/>
      <c r="PH202" s="13"/>
      <c r="PI202" s="13"/>
      <c r="PJ202" s="13"/>
      <c r="PK202" s="13"/>
      <c r="PL202" s="13"/>
      <c r="PM202" s="13"/>
      <c r="PN202" s="13"/>
      <c r="PO202" s="13"/>
      <c r="PP202" s="13"/>
      <c r="PQ202" s="13"/>
      <c r="PR202" s="13"/>
      <c r="PS202" s="13"/>
      <c r="PT202" s="13"/>
      <c r="PU202" s="13"/>
      <c r="PV202" s="13"/>
      <c r="PW202" s="13"/>
      <c r="PX202" s="13"/>
      <c r="PY202" s="13"/>
      <c r="PZ202" s="13"/>
      <c r="QA202" s="13"/>
      <c r="QB202" s="13"/>
      <c r="QC202" s="13"/>
      <c r="QD202" s="13"/>
      <c r="QE202" s="13"/>
      <c r="QF202" s="13"/>
      <c r="QG202" s="13"/>
      <c r="QH202" s="13"/>
      <c r="QI202" s="13"/>
      <c r="QJ202" s="13"/>
      <c r="QK202" s="13"/>
      <c r="QL202" s="13"/>
      <c r="QM202" s="13"/>
      <c r="QN202" s="13"/>
      <c r="QO202" s="13"/>
      <c r="QP202" s="13"/>
      <c r="QQ202" s="13"/>
      <c r="QR202" s="13"/>
      <c r="QS202" s="13"/>
      <c r="QT202" s="13"/>
      <c r="QU202" s="13"/>
      <c r="QV202" s="13"/>
      <c r="QW202" s="13"/>
      <c r="QX202" s="13"/>
      <c r="QY202" s="13"/>
      <c r="QZ202" s="13"/>
      <c r="RA202" s="13"/>
      <c r="RB202" s="13"/>
      <c r="RC202" s="13"/>
      <c r="RD202" s="13"/>
      <c r="RE202" s="13"/>
      <c r="RF202" s="13"/>
      <c r="RG202" s="13"/>
      <c r="RH202" s="13"/>
      <c r="RI202" s="13"/>
      <c r="RJ202" s="13"/>
      <c r="RK202" s="13"/>
      <c r="RL202" s="13"/>
      <c r="RM202" s="13"/>
      <c r="RN202" s="13"/>
      <c r="RO202" s="13"/>
      <c r="RP202" s="13"/>
      <c r="RQ202" s="13"/>
      <c r="RR202" s="13"/>
      <c r="RS202" s="13"/>
      <c r="RT202" s="13"/>
      <c r="RU202" s="13"/>
      <c r="RV202" s="13"/>
      <c r="RW202" s="13"/>
      <c r="RX202" s="13"/>
      <c r="RY202" s="13"/>
      <c r="RZ202" s="13"/>
      <c r="SA202" s="13"/>
      <c r="SB202" s="13"/>
      <c r="SC202" s="13"/>
      <c r="SD202" s="13"/>
      <c r="SE202" s="13"/>
      <c r="SF202" s="13"/>
      <c r="SG202" s="13"/>
      <c r="SH202" s="13"/>
      <c r="SI202" s="13"/>
      <c r="SJ202" s="13"/>
      <c r="SK202" s="13"/>
      <c r="SL202" s="13"/>
      <c r="SM202" s="13"/>
      <c r="SN202" s="13"/>
      <c r="SO202" s="13"/>
      <c r="SP202" s="13"/>
      <c r="SQ202" s="13"/>
      <c r="SR202" s="13"/>
      <c r="SS202" s="13"/>
      <c r="ST202" s="13"/>
      <c r="SU202" s="13"/>
      <c r="SV202" s="13"/>
      <c r="SW202" s="13"/>
      <c r="SX202" s="13"/>
      <c r="SY202" s="13"/>
      <c r="SZ202" s="13"/>
      <c r="TA202" s="13"/>
      <c r="TB202" s="13"/>
      <c r="TC202" s="13"/>
      <c r="TD202" s="13"/>
      <c r="TE202" s="13"/>
      <c r="TF202" s="13"/>
      <c r="TG202" s="13"/>
      <c r="TH202" s="13"/>
      <c r="TI202" s="13"/>
    </row>
    <row r="203" spans="1:529" s="12" customFormat="1" ht="45" customHeight="1" x14ac:dyDescent="0.25">
      <c r="A203" s="79" t="s">
        <v>265</v>
      </c>
      <c r="B203" s="80" t="str">
        <f>'дод 5'!A137</f>
        <v>6017</v>
      </c>
      <c r="C203" s="80" t="str">
        <f>'дод 5'!B137</f>
        <v>0620</v>
      </c>
      <c r="D203" s="82" t="str">
        <f>'дод 5'!C137</f>
        <v>Інша діяльність, пов’язана з експлуатацією об’єктів житлово-комунального господарства</v>
      </c>
      <c r="E203" s="121">
        <v>100000</v>
      </c>
      <c r="F203" s="121"/>
      <c r="G203" s="121"/>
      <c r="H203" s="121"/>
      <c r="I203" s="121"/>
      <c r="J203" s="121"/>
      <c r="K203" s="128">
        <f t="shared" si="92"/>
        <v>0</v>
      </c>
      <c r="L203" s="121">
        <f t="shared" si="141"/>
        <v>0</v>
      </c>
      <c r="M203" s="121"/>
      <c r="N203" s="121"/>
      <c r="O203" s="121"/>
      <c r="P203" s="121"/>
      <c r="Q203" s="121"/>
      <c r="R203" s="121">
        <f t="shared" si="142"/>
        <v>0</v>
      </c>
      <c r="S203" s="121"/>
      <c r="T203" s="121"/>
      <c r="U203" s="121"/>
      <c r="V203" s="121"/>
      <c r="W203" s="121"/>
      <c r="X203" s="122"/>
      <c r="Y203" s="123">
        <f t="shared" si="93"/>
        <v>0</v>
      </c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13"/>
      <c r="NN203" s="13"/>
      <c r="NO203" s="13"/>
      <c r="NP203" s="13"/>
      <c r="NQ203" s="13"/>
      <c r="NR203" s="13"/>
      <c r="NS203" s="13"/>
      <c r="NT203" s="13"/>
      <c r="NU203" s="13"/>
      <c r="NV203" s="13"/>
      <c r="NW203" s="13"/>
      <c r="NX203" s="13"/>
      <c r="NY203" s="13"/>
      <c r="NZ203" s="13"/>
      <c r="OA203" s="13"/>
      <c r="OB203" s="13"/>
      <c r="OC203" s="13"/>
      <c r="OD203" s="13"/>
      <c r="OE203" s="13"/>
      <c r="OF203" s="13"/>
      <c r="OG203" s="13"/>
      <c r="OH203" s="13"/>
      <c r="OI203" s="13"/>
      <c r="OJ203" s="13"/>
      <c r="OK203" s="13"/>
      <c r="OL203" s="13"/>
      <c r="OM203" s="13"/>
      <c r="ON203" s="13"/>
      <c r="OO203" s="13"/>
      <c r="OP203" s="13"/>
      <c r="OQ203" s="13"/>
      <c r="OR203" s="13"/>
      <c r="OS203" s="13"/>
      <c r="OT203" s="13"/>
      <c r="OU203" s="13"/>
      <c r="OV203" s="13"/>
      <c r="OW203" s="13"/>
      <c r="OX203" s="13"/>
      <c r="OY203" s="13"/>
      <c r="OZ203" s="13"/>
      <c r="PA203" s="13"/>
      <c r="PB203" s="13"/>
      <c r="PC203" s="13"/>
      <c r="PD203" s="13"/>
      <c r="PE203" s="13"/>
      <c r="PF203" s="13"/>
      <c r="PG203" s="13"/>
      <c r="PH203" s="13"/>
      <c r="PI203" s="13"/>
      <c r="PJ203" s="13"/>
      <c r="PK203" s="13"/>
      <c r="PL203" s="13"/>
      <c r="PM203" s="13"/>
      <c r="PN203" s="13"/>
      <c r="PO203" s="13"/>
      <c r="PP203" s="13"/>
      <c r="PQ203" s="13"/>
      <c r="PR203" s="13"/>
      <c r="PS203" s="13"/>
      <c r="PT203" s="13"/>
      <c r="PU203" s="13"/>
      <c r="PV203" s="13"/>
      <c r="PW203" s="13"/>
      <c r="PX203" s="13"/>
      <c r="PY203" s="13"/>
      <c r="PZ203" s="13"/>
      <c r="QA203" s="13"/>
      <c r="QB203" s="13"/>
      <c r="QC203" s="13"/>
      <c r="QD203" s="13"/>
      <c r="QE203" s="13"/>
      <c r="QF203" s="13"/>
      <c r="QG203" s="13"/>
      <c r="QH203" s="13"/>
      <c r="QI203" s="13"/>
      <c r="QJ203" s="13"/>
      <c r="QK203" s="13"/>
      <c r="QL203" s="13"/>
      <c r="QM203" s="13"/>
      <c r="QN203" s="13"/>
      <c r="QO203" s="13"/>
      <c r="QP203" s="13"/>
      <c r="QQ203" s="13"/>
      <c r="QR203" s="13"/>
      <c r="QS203" s="13"/>
      <c r="QT203" s="13"/>
      <c r="QU203" s="13"/>
      <c r="QV203" s="13"/>
      <c r="QW203" s="13"/>
      <c r="QX203" s="13"/>
      <c r="QY203" s="13"/>
      <c r="QZ203" s="13"/>
      <c r="RA203" s="13"/>
      <c r="RB203" s="13"/>
      <c r="RC203" s="13"/>
      <c r="RD203" s="13"/>
      <c r="RE203" s="13"/>
      <c r="RF203" s="13"/>
      <c r="RG203" s="13"/>
      <c r="RH203" s="13"/>
      <c r="RI203" s="13"/>
      <c r="RJ203" s="13"/>
      <c r="RK203" s="13"/>
      <c r="RL203" s="13"/>
      <c r="RM203" s="13"/>
      <c r="RN203" s="13"/>
      <c r="RO203" s="13"/>
      <c r="RP203" s="13"/>
      <c r="RQ203" s="13"/>
      <c r="RR203" s="13"/>
      <c r="RS203" s="13"/>
      <c r="RT203" s="13"/>
      <c r="RU203" s="13"/>
      <c r="RV203" s="13"/>
      <c r="RW203" s="13"/>
      <c r="RX203" s="13"/>
      <c r="RY203" s="13"/>
      <c r="RZ203" s="13"/>
      <c r="SA203" s="13"/>
      <c r="SB203" s="13"/>
      <c r="SC203" s="13"/>
      <c r="SD203" s="13"/>
      <c r="SE203" s="13"/>
      <c r="SF203" s="13"/>
      <c r="SG203" s="13"/>
      <c r="SH203" s="13"/>
      <c r="SI203" s="13"/>
      <c r="SJ203" s="13"/>
      <c r="SK203" s="13"/>
      <c r="SL203" s="13"/>
      <c r="SM203" s="13"/>
      <c r="SN203" s="13"/>
      <c r="SO203" s="13"/>
      <c r="SP203" s="13"/>
      <c r="SQ203" s="13"/>
      <c r="SR203" s="13"/>
      <c r="SS203" s="13"/>
      <c r="ST203" s="13"/>
      <c r="SU203" s="13"/>
      <c r="SV203" s="13"/>
      <c r="SW203" s="13"/>
      <c r="SX203" s="13"/>
      <c r="SY203" s="13"/>
      <c r="SZ203" s="13"/>
      <c r="TA203" s="13"/>
      <c r="TB203" s="13"/>
      <c r="TC203" s="13"/>
      <c r="TD203" s="13"/>
      <c r="TE203" s="13"/>
      <c r="TF203" s="13"/>
      <c r="TG203" s="13"/>
      <c r="TH203" s="13"/>
      <c r="TI203" s="13"/>
    </row>
    <row r="204" spans="1:529" s="12" customFormat="1" ht="75" x14ac:dyDescent="0.25">
      <c r="A204" s="79" t="s">
        <v>202</v>
      </c>
      <c r="B204" s="80" t="str">
        <f>'дод 5'!A138</f>
        <v>6020</v>
      </c>
      <c r="C204" s="80" t="str">
        <f>'дод 5'!B138</f>
        <v>0620</v>
      </c>
      <c r="D204" s="82" t="str">
        <f>'дод 5'!C138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4" s="121">
        <v>300000</v>
      </c>
      <c r="F204" s="121"/>
      <c r="G204" s="121"/>
      <c r="H204" s="121">
        <v>74800.08</v>
      </c>
      <c r="I204" s="121"/>
      <c r="J204" s="121"/>
      <c r="K204" s="128">
        <f t="shared" si="92"/>
        <v>24.93336</v>
      </c>
      <c r="L204" s="121">
        <f t="shared" si="141"/>
        <v>0</v>
      </c>
      <c r="M204" s="121"/>
      <c r="N204" s="121"/>
      <c r="O204" s="121"/>
      <c r="P204" s="121"/>
      <c r="Q204" s="121"/>
      <c r="R204" s="121">
        <f t="shared" si="142"/>
        <v>0</v>
      </c>
      <c r="S204" s="121"/>
      <c r="T204" s="121"/>
      <c r="U204" s="121"/>
      <c r="V204" s="121"/>
      <c r="W204" s="121"/>
      <c r="X204" s="122"/>
      <c r="Y204" s="123">
        <f t="shared" si="93"/>
        <v>74800.08</v>
      </c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13"/>
      <c r="NN204" s="13"/>
      <c r="NO204" s="13"/>
      <c r="NP204" s="13"/>
      <c r="NQ204" s="13"/>
      <c r="NR204" s="13"/>
      <c r="NS204" s="13"/>
      <c r="NT204" s="13"/>
      <c r="NU204" s="13"/>
      <c r="NV204" s="13"/>
      <c r="NW204" s="13"/>
      <c r="NX204" s="13"/>
      <c r="NY204" s="13"/>
      <c r="NZ204" s="13"/>
      <c r="OA204" s="13"/>
      <c r="OB204" s="13"/>
      <c r="OC204" s="13"/>
      <c r="OD204" s="13"/>
      <c r="OE204" s="13"/>
      <c r="OF204" s="13"/>
      <c r="OG204" s="13"/>
      <c r="OH204" s="13"/>
      <c r="OI204" s="13"/>
      <c r="OJ204" s="13"/>
      <c r="OK204" s="13"/>
      <c r="OL204" s="13"/>
      <c r="OM204" s="13"/>
      <c r="ON204" s="13"/>
      <c r="OO204" s="13"/>
      <c r="OP204" s="13"/>
      <c r="OQ204" s="13"/>
      <c r="OR204" s="13"/>
      <c r="OS204" s="13"/>
      <c r="OT204" s="13"/>
      <c r="OU204" s="13"/>
      <c r="OV204" s="13"/>
      <c r="OW204" s="13"/>
      <c r="OX204" s="13"/>
      <c r="OY204" s="13"/>
      <c r="OZ204" s="13"/>
      <c r="PA204" s="13"/>
      <c r="PB204" s="13"/>
      <c r="PC204" s="13"/>
      <c r="PD204" s="13"/>
      <c r="PE204" s="13"/>
      <c r="PF204" s="13"/>
      <c r="PG204" s="13"/>
      <c r="PH204" s="13"/>
      <c r="PI204" s="13"/>
      <c r="PJ204" s="13"/>
      <c r="PK204" s="13"/>
      <c r="PL204" s="13"/>
      <c r="PM204" s="13"/>
      <c r="PN204" s="13"/>
      <c r="PO204" s="13"/>
      <c r="PP204" s="13"/>
      <c r="PQ204" s="13"/>
      <c r="PR204" s="13"/>
      <c r="PS204" s="13"/>
      <c r="PT204" s="13"/>
      <c r="PU204" s="13"/>
      <c r="PV204" s="13"/>
      <c r="PW204" s="13"/>
      <c r="PX204" s="13"/>
      <c r="PY204" s="13"/>
      <c r="PZ204" s="13"/>
      <c r="QA204" s="13"/>
      <c r="QB204" s="13"/>
      <c r="QC204" s="13"/>
      <c r="QD204" s="13"/>
      <c r="QE204" s="13"/>
      <c r="QF204" s="13"/>
      <c r="QG204" s="13"/>
      <c r="QH204" s="13"/>
      <c r="QI204" s="13"/>
      <c r="QJ204" s="13"/>
      <c r="QK204" s="13"/>
      <c r="QL204" s="13"/>
      <c r="QM204" s="13"/>
      <c r="QN204" s="13"/>
      <c r="QO204" s="13"/>
      <c r="QP204" s="13"/>
      <c r="QQ204" s="13"/>
      <c r="QR204" s="13"/>
      <c r="QS204" s="13"/>
      <c r="QT204" s="13"/>
      <c r="QU204" s="13"/>
      <c r="QV204" s="13"/>
      <c r="QW204" s="13"/>
      <c r="QX204" s="13"/>
      <c r="QY204" s="13"/>
      <c r="QZ204" s="13"/>
      <c r="RA204" s="13"/>
      <c r="RB204" s="13"/>
      <c r="RC204" s="13"/>
      <c r="RD204" s="13"/>
      <c r="RE204" s="13"/>
      <c r="RF204" s="13"/>
      <c r="RG204" s="13"/>
      <c r="RH204" s="13"/>
      <c r="RI204" s="13"/>
      <c r="RJ204" s="13"/>
      <c r="RK204" s="13"/>
      <c r="RL204" s="13"/>
      <c r="RM204" s="13"/>
      <c r="RN204" s="13"/>
      <c r="RO204" s="13"/>
      <c r="RP204" s="13"/>
      <c r="RQ204" s="13"/>
      <c r="RR204" s="13"/>
      <c r="RS204" s="13"/>
      <c r="RT204" s="13"/>
      <c r="RU204" s="13"/>
      <c r="RV204" s="13"/>
      <c r="RW204" s="13"/>
      <c r="RX204" s="13"/>
      <c r="RY204" s="13"/>
      <c r="RZ204" s="13"/>
      <c r="SA204" s="13"/>
      <c r="SB204" s="13"/>
      <c r="SC204" s="13"/>
      <c r="SD204" s="13"/>
      <c r="SE204" s="13"/>
      <c r="SF204" s="13"/>
      <c r="SG204" s="13"/>
      <c r="SH204" s="13"/>
      <c r="SI204" s="13"/>
      <c r="SJ204" s="13"/>
      <c r="SK204" s="13"/>
      <c r="SL204" s="13"/>
      <c r="SM204" s="13"/>
      <c r="SN204" s="13"/>
      <c r="SO204" s="13"/>
      <c r="SP204" s="13"/>
      <c r="SQ204" s="13"/>
      <c r="SR204" s="13"/>
      <c r="SS204" s="13"/>
      <c r="ST204" s="13"/>
      <c r="SU204" s="13"/>
      <c r="SV204" s="13"/>
      <c r="SW204" s="13"/>
      <c r="SX204" s="13"/>
      <c r="SY204" s="13"/>
      <c r="SZ204" s="13"/>
      <c r="TA204" s="13"/>
      <c r="TB204" s="13"/>
      <c r="TC204" s="13"/>
      <c r="TD204" s="13"/>
      <c r="TE204" s="13"/>
      <c r="TF204" s="13"/>
      <c r="TG204" s="13"/>
      <c r="TH204" s="13"/>
      <c r="TI204" s="13"/>
    </row>
    <row r="205" spans="1:529" s="12" customFormat="1" ht="21.75" customHeight="1" x14ac:dyDescent="0.25">
      <c r="A205" s="79" t="s">
        <v>203</v>
      </c>
      <c r="B205" s="80" t="str">
        <f>'дод 5'!A139</f>
        <v>6030</v>
      </c>
      <c r="C205" s="80" t="str">
        <f>'дод 5'!B139</f>
        <v>0620</v>
      </c>
      <c r="D205" s="82" t="str">
        <f>'дод 5'!C139</f>
        <v>Організація благоустрою населених пунктів</v>
      </c>
      <c r="E205" s="121">
        <v>215627372.66</v>
      </c>
      <c r="F205" s="121"/>
      <c r="G205" s="121">
        <v>34504500</v>
      </c>
      <c r="H205" s="121">
        <v>37670854.43</v>
      </c>
      <c r="I205" s="121"/>
      <c r="J205" s="121">
        <v>7484093.1299999999</v>
      </c>
      <c r="K205" s="128">
        <f t="shared" si="92"/>
        <v>17.470348947486915</v>
      </c>
      <c r="L205" s="121">
        <f t="shared" si="141"/>
        <v>35882610.889999993</v>
      </c>
      <c r="M205" s="121">
        <v>35882610.889999993</v>
      </c>
      <c r="N205" s="121"/>
      <c r="O205" s="121"/>
      <c r="P205" s="121"/>
      <c r="Q205" s="121">
        <v>35882610.889999993</v>
      </c>
      <c r="R205" s="121">
        <f t="shared" si="142"/>
        <v>677956.63</v>
      </c>
      <c r="S205" s="121">
        <v>677956.63</v>
      </c>
      <c r="T205" s="121"/>
      <c r="U205" s="121"/>
      <c r="V205" s="121"/>
      <c r="W205" s="121">
        <v>677956.63</v>
      </c>
      <c r="X205" s="122">
        <f t="shared" si="94"/>
        <v>1.8893737472959014</v>
      </c>
      <c r="Y205" s="123">
        <f t="shared" si="93"/>
        <v>38348811.060000002</v>
      </c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13"/>
      <c r="NN205" s="13"/>
      <c r="NO205" s="13"/>
      <c r="NP205" s="13"/>
      <c r="NQ205" s="13"/>
      <c r="NR205" s="13"/>
      <c r="NS205" s="13"/>
      <c r="NT205" s="13"/>
      <c r="NU205" s="13"/>
      <c r="NV205" s="13"/>
      <c r="NW205" s="13"/>
      <c r="NX205" s="13"/>
      <c r="NY205" s="13"/>
      <c r="NZ205" s="13"/>
      <c r="OA205" s="13"/>
      <c r="OB205" s="13"/>
      <c r="OC205" s="13"/>
      <c r="OD205" s="13"/>
      <c r="OE205" s="13"/>
      <c r="OF205" s="13"/>
      <c r="OG205" s="13"/>
      <c r="OH205" s="13"/>
      <c r="OI205" s="13"/>
      <c r="OJ205" s="13"/>
      <c r="OK205" s="13"/>
      <c r="OL205" s="13"/>
      <c r="OM205" s="13"/>
      <c r="ON205" s="13"/>
      <c r="OO205" s="13"/>
      <c r="OP205" s="13"/>
      <c r="OQ205" s="13"/>
      <c r="OR205" s="13"/>
      <c r="OS205" s="13"/>
      <c r="OT205" s="13"/>
      <c r="OU205" s="13"/>
      <c r="OV205" s="13"/>
      <c r="OW205" s="13"/>
      <c r="OX205" s="13"/>
      <c r="OY205" s="13"/>
      <c r="OZ205" s="13"/>
      <c r="PA205" s="13"/>
      <c r="PB205" s="13"/>
      <c r="PC205" s="13"/>
      <c r="PD205" s="13"/>
      <c r="PE205" s="13"/>
      <c r="PF205" s="13"/>
      <c r="PG205" s="13"/>
      <c r="PH205" s="13"/>
      <c r="PI205" s="13"/>
      <c r="PJ205" s="13"/>
      <c r="PK205" s="13"/>
      <c r="PL205" s="13"/>
      <c r="PM205" s="13"/>
      <c r="PN205" s="13"/>
      <c r="PO205" s="13"/>
      <c r="PP205" s="13"/>
      <c r="PQ205" s="13"/>
      <c r="PR205" s="13"/>
      <c r="PS205" s="13"/>
      <c r="PT205" s="13"/>
      <c r="PU205" s="13"/>
      <c r="PV205" s="13"/>
      <c r="PW205" s="13"/>
      <c r="PX205" s="13"/>
      <c r="PY205" s="13"/>
      <c r="PZ205" s="13"/>
      <c r="QA205" s="13"/>
      <c r="QB205" s="13"/>
      <c r="QC205" s="13"/>
      <c r="QD205" s="13"/>
      <c r="QE205" s="13"/>
      <c r="QF205" s="13"/>
      <c r="QG205" s="13"/>
      <c r="QH205" s="13"/>
      <c r="QI205" s="13"/>
      <c r="QJ205" s="13"/>
      <c r="QK205" s="13"/>
      <c r="QL205" s="13"/>
      <c r="QM205" s="13"/>
      <c r="QN205" s="13"/>
      <c r="QO205" s="13"/>
      <c r="QP205" s="13"/>
      <c r="QQ205" s="13"/>
      <c r="QR205" s="13"/>
      <c r="QS205" s="13"/>
      <c r="QT205" s="13"/>
      <c r="QU205" s="13"/>
      <c r="QV205" s="13"/>
      <c r="QW205" s="13"/>
      <c r="QX205" s="13"/>
      <c r="QY205" s="13"/>
      <c r="QZ205" s="13"/>
      <c r="RA205" s="13"/>
      <c r="RB205" s="13"/>
      <c r="RC205" s="13"/>
      <c r="RD205" s="13"/>
      <c r="RE205" s="13"/>
      <c r="RF205" s="13"/>
      <c r="RG205" s="13"/>
      <c r="RH205" s="13"/>
      <c r="RI205" s="13"/>
      <c r="RJ205" s="13"/>
      <c r="RK205" s="13"/>
      <c r="RL205" s="13"/>
      <c r="RM205" s="13"/>
      <c r="RN205" s="13"/>
      <c r="RO205" s="13"/>
      <c r="RP205" s="13"/>
      <c r="RQ205" s="13"/>
      <c r="RR205" s="13"/>
      <c r="RS205" s="13"/>
      <c r="RT205" s="13"/>
      <c r="RU205" s="13"/>
      <c r="RV205" s="13"/>
      <c r="RW205" s="13"/>
      <c r="RX205" s="13"/>
      <c r="RY205" s="13"/>
      <c r="RZ205" s="13"/>
      <c r="SA205" s="13"/>
      <c r="SB205" s="13"/>
      <c r="SC205" s="13"/>
      <c r="SD205" s="13"/>
      <c r="SE205" s="13"/>
      <c r="SF205" s="13"/>
      <c r="SG205" s="13"/>
      <c r="SH205" s="13"/>
      <c r="SI205" s="13"/>
      <c r="SJ205" s="13"/>
      <c r="SK205" s="13"/>
      <c r="SL205" s="13"/>
      <c r="SM205" s="13"/>
      <c r="SN205" s="13"/>
      <c r="SO205" s="13"/>
      <c r="SP205" s="13"/>
      <c r="SQ205" s="13"/>
      <c r="SR205" s="13"/>
      <c r="SS205" s="13"/>
      <c r="ST205" s="13"/>
      <c r="SU205" s="13"/>
      <c r="SV205" s="13"/>
      <c r="SW205" s="13"/>
      <c r="SX205" s="13"/>
      <c r="SY205" s="13"/>
      <c r="SZ205" s="13"/>
      <c r="TA205" s="13"/>
      <c r="TB205" s="13"/>
      <c r="TC205" s="13"/>
      <c r="TD205" s="13"/>
      <c r="TE205" s="13"/>
      <c r="TF205" s="13"/>
      <c r="TG205" s="13"/>
      <c r="TH205" s="13"/>
      <c r="TI205" s="13"/>
    </row>
    <row r="206" spans="1:529" s="12" customFormat="1" ht="37.5" x14ac:dyDescent="0.25">
      <c r="A206" s="79" t="s">
        <v>255</v>
      </c>
      <c r="B206" s="80" t="str">
        <f>'дод 5'!A143</f>
        <v>6090</v>
      </c>
      <c r="C206" s="80" t="str">
        <f>'дод 5'!B143</f>
        <v>0640</v>
      </c>
      <c r="D206" s="82" t="str">
        <f>'дод 5'!C143</f>
        <v>Інша діяльність у сфері житлово-комунального господарства</v>
      </c>
      <c r="E206" s="121">
        <v>32155226.82</v>
      </c>
      <c r="F206" s="121"/>
      <c r="G206" s="121">
        <v>24500</v>
      </c>
      <c r="H206" s="121">
        <v>335138.59000000003</v>
      </c>
      <c r="I206" s="121"/>
      <c r="J206" s="121">
        <v>4302.22</v>
      </c>
      <c r="K206" s="128">
        <f t="shared" si="92"/>
        <v>1.0422522965739105</v>
      </c>
      <c r="L206" s="121">
        <f t="shared" si="141"/>
        <v>1785000</v>
      </c>
      <c r="M206" s="121"/>
      <c r="N206" s="121"/>
      <c r="O206" s="121"/>
      <c r="P206" s="121"/>
      <c r="Q206" s="121">
        <v>1785000</v>
      </c>
      <c r="R206" s="121">
        <f t="shared" si="142"/>
        <v>0</v>
      </c>
      <c r="S206" s="121"/>
      <c r="T206" s="121"/>
      <c r="U206" s="121"/>
      <c r="V206" s="121"/>
      <c r="W206" s="121"/>
      <c r="X206" s="122">
        <f t="shared" si="94"/>
        <v>0</v>
      </c>
      <c r="Y206" s="123">
        <f t="shared" si="93"/>
        <v>335138.59000000003</v>
      </c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13"/>
      <c r="NN206" s="13"/>
      <c r="NO206" s="13"/>
      <c r="NP206" s="13"/>
      <c r="NQ206" s="13"/>
      <c r="NR206" s="13"/>
      <c r="NS206" s="13"/>
      <c r="NT206" s="13"/>
      <c r="NU206" s="13"/>
      <c r="NV206" s="13"/>
      <c r="NW206" s="13"/>
      <c r="NX206" s="13"/>
      <c r="NY206" s="13"/>
      <c r="NZ206" s="13"/>
      <c r="OA206" s="13"/>
      <c r="OB206" s="13"/>
      <c r="OC206" s="13"/>
      <c r="OD206" s="13"/>
      <c r="OE206" s="13"/>
      <c r="OF206" s="13"/>
      <c r="OG206" s="13"/>
      <c r="OH206" s="13"/>
      <c r="OI206" s="13"/>
      <c r="OJ206" s="13"/>
      <c r="OK206" s="13"/>
      <c r="OL206" s="13"/>
      <c r="OM206" s="13"/>
      <c r="ON206" s="13"/>
      <c r="OO206" s="13"/>
      <c r="OP206" s="13"/>
      <c r="OQ206" s="13"/>
      <c r="OR206" s="13"/>
      <c r="OS206" s="13"/>
      <c r="OT206" s="13"/>
      <c r="OU206" s="13"/>
      <c r="OV206" s="13"/>
      <c r="OW206" s="13"/>
      <c r="OX206" s="13"/>
      <c r="OY206" s="13"/>
      <c r="OZ206" s="13"/>
      <c r="PA206" s="13"/>
      <c r="PB206" s="13"/>
      <c r="PC206" s="13"/>
      <c r="PD206" s="13"/>
      <c r="PE206" s="13"/>
      <c r="PF206" s="13"/>
      <c r="PG206" s="13"/>
      <c r="PH206" s="13"/>
      <c r="PI206" s="13"/>
      <c r="PJ206" s="13"/>
      <c r="PK206" s="13"/>
      <c r="PL206" s="13"/>
      <c r="PM206" s="13"/>
      <c r="PN206" s="13"/>
      <c r="PO206" s="13"/>
      <c r="PP206" s="13"/>
      <c r="PQ206" s="13"/>
      <c r="PR206" s="13"/>
      <c r="PS206" s="13"/>
      <c r="PT206" s="13"/>
      <c r="PU206" s="13"/>
      <c r="PV206" s="13"/>
      <c r="PW206" s="13"/>
      <c r="PX206" s="13"/>
      <c r="PY206" s="13"/>
      <c r="PZ206" s="13"/>
      <c r="QA206" s="13"/>
      <c r="QB206" s="13"/>
      <c r="QC206" s="13"/>
      <c r="QD206" s="13"/>
      <c r="QE206" s="13"/>
      <c r="QF206" s="13"/>
      <c r="QG206" s="13"/>
      <c r="QH206" s="13"/>
      <c r="QI206" s="13"/>
      <c r="QJ206" s="13"/>
      <c r="QK206" s="13"/>
      <c r="QL206" s="13"/>
      <c r="QM206" s="13"/>
      <c r="QN206" s="13"/>
      <c r="QO206" s="13"/>
      <c r="QP206" s="13"/>
      <c r="QQ206" s="13"/>
      <c r="QR206" s="13"/>
      <c r="QS206" s="13"/>
      <c r="QT206" s="13"/>
      <c r="QU206" s="13"/>
      <c r="QV206" s="13"/>
      <c r="QW206" s="13"/>
      <c r="QX206" s="13"/>
      <c r="QY206" s="13"/>
      <c r="QZ206" s="13"/>
      <c r="RA206" s="13"/>
      <c r="RB206" s="13"/>
      <c r="RC206" s="13"/>
      <c r="RD206" s="13"/>
      <c r="RE206" s="13"/>
      <c r="RF206" s="13"/>
      <c r="RG206" s="13"/>
      <c r="RH206" s="13"/>
      <c r="RI206" s="13"/>
      <c r="RJ206" s="13"/>
      <c r="RK206" s="13"/>
      <c r="RL206" s="13"/>
      <c r="RM206" s="13"/>
      <c r="RN206" s="13"/>
      <c r="RO206" s="13"/>
      <c r="RP206" s="13"/>
      <c r="RQ206" s="13"/>
      <c r="RR206" s="13"/>
      <c r="RS206" s="13"/>
      <c r="RT206" s="13"/>
      <c r="RU206" s="13"/>
      <c r="RV206" s="13"/>
      <c r="RW206" s="13"/>
      <c r="RX206" s="13"/>
      <c r="RY206" s="13"/>
      <c r="RZ206" s="13"/>
      <c r="SA206" s="13"/>
      <c r="SB206" s="13"/>
      <c r="SC206" s="13"/>
      <c r="SD206" s="13"/>
      <c r="SE206" s="13"/>
      <c r="SF206" s="13"/>
      <c r="SG206" s="13"/>
      <c r="SH206" s="13"/>
      <c r="SI206" s="13"/>
      <c r="SJ206" s="13"/>
      <c r="SK206" s="13"/>
      <c r="SL206" s="13"/>
      <c r="SM206" s="13"/>
      <c r="SN206" s="13"/>
      <c r="SO206" s="13"/>
      <c r="SP206" s="13"/>
      <c r="SQ206" s="13"/>
      <c r="SR206" s="13"/>
      <c r="SS206" s="13"/>
      <c r="ST206" s="13"/>
      <c r="SU206" s="13"/>
      <c r="SV206" s="13"/>
      <c r="SW206" s="13"/>
      <c r="SX206" s="13"/>
      <c r="SY206" s="13"/>
      <c r="SZ206" s="13"/>
      <c r="TA206" s="13"/>
      <c r="TB206" s="13"/>
      <c r="TC206" s="13"/>
      <c r="TD206" s="13"/>
      <c r="TE206" s="13"/>
      <c r="TF206" s="13"/>
      <c r="TG206" s="13"/>
      <c r="TH206" s="13"/>
      <c r="TI206" s="13"/>
    </row>
    <row r="207" spans="1:529" s="12" customFormat="1" ht="41.25" x14ac:dyDescent="0.25">
      <c r="A207" s="79" t="s">
        <v>274</v>
      </c>
      <c r="B207" s="80" t="str">
        <f>'дод 5'!A152</f>
        <v>7310</v>
      </c>
      <c r="C207" s="80" t="str">
        <f>'дод 5'!B152</f>
        <v>0443</v>
      </c>
      <c r="D207" s="86" t="s">
        <v>560</v>
      </c>
      <c r="E207" s="121">
        <v>0</v>
      </c>
      <c r="F207" s="121"/>
      <c r="G207" s="121"/>
      <c r="H207" s="121"/>
      <c r="I207" s="121"/>
      <c r="J207" s="121"/>
      <c r="K207" s="128"/>
      <c r="L207" s="121">
        <f t="shared" si="141"/>
        <v>20348463</v>
      </c>
      <c r="M207" s="121">
        <v>20348463</v>
      </c>
      <c r="N207" s="121"/>
      <c r="O207" s="121"/>
      <c r="P207" s="121"/>
      <c r="Q207" s="121">
        <v>20348463</v>
      </c>
      <c r="R207" s="121">
        <f t="shared" si="142"/>
        <v>2618274.9300000002</v>
      </c>
      <c r="S207" s="121">
        <v>2618274.9300000002</v>
      </c>
      <c r="T207" s="121"/>
      <c r="U207" s="121"/>
      <c r="V207" s="121"/>
      <c r="W207" s="121">
        <v>2618274.9300000002</v>
      </c>
      <c r="X207" s="122">
        <f t="shared" si="94"/>
        <v>12.867187708477049</v>
      </c>
      <c r="Y207" s="123">
        <f t="shared" si="93"/>
        <v>2618274.9300000002</v>
      </c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13"/>
      <c r="NN207" s="13"/>
      <c r="NO207" s="13"/>
      <c r="NP207" s="13"/>
      <c r="NQ207" s="13"/>
      <c r="NR207" s="13"/>
      <c r="NS207" s="13"/>
      <c r="NT207" s="13"/>
      <c r="NU207" s="13"/>
      <c r="NV207" s="13"/>
      <c r="NW207" s="13"/>
      <c r="NX207" s="13"/>
      <c r="NY207" s="13"/>
      <c r="NZ207" s="13"/>
      <c r="OA207" s="13"/>
      <c r="OB207" s="13"/>
      <c r="OC207" s="13"/>
      <c r="OD207" s="13"/>
      <c r="OE207" s="13"/>
      <c r="OF207" s="13"/>
      <c r="OG207" s="13"/>
      <c r="OH207" s="13"/>
      <c r="OI207" s="13"/>
      <c r="OJ207" s="13"/>
      <c r="OK207" s="13"/>
      <c r="OL207" s="13"/>
      <c r="OM207" s="13"/>
      <c r="ON207" s="13"/>
      <c r="OO207" s="13"/>
      <c r="OP207" s="13"/>
      <c r="OQ207" s="13"/>
      <c r="OR207" s="13"/>
      <c r="OS207" s="13"/>
      <c r="OT207" s="13"/>
      <c r="OU207" s="13"/>
      <c r="OV207" s="13"/>
      <c r="OW207" s="13"/>
      <c r="OX207" s="13"/>
      <c r="OY207" s="13"/>
      <c r="OZ207" s="13"/>
      <c r="PA207" s="13"/>
      <c r="PB207" s="13"/>
      <c r="PC207" s="13"/>
      <c r="PD207" s="13"/>
      <c r="PE207" s="13"/>
      <c r="PF207" s="13"/>
      <c r="PG207" s="13"/>
      <c r="PH207" s="13"/>
      <c r="PI207" s="13"/>
      <c r="PJ207" s="13"/>
      <c r="PK207" s="13"/>
      <c r="PL207" s="13"/>
      <c r="PM207" s="13"/>
      <c r="PN207" s="13"/>
      <c r="PO207" s="13"/>
      <c r="PP207" s="13"/>
      <c r="PQ207" s="13"/>
      <c r="PR207" s="13"/>
      <c r="PS207" s="13"/>
      <c r="PT207" s="13"/>
      <c r="PU207" s="13"/>
      <c r="PV207" s="13"/>
      <c r="PW207" s="13"/>
      <c r="PX207" s="13"/>
      <c r="PY207" s="13"/>
      <c r="PZ207" s="13"/>
      <c r="QA207" s="13"/>
      <c r="QB207" s="13"/>
      <c r="QC207" s="13"/>
      <c r="QD207" s="13"/>
      <c r="QE207" s="13"/>
      <c r="QF207" s="13"/>
      <c r="QG207" s="13"/>
      <c r="QH207" s="13"/>
      <c r="QI207" s="13"/>
      <c r="QJ207" s="13"/>
      <c r="QK207" s="13"/>
      <c r="QL207" s="13"/>
      <c r="QM207" s="13"/>
      <c r="QN207" s="13"/>
      <c r="QO207" s="13"/>
      <c r="QP207" s="13"/>
      <c r="QQ207" s="13"/>
      <c r="QR207" s="13"/>
      <c r="QS207" s="13"/>
      <c r="QT207" s="13"/>
      <c r="QU207" s="13"/>
      <c r="QV207" s="13"/>
      <c r="QW207" s="13"/>
      <c r="QX207" s="13"/>
      <c r="QY207" s="13"/>
      <c r="QZ207" s="13"/>
      <c r="RA207" s="13"/>
      <c r="RB207" s="13"/>
      <c r="RC207" s="13"/>
      <c r="RD207" s="13"/>
      <c r="RE207" s="13"/>
      <c r="RF207" s="13"/>
      <c r="RG207" s="13"/>
      <c r="RH207" s="13"/>
      <c r="RI207" s="13"/>
      <c r="RJ207" s="13"/>
      <c r="RK207" s="13"/>
      <c r="RL207" s="13"/>
      <c r="RM207" s="13"/>
      <c r="RN207" s="13"/>
      <c r="RO207" s="13"/>
      <c r="RP207" s="13"/>
      <c r="RQ207" s="13"/>
      <c r="RR207" s="13"/>
      <c r="RS207" s="13"/>
      <c r="RT207" s="13"/>
      <c r="RU207" s="13"/>
      <c r="RV207" s="13"/>
      <c r="RW207" s="13"/>
      <c r="RX207" s="13"/>
      <c r="RY207" s="13"/>
      <c r="RZ207" s="13"/>
      <c r="SA207" s="13"/>
      <c r="SB207" s="13"/>
      <c r="SC207" s="13"/>
      <c r="SD207" s="13"/>
      <c r="SE207" s="13"/>
      <c r="SF207" s="13"/>
      <c r="SG207" s="13"/>
      <c r="SH207" s="13"/>
      <c r="SI207" s="13"/>
      <c r="SJ207" s="13"/>
      <c r="SK207" s="13"/>
      <c r="SL207" s="13"/>
      <c r="SM207" s="13"/>
      <c r="SN207" s="13"/>
      <c r="SO207" s="13"/>
      <c r="SP207" s="13"/>
      <c r="SQ207" s="13"/>
      <c r="SR207" s="13"/>
      <c r="SS207" s="13"/>
      <c r="ST207" s="13"/>
      <c r="SU207" s="13"/>
      <c r="SV207" s="13"/>
      <c r="SW207" s="13"/>
      <c r="SX207" s="13"/>
      <c r="SY207" s="13"/>
      <c r="SZ207" s="13"/>
      <c r="TA207" s="13"/>
      <c r="TB207" s="13"/>
      <c r="TC207" s="13"/>
      <c r="TD207" s="13"/>
      <c r="TE207" s="13"/>
      <c r="TF207" s="13"/>
      <c r="TG207" s="13"/>
      <c r="TH207" s="13"/>
      <c r="TI207" s="13"/>
    </row>
    <row r="208" spans="1:529" s="12" customFormat="1" ht="41.25" x14ac:dyDescent="0.25">
      <c r="A208" s="79" t="s">
        <v>276</v>
      </c>
      <c r="B208" s="80" t="str">
        <f>'дод 5'!A158</f>
        <v>7330</v>
      </c>
      <c r="C208" s="80" t="str">
        <f>'дод 5'!B158</f>
        <v>0443</v>
      </c>
      <c r="D208" s="86" t="s">
        <v>555</v>
      </c>
      <c r="E208" s="121">
        <v>0</v>
      </c>
      <c r="F208" s="121"/>
      <c r="G208" s="121"/>
      <c r="H208" s="121"/>
      <c r="I208" s="121"/>
      <c r="J208" s="121"/>
      <c r="K208" s="128"/>
      <c r="L208" s="121">
        <f t="shared" si="141"/>
        <v>21531108.579999998</v>
      </c>
      <c r="M208" s="121">
        <v>21531108.579999998</v>
      </c>
      <c r="N208" s="121"/>
      <c r="O208" s="121"/>
      <c r="P208" s="121"/>
      <c r="Q208" s="121">
        <v>21531108.579999998</v>
      </c>
      <c r="R208" s="121">
        <f t="shared" si="142"/>
        <v>0</v>
      </c>
      <c r="S208" s="121"/>
      <c r="T208" s="121"/>
      <c r="U208" s="121"/>
      <c r="V208" s="121"/>
      <c r="W208" s="121"/>
      <c r="X208" s="122">
        <f t="shared" si="94"/>
        <v>0</v>
      </c>
      <c r="Y208" s="123">
        <f t="shared" si="93"/>
        <v>0</v>
      </c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13"/>
      <c r="NN208" s="13"/>
      <c r="NO208" s="13"/>
      <c r="NP208" s="13"/>
      <c r="NQ208" s="13"/>
      <c r="NR208" s="13"/>
      <c r="NS208" s="13"/>
      <c r="NT208" s="13"/>
      <c r="NU208" s="13"/>
      <c r="NV208" s="13"/>
      <c r="NW208" s="13"/>
      <c r="NX208" s="13"/>
      <c r="NY208" s="13"/>
      <c r="NZ208" s="13"/>
      <c r="OA208" s="13"/>
      <c r="OB208" s="13"/>
      <c r="OC208" s="13"/>
      <c r="OD208" s="13"/>
      <c r="OE208" s="13"/>
      <c r="OF208" s="13"/>
      <c r="OG208" s="13"/>
      <c r="OH208" s="13"/>
      <c r="OI208" s="13"/>
      <c r="OJ208" s="13"/>
      <c r="OK208" s="13"/>
      <c r="OL208" s="13"/>
      <c r="OM208" s="13"/>
      <c r="ON208" s="13"/>
      <c r="OO208" s="13"/>
      <c r="OP208" s="13"/>
      <c r="OQ208" s="13"/>
      <c r="OR208" s="13"/>
      <c r="OS208" s="13"/>
      <c r="OT208" s="13"/>
      <c r="OU208" s="13"/>
      <c r="OV208" s="13"/>
      <c r="OW208" s="13"/>
      <c r="OX208" s="13"/>
      <c r="OY208" s="13"/>
      <c r="OZ208" s="13"/>
      <c r="PA208" s="13"/>
      <c r="PB208" s="13"/>
      <c r="PC208" s="13"/>
      <c r="PD208" s="13"/>
      <c r="PE208" s="13"/>
      <c r="PF208" s="13"/>
      <c r="PG208" s="13"/>
      <c r="PH208" s="13"/>
      <c r="PI208" s="13"/>
      <c r="PJ208" s="13"/>
      <c r="PK208" s="13"/>
      <c r="PL208" s="13"/>
      <c r="PM208" s="13"/>
      <c r="PN208" s="13"/>
      <c r="PO208" s="13"/>
      <c r="PP208" s="13"/>
      <c r="PQ208" s="13"/>
      <c r="PR208" s="13"/>
      <c r="PS208" s="13"/>
      <c r="PT208" s="13"/>
      <c r="PU208" s="13"/>
      <c r="PV208" s="13"/>
      <c r="PW208" s="13"/>
      <c r="PX208" s="13"/>
      <c r="PY208" s="13"/>
      <c r="PZ208" s="13"/>
      <c r="QA208" s="13"/>
      <c r="QB208" s="13"/>
      <c r="QC208" s="13"/>
      <c r="QD208" s="13"/>
      <c r="QE208" s="13"/>
      <c r="QF208" s="13"/>
      <c r="QG208" s="13"/>
      <c r="QH208" s="13"/>
      <c r="QI208" s="13"/>
      <c r="QJ208" s="13"/>
      <c r="QK208" s="13"/>
      <c r="QL208" s="13"/>
      <c r="QM208" s="13"/>
      <c r="QN208" s="13"/>
      <c r="QO208" s="13"/>
      <c r="QP208" s="13"/>
      <c r="QQ208" s="13"/>
      <c r="QR208" s="13"/>
      <c r="QS208" s="13"/>
      <c r="QT208" s="13"/>
      <c r="QU208" s="13"/>
      <c r="QV208" s="13"/>
      <c r="QW208" s="13"/>
      <c r="QX208" s="13"/>
      <c r="QY208" s="13"/>
      <c r="QZ208" s="13"/>
      <c r="RA208" s="13"/>
      <c r="RB208" s="13"/>
      <c r="RC208" s="13"/>
      <c r="RD208" s="13"/>
      <c r="RE208" s="13"/>
      <c r="RF208" s="13"/>
      <c r="RG208" s="13"/>
      <c r="RH208" s="13"/>
      <c r="RI208" s="13"/>
      <c r="RJ208" s="13"/>
      <c r="RK208" s="13"/>
      <c r="RL208" s="13"/>
      <c r="RM208" s="13"/>
      <c r="RN208" s="13"/>
      <c r="RO208" s="13"/>
      <c r="RP208" s="13"/>
      <c r="RQ208" s="13"/>
      <c r="RR208" s="13"/>
      <c r="RS208" s="13"/>
      <c r="RT208" s="13"/>
      <c r="RU208" s="13"/>
      <c r="RV208" s="13"/>
      <c r="RW208" s="13"/>
      <c r="RX208" s="13"/>
      <c r="RY208" s="13"/>
      <c r="RZ208" s="13"/>
      <c r="SA208" s="13"/>
      <c r="SB208" s="13"/>
      <c r="SC208" s="13"/>
      <c r="SD208" s="13"/>
      <c r="SE208" s="13"/>
      <c r="SF208" s="13"/>
      <c r="SG208" s="13"/>
      <c r="SH208" s="13"/>
      <c r="SI208" s="13"/>
      <c r="SJ208" s="13"/>
      <c r="SK208" s="13"/>
      <c r="SL208" s="13"/>
      <c r="SM208" s="13"/>
      <c r="SN208" s="13"/>
      <c r="SO208" s="13"/>
      <c r="SP208" s="13"/>
      <c r="SQ208" s="13"/>
      <c r="SR208" s="13"/>
      <c r="SS208" s="13"/>
      <c r="ST208" s="13"/>
      <c r="SU208" s="13"/>
      <c r="SV208" s="13"/>
      <c r="SW208" s="13"/>
      <c r="SX208" s="13"/>
      <c r="SY208" s="13"/>
      <c r="SZ208" s="13"/>
      <c r="TA208" s="13"/>
      <c r="TB208" s="13"/>
      <c r="TC208" s="13"/>
      <c r="TD208" s="13"/>
      <c r="TE208" s="13"/>
      <c r="TF208" s="13"/>
      <c r="TG208" s="13"/>
      <c r="TH208" s="13"/>
      <c r="TI208" s="13"/>
    </row>
    <row r="209" spans="1:529" s="12" customFormat="1" ht="37.5" x14ac:dyDescent="0.25">
      <c r="A209" s="79" t="s">
        <v>204</v>
      </c>
      <c r="B209" s="80">
        <v>7340</v>
      </c>
      <c r="C209" s="80" t="str">
        <f>'дод 5'!B157</f>
        <v>0443</v>
      </c>
      <c r="D209" s="82" t="str">
        <f>'дод 5'!C159</f>
        <v>Проектування, реставрація та охорона пам'яток архітектури</v>
      </c>
      <c r="E209" s="121">
        <v>0</v>
      </c>
      <c r="F209" s="121"/>
      <c r="G209" s="121"/>
      <c r="H209" s="121"/>
      <c r="I209" s="121"/>
      <c r="J209" s="121"/>
      <c r="K209" s="128"/>
      <c r="L209" s="121">
        <f t="shared" si="141"/>
        <v>3250000</v>
      </c>
      <c r="M209" s="121">
        <v>3250000</v>
      </c>
      <c r="N209" s="121"/>
      <c r="O209" s="121"/>
      <c r="P209" s="121"/>
      <c r="Q209" s="121">
        <v>3250000</v>
      </c>
      <c r="R209" s="121">
        <f t="shared" si="142"/>
        <v>0</v>
      </c>
      <c r="S209" s="121"/>
      <c r="T209" s="121"/>
      <c r="U209" s="121"/>
      <c r="V209" s="121"/>
      <c r="W209" s="121"/>
      <c r="X209" s="122">
        <f t="shared" ref="X209:X269" si="143">R209/L209*100</f>
        <v>0</v>
      </c>
      <c r="Y209" s="123">
        <f t="shared" ref="Y209:Y272" si="144">H209+R209</f>
        <v>0</v>
      </c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13"/>
      <c r="NN209" s="13"/>
      <c r="NO209" s="13"/>
      <c r="NP209" s="13"/>
      <c r="NQ209" s="13"/>
      <c r="NR209" s="13"/>
      <c r="NS209" s="13"/>
      <c r="NT209" s="13"/>
      <c r="NU209" s="13"/>
      <c r="NV209" s="13"/>
      <c r="NW209" s="13"/>
      <c r="NX209" s="13"/>
      <c r="NY209" s="13"/>
      <c r="NZ209" s="13"/>
      <c r="OA209" s="13"/>
      <c r="OB209" s="13"/>
      <c r="OC209" s="13"/>
      <c r="OD209" s="13"/>
      <c r="OE209" s="13"/>
      <c r="OF209" s="13"/>
      <c r="OG209" s="13"/>
      <c r="OH209" s="13"/>
      <c r="OI209" s="13"/>
      <c r="OJ209" s="13"/>
      <c r="OK209" s="13"/>
      <c r="OL209" s="13"/>
      <c r="OM209" s="13"/>
      <c r="ON209" s="13"/>
      <c r="OO209" s="13"/>
      <c r="OP209" s="13"/>
      <c r="OQ209" s="13"/>
      <c r="OR209" s="13"/>
      <c r="OS209" s="13"/>
      <c r="OT209" s="13"/>
      <c r="OU209" s="13"/>
      <c r="OV209" s="13"/>
      <c r="OW209" s="13"/>
      <c r="OX209" s="13"/>
      <c r="OY209" s="13"/>
      <c r="OZ209" s="13"/>
      <c r="PA209" s="13"/>
      <c r="PB209" s="13"/>
      <c r="PC209" s="13"/>
      <c r="PD209" s="13"/>
      <c r="PE209" s="13"/>
      <c r="PF209" s="13"/>
      <c r="PG209" s="13"/>
      <c r="PH209" s="13"/>
      <c r="PI209" s="13"/>
      <c r="PJ209" s="13"/>
      <c r="PK209" s="13"/>
      <c r="PL209" s="13"/>
      <c r="PM209" s="13"/>
      <c r="PN209" s="13"/>
      <c r="PO209" s="13"/>
      <c r="PP209" s="13"/>
      <c r="PQ209" s="13"/>
      <c r="PR209" s="13"/>
      <c r="PS209" s="13"/>
      <c r="PT209" s="13"/>
      <c r="PU209" s="13"/>
      <c r="PV209" s="13"/>
      <c r="PW209" s="13"/>
      <c r="PX209" s="13"/>
      <c r="PY209" s="13"/>
      <c r="PZ209" s="13"/>
      <c r="QA209" s="13"/>
      <c r="QB209" s="13"/>
      <c r="QC209" s="13"/>
      <c r="QD209" s="13"/>
      <c r="QE209" s="13"/>
      <c r="QF209" s="13"/>
      <c r="QG209" s="13"/>
      <c r="QH209" s="13"/>
      <c r="QI209" s="13"/>
      <c r="QJ209" s="13"/>
      <c r="QK209" s="13"/>
      <c r="QL209" s="13"/>
      <c r="QM209" s="13"/>
      <c r="QN209" s="13"/>
      <c r="QO209" s="13"/>
      <c r="QP209" s="13"/>
      <c r="QQ209" s="13"/>
      <c r="QR209" s="13"/>
      <c r="QS209" s="13"/>
      <c r="QT209" s="13"/>
      <c r="QU209" s="13"/>
      <c r="QV209" s="13"/>
      <c r="QW209" s="13"/>
      <c r="QX209" s="13"/>
      <c r="QY209" s="13"/>
      <c r="QZ209" s="13"/>
      <c r="RA209" s="13"/>
      <c r="RB209" s="13"/>
      <c r="RC209" s="13"/>
      <c r="RD209" s="13"/>
      <c r="RE209" s="13"/>
      <c r="RF209" s="13"/>
      <c r="RG209" s="13"/>
      <c r="RH209" s="13"/>
      <c r="RI209" s="13"/>
      <c r="RJ209" s="13"/>
      <c r="RK209" s="13"/>
      <c r="RL209" s="13"/>
      <c r="RM209" s="13"/>
      <c r="RN209" s="13"/>
      <c r="RO209" s="13"/>
      <c r="RP209" s="13"/>
      <c r="RQ209" s="13"/>
      <c r="RR209" s="13"/>
      <c r="RS209" s="13"/>
      <c r="RT209" s="13"/>
      <c r="RU209" s="13"/>
      <c r="RV209" s="13"/>
      <c r="RW209" s="13"/>
      <c r="RX209" s="13"/>
      <c r="RY209" s="13"/>
      <c r="RZ209" s="13"/>
      <c r="SA209" s="13"/>
      <c r="SB209" s="13"/>
      <c r="SC209" s="13"/>
      <c r="SD209" s="13"/>
      <c r="SE209" s="13"/>
      <c r="SF209" s="13"/>
      <c r="SG209" s="13"/>
      <c r="SH209" s="13"/>
      <c r="SI209" s="13"/>
      <c r="SJ209" s="13"/>
      <c r="SK209" s="13"/>
      <c r="SL209" s="13"/>
      <c r="SM209" s="13"/>
      <c r="SN209" s="13"/>
      <c r="SO209" s="13"/>
      <c r="SP209" s="13"/>
      <c r="SQ209" s="13"/>
      <c r="SR209" s="13"/>
      <c r="SS209" s="13"/>
      <c r="ST209" s="13"/>
      <c r="SU209" s="13"/>
      <c r="SV209" s="13"/>
      <c r="SW209" s="13"/>
      <c r="SX209" s="13"/>
      <c r="SY209" s="13"/>
      <c r="SZ209" s="13"/>
      <c r="TA209" s="13"/>
      <c r="TB209" s="13"/>
      <c r="TC209" s="13"/>
      <c r="TD209" s="13"/>
      <c r="TE209" s="13"/>
      <c r="TF209" s="13"/>
      <c r="TG209" s="13"/>
      <c r="TH209" s="13"/>
      <c r="TI209" s="13"/>
    </row>
    <row r="210" spans="1:529" s="12" customFormat="1" ht="49.5" hidden="1" customHeight="1" x14ac:dyDescent="0.25">
      <c r="A210" s="79" t="s">
        <v>373</v>
      </c>
      <c r="B210" s="80">
        <f>'дод 5'!A161</f>
        <v>7361</v>
      </c>
      <c r="C210" s="80" t="str">
        <f>'дод 5'!B161</f>
        <v>0490</v>
      </c>
      <c r="D210" s="82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210" s="121">
        <v>0</v>
      </c>
      <c r="F210" s="121"/>
      <c r="G210" s="121"/>
      <c r="H210" s="121"/>
      <c r="I210" s="121"/>
      <c r="J210" s="121"/>
      <c r="K210" s="128" t="e">
        <f t="shared" ref="K210:K272" si="145">H210/E210*100</f>
        <v>#DIV/0!</v>
      </c>
      <c r="L210" s="121">
        <f t="shared" si="141"/>
        <v>0</v>
      </c>
      <c r="M210" s="121"/>
      <c r="N210" s="121"/>
      <c r="O210" s="121"/>
      <c r="P210" s="121"/>
      <c r="Q210" s="121"/>
      <c r="R210" s="121">
        <f t="shared" si="142"/>
        <v>0</v>
      </c>
      <c r="S210" s="121"/>
      <c r="T210" s="121"/>
      <c r="U210" s="121"/>
      <c r="V210" s="121"/>
      <c r="W210" s="121"/>
      <c r="X210" s="122" t="e">
        <f t="shared" si="143"/>
        <v>#DIV/0!</v>
      </c>
      <c r="Y210" s="123">
        <f t="shared" si="144"/>
        <v>0</v>
      </c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  <c r="PI210" s="13"/>
      <c r="PJ210" s="13"/>
      <c r="PK210" s="13"/>
      <c r="PL210" s="13"/>
      <c r="PM210" s="13"/>
      <c r="PN210" s="13"/>
      <c r="PO210" s="13"/>
      <c r="PP210" s="13"/>
      <c r="PQ210" s="13"/>
      <c r="PR210" s="13"/>
      <c r="PS210" s="13"/>
      <c r="PT210" s="13"/>
      <c r="PU210" s="13"/>
      <c r="PV210" s="13"/>
      <c r="PW210" s="13"/>
      <c r="PX210" s="13"/>
      <c r="PY210" s="13"/>
      <c r="PZ210" s="13"/>
      <c r="QA210" s="13"/>
      <c r="QB210" s="13"/>
      <c r="QC210" s="13"/>
      <c r="QD210" s="13"/>
      <c r="QE210" s="13"/>
      <c r="QF210" s="13"/>
      <c r="QG210" s="13"/>
      <c r="QH210" s="13"/>
      <c r="QI210" s="13"/>
      <c r="QJ210" s="13"/>
      <c r="QK210" s="13"/>
      <c r="QL210" s="13"/>
      <c r="QM210" s="13"/>
      <c r="QN210" s="13"/>
      <c r="QO210" s="13"/>
      <c r="QP210" s="13"/>
      <c r="QQ210" s="13"/>
      <c r="QR210" s="13"/>
      <c r="QS210" s="13"/>
      <c r="QT210" s="13"/>
      <c r="QU210" s="13"/>
      <c r="QV210" s="13"/>
      <c r="QW210" s="13"/>
      <c r="QX210" s="13"/>
      <c r="QY210" s="13"/>
      <c r="QZ210" s="13"/>
      <c r="RA210" s="13"/>
      <c r="RB210" s="13"/>
      <c r="RC210" s="13"/>
      <c r="RD210" s="13"/>
      <c r="RE210" s="13"/>
      <c r="RF210" s="13"/>
      <c r="RG210" s="13"/>
      <c r="RH210" s="13"/>
      <c r="RI210" s="13"/>
      <c r="RJ210" s="13"/>
      <c r="RK210" s="13"/>
      <c r="RL210" s="13"/>
      <c r="RM210" s="13"/>
      <c r="RN210" s="13"/>
      <c r="RO210" s="13"/>
      <c r="RP210" s="13"/>
      <c r="RQ210" s="13"/>
      <c r="RR210" s="13"/>
      <c r="RS210" s="13"/>
      <c r="RT210" s="13"/>
      <c r="RU210" s="13"/>
      <c r="RV210" s="13"/>
      <c r="RW210" s="13"/>
      <c r="RX210" s="13"/>
      <c r="RY210" s="13"/>
      <c r="RZ210" s="13"/>
      <c r="SA210" s="13"/>
      <c r="SB210" s="13"/>
      <c r="SC210" s="13"/>
      <c r="SD210" s="13"/>
      <c r="SE210" s="13"/>
      <c r="SF210" s="13"/>
      <c r="SG210" s="13"/>
      <c r="SH210" s="13"/>
      <c r="SI210" s="13"/>
      <c r="SJ210" s="13"/>
      <c r="SK210" s="13"/>
      <c r="SL210" s="13"/>
      <c r="SM210" s="13"/>
      <c r="SN210" s="13"/>
      <c r="SO210" s="13"/>
      <c r="SP210" s="13"/>
      <c r="SQ210" s="13"/>
      <c r="SR210" s="13"/>
      <c r="SS210" s="13"/>
      <c r="ST210" s="13"/>
      <c r="SU210" s="13"/>
      <c r="SV210" s="13"/>
      <c r="SW210" s="13"/>
      <c r="SX210" s="13"/>
      <c r="SY210" s="13"/>
      <c r="SZ210" s="13"/>
      <c r="TA210" s="13"/>
      <c r="TB210" s="13"/>
      <c r="TC210" s="13"/>
      <c r="TD210" s="13"/>
      <c r="TE210" s="13"/>
      <c r="TF210" s="13"/>
      <c r="TG210" s="13"/>
      <c r="TH210" s="13"/>
      <c r="TI210" s="13"/>
    </row>
    <row r="211" spans="1:529" s="12" customFormat="1" ht="30" hidden="1" customHeight="1" x14ac:dyDescent="0.25">
      <c r="A211" s="79">
        <v>1217362</v>
      </c>
      <c r="B211" s="80">
        <f>'дод 5'!A162</f>
        <v>7362</v>
      </c>
      <c r="C211" s="80" t="str">
        <f>'дод 5'!B162</f>
        <v>0490</v>
      </c>
      <c r="D211" s="82" t="str">
        <f>'дод 5'!C162</f>
        <v>Виконання інвестиційних проектів в рамках підтримки розвитку об'єднаних територіальних громад</v>
      </c>
      <c r="E211" s="121">
        <v>0</v>
      </c>
      <c r="F211" s="121"/>
      <c r="G211" s="121"/>
      <c r="H211" s="121"/>
      <c r="I211" s="121"/>
      <c r="J211" s="121"/>
      <c r="K211" s="128" t="e">
        <f t="shared" si="145"/>
        <v>#DIV/0!</v>
      </c>
      <c r="L211" s="121">
        <f t="shared" si="141"/>
        <v>0</v>
      </c>
      <c r="M211" s="121"/>
      <c r="N211" s="121"/>
      <c r="O211" s="121"/>
      <c r="P211" s="121"/>
      <c r="Q211" s="121"/>
      <c r="R211" s="121">
        <f t="shared" si="142"/>
        <v>0</v>
      </c>
      <c r="S211" s="121"/>
      <c r="T211" s="121"/>
      <c r="U211" s="121"/>
      <c r="V211" s="121"/>
      <c r="W211" s="121"/>
      <c r="X211" s="122" t="e">
        <f t="shared" si="143"/>
        <v>#DIV/0!</v>
      </c>
      <c r="Y211" s="123">
        <f t="shared" si="144"/>
        <v>0</v>
      </c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13"/>
      <c r="NN211" s="13"/>
      <c r="NO211" s="13"/>
      <c r="NP211" s="13"/>
      <c r="NQ211" s="13"/>
      <c r="NR211" s="13"/>
      <c r="NS211" s="13"/>
      <c r="NT211" s="13"/>
      <c r="NU211" s="13"/>
      <c r="NV211" s="13"/>
      <c r="NW211" s="13"/>
      <c r="NX211" s="13"/>
      <c r="NY211" s="13"/>
      <c r="NZ211" s="13"/>
      <c r="OA211" s="13"/>
      <c r="OB211" s="13"/>
      <c r="OC211" s="13"/>
      <c r="OD211" s="13"/>
      <c r="OE211" s="13"/>
      <c r="OF211" s="13"/>
      <c r="OG211" s="13"/>
      <c r="OH211" s="13"/>
      <c r="OI211" s="13"/>
      <c r="OJ211" s="13"/>
      <c r="OK211" s="13"/>
      <c r="OL211" s="13"/>
      <c r="OM211" s="13"/>
      <c r="ON211" s="13"/>
      <c r="OO211" s="13"/>
      <c r="OP211" s="13"/>
      <c r="OQ211" s="13"/>
      <c r="OR211" s="13"/>
      <c r="OS211" s="13"/>
      <c r="OT211" s="13"/>
      <c r="OU211" s="13"/>
      <c r="OV211" s="13"/>
      <c r="OW211" s="13"/>
      <c r="OX211" s="13"/>
      <c r="OY211" s="13"/>
      <c r="OZ211" s="13"/>
      <c r="PA211" s="13"/>
      <c r="PB211" s="13"/>
      <c r="PC211" s="13"/>
      <c r="PD211" s="13"/>
      <c r="PE211" s="13"/>
      <c r="PF211" s="13"/>
      <c r="PG211" s="13"/>
      <c r="PH211" s="13"/>
      <c r="PI211" s="13"/>
      <c r="PJ211" s="13"/>
      <c r="PK211" s="13"/>
      <c r="PL211" s="13"/>
      <c r="PM211" s="13"/>
      <c r="PN211" s="13"/>
      <c r="PO211" s="13"/>
      <c r="PP211" s="13"/>
      <c r="PQ211" s="13"/>
      <c r="PR211" s="13"/>
      <c r="PS211" s="13"/>
      <c r="PT211" s="13"/>
      <c r="PU211" s="13"/>
      <c r="PV211" s="13"/>
      <c r="PW211" s="13"/>
      <c r="PX211" s="13"/>
      <c r="PY211" s="13"/>
      <c r="PZ211" s="13"/>
      <c r="QA211" s="13"/>
      <c r="QB211" s="13"/>
      <c r="QC211" s="13"/>
      <c r="QD211" s="13"/>
      <c r="QE211" s="13"/>
      <c r="QF211" s="13"/>
      <c r="QG211" s="13"/>
      <c r="QH211" s="13"/>
      <c r="QI211" s="13"/>
      <c r="QJ211" s="13"/>
      <c r="QK211" s="13"/>
      <c r="QL211" s="13"/>
      <c r="QM211" s="13"/>
      <c r="QN211" s="13"/>
      <c r="QO211" s="13"/>
      <c r="QP211" s="13"/>
      <c r="QQ211" s="13"/>
      <c r="QR211" s="13"/>
      <c r="QS211" s="13"/>
      <c r="QT211" s="13"/>
      <c r="QU211" s="13"/>
      <c r="QV211" s="13"/>
      <c r="QW211" s="13"/>
      <c r="QX211" s="13"/>
      <c r="QY211" s="13"/>
      <c r="QZ211" s="13"/>
      <c r="RA211" s="13"/>
      <c r="RB211" s="13"/>
      <c r="RC211" s="13"/>
      <c r="RD211" s="13"/>
      <c r="RE211" s="13"/>
      <c r="RF211" s="13"/>
      <c r="RG211" s="13"/>
      <c r="RH211" s="13"/>
      <c r="RI211" s="13"/>
      <c r="RJ211" s="13"/>
      <c r="RK211" s="13"/>
      <c r="RL211" s="13"/>
      <c r="RM211" s="13"/>
      <c r="RN211" s="13"/>
      <c r="RO211" s="13"/>
      <c r="RP211" s="13"/>
      <c r="RQ211" s="13"/>
      <c r="RR211" s="13"/>
      <c r="RS211" s="13"/>
      <c r="RT211" s="13"/>
      <c r="RU211" s="13"/>
      <c r="RV211" s="13"/>
      <c r="RW211" s="13"/>
      <c r="RX211" s="13"/>
      <c r="RY211" s="13"/>
      <c r="RZ211" s="13"/>
      <c r="SA211" s="13"/>
      <c r="SB211" s="13"/>
      <c r="SC211" s="13"/>
      <c r="SD211" s="13"/>
      <c r="SE211" s="13"/>
      <c r="SF211" s="13"/>
      <c r="SG211" s="13"/>
      <c r="SH211" s="13"/>
      <c r="SI211" s="13"/>
      <c r="SJ211" s="13"/>
      <c r="SK211" s="13"/>
      <c r="SL211" s="13"/>
      <c r="SM211" s="13"/>
      <c r="SN211" s="13"/>
      <c r="SO211" s="13"/>
      <c r="SP211" s="13"/>
      <c r="SQ211" s="13"/>
      <c r="SR211" s="13"/>
      <c r="SS211" s="13"/>
      <c r="ST211" s="13"/>
      <c r="SU211" s="13"/>
      <c r="SV211" s="13"/>
      <c r="SW211" s="13"/>
      <c r="SX211" s="13"/>
      <c r="SY211" s="13"/>
      <c r="SZ211" s="13"/>
      <c r="TA211" s="13"/>
      <c r="TB211" s="13"/>
      <c r="TC211" s="13"/>
      <c r="TD211" s="13"/>
      <c r="TE211" s="13"/>
      <c r="TF211" s="13"/>
      <c r="TG211" s="13"/>
      <c r="TH211" s="13"/>
      <c r="TI211" s="13"/>
    </row>
    <row r="212" spans="1:529" s="12" customFormat="1" ht="45" hidden="1" customHeight="1" x14ac:dyDescent="0.25">
      <c r="A212" s="79" t="s">
        <v>371</v>
      </c>
      <c r="B212" s="80">
        <v>7363</v>
      </c>
      <c r="C212" s="113" t="s">
        <v>83</v>
      </c>
      <c r="D212" s="81" t="s">
        <v>401</v>
      </c>
      <c r="E212" s="121">
        <v>0</v>
      </c>
      <c r="F212" s="121"/>
      <c r="G212" s="121"/>
      <c r="H212" s="121"/>
      <c r="I212" s="121"/>
      <c r="J212" s="121"/>
      <c r="K212" s="128" t="e">
        <f t="shared" si="145"/>
        <v>#DIV/0!</v>
      </c>
      <c r="L212" s="121">
        <f t="shared" si="141"/>
        <v>0</v>
      </c>
      <c r="M212" s="121"/>
      <c r="N212" s="121"/>
      <c r="O212" s="121"/>
      <c r="P212" s="121"/>
      <c r="Q212" s="121"/>
      <c r="R212" s="121">
        <f t="shared" si="142"/>
        <v>0</v>
      </c>
      <c r="S212" s="121"/>
      <c r="T212" s="121"/>
      <c r="U212" s="121"/>
      <c r="V212" s="121"/>
      <c r="W212" s="121"/>
      <c r="X212" s="122" t="e">
        <f t="shared" si="143"/>
        <v>#DIV/0!</v>
      </c>
      <c r="Y212" s="123">
        <f t="shared" si="144"/>
        <v>0</v>
      </c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13"/>
      <c r="NN212" s="13"/>
      <c r="NO212" s="13"/>
      <c r="NP212" s="13"/>
      <c r="NQ212" s="13"/>
      <c r="NR212" s="13"/>
      <c r="NS212" s="13"/>
      <c r="NT212" s="13"/>
      <c r="NU212" s="13"/>
      <c r="NV212" s="13"/>
      <c r="NW212" s="13"/>
      <c r="NX212" s="13"/>
      <c r="NY212" s="13"/>
      <c r="NZ212" s="13"/>
      <c r="OA212" s="13"/>
      <c r="OB212" s="13"/>
      <c r="OC212" s="13"/>
      <c r="OD212" s="13"/>
      <c r="OE212" s="13"/>
      <c r="OF212" s="13"/>
      <c r="OG212" s="13"/>
      <c r="OH212" s="13"/>
      <c r="OI212" s="13"/>
      <c r="OJ212" s="13"/>
      <c r="OK212" s="13"/>
      <c r="OL212" s="13"/>
      <c r="OM212" s="13"/>
      <c r="ON212" s="13"/>
      <c r="OO212" s="13"/>
      <c r="OP212" s="13"/>
      <c r="OQ212" s="13"/>
      <c r="OR212" s="13"/>
      <c r="OS212" s="13"/>
      <c r="OT212" s="13"/>
      <c r="OU212" s="13"/>
      <c r="OV212" s="13"/>
      <c r="OW212" s="13"/>
      <c r="OX212" s="13"/>
      <c r="OY212" s="13"/>
      <c r="OZ212" s="13"/>
      <c r="PA212" s="13"/>
      <c r="PB212" s="13"/>
      <c r="PC212" s="13"/>
      <c r="PD212" s="13"/>
      <c r="PE212" s="13"/>
      <c r="PF212" s="13"/>
      <c r="PG212" s="13"/>
      <c r="PH212" s="13"/>
      <c r="PI212" s="13"/>
      <c r="PJ212" s="13"/>
      <c r="PK212" s="13"/>
      <c r="PL212" s="13"/>
      <c r="PM212" s="13"/>
      <c r="PN212" s="13"/>
      <c r="PO212" s="13"/>
      <c r="PP212" s="13"/>
      <c r="PQ212" s="13"/>
      <c r="PR212" s="13"/>
      <c r="PS212" s="13"/>
      <c r="PT212" s="13"/>
      <c r="PU212" s="13"/>
      <c r="PV212" s="13"/>
      <c r="PW212" s="13"/>
      <c r="PX212" s="13"/>
      <c r="PY212" s="13"/>
      <c r="PZ212" s="13"/>
      <c r="QA212" s="13"/>
      <c r="QB212" s="13"/>
      <c r="QC212" s="13"/>
      <c r="QD212" s="13"/>
      <c r="QE212" s="13"/>
      <c r="QF212" s="13"/>
      <c r="QG212" s="13"/>
      <c r="QH212" s="13"/>
      <c r="QI212" s="13"/>
      <c r="QJ212" s="13"/>
      <c r="QK212" s="13"/>
      <c r="QL212" s="13"/>
      <c r="QM212" s="13"/>
      <c r="QN212" s="13"/>
      <c r="QO212" s="13"/>
      <c r="QP212" s="13"/>
      <c r="QQ212" s="13"/>
      <c r="QR212" s="13"/>
      <c r="QS212" s="13"/>
      <c r="QT212" s="13"/>
      <c r="QU212" s="13"/>
      <c r="QV212" s="13"/>
      <c r="QW212" s="13"/>
      <c r="QX212" s="13"/>
      <c r="QY212" s="13"/>
      <c r="QZ212" s="13"/>
      <c r="RA212" s="13"/>
      <c r="RB212" s="13"/>
      <c r="RC212" s="13"/>
      <c r="RD212" s="13"/>
      <c r="RE212" s="13"/>
      <c r="RF212" s="13"/>
      <c r="RG212" s="13"/>
      <c r="RH212" s="13"/>
      <c r="RI212" s="13"/>
      <c r="RJ212" s="13"/>
      <c r="RK212" s="13"/>
      <c r="RL212" s="13"/>
      <c r="RM212" s="13"/>
      <c r="RN212" s="13"/>
      <c r="RO212" s="13"/>
      <c r="RP212" s="13"/>
      <c r="RQ212" s="13"/>
      <c r="RR212" s="13"/>
      <c r="RS212" s="13"/>
      <c r="RT212" s="13"/>
      <c r="RU212" s="13"/>
      <c r="RV212" s="13"/>
      <c r="RW212" s="13"/>
      <c r="RX212" s="13"/>
      <c r="RY212" s="13"/>
      <c r="RZ212" s="13"/>
      <c r="SA212" s="13"/>
      <c r="SB212" s="13"/>
      <c r="SC212" s="13"/>
      <c r="SD212" s="13"/>
      <c r="SE212" s="13"/>
      <c r="SF212" s="13"/>
      <c r="SG212" s="13"/>
      <c r="SH212" s="13"/>
      <c r="SI212" s="13"/>
      <c r="SJ212" s="13"/>
      <c r="SK212" s="13"/>
      <c r="SL212" s="13"/>
      <c r="SM212" s="13"/>
      <c r="SN212" s="13"/>
      <c r="SO212" s="13"/>
      <c r="SP212" s="13"/>
      <c r="SQ212" s="13"/>
      <c r="SR212" s="13"/>
      <c r="SS212" s="13"/>
      <c r="ST212" s="13"/>
      <c r="SU212" s="13"/>
      <c r="SV212" s="13"/>
      <c r="SW212" s="13"/>
      <c r="SX212" s="13"/>
      <c r="SY212" s="13"/>
      <c r="SZ212" s="13"/>
      <c r="TA212" s="13"/>
      <c r="TB212" s="13"/>
      <c r="TC212" s="13"/>
      <c r="TD212" s="13"/>
      <c r="TE212" s="13"/>
      <c r="TF212" s="13"/>
      <c r="TG212" s="13"/>
      <c r="TH212" s="13"/>
      <c r="TI212" s="13"/>
    </row>
    <row r="213" spans="1:529" s="14" customFormat="1" ht="45" hidden="1" customHeight="1" x14ac:dyDescent="0.25">
      <c r="A213" s="99"/>
      <c r="B213" s="100"/>
      <c r="C213" s="100"/>
      <c r="D213" s="90" t="s">
        <v>391</v>
      </c>
      <c r="E213" s="124">
        <v>0</v>
      </c>
      <c r="F213" s="124"/>
      <c r="G213" s="124"/>
      <c r="H213" s="124"/>
      <c r="I213" s="124"/>
      <c r="J213" s="124"/>
      <c r="K213" s="128" t="e">
        <f t="shared" si="145"/>
        <v>#DIV/0!</v>
      </c>
      <c r="L213" s="121">
        <f t="shared" si="141"/>
        <v>0</v>
      </c>
      <c r="M213" s="124"/>
      <c r="N213" s="124"/>
      <c r="O213" s="124"/>
      <c r="P213" s="124"/>
      <c r="Q213" s="124"/>
      <c r="R213" s="121">
        <f t="shared" si="142"/>
        <v>0</v>
      </c>
      <c r="S213" s="124"/>
      <c r="T213" s="124"/>
      <c r="U213" s="124"/>
      <c r="V213" s="124"/>
      <c r="W213" s="124"/>
      <c r="X213" s="122" t="e">
        <f t="shared" si="143"/>
        <v>#DIV/0!</v>
      </c>
      <c r="Y213" s="123">
        <f t="shared" si="144"/>
        <v>0</v>
      </c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  <c r="JP213" s="20"/>
      <c r="JQ213" s="20"/>
      <c r="JR213" s="20"/>
      <c r="JS213" s="20"/>
      <c r="JT213" s="20"/>
      <c r="JU213" s="20"/>
      <c r="JV213" s="20"/>
      <c r="JW213" s="20"/>
      <c r="JX213" s="20"/>
      <c r="JY213" s="20"/>
      <c r="JZ213" s="20"/>
      <c r="KA213" s="20"/>
      <c r="KB213" s="20"/>
      <c r="KC213" s="20"/>
      <c r="KD213" s="20"/>
      <c r="KE213" s="20"/>
      <c r="KF213" s="20"/>
      <c r="KG213" s="20"/>
      <c r="KH213" s="20"/>
      <c r="KI213" s="20"/>
      <c r="KJ213" s="20"/>
      <c r="KK213" s="20"/>
      <c r="KL213" s="20"/>
      <c r="KM213" s="20"/>
      <c r="KN213" s="20"/>
      <c r="KO213" s="20"/>
      <c r="KP213" s="20"/>
      <c r="KQ213" s="20"/>
      <c r="KR213" s="20"/>
      <c r="KS213" s="20"/>
      <c r="KT213" s="20"/>
      <c r="KU213" s="20"/>
      <c r="KV213" s="20"/>
      <c r="KW213" s="20"/>
      <c r="KX213" s="20"/>
      <c r="KY213" s="20"/>
      <c r="KZ213" s="20"/>
      <c r="LA213" s="20"/>
      <c r="LB213" s="20"/>
      <c r="LC213" s="20"/>
      <c r="LD213" s="20"/>
      <c r="LE213" s="20"/>
      <c r="LF213" s="20"/>
      <c r="LG213" s="20"/>
      <c r="LH213" s="20"/>
      <c r="LI213" s="20"/>
      <c r="LJ213" s="20"/>
      <c r="LK213" s="20"/>
      <c r="LL213" s="20"/>
      <c r="LM213" s="20"/>
      <c r="LN213" s="20"/>
      <c r="LO213" s="20"/>
      <c r="LP213" s="20"/>
      <c r="LQ213" s="20"/>
      <c r="LR213" s="20"/>
      <c r="LS213" s="20"/>
      <c r="LT213" s="20"/>
      <c r="LU213" s="20"/>
      <c r="LV213" s="20"/>
      <c r="LW213" s="20"/>
      <c r="LX213" s="20"/>
      <c r="LY213" s="20"/>
      <c r="LZ213" s="20"/>
      <c r="MA213" s="20"/>
      <c r="MB213" s="20"/>
      <c r="MC213" s="20"/>
      <c r="MD213" s="20"/>
      <c r="ME213" s="20"/>
      <c r="MF213" s="20"/>
      <c r="MG213" s="20"/>
      <c r="MH213" s="20"/>
      <c r="MI213" s="20"/>
      <c r="MJ213" s="20"/>
      <c r="MK213" s="20"/>
      <c r="ML213" s="20"/>
      <c r="MM213" s="20"/>
      <c r="MN213" s="20"/>
      <c r="MO213" s="20"/>
      <c r="MP213" s="20"/>
      <c r="MQ213" s="20"/>
      <c r="MR213" s="20"/>
      <c r="MS213" s="20"/>
      <c r="MT213" s="20"/>
      <c r="MU213" s="20"/>
      <c r="MV213" s="20"/>
      <c r="MW213" s="20"/>
      <c r="MX213" s="20"/>
      <c r="MY213" s="20"/>
      <c r="MZ213" s="20"/>
      <c r="NA213" s="20"/>
      <c r="NB213" s="20"/>
      <c r="NC213" s="20"/>
      <c r="ND213" s="20"/>
      <c r="NE213" s="20"/>
      <c r="NF213" s="20"/>
      <c r="NG213" s="20"/>
      <c r="NH213" s="20"/>
      <c r="NI213" s="20"/>
      <c r="NJ213" s="20"/>
      <c r="NK213" s="20"/>
      <c r="NL213" s="20"/>
      <c r="NM213" s="20"/>
      <c r="NN213" s="20"/>
      <c r="NO213" s="20"/>
      <c r="NP213" s="20"/>
      <c r="NQ213" s="20"/>
      <c r="NR213" s="20"/>
      <c r="NS213" s="20"/>
      <c r="NT213" s="20"/>
      <c r="NU213" s="20"/>
      <c r="NV213" s="20"/>
      <c r="NW213" s="20"/>
      <c r="NX213" s="20"/>
      <c r="NY213" s="20"/>
      <c r="NZ213" s="20"/>
      <c r="OA213" s="20"/>
      <c r="OB213" s="20"/>
      <c r="OC213" s="20"/>
      <c r="OD213" s="20"/>
      <c r="OE213" s="20"/>
      <c r="OF213" s="20"/>
      <c r="OG213" s="20"/>
      <c r="OH213" s="20"/>
      <c r="OI213" s="20"/>
      <c r="OJ213" s="20"/>
      <c r="OK213" s="20"/>
      <c r="OL213" s="20"/>
      <c r="OM213" s="20"/>
      <c r="ON213" s="20"/>
      <c r="OO213" s="20"/>
      <c r="OP213" s="20"/>
      <c r="OQ213" s="20"/>
      <c r="OR213" s="20"/>
      <c r="OS213" s="20"/>
      <c r="OT213" s="20"/>
      <c r="OU213" s="20"/>
      <c r="OV213" s="20"/>
      <c r="OW213" s="20"/>
      <c r="OX213" s="20"/>
      <c r="OY213" s="20"/>
      <c r="OZ213" s="20"/>
      <c r="PA213" s="20"/>
      <c r="PB213" s="20"/>
      <c r="PC213" s="20"/>
      <c r="PD213" s="20"/>
      <c r="PE213" s="20"/>
      <c r="PF213" s="20"/>
      <c r="PG213" s="20"/>
      <c r="PH213" s="20"/>
      <c r="PI213" s="20"/>
      <c r="PJ213" s="20"/>
      <c r="PK213" s="20"/>
      <c r="PL213" s="20"/>
      <c r="PM213" s="20"/>
      <c r="PN213" s="20"/>
      <c r="PO213" s="20"/>
      <c r="PP213" s="20"/>
      <c r="PQ213" s="20"/>
      <c r="PR213" s="20"/>
      <c r="PS213" s="20"/>
      <c r="PT213" s="20"/>
      <c r="PU213" s="20"/>
      <c r="PV213" s="20"/>
      <c r="PW213" s="20"/>
      <c r="PX213" s="20"/>
      <c r="PY213" s="20"/>
      <c r="PZ213" s="20"/>
      <c r="QA213" s="20"/>
      <c r="QB213" s="20"/>
      <c r="QC213" s="20"/>
      <c r="QD213" s="20"/>
      <c r="QE213" s="20"/>
      <c r="QF213" s="20"/>
      <c r="QG213" s="20"/>
      <c r="QH213" s="20"/>
      <c r="QI213" s="20"/>
      <c r="QJ213" s="20"/>
      <c r="QK213" s="20"/>
      <c r="QL213" s="20"/>
      <c r="QM213" s="20"/>
      <c r="QN213" s="20"/>
      <c r="QO213" s="20"/>
      <c r="QP213" s="20"/>
      <c r="QQ213" s="20"/>
      <c r="QR213" s="20"/>
      <c r="QS213" s="20"/>
      <c r="QT213" s="20"/>
      <c r="QU213" s="20"/>
      <c r="QV213" s="20"/>
      <c r="QW213" s="20"/>
      <c r="QX213" s="20"/>
      <c r="QY213" s="20"/>
      <c r="QZ213" s="20"/>
      <c r="RA213" s="20"/>
      <c r="RB213" s="20"/>
      <c r="RC213" s="20"/>
      <c r="RD213" s="20"/>
      <c r="RE213" s="20"/>
      <c r="RF213" s="20"/>
      <c r="RG213" s="20"/>
      <c r="RH213" s="20"/>
      <c r="RI213" s="20"/>
      <c r="RJ213" s="20"/>
      <c r="RK213" s="20"/>
      <c r="RL213" s="20"/>
      <c r="RM213" s="20"/>
      <c r="RN213" s="20"/>
      <c r="RO213" s="20"/>
      <c r="RP213" s="20"/>
      <c r="RQ213" s="20"/>
      <c r="RR213" s="20"/>
      <c r="RS213" s="20"/>
      <c r="RT213" s="20"/>
      <c r="RU213" s="20"/>
      <c r="RV213" s="20"/>
      <c r="RW213" s="20"/>
      <c r="RX213" s="20"/>
      <c r="RY213" s="20"/>
      <c r="RZ213" s="20"/>
      <c r="SA213" s="20"/>
      <c r="SB213" s="20"/>
      <c r="SC213" s="20"/>
      <c r="SD213" s="20"/>
      <c r="SE213" s="20"/>
      <c r="SF213" s="20"/>
      <c r="SG213" s="20"/>
      <c r="SH213" s="20"/>
      <c r="SI213" s="20"/>
      <c r="SJ213" s="20"/>
      <c r="SK213" s="20"/>
      <c r="SL213" s="20"/>
      <c r="SM213" s="20"/>
      <c r="SN213" s="20"/>
      <c r="SO213" s="20"/>
      <c r="SP213" s="20"/>
      <c r="SQ213" s="20"/>
      <c r="SR213" s="20"/>
      <c r="SS213" s="20"/>
      <c r="ST213" s="20"/>
      <c r="SU213" s="20"/>
      <c r="SV213" s="20"/>
      <c r="SW213" s="20"/>
      <c r="SX213" s="20"/>
      <c r="SY213" s="20"/>
      <c r="SZ213" s="20"/>
      <c r="TA213" s="20"/>
      <c r="TB213" s="20"/>
      <c r="TC213" s="20"/>
      <c r="TD213" s="20"/>
      <c r="TE213" s="20"/>
      <c r="TF213" s="20"/>
      <c r="TG213" s="20"/>
      <c r="TH213" s="20"/>
      <c r="TI213" s="20"/>
    </row>
    <row r="214" spans="1:529" s="12" customFormat="1" ht="47.25" hidden="1" customHeight="1" x14ac:dyDescent="0.25">
      <c r="A214" s="79" t="s">
        <v>377</v>
      </c>
      <c r="B214" s="80">
        <f>'дод 5'!A172</f>
        <v>7462</v>
      </c>
      <c r="C214" s="79" t="s">
        <v>403</v>
      </c>
      <c r="D214" s="112" t="str">
        <f>'дод 5'!C172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4" s="121">
        <v>0</v>
      </c>
      <c r="F214" s="121"/>
      <c r="G214" s="121"/>
      <c r="H214" s="121"/>
      <c r="I214" s="121"/>
      <c r="J214" s="121"/>
      <c r="K214" s="128" t="e">
        <f t="shared" si="145"/>
        <v>#DIV/0!</v>
      </c>
      <c r="L214" s="121">
        <f t="shared" si="141"/>
        <v>0</v>
      </c>
      <c r="M214" s="121"/>
      <c r="N214" s="121"/>
      <c r="O214" s="121"/>
      <c r="P214" s="121"/>
      <c r="Q214" s="121"/>
      <c r="R214" s="121">
        <f t="shared" si="142"/>
        <v>0</v>
      </c>
      <c r="S214" s="121"/>
      <c r="T214" s="121"/>
      <c r="U214" s="121"/>
      <c r="V214" s="121"/>
      <c r="W214" s="121"/>
      <c r="X214" s="122" t="e">
        <f t="shared" si="143"/>
        <v>#DIV/0!</v>
      </c>
      <c r="Y214" s="123">
        <f t="shared" si="144"/>
        <v>0</v>
      </c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13"/>
      <c r="NN214" s="13"/>
      <c r="NO214" s="13"/>
      <c r="NP214" s="13"/>
      <c r="NQ214" s="13"/>
      <c r="NR214" s="13"/>
      <c r="NS214" s="13"/>
      <c r="NT214" s="13"/>
      <c r="NU214" s="13"/>
      <c r="NV214" s="13"/>
      <c r="NW214" s="13"/>
      <c r="NX214" s="13"/>
      <c r="NY214" s="13"/>
      <c r="NZ214" s="13"/>
      <c r="OA214" s="13"/>
      <c r="OB214" s="13"/>
      <c r="OC214" s="13"/>
      <c r="OD214" s="13"/>
      <c r="OE214" s="13"/>
      <c r="OF214" s="13"/>
      <c r="OG214" s="13"/>
      <c r="OH214" s="13"/>
      <c r="OI214" s="13"/>
      <c r="OJ214" s="13"/>
      <c r="OK214" s="13"/>
      <c r="OL214" s="13"/>
      <c r="OM214" s="13"/>
      <c r="ON214" s="13"/>
      <c r="OO214" s="13"/>
      <c r="OP214" s="13"/>
      <c r="OQ214" s="13"/>
      <c r="OR214" s="13"/>
      <c r="OS214" s="13"/>
      <c r="OT214" s="13"/>
      <c r="OU214" s="13"/>
      <c r="OV214" s="13"/>
      <c r="OW214" s="13"/>
      <c r="OX214" s="13"/>
      <c r="OY214" s="13"/>
      <c r="OZ214" s="13"/>
      <c r="PA214" s="13"/>
      <c r="PB214" s="13"/>
      <c r="PC214" s="13"/>
      <c r="PD214" s="13"/>
      <c r="PE214" s="13"/>
      <c r="PF214" s="13"/>
      <c r="PG214" s="13"/>
      <c r="PH214" s="13"/>
      <c r="PI214" s="13"/>
      <c r="PJ214" s="13"/>
      <c r="PK214" s="13"/>
      <c r="PL214" s="13"/>
      <c r="PM214" s="13"/>
      <c r="PN214" s="13"/>
      <c r="PO214" s="13"/>
      <c r="PP214" s="13"/>
      <c r="PQ214" s="13"/>
      <c r="PR214" s="13"/>
      <c r="PS214" s="13"/>
      <c r="PT214" s="13"/>
      <c r="PU214" s="13"/>
      <c r="PV214" s="13"/>
      <c r="PW214" s="13"/>
      <c r="PX214" s="13"/>
      <c r="PY214" s="13"/>
      <c r="PZ214" s="13"/>
      <c r="QA214" s="13"/>
      <c r="QB214" s="13"/>
      <c r="QC214" s="13"/>
      <c r="QD214" s="13"/>
      <c r="QE214" s="13"/>
      <c r="QF214" s="13"/>
      <c r="QG214" s="13"/>
      <c r="QH214" s="13"/>
      <c r="QI214" s="13"/>
      <c r="QJ214" s="13"/>
      <c r="QK214" s="13"/>
      <c r="QL214" s="13"/>
      <c r="QM214" s="13"/>
      <c r="QN214" s="13"/>
      <c r="QO214" s="13"/>
      <c r="QP214" s="13"/>
      <c r="QQ214" s="13"/>
      <c r="QR214" s="13"/>
      <c r="QS214" s="13"/>
      <c r="QT214" s="13"/>
      <c r="QU214" s="13"/>
      <c r="QV214" s="13"/>
      <c r="QW214" s="13"/>
      <c r="QX214" s="13"/>
      <c r="QY214" s="13"/>
      <c r="QZ214" s="13"/>
      <c r="RA214" s="13"/>
      <c r="RB214" s="13"/>
      <c r="RC214" s="13"/>
      <c r="RD214" s="13"/>
      <c r="RE214" s="13"/>
      <c r="RF214" s="13"/>
      <c r="RG214" s="13"/>
      <c r="RH214" s="13"/>
      <c r="RI214" s="13"/>
      <c r="RJ214" s="13"/>
      <c r="RK214" s="13"/>
      <c r="RL214" s="13"/>
      <c r="RM214" s="13"/>
      <c r="RN214" s="13"/>
      <c r="RO214" s="13"/>
      <c r="RP214" s="13"/>
      <c r="RQ214" s="13"/>
      <c r="RR214" s="13"/>
      <c r="RS214" s="13"/>
      <c r="RT214" s="13"/>
      <c r="RU214" s="13"/>
      <c r="RV214" s="13"/>
      <c r="RW214" s="13"/>
      <c r="RX214" s="13"/>
      <c r="RY214" s="13"/>
      <c r="RZ214" s="13"/>
      <c r="SA214" s="13"/>
      <c r="SB214" s="13"/>
      <c r="SC214" s="13"/>
      <c r="SD214" s="13"/>
      <c r="SE214" s="13"/>
      <c r="SF214" s="13"/>
      <c r="SG214" s="13"/>
      <c r="SH214" s="13"/>
      <c r="SI214" s="13"/>
      <c r="SJ214" s="13"/>
      <c r="SK214" s="13"/>
      <c r="SL214" s="13"/>
      <c r="SM214" s="13"/>
      <c r="SN214" s="13"/>
      <c r="SO214" s="13"/>
      <c r="SP214" s="13"/>
      <c r="SQ214" s="13"/>
      <c r="SR214" s="13"/>
      <c r="SS214" s="13"/>
      <c r="ST214" s="13"/>
      <c r="SU214" s="13"/>
      <c r="SV214" s="13"/>
      <c r="SW214" s="13"/>
      <c r="SX214" s="13"/>
      <c r="SY214" s="13"/>
      <c r="SZ214" s="13"/>
      <c r="TA214" s="13"/>
      <c r="TB214" s="13"/>
      <c r="TC214" s="13"/>
      <c r="TD214" s="13"/>
      <c r="TE214" s="13"/>
      <c r="TF214" s="13"/>
      <c r="TG214" s="13"/>
      <c r="TH214" s="13"/>
      <c r="TI214" s="13"/>
    </row>
    <row r="215" spans="1:529" s="14" customFormat="1" ht="95.25" hidden="1" customHeight="1" x14ac:dyDescent="0.25">
      <c r="A215" s="99"/>
      <c r="B215" s="100"/>
      <c r="C215" s="100"/>
      <c r="D215" s="90" t="s">
        <v>400</v>
      </c>
      <c r="E215" s="124">
        <v>0</v>
      </c>
      <c r="F215" s="124"/>
      <c r="G215" s="124"/>
      <c r="H215" s="124"/>
      <c r="I215" s="124"/>
      <c r="J215" s="124"/>
      <c r="K215" s="128" t="e">
        <f t="shared" si="145"/>
        <v>#DIV/0!</v>
      </c>
      <c r="L215" s="121">
        <f t="shared" si="141"/>
        <v>0</v>
      </c>
      <c r="M215" s="124"/>
      <c r="N215" s="124"/>
      <c r="O215" s="124"/>
      <c r="P215" s="124"/>
      <c r="Q215" s="124"/>
      <c r="R215" s="121">
        <f t="shared" si="142"/>
        <v>0</v>
      </c>
      <c r="S215" s="124"/>
      <c r="T215" s="124"/>
      <c r="U215" s="124"/>
      <c r="V215" s="124"/>
      <c r="W215" s="124"/>
      <c r="X215" s="122" t="e">
        <f t="shared" si="143"/>
        <v>#DIV/0!</v>
      </c>
      <c r="Y215" s="123">
        <f t="shared" si="144"/>
        <v>0</v>
      </c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  <c r="JP215" s="20"/>
      <c r="JQ215" s="20"/>
      <c r="JR215" s="20"/>
      <c r="JS215" s="20"/>
      <c r="JT215" s="20"/>
      <c r="JU215" s="20"/>
      <c r="JV215" s="20"/>
      <c r="JW215" s="20"/>
      <c r="JX215" s="20"/>
      <c r="JY215" s="20"/>
      <c r="JZ215" s="20"/>
      <c r="KA215" s="20"/>
      <c r="KB215" s="20"/>
      <c r="KC215" s="20"/>
      <c r="KD215" s="20"/>
      <c r="KE215" s="20"/>
      <c r="KF215" s="20"/>
      <c r="KG215" s="20"/>
      <c r="KH215" s="20"/>
      <c r="KI215" s="20"/>
      <c r="KJ215" s="20"/>
      <c r="KK215" s="20"/>
      <c r="KL215" s="20"/>
      <c r="KM215" s="20"/>
      <c r="KN215" s="20"/>
      <c r="KO215" s="20"/>
      <c r="KP215" s="20"/>
      <c r="KQ215" s="20"/>
      <c r="KR215" s="20"/>
      <c r="KS215" s="20"/>
      <c r="KT215" s="20"/>
      <c r="KU215" s="20"/>
      <c r="KV215" s="20"/>
      <c r="KW215" s="20"/>
      <c r="KX215" s="20"/>
      <c r="KY215" s="20"/>
      <c r="KZ215" s="20"/>
      <c r="LA215" s="20"/>
      <c r="LB215" s="20"/>
      <c r="LC215" s="20"/>
      <c r="LD215" s="20"/>
      <c r="LE215" s="20"/>
      <c r="LF215" s="20"/>
      <c r="LG215" s="20"/>
      <c r="LH215" s="20"/>
      <c r="LI215" s="20"/>
      <c r="LJ215" s="20"/>
      <c r="LK215" s="20"/>
      <c r="LL215" s="20"/>
      <c r="LM215" s="20"/>
      <c r="LN215" s="20"/>
      <c r="LO215" s="20"/>
      <c r="LP215" s="20"/>
      <c r="LQ215" s="20"/>
      <c r="LR215" s="20"/>
      <c r="LS215" s="20"/>
      <c r="LT215" s="20"/>
      <c r="LU215" s="20"/>
      <c r="LV215" s="20"/>
      <c r="LW215" s="20"/>
      <c r="LX215" s="20"/>
      <c r="LY215" s="20"/>
      <c r="LZ215" s="20"/>
      <c r="MA215" s="20"/>
      <c r="MB215" s="20"/>
      <c r="MC215" s="20"/>
      <c r="MD215" s="20"/>
      <c r="ME215" s="20"/>
      <c r="MF215" s="20"/>
      <c r="MG215" s="20"/>
      <c r="MH215" s="20"/>
      <c r="MI215" s="20"/>
      <c r="MJ215" s="20"/>
      <c r="MK215" s="20"/>
      <c r="ML215" s="20"/>
      <c r="MM215" s="20"/>
      <c r="MN215" s="20"/>
      <c r="MO215" s="20"/>
      <c r="MP215" s="20"/>
      <c r="MQ215" s="20"/>
      <c r="MR215" s="20"/>
      <c r="MS215" s="20"/>
      <c r="MT215" s="20"/>
      <c r="MU215" s="20"/>
      <c r="MV215" s="20"/>
      <c r="MW215" s="20"/>
      <c r="MX215" s="20"/>
      <c r="MY215" s="20"/>
      <c r="MZ215" s="20"/>
      <c r="NA215" s="20"/>
      <c r="NB215" s="20"/>
      <c r="NC215" s="20"/>
      <c r="ND215" s="20"/>
      <c r="NE215" s="20"/>
      <c r="NF215" s="20"/>
      <c r="NG215" s="20"/>
      <c r="NH215" s="20"/>
      <c r="NI215" s="20"/>
      <c r="NJ215" s="20"/>
      <c r="NK215" s="20"/>
      <c r="NL215" s="20"/>
      <c r="NM215" s="20"/>
      <c r="NN215" s="20"/>
      <c r="NO215" s="20"/>
      <c r="NP215" s="20"/>
      <c r="NQ215" s="20"/>
      <c r="NR215" s="20"/>
      <c r="NS215" s="20"/>
      <c r="NT215" s="20"/>
      <c r="NU215" s="20"/>
      <c r="NV215" s="20"/>
      <c r="NW215" s="20"/>
      <c r="NX215" s="20"/>
      <c r="NY215" s="20"/>
      <c r="NZ215" s="20"/>
      <c r="OA215" s="20"/>
      <c r="OB215" s="20"/>
      <c r="OC215" s="20"/>
      <c r="OD215" s="20"/>
      <c r="OE215" s="20"/>
      <c r="OF215" s="20"/>
      <c r="OG215" s="20"/>
      <c r="OH215" s="20"/>
      <c r="OI215" s="20"/>
      <c r="OJ215" s="20"/>
      <c r="OK215" s="20"/>
      <c r="OL215" s="20"/>
      <c r="OM215" s="20"/>
      <c r="ON215" s="20"/>
      <c r="OO215" s="20"/>
      <c r="OP215" s="20"/>
      <c r="OQ215" s="20"/>
      <c r="OR215" s="20"/>
      <c r="OS215" s="20"/>
      <c r="OT215" s="20"/>
      <c r="OU215" s="20"/>
      <c r="OV215" s="20"/>
      <c r="OW215" s="20"/>
      <c r="OX215" s="20"/>
      <c r="OY215" s="20"/>
      <c r="OZ215" s="20"/>
      <c r="PA215" s="20"/>
      <c r="PB215" s="20"/>
      <c r="PC215" s="20"/>
      <c r="PD215" s="20"/>
      <c r="PE215" s="20"/>
      <c r="PF215" s="20"/>
      <c r="PG215" s="20"/>
      <c r="PH215" s="20"/>
      <c r="PI215" s="20"/>
      <c r="PJ215" s="20"/>
      <c r="PK215" s="20"/>
      <c r="PL215" s="20"/>
      <c r="PM215" s="20"/>
      <c r="PN215" s="20"/>
      <c r="PO215" s="20"/>
      <c r="PP215" s="20"/>
      <c r="PQ215" s="20"/>
      <c r="PR215" s="20"/>
      <c r="PS215" s="20"/>
      <c r="PT215" s="20"/>
      <c r="PU215" s="20"/>
      <c r="PV215" s="20"/>
      <c r="PW215" s="20"/>
      <c r="PX215" s="20"/>
      <c r="PY215" s="20"/>
      <c r="PZ215" s="20"/>
      <c r="QA215" s="20"/>
      <c r="QB215" s="20"/>
      <c r="QC215" s="20"/>
      <c r="QD215" s="20"/>
      <c r="QE215" s="20"/>
      <c r="QF215" s="20"/>
      <c r="QG215" s="20"/>
      <c r="QH215" s="20"/>
      <c r="QI215" s="20"/>
      <c r="QJ215" s="20"/>
      <c r="QK215" s="20"/>
      <c r="QL215" s="20"/>
      <c r="QM215" s="20"/>
      <c r="QN215" s="20"/>
      <c r="QO215" s="20"/>
      <c r="QP215" s="20"/>
      <c r="QQ215" s="20"/>
      <c r="QR215" s="20"/>
      <c r="QS215" s="20"/>
      <c r="QT215" s="20"/>
      <c r="QU215" s="20"/>
      <c r="QV215" s="20"/>
      <c r="QW215" s="20"/>
      <c r="QX215" s="20"/>
      <c r="QY215" s="20"/>
      <c r="QZ215" s="20"/>
      <c r="RA215" s="20"/>
      <c r="RB215" s="20"/>
      <c r="RC215" s="20"/>
      <c r="RD215" s="20"/>
      <c r="RE215" s="20"/>
      <c r="RF215" s="20"/>
      <c r="RG215" s="20"/>
      <c r="RH215" s="20"/>
      <c r="RI215" s="20"/>
      <c r="RJ215" s="20"/>
      <c r="RK215" s="20"/>
      <c r="RL215" s="20"/>
      <c r="RM215" s="20"/>
      <c r="RN215" s="20"/>
      <c r="RO215" s="20"/>
      <c r="RP215" s="20"/>
      <c r="RQ215" s="20"/>
      <c r="RR215" s="20"/>
      <c r="RS215" s="20"/>
      <c r="RT215" s="20"/>
      <c r="RU215" s="20"/>
      <c r="RV215" s="20"/>
      <c r="RW215" s="20"/>
      <c r="RX215" s="20"/>
      <c r="RY215" s="20"/>
      <c r="RZ215" s="20"/>
      <c r="SA215" s="20"/>
      <c r="SB215" s="20"/>
      <c r="SC215" s="20"/>
      <c r="SD215" s="20"/>
      <c r="SE215" s="20"/>
      <c r="SF215" s="20"/>
      <c r="SG215" s="20"/>
      <c r="SH215" s="20"/>
      <c r="SI215" s="20"/>
      <c r="SJ215" s="20"/>
      <c r="SK215" s="20"/>
      <c r="SL215" s="20"/>
      <c r="SM215" s="20"/>
      <c r="SN215" s="20"/>
      <c r="SO215" s="20"/>
      <c r="SP215" s="20"/>
      <c r="SQ215" s="20"/>
      <c r="SR215" s="20"/>
      <c r="SS215" s="20"/>
      <c r="ST215" s="20"/>
      <c r="SU215" s="20"/>
      <c r="SV215" s="20"/>
      <c r="SW215" s="20"/>
      <c r="SX215" s="20"/>
      <c r="SY215" s="20"/>
      <c r="SZ215" s="20"/>
      <c r="TA215" s="20"/>
      <c r="TB215" s="20"/>
      <c r="TC215" s="20"/>
      <c r="TD215" s="20"/>
      <c r="TE215" s="20"/>
      <c r="TF215" s="20"/>
      <c r="TG215" s="20"/>
      <c r="TH215" s="20"/>
      <c r="TI215" s="20"/>
    </row>
    <row r="216" spans="1:529" s="14" customFormat="1" ht="60" hidden="1" customHeight="1" x14ac:dyDescent="0.25">
      <c r="A216" s="99"/>
      <c r="B216" s="100"/>
      <c r="C216" s="100"/>
      <c r="D216" s="90" t="s">
        <v>447</v>
      </c>
      <c r="E216" s="124">
        <v>0</v>
      </c>
      <c r="F216" s="124"/>
      <c r="G216" s="124"/>
      <c r="H216" s="124"/>
      <c r="I216" s="124"/>
      <c r="J216" s="124"/>
      <c r="K216" s="128" t="e">
        <f t="shared" si="145"/>
        <v>#DIV/0!</v>
      </c>
      <c r="L216" s="121">
        <f t="shared" si="141"/>
        <v>0</v>
      </c>
      <c r="M216" s="124"/>
      <c r="N216" s="124"/>
      <c r="O216" s="124"/>
      <c r="P216" s="124"/>
      <c r="Q216" s="124"/>
      <c r="R216" s="121">
        <f t="shared" si="142"/>
        <v>0</v>
      </c>
      <c r="S216" s="124"/>
      <c r="T216" s="124"/>
      <c r="U216" s="124"/>
      <c r="V216" s="124"/>
      <c r="W216" s="124"/>
      <c r="X216" s="122" t="e">
        <f t="shared" si="143"/>
        <v>#DIV/0!</v>
      </c>
      <c r="Y216" s="123">
        <f t="shared" si="144"/>
        <v>0</v>
      </c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  <c r="IW216" s="20"/>
      <c r="IX216" s="20"/>
      <c r="IY216" s="20"/>
      <c r="IZ216" s="20"/>
      <c r="JA216" s="20"/>
      <c r="JB216" s="20"/>
      <c r="JC216" s="20"/>
      <c r="JD216" s="20"/>
      <c r="JE216" s="20"/>
      <c r="JF216" s="20"/>
      <c r="JG216" s="20"/>
      <c r="JH216" s="20"/>
      <c r="JI216" s="20"/>
      <c r="JJ216" s="20"/>
      <c r="JK216" s="20"/>
      <c r="JL216" s="20"/>
      <c r="JM216" s="20"/>
      <c r="JN216" s="20"/>
      <c r="JO216" s="20"/>
      <c r="JP216" s="20"/>
      <c r="JQ216" s="20"/>
      <c r="JR216" s="20"/>
      <c r="JS216" s="20"/>
      <c r="JT216" s="20"/>
      <c r="JU216" s="20"/>
      <c r="JV216" s="20"/>
      <c r="JW216" s="20"/>
      <c r="JX216" s="20"/>
      <c r="JY216" s="20"/>
      <c r="JZ216" s="20"/>
      <c r="KA216" s="20"/>
      <c r="KB216" s="20"/>
      <c r="KC216" s="20"/>
      <c r="KD216" s="20"/>
      <c r="KE216" s="20"/>
      <c r="KF216" s="20"/>
      <c r="KG216" s="20"/>
      <c r="KH216" s="20"/>
      <c r="KI216" s="20"/>
      <c r="KJ216" s="20"/>
      <c r="KK216" s="20"/>
      <c r="KL216" s="20"/>
      <c r="KM216" s="20"/>
      <c r="KN216" s="20"/>
      <c r="KO216" s="20"/>
      <c r="KP216" s="20"/>
      <c r="KQ216" s="20"/>
      <c r="KR216" s="20"/>
      <c r="KS216" s="20"/>
      <c r="KT216" s="20"/>
      <c r="KU216" s="20"/>
      <c r="KV216" s="20"/>
      <c r="KW216" s="20"/>
      <c r="KX216" s="20"/>
      <c r="KY216" s="20"/>
      <c r="KZ216" s="20"/>
      <c r="LA216" s="20"/>
      <c r="LB216" s="20"/>
      <c r="LC216" s="20"/>
      <c r="LD216" s="20"/>
      <c r="LE216" s="20"/>
      <c r="LF216" s="20"/>
      <c r="LG216" s="20"/>
      <c r="LH216" s="20"/>
      <c r="LI216" s="20"/>
      <c r="LJ216" s="20"/>
      <c r="LK216" s="20"/>
      <c r="LL216" s="20"/>
      <c r="LM216" s="20"/>
      <c r="LN216" s="20"/>
      <c r="LO216" s="20"/>
      <c r="LP216" s="20"/>
      <c r="LQ216" s="20"/>
      <c r="LR216" s="20"/>
      <c r="LS216" s="20"/>
      <c r="LT216" s="20"/>
      <c r="LU216" s="20"/>
      <c r="LV216" s="20"/>
      <c r="LW216" s="20"/>
      <c r="LX216" s="20"/>
      <c r="LY216" s="20"/>
      <c r="LZ216" s="20"/>
      <c r="MA216" s="20"/>
      <c r="MB216" s="20"/>
      <c r="MC216" s="20"/>
      <c r="MD216" s="20"/>
      <c r="ME216" s="20"/>
      <c r="MF216" s="20"/>
      <c r="MG216" s="20"/>
      <c r="MH216" s="20"/>
      <c r="MI216" s="20"/>
      <c r="MJ216" s="20"/>
      <c r="MK216" s="20"/>
      <c r="ML216" s="20"/>
      <c r="MM216" s="20"/>
      <c r="MN216" s="20"/>
      <c r="MO216" s="20"/>
      <c r="MP216" s="20"/>
      <c r="MQ216" s="20"/>
      <c r="MR216" s="20"/>
      <c r="MS216" s="20"/>
      <c r="MT216" s="20"/>
      <c r="MU216" s="20"/>
      <c r="MV216" s="20"/>
      <c r="MW216" s="20"/>
      <c r="MX216" s="20"/>
      <c r="MY216" s="20"/>
      <c r="MZ216" s="20"/>
      <c r="NA216" s="20"/>
      <c r="NB216" s="20"/>
      <c r="NC216" s="20"/>
      <c r="ND216" s="20"/>
      <c r="NE216" s="20"/>
      <c r="NF216" s="20"/>
      <c r="NG216" s="20"/>
      <c r="NH216" s="20"/>
      <c r="NI216" s="20"/>
      <c r="NJ216" s="20"/>
      <c r="NK216" s="20"/>
      <c r="NL216" s="20"/>
      <c r="NM216" s="20"/>
      <c r="NN216" s="20"/>
      <c r="NO216" s="20"/>
      <c r="NP216" s="20"/>
      <c r="NQ216" s="20"/>
      <c r="NR216" s="20"/>
      <c r="NS216" s="20"/>
      <c r="NT216" s="20"/>
      <c r="NU216" s="20"/>
      <c r="NV216" s="20"/>
      <c r="NW216" s="20"/>
      <c r="NX216" s="20"/>
      <c r="NY216" s="20"/>
      <c r="NZ216" s="20"/>
      <c r="OA216" s="20"/>
      <c r="OB216" s="20"/>
      <c r="OC216" s="20"/>
      <c r="OD216" s="20"/>
      <c r="OE216" s="20"/>
      <c r="OF216" s="20"/>
      <c r="OG216" s="20"/>
      <c r="OH216" s="20"/>
      <c r="OI216" s="20"/>
      <c r="OJ216" s="20"/>
      <c r="OK216" s="20"/>
      <c r="OL216" s="20"/>
      <c r="OM216" s="20"/>
      <c r="ON216" s="20"/>
      <c r="OO216" s="20"/>
      <c r="OP216" s="20"/>
      <c r="OQ216" s="20"/>
      <c r="OR216" s="20"/>
      <c r="OS216" s="20"/>
      <c r="OT216" s="20"/>
      <c r="OU216" s="20"/>
      <c r="OV216" s="20"/>
      <c r="OW216" s="20"/>
      <c r="OX216" s="20"/>
      <c r="OY216" s="20"/>
      <c r="OZ216" s="20"/>
      <c r="PA216" s="20"/>
      <c r="PB216" s="20"/>
      <c r="PC216" s="20"/>
      <c r="PD216" s="20"/>
      <c r="PE216" s="20"/>
      <c r="PF216" s="20"/>
      <c r="PG216" s="20"/>
      <c r="PH216" s="20"/>
      <c r="PI216" s="20"/>
      <c r="PJ216" s="20"/>
      <c r="PK216" s="20"/>
      <c r="PL216" s="20"/>
      <c r="PM216" s="20"/>
      <c r="PN216" s="20"/>
      <c r="PO216" s="20"/>
      <c r="PP216" s="20"/>
      <c r="PQ216" s="20"/>
      <c r="PR216" s="20"/>
      <c r="PS216" s="20"/>
      <c r="PT216" s="20"/>
      <c r="PU216" s="20"/>
      <c r="PV216" s="20"/>
      <c r="PW216" s="20"/>
      <c r="PX216" s="20"/>
      <c r="PY216" s="20"/>
      <c r="PZ216" s="20"/>
      <c r="QA216" s="20"/>
      <c r="QB216" s="20"/>
      <c r="QC216" s="20"/>
      <c r="QD216" s="20"/>
      <c r="QE216" s="20"/>
      <c r="QF216" s="20"/>
      <c r="QG216" s="20"/>
      <c r="QH216" s="20"/>
      <c r="QI216" s="20"/>
      <c r="QJ216" s="20"/>
      <c r="QK216" s="20"/>
      <c r="QL216" s="20"/>
      <c r="QM216" s="20"/>
      <c r="QN216" s="20"/>
      <c r="QO216" s="20"/>
      <c r="QP216" s="20"/>
      <c r="QQ216" s="20"/>
      <c r="QR216" s="20"/>
      <c r="QS216" s="20"/>
      <c r="QT216" s="20"/>
      <c r="QU216" s="20"/>
      <c r="QV216" s="20"/>
      <c r="QW216" s="20"/>
      <c r="QX216" s="20"/>
      <c r="QY216" s="20"/>
      <c r="QZ216" s="20"/>
      <c r="RA216" s="20"/>
      <c r="RB216" s="20"/>
      <c r="RC216" s="20"/>
      <c r="RD216" s="20"/>
      <c r="RE216" s="20"/>
      <c r="RF216" s="20"/>
      <c r="RG216" s="20"/>
      <c r="RH216" s="20"/>
      <c r="RI216" s="20"/>
      <c r="RJ216" s="20"/>
      <c r="RK216" s="20"/>
      <c r="RL216" s="20"/>
      <c r="RM216" s="20"/>
      <c r="RN216" s="20"/>
      <c r="RO216" s="20"/>
      <c r="RP216" s="20"/>
      <c r="RQ216" s="20"/>
      <c r="RR216" s="20"/>
      <c r="RS216" s="20"/>
      <c r="RT216" s="20"/>
      <c r="RU216" s="20"/>
      <c r="RV216" s="20"/>
      <c r="RW216" s="20"/>
      <c r="RX216" s="20"/>
      <c r="RY216" s="20"/>
      <c r="RZ216" s="20"/>
      <c r="SA216" s="20"/>
      <c r="SB216" s="20"/>
      <c r="SC216" s="20"/>
      <c r="SD216" s="20"/>
      <c r="SE216" s="20"/>
      <c r="SF216" s="20"/>
      <c r="SG216" s="20"/>
      <c r="SH216" s="20"/>
      <c r="SI216" s="20"/>
      <c r="SJ216" s="20"/>
      <c r="SK216" s="20"/>
      <c r="SL216" s="20"/>
      <c r="SM216" s="20"/>
      <c r="SN216" s="20"/>
      <c r="SO216" s="20"/>
      <c r="SP216" s="20"/>
      <c r="SQ216" s="20"/>
      <c r="SR216" s="20"/>
      <c r="SS216" s="20"/>
      <c r="ST216" s="20"/>
      <c r="SU216" s="20"/>
      <c r="SV216" s="20"/>
      <c r="SW216" s="20"/>
      <c r="SX216" s="20"/>
      <c r="SY216" s="20"/>
      <c r="SZ216" s="20"/>
      <c r="TA216" s="20"/>
      <c r="TB216" s="20"/>
      <c r="TC216" s="20"/>
      <c r="TD216" s="20"/>
      <c r="TE216" s="20"/>
      <c r="TF216" s="20"/>
      <c r="TG216" s="20"/>
      <c r="TH216" s="20"/>
      <c r="TI216" s="20"/>
    </row>
    <row r="217" spans="1:529" s="14" customFormat="1" ht="33.75" hidden="1" customHeight="1" x14ac:dyDescent="0.25">
      <c r="A217" s="79" t="s">
        <v>432</v>
      </c>
      <c r="B217" s="80">
        <v>7530</v>
      </c>
      <c r="C217" s="79" t="s">
        <v>239</v>
      </c>
      <c r="D217" s="101" t="s">
        <v>237</v>
      </c>
      <c r="E217" s="121">
        <v>0</v>
      </c>
      <c r="F217" s="124"/>
      <c r="G217" s="124"/>
      <c r="H217" s="124"/>
      <c r="I217" s="124"/>
      <c r="J217" s="124"/>
      <c r="K217" s="128" t="e">
        <f t="shared" si="145"/>
        <v>#DIV/0!</v>
      </c>
      <c r="L217" s="121">
        <f t="shared" si="141"/>
        <v>0</v>
      </c>
      <c r="M217" s="121"/>
      <c r="N217" s="121"/>
      <c r="O217" s="121"/>
      <c r="P217" s="121"/>
      <c r="Q217" s="121"/>
      <c r="R217" s="121">
        <f t="shared" si="142"/>
        <v>0</v>
      </c>
      <c r="S217" s="121"/>
      <c r="T217" s="121"/>
      <c r="U217" s="121"/>
      <c r="V217" s="121"/>
      <c r="W217" s="121"/>
      <c r="X217" s="122" t="e">
        <f t="shared" si="143"/>
        <v>#DIV/0!</v>
      </c>
      <c r="Y217" s="123">
        <f t="shared" si="144"/>
        <v>0</v>
      </c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  <c r="IW217" s="20"/>
      <c r="IX217" s="20"/>
      <c r="IY217" s="20"/>
      <c r="IZ217" s="20"/>
      <c r="JA217" s="20"/>
      <c r="JB217" s="20"/>
      <c r="JC217" s="20"/>
      <c r="JD217" s="20"/>
      <c r="JE217" s="20"/>
      <c r="JF217" s="20"/>
      <c r="JG217" s="20"/>
      <c r="JH217" s="20"/>
      <c r="JI217" s="20"/>
      <c r="JJ217" s="20"/>
      <c r="JK217" s="20"/>
      <c r="JL217" s="20"/>
      <c r="JM217" s="20"/>
      <c r="JN217" s="20"/>
      <c r="JO217" s="20"/>
      <c r="JP217" s="20"/>
      <c r="JQ217" s="20"/>
      <c r="JR217" s="20"/>
      <c r="JS217" s="20"/>
      <c r="JT217" s="20"/>
      <c r="JU217" s="20"/>
      <c r="JV217" s="20"/>
      <c r="JW217" s="20"/>
      <c r="JX217" s="20"/>
      <c r="JY217" s="20"/>
      <c r="JZ217" s="20"/>
      <c r="KA217" s="20"/>
      <c r="KB217" s="20"/>
      <c r="KC217" s="20"/>
      <c r="KD217" s="20"/>
      <c r="KE217" s="20"/>
      <c r="KF217" s="20"/>
      <c r="KG217" s="20"/>
      <c r="KH217" s="20"/>
      <c r="KI217" s="20"/>
      <c r="KJ217" s="20"/>
      <c r="KK217" s="20"/>
      <c r="KL217" s="20"/>
      <c r="KM217" s="20"/>
      <c r="KN217" s="20"/>
      <c r="KO217" s="20"/>
      <c r="KP217" s="20"/>
      <c r="KQ217" s="20"/>
      <c r="KR217" s="20"/>
      <c r="KS217" s="20"/>
      <c r="KT217" s="20"/>
      <c r="KU217" s="20"/>
      <c r="KV217" s="20"/>
      <c r="KW217" s="20"/>
      <c r="KX217" s="20"/>
      <c r="KY217" s="20"/>
      <c r="KZ217" s="20"/>
      <c r="LA217" s="20"/>
      <c r="LB217" s="20"/>
      <c r="LC217" s="20"/>
      <c r="LD217" s="20"/>
      <c r="LE217" s="20"/>
      <c r="LF217" s="20"/>
      <c r="LG217" s="20"/>
      <c r="LH217" s="20"/>
      <c r="LI217" s="20"/>
      <c r="LJ217" s="20"/>
      <c r="LK217" s="20"/>
      <c r="LL217" s="20"/>
      <c r="LM217" s="20"/>
      <c r="LN217" s="20"/>
      <c r="LO217" s="20"/>
      <c r="LP217" s="20"/>
      <c r="LQ217" s="20"/>
      <c r="LR217" s="20"/>
      <c r="LS217" s="20"/>
      <c r="LT217" s="20"/>
      <c r="LU217" s="20"/>
      <c r="LV217" s="20"/>
      <c r="LW217" s="20"/>
      <c r="LX217" s="20"/>
      <c r="LY217" s="20"/>
      <c r="LZ217" s="20"/>
      <c r="MA217" s="20"/>
      <c r="MB217" s="20"/>
      <c r="MC217" s="20"/>
      <c r="MD217" s="20"/>
      <c r="ME217" s="20"/>
      <c r="MF217" s="20"/>
      <c r="MG217" s="20"/>
      <c r="MH217" s="20"/>
      <c r="MI217" s="20"/>
      <c r="MJ217" s="20"/>
      <c r="MK217" s="20"/>
      <c r="ML217" s="20"/>
      <c r="MM217" s="20"/>
      <c r="MN217" s="20"/>
      <c r="MO217" s="20"/>
      <c r="MP217" s="20"/>
      <c r="MQ217" s="20"/>
      <c r="MR217" s="20"/>
      <c r="MS217" s="20"/>
      <c r="MT217" s="20"/>
      <c r="MU217" s="20"/>
      <c r="MV217" s="20"/>
      <c r="MW217" s="20"/>
      <c r="MX217" s="20"/>
      <c r="MY217" s="20"/>
      <c r="MZ217" s="20"/>
      <c r="NA217" s="20"/>
      <c r="NB217" s="20"/>
      <c r="NC217" s="20"/>
      <c r="ND217" s="20"/>
      <c r="NE217" s="20"/>
      <c r="NF217" s="20"/>
      <c r="NG217" s="20"/>
      <c r="NH217" s="20"/>
      <c r="NI217" s="20"/>
      <c r="NJ217" s="20"/>
      <c r="NK217" s="20"/>
      <c r="NL217" s="20"/>
      <c r="NM217" s="20"/>
      <c r="NN217" s="20"/>
      <c r="NO217" s="20"/>
      <c r="NP217" s="20"/>
      <c r="NQ217" s="20"/>
      <c r="NR217" s="20"/>
      <c r="NS217" s="20"/>
      <c r="NT217" s="20"/>
      <c r="NU217" s="20"/>
      <c r="NV217" s="20"/>
      <c r="NW217" s="20"/>
      <c r="NX217" s="20"/>
      <c r="NY217" s="20"/>
      <c r="NZ217" s="20"/>
      <c r="OA217" s="20"/>
      <c r="OB217" s="20"/>
      <c r="OC217" s="20"/>
      <c r="OD217" s="20"/>
      <c r="OE217" s="20"/>
      <c r="OF217" s="20"/>
      <c r="OG217" s="20"/>
      <c r="OH217" s="20"/>
      <c r="OI217" s="20"/>
      <c r="OJ217" s="20"/>
      <c r="OK217" s="20"/>
      <c r="OL217" s="20"/>
      <c r="OM217" s="20"/>
      <c r="ON217" s="20"/>
      <c r="OO217" s="20"/>
      <c r="OP217" s="20"/>
      <c r="OQ217" s="20"/>
      <c r="OR217" s="20"/>
      <c r="OS217" s="20"/>
      <c r="OT217" s="20"/>
      <c r="OU217" s="20"/>
      <c r="OV217" s="20"/>
      <c r="OW217" s="20"/>
      <c r="OX217" s="20"/>
      <c r="OY217" s="20"/>
      <c r="OZ217" s="20"/>
      <c r="PA217" s="20"/>
      <c r="PB217" s="20"/>
      <c r="PC217" s="20"/>
      <c r="PD217" s="20"/>
      <c r="PE217" s="20"/>
      <c r="PF217" s="20"/>
      <c r="PG217" s="20"/>
      <c r="PH217" s="20"/>
      <c r="PI217" s="20"/>
      <c r="PJ217" s="20"/>
      <c r="PK217" s="20"/>
      <c r="PL217" s="20"/>
      <c r="PM217" s="20"/>
      <c r="PN217" s="20"/>
      <c r="PO217" s="20"/>
      <c r="PP217" s="20"/>
      <c r="PQ217" s="20"/>
      <c r="PR217" s="20"/>
      <c r="PS217" s="20"/>
      <c r="PT217" s="20"/>
      <c r="PU217" s="20"/>
      <c r="PV217" s="20"/>
      <c r="PW217" s="20"/>
      <c r="PX217" s="20"/>
      <c r="PY217" s="20"/>
      <c r="PZ217" s="20"/>
      <c r="QA217" s="20"/>
      <c r="QB217" s="20"/>
      <c r="QC217" s="20"/>
      <c r="QD217" s="20"/>
      <c r="QE217" s="20"/>
      <c r="QF217" s="20"/>
      <c r="QG217" s="20"/>
      <c r="QH217" s="20"/>
      <c r="QI217" s="20"/>
      <c r="QJ217" s="20"/>
      <c r="QK217" s="20"/>
      <c r="QL217" s="20"/>
      <c r="QM217" s="20"/>
      <c r="QN217" s="20"/>
      <c r="QO217" s="20"/>
      <c r="QP217" s="20"/>
      <c r="QQ217" s="20"/>
      <c r="QR217" s="20"/>
      <c r="QS217" s="20"/>
      <c r="QT217" s="20"/>
      <c r="QU217" s="20"/>
      <c r="QV217" s="20"/>
      <c r="QW217" s="20"/>
      <c r="QX217" s="20"/>
      <c r="QY217" s="20"/>
      <c r="QZ217" s="20"/>
      <c r="RA217" s="20"/>
      <c r="RB217" s="20"/>
      <c r="RC217" s="20"/>
      <c r="RD217" s="20"/>
      <c r="RE217" s="20"/>
      <c r="RF217" s="20"/>
      <c r="RG217" s="20"/>
      <c r="RH217" s="20"/>
      <c r="RI217" s="20"/>
      <c r="RJ217" s="20"/>
      <c r="RK217" s="20"/>
      <c r="RL217" s="20"/>
      <c r="RM217" s="20"/>
      <c r="RN217" s="20"/>
      <c r="RO217" s="20"/>
      <c r="RP217" s="20"/>
      <c r="RQ217" s="20"/>
      <c r="RR217" s="20"/>
      <c r="RS217" s="20"/>
      <c r="RT217" s="20"/>
      <c r="RU217" s="20"/>
      <c r="RV217" s="20"/>
      <c r="RW217" s="20"/>
      <c r="RX217" s="20"/>
      <c r="RY217" s="20"/>
      <c r="RZ217" s="20"/>
      <c r="SA217" s="20"/>
      <c r="SB217" s="20"/>
      <c r="SC217" s="20"/>
      <c r="SD217" s="20"/>
      <c r="SE217" s="20"/>
      <c r="SF217" s="20"/>
      <c r="SG217" s="20"/>
      <c r="SH217" s="20"/>
      <c r="SI217" s="20"/>
      <c r="SJ217" s="20"/>
      <c r="SK217" s="20"/>
      <c r="SL217" s="20"/>
      <c r="SM217" s="20"/>
      <c r="SN217" s="20"/>
      <c r="SO217" s="20"/>
      <c r="SP217" s="20"/>
      <c r="SQ217" s="20"/>
      <c r="SR217" s="20"/>
      <c r="SS217" s="20"/>
      <c r="ST217" s="20"/>
      <c r="SU217" s="20"/>
      <c r="SV217" s="20"/>
      <c r="SW217" s="20"/>
      <c r="SX217" s="20"/>
      <c r="SY217" s="20"/>
      <c r="SZ217" s="20"/>
      <c r="TA217" s="20"/>
      <c r="TB217" s="20"/>
      <c r="TC217" s="20"/>
      <c r="TD217" s="20"/>
      <c r="TE217" s="20"/>
      <c r="TF217" s="20"/>
      <c r="TG217" s="20"/>
      <c r="TH217" s="20"/>
      <c r="TI217" s="20"/>
    </row>
    <row r="218" spans="1:529" s="12" customFormat="1" ht="20.25" customHeight="1" x14ac:dyDescent="0.25">
      <c r="A218" s="79" t="s">
        <v>205</v>
      </c>
      <c r="B218" s="80" t="str">
        <f>'дод 5'!A181</f>
        <v>7640</v>
      </c>
      <c r="C218" s="80" t="str">
        <f>'дод 5'!B181</f>
        <v>0470</v>
      </c>
      <c r="D218" s="82" t="s">
        <v>425</v>
      </c>
      <c r="E218" s="121">
        <v>2200000</v>
      </c>
      <c r="F218" s="121"/>
      <c r="G218" s="121"/>
      <c r="H218" s="121">
        <v>314466.61</v>
      </c>
      <c r="I218" s="121"/>
      <c r="J218" s="121"/>
      <c r="K218" s="128">
        <f t="shared" si="145"/>
        <v>14.293936818181818</v>
      </c>
      <c r="L218" s="121">
        <f t="shared" si="141"/>
        <v>0</v>
      </c>
      <c r="M218" s="121"/>
      <c r="N218" s="121"/>
      <c r="O218" s="121"/>
      <c r="P218" s="121"/>
      <c r="Q218" s="121"/>
      <c r="R218" s="121">
        <f t="shared" si="142"/>
        <v>0</v>
      </c>
      <c r="S218" s="121"/>
      <c r="T218" s="121"/>
      <c r="U218" s="121"/>
      <c r="V218" s="121"/>
      <c r="W218" s="121"/>
      <c r="X218" s="122"/>
      <c r="Y218" s="123">
        <f t="shared" si="144"/>
        <v>314466.61</v>
      </c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  <c r="PI218" s="13"/>
      <c r="PJ218" s="13"/>
      <c r="PK218" s="13"/>
      <c r="PL218" s="13"/>
      <c r="PM218" s="13"/>
      <c r="PN218" s="13"/>
      <c r="PO218" s="13"/>
      <c r="PP218" s="13"/>
      <c r="PQ218" s="13"/>
      <c r="PR218" s="13"/>
      <c r="PS218" s="13"/>
      <c r="PT218" s="13"/>
      <c r="PU218" s="13"/>
      <c r="PV218" s="13"/>
      <c r="PW218" s="13"/>
      <c r="PX218" s="13"/>
      <c r="PY218" s="13"/>
      <c r="PZ218" s="13"/>
      <c r="QA218" s="13"/>
      <c r="QB218" s="13"/>
      <c r="QC218" s="13"/>
      <c r="QD218" s="13"/>
      <c r="QE218" s="13"/>
      <c r="QF218" s="13"/>
      <c r="QG218" s="13"/>
      <c r="QH218" s="13"/>
      <c r="QI218" s="13"/>
      <c r="QJ218" s="13"/>
      <c r="QK218" s="13"/>
      <c r="QL218" s="13"/>
      <c r="QM218" s="13"/>
      <c r="QN218" s="13"/>
      <c r="QO218" s="13"/>
      <c r="QP218" s="13"/>
      <c r="QQ218" s="13"/>
      <c r="QR218" s="13"/>
      <c r="QS218" s="13"/>
      <c r="QT218" s="13"/>
      <c r="QU218" s="13"/>
      <c r="QV218" s="13"/>
      <c r="QW218" s="13"/>
      <c r="QX218" s="13"/>
      <c r="QY218" s="13"/>
      <c r="QZ218" s="13"/>
      <c r="RA218" s="13"/>
      <c r="RB218" s="13"/>
      <c r="RC218" s="13"/>
      <c r="RD218" s="13"/>
      <c r="RE218" s="13"/>
      <c r="RF218" s="13"/>
      <c r="RG218" s="13"/>
      <c r="RH218" s="13"/>
      <c r="RI218" s="13"/>
      <c r="RJ218" s="13"/>
      <c r="RK218" s="13"/>
      <c r="RL218" s="13"/>
      <c r="RM218" s="13"/>
      <c r="RN218" s="13"/>
      <c r="RO218" s="13"/>
      <c r="RP218" s="13"/>
      <c r="RQ218" s="13"/>
      <c r="RR218" s="13"/>
      <c r="RS218" s="13"/>
      <c r="RT218" s="13"/>
      <c r="RU218" s="13"/>
      <c r="RV218" s="13"/>
      <c r="RW218" s="13"/>
      <c r="RX218" s="13"/>
      <c r="RY218" s="13"/>
      <c r="RZ218" s="13"/>
      <c r="SA218" s="13"/>
      <c r="SB218" s="13"/>
      <c r="SC218" s="13"/>
      <c r="SD218" s="13"/>
      <c r="SE218" s="13"/>
      <c r="SF218" s="13"/>
      <c r="SG218" s="13"/>
      <c r="SH218" s="13"/>
      <c r="SI218" s="13"/>
      <c r="SJ218" s="13"/>
      <c r="SK218" s="13"/>
      <c r="SL218" s="13"/>
      <c r="SM218" s="13"/>
      <c r="SN218" s="13"/>
      <c r="SO218" s="13"/>
      <c r="SP218" s="13"/>
      <c r="SQ218" s="13"/>
      <c r="SR218" s="13"/>
      <c r="SS218" s="13"/>
      <c r="ST218" s="13"/>
      <c r="SU218" s="13"/>
      <c r="SV218" s="13"/>
      <c r="SW218" s="13"/>
      <c r="SX218" s="13"/>
      <c r="SY218" s="13"/>
      <c r="SZ218" s="13"/>
      <c r="TA218" s="13"/>
      <c r="TB218" s="13"/>
      <c r="TC218" s="13"/>
      <c r="TD218" s="13"/>
      <c r="TE218" s="13"/>
      <c r="TF218" s="13"/>
      <c r="TG218" s="13"/>
      <c r="TH218" s="13"/>
      <c r="TI218" s="13"/>
    </row>
    <row r="219" spans="1:529" s="12" customFormat="1" ht="37.5" x14ac:dyDescent="0.25">
      <c r="A219" s="79" t="s">
        <v>334</v>
      </c>
      <c r="B219" s="80" t="str">
        <f>'дод 5'!A185</f>
        <v>7670</v>
      </c>
      <c r="C219" s="80" t="str">
        <f>'дод 5'!B185</f>
        <v>0490</v>
      </c>
      <c r="D219" s="82" t="str">
        <f>'дод 5'!C185</f>
        <v>Внески до статутного капіталу суб’єктів господарювання, у т. ч. за рахунок:</v>
      </c>
      <c r="E219" s="121">
        <v>0</v>
      </c>
      <c r="F219" s="121"/>
      <c r="G219" s="121"/>
      <c r="H219" s="121"/>
      <c r="I219" s="121"/>
      <c r="J219" s="121"/>
      <c r="K219" s="128"/>
      <c r="L219" s="121">
        <f t="shared" si="141"/>
        <v>46790000</v>
      </c>
      <c r="M219" s="121">
        <v>46790000</v>
      </c>
      <c r="N219" s="121"/>
      <c r="O219" s="121"/>
      <c r="P219" s="121"/>
      <c r="Q219" s="121">
        <v>46790000</v>
      </c>
      <c r="R219" s="121">
        <f t="shared" si="142"/>
        <v>0</v>
      </c>
      <c r="S219" s="121"/>
      <c r="T219" s="121"/>
      <c r="U219" s="121"/>
      <c r="V219" s="121"/>
      <c r="W219" s="121"/>
      <c r="X219" s="122">
        <f t="shared" si="143"/>
        <v>0</v>
      </c>
      <c r="Y219" s="123">
        <f t="shared" si="144"/>
        <v>0</v>
      </c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  <c r="PI219" s="13"/>
      <c r="PJ219" s="13"/>
      <c r="PK219" s="13"/>
      <c r="PL219" s="13"/>
      <c r="PM219" s="13"/>
      <c r="PN219" s="13"/>
      <c r="PO219" s="13"/>
      <c r="PP219" s="13"/>
      <c r="PQ219" s="13"/>
      <c r="PR219" s="13"/>
      <c r="PS219" s="13"/>
      <c r="PT219" s="13"/>
      <c r="PU219" s="13"/>
      <c r="PV219" s="13"/>
      <c r="PW219" s="13"/>
      <c r="PX219" s="13"/>
      <c r="PY219" s="13"/>
      <c r="PZ219" s="13"/>
      <c r="QA219" s="13"/>
      <c r="QB219" s="13"/>
      <c r="QC219" s="13"/>
      <c r="QD219" s="13"/>
      <c r="QE219" s="13"/>
      <c r="QF219" s="13"/>
      <c r="QG219" s="13"/>
      <c r="QH219" s="13"/>
      <c r="QI219" s="13"/>
      <c r="QJ219" s="13"/>
      <c r="QK219" s="13"/>
      <c r="QL219" s="13"/>
      <c r="QM219" s="13"/>
      <c r="QN219" s="13"/>
      <c r="QO219" s="13"/>
      <c r="QP219" s="13"/>
      <c r="QQ219" s="13"/>
      <c r="QR219" s="13"/>
      <c r="QS219" s="13"/>
      <c r="QT219" s="13"/>
      <c r="QU219" s="13"/>
      <c r="QV219" s="13"/>
      <c r="QW219" s="13"/>
      <c r="QX219" s="13"/>
      <c r="QY219" s="13"/>
      <c r="QZ219" s="13"/>
      <c r="RA219" s="13"/>
      <c r="RB219" s="13"/>
      <c r="RC219" s="13"/>
      <c r="RD219" s="13"/>
      <c r="RE219" s="13"/>
      <c r="RF219" s="13"/>
      <c r="RG219" s="13"/>
      <c r="RH219" s="13"/>
      <c r="RI219" s="13"/>
      <c r="RJ219" s="13"/>
      <c r="RK219" s="13"/>
      <c r="RL219" s="13"/>
      <c r="RM219" s="13"/>
      <c r="RN219" s="13"/>
      <c r="RO219" s="13"/>
      <c r="RP219" s="13"/>
      <c r="RQ219" s="13"/>
      <c r="RR219" s="13"/>
      <c r="RS219" s="13"/>
      <c r="RT219" s="13"/>
      <c r="RU219" s="13"/>
      <c r="RV219" s="13"/>
      <c r="RW219" s="13"/>
      <c r="RX219" s="13"/>
      <c r="RY219" s="13"/>
      <c r="RZ219" s="13"/>
      <c r="SA219" s="13"/>
      <c r="SB219" s="13"/>
      <c r="SC219" s="13"/>
      <c r="SD219" s="13"/>
      <c r="SE219" s="13"/>
      <c r="SF219" s="13"/>
      <c r="SG219" s="13"/>
      <c r="SH219" s="13"/>
      <c r="SI219" s="13"/>
      <c r="SJ219" s="13"/>
      <c r="SK219" s="13"/>
      <c r="SL219" s="13"/>
      <c r="SM219" s="13"/>
      <c r="SN219" s="13"/>
      <c r="SO219" s="13"/>
      <c r="SP219" s="13"/>
      <c r="SQ219" s="13"/>
      <c r="SR219" s="13"/>
      <c r="SS219" s="13"/>
      <c r="ST219" s="13"/>
      <c r="SU219" s="13"/>
      <c r="SV219" s="13"/>
      <c r="SW219" s="13"/>
      <c r="SX219" s="13"/>
      <c r="SY219" s="13"/>
      <c r="SZ219" s="13"/>
      <c r="TA219" s="13"/>
      <c r="TB219" s="13"/>
      <c r="TC219" s="13"/>
      <c r="TD219" s="13"/>
      <c r="TE219" s="13"/>
      <c r="TF219" s="13"/>
      <c r="TG219" s="13"/>
      <c r="TH219" s="13"/>
      <c r="TI219" s="13"/>
    </row>
    <row r="220" spans="1:529" s="14" customFormat="1" ht="18.75" customHeight="1" x14ac:dyDescent="0.25">
      <c r="A220" s="99"/>
      <c r="B220" s="100"/>
      <c r="C220" s="100"/>
      <c r="D220" s="108" t="s">
        <v>422</v>
      </c>
      <c r="E220" s="124">
        <v>0</v>
      </c>
      <c r="F220" s="124"/>
      <c r="G220" s="124"/>
      <c r="H220" s="124"/>
      <c r="I220" s="124"/>
      <c r="J220" s="124"/>
      <c r="K220" s="129"/>
      <c r="L220" s="124">
        <f t="shared" si="141"/>
        <v>26250000</v>
      </c>
      <c r="M220" s="124">
        <v>26250000</v>
      </c>
      <c r="N220" s="124"/>
      <c r="O220" s="124"/>
      <c r="P220" s="124"/>
      <c r="Q220" s="124">
        <v>26250000</v>
      </c>
      <c r="R220" s="124">
        <f t="shared" si="142"/>
        <v>0</v>
      </c>
      <c r="S220" s="124"/>
      <c r="T220" s="124"/>
      <c r="U220" s="124"/>
      <c r="V220" s="124"/>
      <c r="W220" s="124"/>
      <c r="X220" s="125">
        <f t="shared" si="143"/>
        <v>0</v>
      </c>
      <c r="Y220" s="126">
        <f t="shared" si="144"/>
        <v>0</v>
      </c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  <c r="IW220" s="20"/>
      <c r="IX220" s="20"/>
      <c r="IY220" s="20"/>
      <c r="IZ220" s="20"/>
      <c r="JA220" s="20"/>
      <c r="JB220" s="20"/>
      <c r="JC220" s="20"/>
      <c r="JD220" s="20"/>
      <c r="JE220" s="20"/>
      <c r="JF220" s="20"/>
      <c r="JG220" s="20"/>
      <c r="JH220" s="20"/>
      <c r="JI220" s="20"/>
      <c r="JJ220" s="20"/>
      <c r="JK220" s="20"/>
      <c r="JL220" s="20"/>
      <c r="JM220" s="20"/>
      <c r="JN220" s="20"/>
      <c r="JO220" s="20"/>
      <c r="JP220" s="20"/>
      <c r="JQ220" s="20"/>
      <c r="JR220" s="20"/>
      <c r="JS220" s="20"/>
      <c r="JT220" s="20"/>
      <c r="JU220" s="20"/>
      <c r="JV220" s="20"/>
      <c r="JW220" s="20"/>
      <c r="JX220" s="20"/>
      <c r="JY220" s="20"/>
      <c r="JZ220" s="20"/>
      <c r="KA220" s="20"/>
      <c r="KB220" s="20"/>
      <c r="KC220" s="20"/>
      <c r="KD220" s="20"/>
      <c r="KE220" s="20"/>
      <c r="KF220" s="20"/>
      <c r="KG220" s="20"/>
      <c r="KH220" s="20"/>
      <c r="KI220" s="20"/>
      <c r="KJ220" s="20"/>
      <c r="KK220" s="20"/>
      <c r="KL220" s="20"/>
      <c r="KM220" s="20"/>
      <c r="KN220" s="20"/>
      <c r="KO220" s="20"/>
      <c r="KP220" s="20"/>
      <c r="KQ220" s="20"/>
      <c r="KR220" s="20"/>
      <c r="KS220" s="20"/>
      <c r="KT220" s="20"/>
      <c r="KU220" s="20"/>
      <c r="KV220" s="20"/>
      <c r="KW220" s="20"/>
      <c r="KX220" s="20"/>
      <c r="KY220" s="20"/>
      <c r="KZ220" s="20"/>
      <c r="LA220" s="20"/>
      <c r="LB220" s="20"/>
      <c r="LC220" s="20"/>
      <c r="LD220" s="20"/>
      <c r="LE220" s="20"/>
      <c r="LF220" s="20"/>
      <c r="LG220" s="20"/>
      <c r="LH220" s="20"/>
      <c r="LI220" s="20"/>
      <c r="LJ220" s="20"/>
      <c r="LK220" s="20"/>
      <c r="LL220" s="20"/>
      <c r="LM220" s="20"/>
      <c r="LN220" s="20"/>
      <c r="LO220" s="20"/>
      <c r="LP220" s="20"/>
      <c r="LQ220" s="20"/>
      <c r="LR220" s="20"/>
      <c r="LS220" s="20"/>
      <c r="LT220" s="20"/>
      <c r="LU220" s="20"/>
      <c r="LV220" s="20"/>
      <c r="LW220" s="20"/>
      <c r="LX220" s="20"/>
      <c r="LY220" s="20"/>
      <c r="LZ220" s="20"/>
      <c r="MA220" s="20"/>
      <c r="MB220" s="20"/>
      <c r="MC220" s="20"/>
      <c r="MD220" s="20"/>
      <c r="ME220" s="20"/>
      <c r="MF220" s="20"/>
      <c r="MG220" s="20"/>
      <c r="MH220" s="20"/>
      <c r="MI220" s="20"/>
      <c r="MJ220" s="20"/>
      <c r="MK220" s="20"/>
      <c r="ML220" s="20"/>
      <c r="MM220" s="20"/>
      <c r="MN220" s="20"/>
      <c r="MO220" s="20"/>
      <c r="MP220" s="20"/>
      <c r="MQ220" s="20"/>
      <c r="MR220" s="20"/>
      <c r="MS220" s="20"/>
      <c r="MT220" s="20"/>
      <c r="MU220" s="20"/>
      <c r="MV220" s="20"/>
      <c r="MW220" s="20"/>
      <c r="MX220" s="20"/>
      <c r="MY220" s="20"/>
      <c r="MZ220" s="20"/>
      <c r="NA220" s="20"/>
      <c r="NB220" s="20"/>
      <c r="NC220" s="20"/>
      <c r="ND220" s="20"/>
      <c r="NE220" s="20"/>
      <c r="NF220" s="20"/>
      <c r="NG220" s="20"/>
      <c r="NH220" s="20"/>
      <c r="NI220" s="20"/>
      <c r="NJ220" s="20"/>
      <c r="NK220" s="20"/>
      <c r="NL220" s="20"/>
      <c r="NM220" s="20"/>
      <c r="NN220" s="20"/>
      <c r="NO220" s="20"/>
      <c r="NP220" s="20"/>
      <c r="NQ220" s="20"/>
      <c r="NR220" s="20"/>
      <c r="NS220" s="20"/>
      <c r="NT220" s="20"/>
      <c r="NU220" s="20"/>
      <c r="NV220" s="20"/>
      <c r="NW220" s="20"/>
      <c r="NX220" s="20"/>
      <c r="NY220" s="20"/>
      <c r="NZ220" s="20"/>
      <c r="OA220" s="20"/>
      <c r="OB220" s="20"/>
      <c r="OC220" s="20"/>
      <c r="OD220" s="20"/>
      <c r="OE220" s="20"/>
      <c r="OF220" s="20"/>
      <c r="OG220" s="20"/>
      <c r="OH220" s="20"/>
      <c r="OI220" s="20"/>
      <c r="OJ220" s="20"/>
      <c r="OK220" s="20"/>
      <c r="OL220" s="20"/>
      <c r="OM220" s="20"/>
      <c r="ON220" s="20"/>
      <c r="OO220" s="20"/>
      <c r="OP220" s="20"/>
      <c r="OQ220" s="20"/>
      <c r="OR220" s="20"/>
      <c r="OS220" s="20"/>
      <c r="OT220" s="20"/>
      <c r="OU220" s="20"/>
      <c r="OV220" s="20"/>
      <c r="OW220" s="20"/>
      <c r="OX220" s="20"/>
      <c r="OY220" s="20"/>
      <c r="OZ220" s="20"/>
      <c r="PA220" s="20"/>
      <c r="PB220" s="20"/>
      <c r="PC220" s="20"/>
      <c r="PD220" s="20"/>
      <c r="PE220" s="20"/>
      <c r="PF220" s="20"/>
      <c r="PG220" s="20"/>
      <c r="PH220" s="20"/>
      <c r="PI220" s="20"/>
      <c r="PJ220" s="20"/>
      <c r="PK220" s="20"/>
      <c r="PL220" s="20"/>
      <c r="PM220" s="20"/>
      <c r="PN220" s="20"/>
      <c r="PO220" s="20"/>
      <c r="PP220" s="20"/>
      <c r="PQ220" s="20"/>
      <c r="PR220" s="20"/>
      <c r="PS220" s="20"/>
      <c r="PT220" s="20"/>
      <c r="PU220" s="20"/>
      <c r="PV220" s="20"/>
      <c r="PW220" s="20"/>
      <c r="PX220" s="20"/>
      <c r="PY220" s="20"/>
      <c r="PZ220" s="20"/>
      <c r="QA220" s="20"/>
      <c r="QB220" s="20"/>
      <c r="QC220" s="20"/>
      <c r="QD220" s="20"/>
      <c r="QE220" s="20"/>
      <c r="QF220" s="20"/>
      <c r="QG220" s="20"/>
      <c r="QH220" s="20"/>
      <c r="QI220" s="20"/>
      <c r="QJ220" s="20"/>
      <c r="QK220" s="20"/>
      <c r="QL220" s="20"/>
      <c r="QM220" s="20"/>
      <c r="QN220" s="20"/>
      <c r="QO220" s="20"/>
      <c r="QP220" s="20"/>
      <c r="QQ220" s="20"/>
      <c r="QR220" s="20"/>
      <c r="QS220" s="20"/>
      <c r="QT220" s="20"/>
      <c r="QU220" s="20"/>
      <c r="QV220" s="20"/>
      <c r="QW220" s="20"/>
      <c r="QX220" s="20"/>
      <c r="QY220" s="20"/>
      <c r="QZ220" s="20"/>
      <c r="RA220" s="20"/>
      <c r="RB220" s="20"/>
      <c r="RC220" s="20"/>
      <c r="RD220" s="20"/>
      <c r="RE220" s="20"/>
      <c r="RF220" s="20"/>
      <c r="RG220" s="20"/>
      <c r="RH220" s="20"/>
      <c r="RI220" s="20"/>
      <c r="RJ220" s="20"/>
      <c r="RK220" s="20"/>
      <c r="RL220" s="20"/>
      <c r="RM220" s="20"/>
      <c r="RN220" s="20"/>
      <c r="RO220" s="20"/>
      <c r="RP220" s="20"/>
      <c r="RQ220" s="20"/>
      <c r="RR220" s="20"/>
      <c r="RS220" s="20"/>
      <c r="RT220" s="20"/>
      <c r="RU220" s="20"/>
      <c r="RV220" s="20"/>
      <c r="RW220" s="20"/>
      <c r="RX220" s="20"/>
      <c r="RY220" s="20"/>
      <c r="RZ220" s="20"/>
      <c r="SA220" s="20"/>
      <c r="SB220" s="20"/>
      <c r="SC220" s="20"/>
      <c r="SD220" s="20"/>
      <c r="SE220" s="20"/>
      <c r="SF220" s="20"/>
      <c r="SG220" s="20"/>
      <c r="SH220" s="20"/>
      <c r="SI220" s="20"/>
      <c r="SJ220" s="20"/>
      <c r="SK220" s="20"/>
      <c r="SL220" s="20"/>
      <c r="SM220" s="20"/>
      <c r="SN220" s="20"/>
      <c r="SO220" s="20"/>
      <c r="SP220" s="20"/>
      <c r="SQ220" s="20"/>
      <c r="SR220" s="20"/>
      <c r="SS220" s="20"/>
      <c r="ST220" s="20"/>
      <c r="SU220" s="20"/>
      <c r="SV220" s="20"/>
      <c r="SW220" s="20"/>
      <c r="SX220" s="20"/>
      <c r="SY220" s="20"/>
      <c r="SZ220" s="20"/>
      <c r="TA220" s="20"/>
      <c r="TB220" s="20"/>
      <c r="TC220" s="20"/>
      <c r="TD220" s="20"/>
      <c r="TE220" s="20"/>
      <c r="TF220" s="20"/>
      <c r="TG220" s="20"/>
      <c r="TH220" s="20"/>
      <c r="TI220" s="20"/>
    </row>
    <row r="221" spans="1:529" s="12" customFormat="1" ht="156.75" customHeight="1" x14ac:dyDescent="0.25">
      <c r="A221" s="83" t="s">
        <v>303</v>
      </c>
      <c r="B221" s="84">
        <v>7691</v>
      </c>
      <c r="C221" s="84" t="s">
        <v>83</v>
      </c>
      <c r="D221" s="81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1" s="121">
        <v>0</v>
      </c>
      <c r="F221" s="121"/>
      <c r="G221" s="121"/>
      <c r="H221" s="121"/>
      <c r="I221" s="121"/>
      <c r="J221" s="121"/>
      <c r="K221" s="128"/>
      <c r="L221" s="121">
        <f t="shared" si="141"/>
        <v>2069598</v>
      </c>
      <c r="M221" s="121"/>
      <c r="N221" s="121">
        <v>169598</v>
      </c>
      <c r="O221" s="121"/>
      <c r="P221" s="121"/>
      <c r="Q221" s="121">
        <v>1900000</v>
      </c>
      <c r="R221" s="121">
        <f t="shared" si="142"/>
        <v>0</v>
      </c>
      <c r="S221" s="121"/>
      <c r="T221" s="121"/>
      <c r="U221" s="121"/>
      <c r="V221" s="121"/>
      <c r="W221" s="121"/>
      <c r="X221" s="122">
        <f t="shared" si="143"/>
        <v>0</v>
      </c>
      <c r="Y221" s="123">
        <f t="shared" si="144"/>
        <v>0</v>
      </c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13"/>
      <c r="NN221" s="13"/>
      <c r="NO221" s="13"/>
      <c r="NP221" s="13"/>
      <c r="NQ221" s="13"/>
      <c r="NR221" s="13"/>
      <c r="NS221" s="13"/>
      <c r="NT221" s="13"/>
      <c r="NU221" s="13"/>
      <c r="NV221" s="13"/>
      <c r="NW221" s="13"/>
      <c r="NX221" s="13"/>
      <c r="NY221" s="13"/>
      <c r="NZ221" s="13"/>
      <c r="OA221" s="13"/>
      <c r="OB221" s="13"/>
      <c r="OC221" s="13"/>
      <c r="OD221" s="13"/>
      <c r="OE221" s="13"/>
      <c r="OF221" s="13"/>
      <c r="OG221" s="13"/>
      <c r="OH221" s="13"/>
      <c r="OI221" s="13"/>
      <c r="OJ221" s="13"/>
      <c r="OK221" s="13"/>
      <c r="OL221" s="13"/>
      <c r="OM221" s="13"/>
      <c r="ON221" s="13"/>
      <c r="OO221" s="13"/>
      <c r="OP221" s="13"/>
      <c r="OQ221" s="13"/>
      <c r="OR221" s="13"/>
      <c r="OS221" s="13"/>
      <c r="OT221" s="13"/>
      <c r="OU221" s="13"/>
      <c r="OV221" s="13"/>
      <c r="OW221" s="13"/>
      <c r="OX221" s="13"/>
      <c r="OY221" s="13"/>
      <c r="OZ221" s="13"/>
      <c r="PA221" s="13"/>
      <c r="PB221" s="13"/>
      <c r="PC221" s="13"/>
      <c r="PD221" s="13"/>
      <c r="PE221" s="13"/>
      <c r="PF221" s="13"/>
      <c r="PG221" s="13"/>
      <c r="PH221" s="13"/>
      <c r="PI221" s="13"/>
      <c r="PJ221" s="13"/>
      <c r="PK221" s="13"/>
      <c r="PL221" s="13"/>
      <c r="PM221" s="13"/>
      <c r="PN221" s="13"/>
      <c r="PO221" s="13"/>
      <c r="PP221" s="13"/>
      <c r="PQ221" s="13"/>
      <c r="PR221" s="13"/>
      <c r="PS221" s="13"/>
      <c r="PT221" s="13"/>
      <c r="PU221" s="13"/>
      <c r="PV221" s="13"/>
      <c r="PW221" s="13"/>
      <c r="PX221" s="13"/>
      <c r="PY221" s="13"/>
      <c r="PZ221" s="13"/>
      <c r="QA221" s="13"/>
      <c r="QB221" s="13"/>
      <c r="QC221" s="13"/>
      <c r="QD221" s="13"/>
      <c r="QE221" s="13"/>
      <c r="QF221" s="13"/>
      <c r="QG221" s="13"/>
      <c r="QH221" s="13"/>
      <c r="QI221" s="13"/>
      <c r="QJ221" s="13"/>
      <c r="QK221" s="13"/>
      <c r="QL221" s="13"/>
      <c r="QM221" s="13"/>
      <c r="QN221" s="13"/>
      <c r="QO221" s="13"/>
      <c r="QP221" s="13"/>
      <c r="QQ221" s="13"/>
      <c r="QR221" s="13"/>
      <c r="QS221" s="13"/>
      <c r="QT221" s="13"/>
      <c r="QU221" s="13"/>
      <c r="QV221" s="13"/>
      <c r="QW221" s="13"/>
      <c r="QX221" s="13"/>
      <c r="QY221" s="13"/>
      <c r="QZ221" s="13"/>
      <c r="RA221" s="13"/>
      <c r="RB221" s="13"/>
      <c r="RC221" s="13"/>
      <c r="RD221" s="13"/>
      <c r="RE221" s="13"/>
      <c r="RF221" s="13"/>
      <c r="RG221" s="13"/>
      <c r="RH221" s="13"/>
      <c r="RI221" s="13"/>
      <c r="RJ221" s="13"/>
      <c r="RK221" s="13"/>
      <c r="RL221" s="13"/>
      <c r="RM221" s="13"/>
      <c r="RN221" s="13"/>
      <c r="RO221" s="13"/>
      <c r="RP221" s="13"/>
      <c r="RQ221" s="13"/>
      <c r="RR221" s="13"/>
      <c r="RS221" s="13"/>
      <c r="RT221" s="13"/>
      <c r="RU221" s="13"/>
      <c r="RV221" s="13"/>
      <c r="RW221" s="13"/>
      <c r="RX221" s="13"/>
      <c r="RY221" s="13"/>
      <c r="RZ221" s="13"/>
      <c r="SA221" s="13"/>
      <c r="SB221" s="13"/>
      <c r="SC221" s="13"/>
      <c r="SD221" s="13"/>
      <c r="SE221" s="13"/>
      <c r="SF221" s="13"/>
      <c r="SG221" s="13"/>
      <c r="SH221" s="13"/>
      <c r="SI221" s="13"/>
      <c r="SJ221" s="13"/>
      <c r="SK221" s="13"/>
      <c r="SL221" s="13"/>
      <c r="SM221" s="13"/>
      <c r="SN221" s="13"/>
      <c r="SO221" s="13"/>
      <c r="SP221" s="13"/>
      <c r="SQ221" s="13"/>
      <c r="SR221" s="13"/>
      <c r="SS221" s="13"/>
      <c r="ST221" s="13"/>
      <c r="SU221" s="13"/>
      <c r="SV221" s="13"/>
      <c r="SW221" s="13"/>
      <c r="SX221" s="13"/>
      <c r="SY221" s="13"/>
      <c r="SZ221" s="13"/>
      <c r="TA221" s="13"/>
      <c r="TB221" s="13"/>
      <c r="TC221" s="13"/>
      <c r="TD221" s="13"/>
      <c r="TE221" s="13"/>
      <c r="TF221" s="13"/>
      <c r="TG221" s="13"/>
      <c r="TH221" s="13"/>
      <c r="TI221" s="13"/>
    </row>
    <row r="222" spans="1:529" s="12" customFormat="1" ht="43.5" customHeight="1" x14ac:dyDescent="0.25">
      <c r="A222" s="83" t="s">
        <v>383</v>
      </c>
      <c r="B222" s="84" t="str">
        <f>'дод 5'!A196</f>
        <v>8110</v>
      </c>
      <c r="C222" s="84" t="str">
        <f>'дод 5'!B196</f>
        <v>0320</v>
      </c>
      <c r="D222" s="87" t="str">
        <f>'дод 5'!C196</f>
        <v>Заходи із запобігання та ліквідації надзвичайних ситуацій та наслідків стихійного лиха</v>
      </c>
      <c r="E222" s="121">
        <v>677493.87</v>
      </c>
      <c r="F222" s="121"/>
      <c r="G222" s="121"/>
      <c r="H222" s="121">
        <v>677493.87</v>
      </c>
      <c r="I222" s="121"/>
      <c r="J222" s="121"/>
      <c r="K222" s="128">
        <f t="shared" si="145"/>
        <v>100</v>
      </c>
      <c r="L222" s="121">
        <f t="shared" si="141"/>
        <v>0</v>
      </c>
      <c r="M222" s="121"/>
      <c r="N222" s="121"/>
      <c r="O222" s="121"/>
      <c r="P222" s="121"/>
      <c r="Q222" s="121"/>
      <c r="R222" s="121">
        <f t="shared" si="142"/>
        <v>0</v>
      </c>
      <c r="S222" s="121"/>
      <c r="T222" s="121"/>
      <c r="U222" s="121"/>
      <c r="V222" s="121"/>
      <c r="W222" s="121"/>
      <c r="X222" s="122"/>
      <c r="Y222" s="123">
        <f t="shared" si="144"/>
        <v>677493.87</v>
      </c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13"/>
      <c r="NN222" s="13"/>
      <c r="NO222" s="13"/>
      <c r="NP222" s="13"/>
      <c r="NQ222" s="13"/>
      <c r="NR222" s="13"/>
      <c r="NS222" s="13"/>
      <c r="NT222" s="13"/>
      <c r="NU222" s="13"/>
      <c r="NV222" s="13"/>
      <c r="NW222" s="13"/>
      <c r="NX222" s="13"/>
      <c r="NY222" s="13"/>
      <c r="NZ222" s="13"/>
      <c r="OA222" s="13"/>
      <c r="OB222" s="13"/>
      <c r="OC222" s="13"/>
      <c r="OD222" s="13"/>
      <c r="OE222" s="13"/>
      <c r="OF222" s="13"/>
      <c r="OG222" s="13"/>
      <c r="OH222" s="13"/>
      <c r="OI222" s="13"/>
      <c r="OJ222" s="13"/>
      <c r="OK222" s="13"/>
      <c r="OL222" s="13"/>
      <c r="OM222" s="13"/>
      <c r="ON222" s="13"/>
      <c r="OO222" s="13"/>
      <c r="OP222" s="13"/>
      <c r="OQ222" s="13"/>
      <c r="OR222" s="13"/>
      <c r="OS222" s="13"/>
      <c r="OT222" s="13"/>
      <c r="OU222" s="13"/>
      <c r="OV222" s="13"/>
      <c r="OW222" s="13"/>
      <c r="OX222" s="13"/>
      <c r="OY222" s="13"/>
      <c r="OZ222" s="13"/>
      <c r="PA222" s="13"/>
      <c r="PB222" s="13"/>
      <c r="PC222" s="13"/>
      <c r="PD222" s="13"/>
      <c r="PE222" s="13"/>
      <c r="PF222" s="13"/>
      <c r="PG222" s="13"/>
      <c r="PH222" s="13"/>
      <c r="PI222" s="13"/>
      <c r="PJ222" s="13"/>
      <c r="PK222" s="13"/>
      <c r="PL222" s="13"/>
      <c r="PM222" s="13"/>
      <c r="PN222" s="13"/>
      <c r="PO222" s="13"/>
      <c r="PP222" s="13"/>
      <c r="PQ222" s="13"/>
      <c r="PR222" s="13"/>
      <c r="PS222" s="13"/>
      <c r="PT222" s="13"/>
      <c r="PU222" s="13"/>
      <c r="PV222" s="13"/>
      <c r="PW222" s="13"/>
      <c r="PX222" s="13"/>
      <c r="PY222" s="13"/>
      <c r="PZ222" s="13"/>
      <c r="QA222" s="13"/>
      <c r="QB222" s="13"/>
      <c r="QC222" s="13"/>
      <c r="QD222" s="13"/>
      <c r="QE222" s="13"/>
      <c r="QF222" s="13"/>
      <c r="QG222" s="13"/>
      <c r="QH222" s="13"/>
      <c r="QI222" s="13"/>
      <c r="QJ222" s="13"/>
      <c r="QK222" s="13"/>
      <c r="QL222" s="13"/>
      <c r="QM222" s="13"/>
      <c r="QN222" s="13"/>
      <c r="QO222" s="13"/>
      <c r="QP222" s="13"/>
      <c r="QQ222" s="13"/>
      <c r="QR222" s="13"/>
      <c r="QS222" s="13"/>
      <c r="QT222" s="13"/>
      <c r="QU222" s="13"/>
      <c r="QV222" s="13"/>
      <c r="QW222" s="13"/>
      <c r="QX222" s="13"/>
      <c r="QY222" s="13"/>
      <c r="QZ222" s="13"/>
      <c r="RA222" s="13"/>
      <c r="RB222" s="13"/>
      <c r="RC222" s="13"/>
      <c r="RD222" s="13"/>
      <c r="RE222" s="13"/>
      <c r="RF222" s="13"/>
      <c r="RG222" s="13"/>
      <c r="RH222" s="13"/>
      <c r="RI222" s="13"/>
      <c r="RJ222" s="13"/>
      <c r="RK222" s="13"/>
      <c r="RL222" s="13"/>
      <c r="RM222" s="13"/>
      <c r="RN222" s="13"/>
      <c r="RO222" s="13"/>
      <c r="RP222" s="13"/>
      <c r="RQ222" s="13"/>
      <c r="RR222" s="13"/>
      <c r="RS222" s="13"/>
      <c r="RT222" s="13"/>
      <c r="RU222" s="13"/>
      <c r="RV222" s="13"/>
      <c r="RW222" s="13"/>
      <c r="RX222" s="13"/>
      <c r="RY222" s="13"/>
      <c r="RZ222" s="13"/>
      <c r="SA222" s="13"/>
      <c r="SB222" s="13"/>
      <c r="SC222" s="13"/>
      <c r="SD222" s="13"/>
      <c r="SE222" s="13"/>
      <c r="SF222" s="13"/>
      <c r="SG222" s="13"/>
      <c r="SH222" s="13"/>
      <c r="SI222" s="13"/>
      <c r="SJ222" s="13"/>
      <c r="SK222" s="13"/>
      <c r="SL222" s="13"/>
      <c r="SM222" s="13"/>
      <c r="SN222" s="13"/>
      <c r="SO222" s="13"/>
      <c r="SP222" s="13"/>
      <c r="SQ222" s="13"/>
      <c r="SR222" s="13"/>
      <c r="SS222" s="13"/>
      <c r="ST222" s="13"/>
      <c r="SU222" s="13"/>
      <c r="SV222" s="13"/>
      <c r="SW222" s="13"/>
      <c r="SX222" s="13"/>
      <c r="SY222" s="13"/>
      <c r="SZ222" s="13"/>
      <c r="TA222" s="13"/>
      <c r="TB222" s="13"/>
      <c r="TC222" s="13"/>
      <c r="TD222" s="13"/>
      <c r="TE222" s="13"/>
      <c r="TF222" s="13"/>
      <c r="TG222" s="13"/>
      <c r="TH222" s="13"/>
      <c r="TI222" s="13"/>
    </row>
    <row r="223" spans="1:529" s="12" customFormat="1" ht="15.75" hidden="1" customHeight="1" x14ac:dyDescent="0.25">
      <c r="A223" s="83" t="s">
        <v>382</v>
      </c>
      <c r="B223" s="84" t="str">
        <f>'дод 5'!A200</f>
        <v>8230</v>
      </c>
      <c r="C223" s="84" t="str">
        <f>'дод 5'!B200</f>
        <v>0380</v>
      </c>
      <c r="D223" s="87" t="str">
        <f>'дод 5'!C200</f>
        <v>Інші заходи громадського порядку та безпеки</v>
      </c>
      <c r="E223" s="121">
        <v>0</v>
      </c>
      <c r="F223" s="121"/>
      <c r="G223" s="121"/>
      <c r="H223" s="121"/>
      <c r="I223" s="121"/>
      <c r="J223" s="121"/>
      <c r="K223" s="128" t="e">
        <f t="shared" si="145"/>
        <v>#DIV/0!</v>
      </c>
      <c r="L223" s="121">
        <f t="shared" si="141"/>
        <v>0</v>
      </c>
      <c r="M223" s="121"/>
      <c r="N223" s="121"/>
      <c r="O223" s="121"/>
      <c r="P223" s="121"/>
      <c r="Q223" s="121"/>
      <c r="R223" s="121">
        <f t="shared" si="142"/>
        <v>0</v>
      </c>
      <c r="S223" s="121"/>
      <c r="T223" s="121"/>
      <c r="U223" s="121"/>
      <c r="V223" s="121"/>
      <c r="W223" s="121"/>
      <c r="X223" s="122" t="e">
        <f t="shared" si="143"/>
        <v>#DIV/0!</v>
      </c>
      <c r="Y223" s="123">
        <f t="shared" si="144"/>
        <v>0</v>
      </c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13"/>
      <c r="NN223" s="13"/>
      <c r="NO223" s="13"/>
      <c r="NP223" s="13"/>
      <c r="NQ223" s="13"/>
      <c r="NR223" s="13"/>
      <c r="NS223" s="13"/>
      <c r="NT223" s="13"/>
      <c r="NU223" s="13"/>
      <c r="NV223" s="13"/>
      <c r="NW223" s="13"/>
      <c r="NX223" s="13"/>
      <c r="NY223" s="13"/>
      <c r="NZ223" s="13"/>
      <c r="OA223" s="13"/>
      <c r="OB223" s="13"/>
      <c r="OC223" s="13"/>
      <c r="OD223" s="13"/>
      <c r="OE223" s="13"/>
      <c r="OF223" s="13"/>
      <c r="OG223" s="13"/>
      <c r="OH223" s="13"/>
      <c r="OI223" s="13"/>
      <c r="OJ223" s="13"/>
      <c r="OK223" s="13"/>
      <c r="OL223" s="13"/>
      <c r="OM223" s="13"/>
      <c r="ON223" s="13"/>
      <c r="OO223" s="13"/>
      <c r="OP223" s="13"/>
      <c r="OQ223" s="13"/>
      <c r="OR223" s="13"/>
      <c r="OS223" s="13"/>
      <c r="OT223" s="13"/>
      <c r="OU223" s="13"/>
      <c r="OV223" s="13"/>
      <c r="OW223" s="13"/>
      <c r="OX223" s="13"/>
      <c r="OY223" s="13"/>
      <c r="OZ223" s="13"/>
      <c r="PA223" s="13"/>
      <c r="PB223" s="13"/>
      <c r="PC223" s="13"/>
      <c r="PD223" s="13"/>
      <c r="PE223" s="13"/>
      <c r="PF223" s="13"/>
      <c r="PG223" s="13"/>
      <c r="PH223" s="13"/>
      <c r="PI223" s="13"/>
      <c r="PJ223" s="13"/>
      <c r="PK223" s="13"/>
      <c r="PL223" s="13"/>
      <c r="PM223" s="13"/>
      <c r="PN223" s="13"/>
      <c r="PO223" s="13"/>
      <c r="PP223" s="13"/>
      <c r="PQ223" s="13"/>
      <c r="PR223" s="13"/>
      <c r="PS223" s="13"/>
      <c r="PT223" s="13"/>
      <c r="PU223" s="13"/>
      <c r="PV223" s="13"/>
      <c r="PW223" s="13"/>
      <c r="PX223" s="13"/>
      <c r="PY223" s="13"/>
      <c r="PZ223" s="13"/>
      <c r="QA223" s="13"/>
      <c r="QB223" s="13"/>
      <c r="QC223" s="13"/>
      <c r="QD223" s="13"/>
      <c r="QE223" s="13"/>
      <c r="QF223" s="13"/>
      <c r="QG223" s="13"/>
      <c r="QH223" s="13"/>
      <c r="QI223" s="13"/>
      <c r="QJ223" s="13"/>
      <c r="QK223" s="13"/>
      <c r="QL223" s="13"/>
      <c r="QM223" s="13"/>
      <c r="QN223" s="13"/>
      <c r="QO223" s="13"/>
      <c r="QP223" s="13"/>
      <c r="QQ223" s="13"/>
      <c r="QR223" s="13"/>
      <c r="QS223" s="13"/>
      <c r="QT223" s="13"/>
      <c r="QU223" s="13"/>
      <c r="QV223" s="13"/>
      <c r="QW223" s="13"/>
      <c r="QX223" s="13"/>
      <c r="QY223" s="13"/>
      <c r="QZ223" s="13"/>
      <c r="RA223" s="13"/>
      <c r="RB223" s="13"/>
      <c r="RC223" s="13"/>
      <c r="RD223" s="13"/>
      <c r="RE223" s="13"/>
      <c r="RF223" s="13"/>
      <c r="RG223" s="13"/>
      <c r="RH223" s="13"/>
      <c r="RI223" s="13"/>
      <c r="RJ223" s="13"/>
      <c r="RK223" s="13"/>
      <c r="RL223" s="13"/>
      <c r="RM223" s="13"/>
      <c r="RN223" s="13"/>
      <c r="RO223" s="13"/>
      <c r="RP223" s="13"/>
      <c r="RQ223" s="13"/>
      <c r="RR223" s="13"/>
      <c r="RS223" s="13"/>
      <c r="RT223" s="13"/>
      <c r="RU223" s="13"/>
      <c r="RV223" s="13"/>
      <c r="RW223" s="13"/>
      <c r="RX223" s="13"/>
      <c r="RY223" s="13"/>
      <c r="RZ223" s="13"/>
      <c r="SA223" s="13"/>
      <c r="SB223" s="13"/>
      <c r="SC223" s="13"/>
      <c r="SD223" s="13"/>
      <c r="SE223" s="13"/>
      <c r="SF223" s="13"/>
      <c r="SG223" s="13"/>
      <c r="SH223" s="13"/>
      <c r="SI223" s="13"/>
      <c r="SJ223" s="13"/>
      <c r="SK223" s="13"/>
      <c r="SL223" s="13"/>
      <c r="SM223" s="13"/>
      <c r="SN223" s="13"/>
      <c r="SO223" s="13"/>
      <c r="SP223" s="13"/>
      <c r="SQ223" s="13"/>
      <c r="SR223" s="13"/>
      <c r="SS223" s="13"/>
      <c r="ST223" s="13"/>
      <c r="SU223" s="13"/>
      <c r="SV223" s="13"/>
      <c r="SW223" s="13"/>
      <c r="SX223" s="13"/>
      <c r="SY223" s="13"/>
      <c r="SZ223" s="13"/>
      <c r="TA223" s="13"/>
      <c r="TB223" s="13"/>
      <c r="TC223" s="13"/>
      <c r="TD223" s="13"/>
      <c r="TE223" s="13"/>
      <c r="TF223" s="13"/>
      <c r="TG223" s="13"/>
      <c r="TH223" s="13"/>
      <c r="TI223" s="13"/>
    </row>
    <row r="224" spans="1:529" s="12" customFormat="1" ht="18.75" customHeight="1" x14ac:dyDescent="0.25">
      <c r="A224" s="79" t="s">
        <v>206</v>
      </c>
      <c r="B224" s="80" t="str">
        <f>'дод 5'!A203</f>
        <v>8340</v>
      </c>
      <c r="C224" s="80" t="str">
        <f>'дод 5'!B203</f>
        <v>0540</v>
      </c>
      <c r="D224" s="82" t="str">
        <f>'дод 5'!C203</f>
        <v>Природоохоронні заходи за рахунок цільових фондів</v>
      </c>
      <c r="E224" s="121">
        <v>0</v>
      </c>
      <c r="F224" s="121"/>
      <c r="G224" s="121"/>
      <c r="H224" s="121"/>
      <c r="I224" s="121"/>
      <c r="J224" s="121"/>
      <c r="K224" s="128"/>
      <c r="L224" s="121">
        <f t="shared" si="141"/>
        <v>2742000</v>
      </c>
      <c r="M224" s="121"/>
      <c r="N224" s="121">
        <v>1442000</v>
      </c>
      <c r="O224" s="121"/>
      <c r="P224" s="121"/>
      <c r="Q224" s="121">
        <v>1300000</v>
      </c>
      <c r="R224" s="121">
        <f t="shared" si="142"/>
        <v>0</v>
      </c>
      <c r="S224" s="121"/>
      <c r="T224" s="121"/>
      <c r="U224" s="121"/>
      <c r="V224" s="121"/>
      <c r="W224" s="121"/>
      <c r="X224" s="122">
        <f t="shared" si="143"/>
        <v>0</v>
      </c>
      <c r="Y224" s="123">
        <f t="shared" si="144"/>
        <v>0</v>
      </c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13"/>
      <c r="NN224" s="13"/>
      <c r="NO224" s="13"/>
      <c r="NP224" s="13"/>
      <c r="NQ224" s="13"/>
      <c r="NR224" s="13"/>
      <c r="NS224" s="13"/>
      <c r="NT224" s="13"/>
      <c r="NU224" s="13"/>
      <c r="NV224" s="13"/>
      <c r="NW224" s="13"/>
      <c r="NX224" s="13"/>
      <c r="NY224" s="13"/>
      <c r="NZ224" s="13"/>
      <c r="OA224" s="13"/>
      <c r="OB224" s="13"/>
      <c r="OC224" s="13"/>
      <c r="OD224" s="13"/>
      <c r="OE224" s="13"/>
      <c r="OF224" s="13"/>
      <c r="OG224" s="13"/>
      <c r="OH224" s="13"/>
      <c r="OI224" s="13"/>
      <c r="OJ224" s="13"/>
      <c r="OK224" s="13"/>
      <c r="OL224" s="13"/>
      <c r="OM224" s="13"/>
      <c r="ON224" s="13"/>
      <c r="OO224" s="13"/>
      <c r="OP224" s="13"/>
      <c r="OQ224" s="13"/>
      <c r="OR224" s="13"/>
      <c r="OS224" s="13"/>
      <c r="OT224" s="13"/>
      <c r="OU224" s="13"/>
      <c r="OV224" s="13"/>
      <c r="OW224" s="13"/>
      <c r="OX224" s="13"/>
      <c r="OY224" s="13"/>
      <c r="OZ224" s="13"/>
      <c r="PA224" s="13"/>
      <c r="PB224" s="13"/>
      <c r="PC224" s="13"/>
      <c r="PD224" s="13"/>
      <c r="PE224" s="13"/>
      <c r="PF224" s="13"/>
      <c r="PG224" s="13"/>
      <c r="PH224" s="13"/>
      <c r="PI224" s="13"/>
      <c r="PJ224" s="13"/>
      <c r="PK224" s="13"/>
      <c r="PL224" s="13"/>
      <c r="PM224" s="13"/>
      <c r="PN224" s="13"/>
      <c r="PO224" s="13"/>
      <c r="PP224" s="13"/>
      <c r="PQ224" s="13"/>
      <c r="PR224" s="13"/>
      <c r="PS224" s="13"/>
      <c r="PT224" s="13"/>
      <c r="PU224" s="13"/>
      <c r="PV224" s="13"/>
      <c r="PW224" s="13"/>
      <c r="PX224" s="13"/>
      <c r="PY224" s="13"/>
      <c r="PZ224" s="13"/>
      <c r="QA224" s="13"/>
      <c r="QB224" s="13"/>
      <c r="QC224" s="13"/>
      <c r="QD224" s="13"/>
      <c r="QE224" s="13"/>
      <c r="QF224" s="13"/>
      <c r="QG224" s="13"/>
      <c r="QH224" s="13"/>
      <c r="QI224" s="13"/>
      <c r="QJ224" s="13"/>
      <c r="QK224" s="13"/>
      <c r="QL224" s="13"/>
      <c r="QM224" s="13"/>
      <c r="QN224" s="13"/>
      <c r="QO224" s="13"/>
      <c r="QP224" s="13"/>
      <c r="QQ224" s="13"/>
      <c r="QR224" s="13"/>
      <c r="QS224" s="13"/>
      <c r="QT224" s="13"/>
      <c r="QU224" s="13"/>
      <c r="QV224" s="13"/>
      <c r="QW224" s="13"/>
      <c r="QX224" s="13"/>
      <c r="QY224" s="13"/>
      <c r="QZ224" s="13"/>
      <c r="RA224" s="13"/>
      <c r="RB224" s="13"/>
      <c r="RC224" s="13"/>
      <c r="RD224" s="13"/>
      <c r="RE224" s="13"/>
      <c r="RF224" s="13"/>
      <c r="RG224" s="13"/>
      <c r="RH224" s="13"/>
      <c r="RI224" s="13"/>
      <c r="RJ224" s="13"/>
      <c r="RK224" s="13"/>
      <c r="RL224" s="13"/>
      <c r="RM224" s="13"/>
      <c r="RN224" s="13"/>
      <c r="RO224" s="13"/>
      <c r="RP224" s="13"/>
      <c r="RQ224" s="13"/>
      <c r="RR224" s="13"/>
      <c r="RS224" s="13"/>
      <c r="RT224" s="13"/>
      <c r="RU224" s="13"/>
      <c r="RV224" s="13"/>
      <c r="RW224" s="13"/>
      <c r="RX224" s="13"/>
      <c r="RY224" s="13"/>
      <c r="RZ224" s="13"/>
      <c r="SA224" s="13"/>
      <c r="SB224" s="13"/>
      <c r="SC224" s="13"/>
      <c r="SD224" s="13"/>
      <c r="SE224" s="13"/>
      <c r="SF224" s="13"/>
      <c r="SG224" s="13"/>
      <c r="SH224" s="13"/>
      <c r="SI224" s="13"/>
      <c r="SJ224" s="13"/>
      <c r="SK224" s="13"/>
      <c r="SL224" s="13"/>
      <c r="SM224" s="13"/>
      <c r="SN224" s="13"/>
      <c r="SO224" s="13"/>
      <c r="SP224" s="13"/>
      <c r="SQ224" s="13"/>
      <c r="SR224" s="13"/>
      <c r="SS224" s="13"/>
      <c r="ST224" s="13"/>
      <c r="SU224" s="13"/>
      <c r="SV224" s="13"/>
      <c r="SW224" s="13"/>
      <c r="SX224" s="13"/>
      <c r="SY224" s="13"/>
      <c r="SZ224" s="13"/>
      <c r="TA224" s="13"/>
      <c r="TB224" s="13"/>
      <c r="TC224" s="13"/>
      <c r="TD224" s="13"/>
      <c r="TE224" s="13"/>
      <c r="TF224" s="13"/>
      <c r="TG224" s="13"/>
      <c r="TH224" s="13"/>
      <c r="TI224" s="13"/>
    </row>
    <row r="225" spans="1:529" s="12" customFormat="1" ht="20.25" customHeight="1" x14ac:dyDescent="0.25">
      <c r="A225" s="79" t="s">
        <v>207</v>
      </c>
      <c r="B225" s="80" t="str">
        <f>'дод 5'!A213</f>
        <v>9770</v>
      </c>
      <c r="C225" s="80" t="str">
        <f>'дод 5'!B213</f>
        <v>0180</v>
      </c>
      <c r="D225" s="82" t="str">
        <f>'дод 5'!C213</f>
        <v>Інші субвенції з місцевого бюджету</v>
      </c>
      <c r="E225" s="121">
        <v>0</v>
      </c>
      <c r="F225" s="121"/>
      <c r="G225" s="121"/>
      <c r="H225" s="121"/>
      <c r="I225" s="121"/>
      <c r="J225" s="121"/>
      <c r="K225" s="128"/>
      <c r="L225" s="121">
        <f t="shared" si="141"/>
        <v>7000000</v>
      </c>
      <c r="M225" s="121">
        <v>7000000</v>
      </c>
      <c r="N225" s="121"/>
      <c r="O225" s="121"/>
      <c r="P225" s="121"/>
      <c r="Q225" s="121">
        <v>7000000</v>
      </c>
      <c r="R225" s="121">
        <f t="shared" si="142"/>
        <v>0</v>
      </c>
      <c r="S225" s="121"/>
      <c r="T225" s="121"/>
      <c r="U225" s="121"/>
      <c r="V225" s="121"/>
      <c r="W225" s="121"/>
      <c r="X225" s="122">
        <f t="shared" si="143"/>
        <v>0</v>
      </c>
      <c r="Y225" s="123">
        <f t="shared" si="144"/>
        <v>0</v>
      </c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13"/>
      <c r="NN225" s="13"/>
      <c r="NO225" s="13"/>
      <c r="NP225" s="13"/>
      <c r="NQ225" s="13"/>
      <c r="NR225" s="13"/>
      <c r="NS225" s="13"/>
      <c r="NT225" s="13"/>
      <c r="NU225" s="13"/>
      <c r="NV225" s="13"/>
      <c r="NW225" s="13"/>
      <c r="NX225" s="13"/>
      <c r="NY225" s="13"/>
      <c r="NZ225" s="13"/>
      <c r="OA225" s="13"/>
      <c r="OB225" s="13"/>
      <c r="OC225" s="13"/>
      <c r="OD225" s="13"/>
      <c r="OE225" s="13"/>
      <c r="OF225" s="13"/>
      <c r="OG225" s="13"/>
      <c r="OH225" s="13"/>
      <c r="OI225" s="13"/>
      <c r="OJ225" s="13"/>
      <c r="OK225" s="13"/>
      <c r="OL225" s="13"/>
      <c r="OM225" s="13"/>
      <c r="ON225" s="13"/>
      <c r="OO225" s="13"/>
      <c r="OP225" s="13"/>
      <c r="OQ225" s="13"/>
      <c r="OR225" s="13"/>
      <c r="OS225" s="13"/>
      <c r="OT225" s="13"/>
      <c r="OU225" s="13"/>
      <c r="OV225" s="13"/>
      <c r="OW225" s="13"/>
      <c r="OX225" s="13"/>
      <c r="OY225" s="13"/>
      <c r="OZ225" s="13"/>
      <c r="PA225" s="13"/>
      <c r="PB225" s="13"/>
      <c r="PC225" s="13"/>
      <c r="PD225" s="13"/>
      <c r="PE225" s="13"/>
      <c r="PF225" s="13"/>
      <c r="PG225" s="13"/>
      <c r="PH225" s="13"/>
      <c r="PI225" s="13"/>
      <c r="PJ225" s="13"/>
      <c r="PK225" s="13"/>
      <c r="PL225" s="13"/>
      <c r="PM225" s="13"/>
      <c r="PN225" s="13"/>
      <c r="PO225" s="13"/>
      <c r="PP225" s="13"/>
      <c r="PQ225" s="13"/>
      <c r="PR225" s="13"/>
      <c r="PS225" s="13"/>
      <c r="PT225" s="13"/>
      <c r="PU225" s="13"/>
      <c r="PV225" s="13"/>
      <c r="PW225" s="13"/>
      <c r="PX225" s="13"/>
      <c r="PY225" s="13"/>
      <c r="PZ225" s="13"/>
      <c r="QA225" s="13"/>
      <c r="QB225" s="13"/>
      <c r="QC225" s="13"/>
      <c r="QD225" s="13"/>
      <c r="QE225" s="13"/>
      <c r="QF225" s="13"/>
      <c r="QG225" s="13"/>
      <c r="QH225" s="13"/>
      <c r="QI225" s="13"/>
      <c r="QJ225" s="13"/>
      <c r="QK225" s="13"/>
      <c r="QL225" s="13"/>
      <c r="QM225" s="13"/>
      <c r="QN225" s="13"/>
      <c r="QO225" s="13"/>
      <c r="QP225" s="13"/>
      <c r="QQ225" s="13"/>
      <c r="QR225" s="13"/>
      <c r="QS225" s="13"/>
      <c r="QT225" s="13"/>
      <c r="QU225" s="13"/>
      <c r="QV225" s="13"/>
      <c r="QW225" s="13"/>
      <c r="QX225" s="13"/>
      <c r="QY225" s="13"/>
      <c r="QZ225" s="13"/>
      <c r="RA225" s="13"/>
      <c r="RB225" s="13"/>
      <c r="RC225" s="13"/>
      <c r="RD225" s="13"/>
      <c r="RE225" s="13"/>
      <c r="RF225" s="13"/>
      <c r="RG225" s="13"/>
      <c r="RH225" s="13"/>
      <c r="RI225" s="13"/>
      <c r="RJ225" s="13"/>
      <c r="RK225" s="13"/>
      <c r="RL225" s="13"/>
      <c r="RM225" s="13"/>
      <c r="RN225" s="13"/>
      <c r="RO225" s="13"/>
      <c r="RP225" s="13"/>
      <c r="RQ225" s="13"/>
      <c r="RR225" s="13"/>
      <c r="RS225" s="13"/>
      <c r="RT225" s="13"/>
      <c r="RU225" s="13"/>
      <c r="RV225" s="13"/>
      <c r="RW225" s="13"/>
      <c r="RX225" s="13"/>
      <c r="RY225" s="13"/>
      <c r="RZ225" s="13"/>
      <c r="SA225" s="13"/>
      <c r="SB225" s="13"/>
      <c r="SC225" s="13"/>
      <c r="SD225" s="13"/>
      <c r="SE225" s="13"/>
      <c r="SF225" s="13"/>
      <c r="SG225" s="13"/>
      <c r="SH225" s="13"/>
      <c r="SI225" s="13"/>
      <c r="SJ225" s="13"/>
      <c r="SK225" s="13"/>
      <c r="SL225" s="13"/>
      <c r="SM225" s="13"/>
      <c r="SN225" s="13"/>
      <c r="SO225" s="13"/>
      <c r="SP225" s="13"/>
      <c r="SQ225" s="13"/>
      <c r="SR225" s="13"/>
      <c r="SS225" s="13"/>
      <c r="ST225" s="13"/>
      <c r="SU225" s="13"/>
      <c r="SV225" s="13"/>
      <c r="SW225" s="13"/>
      <c r="SX225" s="13"/>
      <c r="SY225" s="13"/>
      <c r="SZ225" s="13"/>
      <c r="TA225" s="13"/>
      <c r="TB225" s="13"/>
      <c r="TC225" s="13"/>
      <c r="TD225" s="13"/>
      <c r="TE225" s="13"/>
      <c r="TF225" s="13"/>
      <c r="TG225" s="13"/>
      <c r="TH225" s="13"/>
      <c r="TI225" s="13"/>
    </row>
    <row r="226" spans="1:529" s="17" customFormat="1" ht="37.5" x14ac:dyDescent="0.25">
      <c r="A226" s="97" t="s">
        <v>28</v>
      </c>
      <c r="B226" s="104"/>
      <c r="C226" s="104"/>
      <c r="D226" s="93" t="s">
        <v>35</v>
      </c>
      <c r="E226" s="118">
        <f>E227</f>
        <v>6378200</v>
      </c>
      <c r="F226" s="118">
        <f t="shared" ref="F226:L227" si="146">F227</f>
        <v>5019800</v>
      </c>
      <c r="G226" s="118">
        <f t="shared" si="146"/>
        <v>75700</v>
      </c>
      <c r="H226" s="118">
        <f t="shared" si="146"/>
        <v>1690138.18</v>
      </c>
      <c r="I226" s="118">
        <f t="shared" si="146"/>
        <v>1340675.5900000001</v>
      </c>
      <c r="J226" s="118">
        <f t="shared" si="146"/>
        <v>30841.32</v>
      </c>
      <c r="K226" s="127">
        <f t="shared" si="145"/>
        <v>26.498670157724746</v>
      </c>
      <c r="L226" s="118">
        <f t="shared" si="146"/>
        <v>8000</v>
      </c>
      <c r="M226" s="118">
        <f t="shared" ref="M226:M227" si="147">M227</f>
        <v>8000</v>
      </c>
      <c r="N226" s="118">
        <f t="shared" ref="N226:N227" si="148">N227</f>
        <v>0</v>
      </c>
      <c r="O226" s="118">
        <f t="shared" ref="O226:O227" si="149">O227</f>
        <v>0</v>
      </c>
      <c r="P226" s="118">
        <f t="shared" ref="P226:P227" si="150">P227</f>
        <v>0</v>
      </c>
      <c r="Q226" s="118">
        <f t="shared" ref="Q226:W227" si="151">Q227</f>
        <v>8000</v>
      </c>
      <c r="R226" s="118">
        <f t="shared" si="151"/>
        <v>0</v>
      </c>
      <c r="S226" s="118">
        <f t="shared" si="151"/>
        <v>0</v>
      </c>
      <c r="T226" s="118">
        <f t="shared" si="151"/>
        <v>0</v>
      </c>
      <c r="U226" s="118">
        <f t="shared" si="151"/>
        <v>0</v>
      </c>
      <c r="V226" s="118">
        <f t="shared" si="151"/>
        <v>0</v>
      </c>
      <c r="W226" s="118">
        <f t="shared" si="151"/>
        <v>0</v>
      </c>
      <c r="X226" s="119">
        <f t="shared" si="143"/>
        <v>0</v>
      </c>
      <c r="Y226" s="120">
        <f t="shared" si="144"/>
        <v>1690138.18</v>
      </c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  <c r="IW226" s="22"/>
      <c r="IX226" s="22"/>
      <c r="IY226" s="22"/>
      <c r="IZ226" s="22"/>
      <c r="JA226" s="22"/>
      <c r="JB226" s="22"/>
      <c r="JC226" s="22"/>
      <c r="JD226" s="22"/>
      <c r="JE226" s="22"/>
      <c r="JF226" s="22"/>
      <c r="JG226" s="22"/>
      <c r="JH226" s="22"/>
      <c r="JI226" s="22"/>
      <c r="JJ226" s="22"/>
      <c r="JK226" s="22"/>
      <c r="JL226" s="22"/>
      <c r="JM226" s="22"/>
      <c r="JN226" s="22"/>
      <c r="JO226" s="22"/>
      <c r="JP226" s="22"/>
      <c r="JQ226" s="22"/>
      <c r="JR226" s="22"/>
      <c r="JS226" s="22"/>
      <c r="JT226" s="22"/>
      <c r="JU226" s="22"/>
      <c r="JV226" s="22"/>
      <c r="JW226" s="22"/>
      <c r="JX226" s="22"/>
      <c r="JY226" s="22"/>
      <c r="JZ226" s="22"/>
      <c r="KA226" s="22"/>
      <c r="KB226" s="22"/>
      <c r="KC226" s="22"/>
      <c r="KD226" s="22"/>
      <c r="KE226" s="22"/>
      <c r="KF226" s="22"/>
      <c r="KG226" s="22"/>
      <c r="KH226" s="22"/>
      <c r="KI226" s="22"/>
      <c r="KJ226" s="22"/>
      <c r="KK226" s="22"/>
      <c r="KL226" s="22"/>
      <c r="KM226" s="22"/>
      <c r="KN226" s="22"/>
      <c r="KO226" s="22"/>
      <c r="KP226" s="22"/>
      <c r="KQ226" s="22"/>
      <c r="KR226" s="22"/>
      <c r="KS226" s="22"/>
      <c r="KT226" s="22"/>
      <c r="KU226" s="22"/>
      <c r="KV226" s="22"/>
      <c r="KW226" s="22"/>
      <c r="KX226" s="22"/>
      <c r="KY226" s="22"/>
      <c r="KZ226" s="22"/>
      <c r="LA226" s="22"/>
      <c r="LB226" s="22"/>
      <c r="LC226" s="22"/>
      <c r="LD226" s="22"/>
      <c r="LE226" s="22"/>
      <c r="LF226" s="22"/>
      <c r="LG226" s="22"/>
      <c r="LH226" s="22"/>
      <c r="LI226" s="22"/>
      <c r="LJ226" s="22"/>
      <c r="LK226" s="22"/>
      <c r="LL226" s="22"/>
      <c r="LM226" s="22"/>
      <c r="LN226" s="22"/>
      <c r="LO226" s="22"/>
      <c r="LP226" s="22"/>
      <c r="LQ226" s="22"/>
      <c r="LR226" s="22"/>
      <c r="LS226" s="22"/>
      <c r="LT226" s="22"/>
      <c r="LU226" s="22"/>
      <c r="LV226" s="22"/>
      <c r="LW226" s="22"/>
      <c r="LX226" s="22"/>
      <c r="LY226" s="22"/>
      <c r="LZ226" s="22"/>
      <c r="MA226" s="22"/>
      <c r="MB226" s="22"/>
      <c r="MC226" s="22"/>
      <c r="MD226" s="22"/>
      <c r="ME226" s="22"/>
      <c r="MF226" s="22"/>
      <c r="MG226" s="22"/>
      <c r="MH226" s="22"/>
      <c r="MI226" s="22"/>
      <c r="MJ226" s="22"/>
      <c r="MK226" s="22"/>
      <c r="ML226" s="22"/>
      <c r="MM226" s="22"/>
      <c r="MN226" s="22"/>
      <c r="MO226" s="22"/>
      <c r="MP226" s="22"/>
      <c r="MQ226" s="22"/>
      <c r="MR226" s="22"/>
      <c r="MS226" s="22"/>
      <c r="MT226" s="22"/>
      <c r="MU226" s="22"/>
      <c r="MV226" s="22"/>
      <c r="MW226" s="22"/>
      <c r="MX226" s="22"/>
      <c r="MY226" s="22"/>
      <c r="MZ226" s="22"/>
      <c r="NA226" s="22"/>
      <c r="NB226" s="22"/>
      <c r="NC226" s="22"/>
      <c r="ND226" s="22"/>
      <c r="NE226" s="22"/>
      <c r="NF226" s="22"/>
      <c r="NG226" s="22"/>
      <c r="NH226" s="22"/>
      <c r="NI226" s="22"/>
      <c r="NJ226" s="22"/>
      <c r="NK226" s="22"/>
      <c r="NL226" s="22"/>
      <c r="NM226" s="22"/>
      <c r="NN226" s="22"/>
      <c r="NO226" s="22"/>
      <c r="NP226" s="22"/>
      <c r="NQ226" s="22"/>
      <c r="NR226" s="22"/>
      <c r="NS226" s="22"/>
      <c r="NT226" s="22"/>
      <c r="NU226" s="22"/>
      <c r="NV226" s="22"/>
      <c r="NW226" s="22"/>
      <c r="NX226" s="22"/>
      <c r="NY226" s="22"/>
      <c r="NZ226" s="22"/>
      <c r="OA226" s="22"/>
      <c r="OB226" s="22"/>
      <c r="OC226" s="22"/>
      <c r="OD226" s="22"/>
      <c r="OE226" s="22"/>
      <c r="OF226" s="22"/>
      <c r="OG226" s="22"/>
      <c r="OH226" s="22"/>
      <c r="OI226" s="22"/>
      <c r="OJ226" s="22"/>
      <c r="OK226" s="22"/>
      <c r="OL226" s="22"/>
      <c r="OM226" s="22"/>
      <c r="ON226" s="22"/>
      <c r="OO226" s="22"/>
      <c r="OP226" s="22"/>
      <c r="OQ226" s="22"/>
      <c r="OR226" s="22"/>
      <c r="OS226" s="22"/>
      <c r="OT226" s="22"/>
      <c r="OU226" s="22"/>
      <c r="OV226" s="22"/>
      <c r="OW226" s="22"/>
      <c r="OX226" s="22"/>
      <c r="OY226" s="22"/>
      <c r="OZ226" s="22"/>
      <c r="PA226" s="22"/>
      <c r="PB226" s="22"/>
      <c r="PC226" s="22"/>
      <c r="PD226" s="22"/>
      <c r="PE226" s="22"/>
      <c r="PF226" s="22"/>
      <c r="PG226" s="22"/>
      <c r="PH226" s="22"/>
      <c r="PI226" s="22"/>
      <c r="PJ226" s="22"/>
      <c r="PK226" s="22"/>
      <c r="PL226" s="22"/>
      <c r="PM226" s="22"/>
      <c r="PN226" s="22"/>
      <c r="PO226" s="22"/>
      <c r="PP226" s="22"/>
      <c r="PQ226" s="22"/>
      <c r="PR226" s="22"/>
      <c r="PS226" s="22"/>
      <c r="PT226" s="22"/>
      <c r="PU226" s="22"/>
      <c r="PV226" s="22"/>
      <c r="PW226" s="22"/>
      <c r="PX226" s="22"/>
      <c r="PY226" s="22"/>
      <c r="PZ226" s="22"/>
      <c r="QA226" s="22"/>
      <c r="QB226" s="22"/>
      <c r="QC226" s="22"/>
      <c r="QD226" s="22"/>
      <c r="QE226" s="22"/>
      <c r="QF226" s="22"/>
      <c r="QG226" s="22"/>
      <c r="QH226" s="22"/>
      <c r="QI226" s="22"/>
      <c r="QJ226" s="22"/>
      <c r="QK226" s="22"/>
      <c r="QL226" s="22"/>
      <c r="QM226" s="22"/>
      <c r="QN226" s="22"/>
      <c r="QO226" s="22"/>
      <c r="QP226" s="22"/>
      <c r="QQ226" s="22"/>
      <c r="QR226" s="22"/>
      <c r="QS226" s="22"/>
      <c r="QT226" s="22"/>
      <c r="QU226" s="22"/>
      <c r="QV226" s="22"/>
      <c r="QW226" s="22"/>
      <c r="QX226" s="22"/>
      <c r="QY226" s="22"/>
      <c r="QZ226" s="22"/>
      <c r="RA226" s="22"/>
      <c r="RB226" s="22"/>
      <c r="RC226" s="22"/>
      <c r="RD226" s="22"/>
      <c r="RE226" s="22"/>
      <c r="RF226" s="22"/>
      <c r="RG226" s="22"/>
      <c r="RH226" s="22"/>
      <c r="RI226" s="22"/>
      <c r="RJ226" s="22"/>
      <c r="RK226" s="22"/>
      <c r="RL226" s="22"/>
      <c r="RM226" s="22"/>
      <c r="RN226" s="22"/>
      <c r="RO226" s="22"/>
      <c r="RP226" s="22"/>
      <c r="RQ226" s="22"/>
      <c r="RR226" s="22"/>
      <c r="RS226" s="22"/>
      <c r="RT226" s="22"/>
      <c r="RU226" s="22"/>
      <c r="RV226" s="22"/>
      <c r="RW226" s="22"/>
      <c r="RX226" s="22"/>
      <c r="RY226" s="22"/>
      <c r="RZ226" s="22"/>
      <c r="SA226" s="22"/>
      <c r="SB226" s="22"/>
      <c r="SC226" s="22"/>
      <c r="SD226" s="22"/>
      <c r="SE226" s="22"/>
      <c r="SF226" s="22"/>
      <c r="SG226" s="22"/>
      <c r="SH226" s="22"/>
      <c r="SI226" s="22"/>
      <c r="SJ226" s="22"/>
      <c r="SK226" s="22"/>
      <c r="SL226" s="22"/>
      <c r="SM226" s="22"/>
      <c r="SN226" s="22"/>
      <c r="SO226" s="22"/>
      <c r="SP226" s="22"/>
      <c r="SQ226" s="22"/>
      <c r="SR226" s="22"/>
      <c r="SS226" s="22"/>
      <c r="ST226" s="22"/>
      <c r="SU226" s="22"/>
      <c r="SV226" s="22"/>
      <c r="SW226" s="22"/>
      <c r="SX226" s="22"/>
      <c r="SY226" s="22"/>
      <c r="SZ226" s="22"/>
      <c r="TA226" s="22"/>
      <c r="TB226" s="22"/>
      <c r="TC226" s="22"/>
      <c r="TD226" s="22"/>
      <c r="TE226" s="22"/>
      <c r="TF226" s="22"/>
      <c r="TG226" s="22"/>
      <c r="TH226" s="22"/>
      <c r="TI226" s="22"/>
    </row>
    <row r="227" spans="1:529" s="24" customFormat="1" ht="36.75" customHeight="1" x14ac:dyDescent="0.3">
      <c r="A227" s="76" t="s">
        <v>120</v>
      </c>
      <c r="B227" s="96"/>
      <c r="C227" s="96"/>
      <c r="D227" s="78" t="s">
        <v>35</v>
      </c>
      <c r="E227" s="114">
        <f>E228</f>
        <v>6378200</v>
      </c>
      <c r="F227" s="114">
        <f t="shared" si="146"/>
        <v>5019800</v>
      </c>
      <c r="G227" s="114">
        <f t="shared" si="146"/>
        <v>75700</v>
      </c>
      <c r="H227" s="114">
        <f t="shared" si="146"/>
        <v>1690138.18</v>
      </c>
      <c r="I227" s="114">
        <f t="shared" si="146"/>
        <v>1340675.5900000001</v>
      </c>
      <c r="J227" s="114">
        <f t="shared" si="146"/>
        <v>30841.32</v>
      </c>
      <c r="K227" s="115">
        <f t="shared" si="145"/>
        <v>26.498670157724746</v>
      </c>
      <c r="L227" s="114">
        <f t="shared" si="146"/>
        <v>8000</v>
      </c>
      <c r="M227" s="114">
        <f t="shared" si="147"/>
        <v>8000</v>
      </c>
      <c r="N227" s="114">
        <f t="shared" si="148"/>
        <v>0</v>
      </c>
      <c r="O227" s="114">
        <f t="shared" si="149"/>
        <v>0</v>
      </c>
      <c r="P227" s="114">
        <f t="shared" si="150"/>
        <v>0</v>
      </c>
      <c r="Q227" s="114">
        <f t="shared" si="151"/>
        <v>8000</v>
      </c>
      <c r="R227" s="114">
        <f t="shared" si="151"/>
        <v>0</v>
      </c>
      <c r="S227" s="114">
        <f t="shared" si="151"/>
        <v>0</v>
      </c>
      <c r="T227" s="114">
        <f t="shared" si="151"/>
        <v>0</v>
      </c>
      <c r="U227" s="114">
        <f t="shared" si="151"/>
        <v>0</v>
      </c>
      <c r="V227" s="114">
        <f t="shared" si="151"/>
        <v>0</v>
      </c>
      <c r="W227" s="114">
        <f t="shared" si="151"/>
        <v>0</v>
      </c>
      <c r="X227" s="116">
        <f t="shared" si="143"/>
        <v>0</v>
      </c>
      <c r="Y227" s="117">
        <f t="shared" si="144"/>
        <v>1690138.18</v>
      </c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</row>
    <row r="228" spans="1:529" s="12" customFormat="1" ht="56.25" x14ac:dyDescent="0.25">
      <c r="A228" s="79" t="s">
        <v>0</v>
      </c>
      <c r="B228" s="80" t="str">
        <f>'дод 5'!A20</f>
        <v>0160</v>
      </c>
      <c r="C228" s="80" t="str">
        <f>'дод 5'!B20</f>
        <v>0111</v>
      </c>
      <c r="D228" s="81" t="s">
        <v>500</v>
      </c>
      <c r="E228" s="121">
        <v>6378200</v>
      </c>
      <c r="F228" s="121">
        <v>5019800</v>
      </c>
      <c r="G228" s="121">
        <v>75700</v>
      </c>
      <c r="H228" s="121">
        <v>1690138.18</v>
      </c>
      <c r="I228" s="121">
        <v>1340675.5900000001</v>
      </c>
      <c r="J228" s="121">
        <v>30841.32</v>
      </c>
      <c r="K228" s="128">
        <f t="shared" si="145"/>
        <v>26.498670157724746</v>
      </c>
      <c r="L228" s="121">
        <f t="shared" ref="L228" si="152">N228+Q228</f>
        <v>8000</v>
      </c>
      <c r="M228" s="121">
        <v>8000</v>
      </c>
      <c r="N228" s="121"/>
      <c r="O228" s="121"/>
      <c r="P228" s="121"/>
      <c r="Q228" s="121">
        <v>8000</v>
      </c>
      <c r="R228" s="121">
        <f t="shared" ref="R228" si="153">T228+W228</f>
        <v>0</v>
      </c>
      <c r="S228" s="121"/>
      <c r="T228" s="121"/>
      <c r="U228" s="121"/>
      <c r="V228" s="121"/>
      <c r="W228" s="121"/>
      <c r="X228" s="122">
        <f t="shared" si="143"/>
        <v>0</v>
      </c>
      <c r="Y228" s="123">
        <f t="shared" si="144"/>
        <v>1690138.18</v>
      </c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13"/>
      <c r="NN228" s="13"/>
      <c r="NO228" s="13"/>
      <c r="NP228" s="13"/>
      <c r="NQ228" s="13"/>
      <c r="NR228" s="13"/>
      <c r="NS228" s="13"/>
      <c r="NT228" s="13"/>
      <c r="NU228" s="13"/>
      <c r="NV228" s="13"/>
      <c r="NW228" s="13"/>
      <c r="NX228" s="13"/>
      <c r="NY228" s="13"/>
      <c r="NZ228" s="13"/>
      <c r="OA228" s="13"/>
      <c r="OB228" s="13"/>
      <c r="OC228" s="13"/>
      <c r="OD228" s="13"/>
      <c r="OE228" s="13"/>
      <c r="OF228" s="13"/>
      <c r="OG228" s="13"/>
      <c r="OH228" s="13"/>
      <c r="OI228" s="13"/>
      <c r="OJ228" s="13"/>
      <c r="OK228" s="13"/>
      <c r="OL228" s="13"/>
      <c r="OM228" s="13"/>
      <c r="ON228" s="13"/>
      <c r="OO228" s="13"/>
      <c r="OP228" s="13"/>
      <c r="OQ228" s="13"/>
      <c r="OR228" s="13"/>
      <c r="OS228" s="13"/>
      <c r="OT228" s="13"/>
      <c r="OU228" s="13"/>
      <c r="OV228" s="13"/>
      <c r="OW228" s="13"/>
      <c r="OX228" s="13"/>
      <c r="OY228" s="13"/>
      <c r="OZ228" s="13"/>
      <c r="PA228" s="13"/>
      <c r="PB228" s="13"/>
      <c r="PC228" s="13"/>
      <c r="PD228" s="13"/>
      <c r="PE228" s="13"/>
      <c r="PF228" s="13"/>
      <c r="PG228" s="13"/>
      <c r="PH228" s="13"/>
      <c r="PI228" s="13"/>
      <c r="PJ228" s="13"/>
      <c r="PK228" s="13"/>
      <c r="PL228" s="13"/>
      <c r="PM228" s="13"/>
      <c r="PN228" s="13"/>
      <c r="PO228" s="13"/>
      <c r="PP228" s="13"/>
      <c r="PQ228" s="13"/>
      <c r="PR228" s="13"/>
      <c r="PS228" s="13"/>
      <c r="PT228" s="13"/>
      <c r="PU228" s="13"/>
      <c r="PV228" s="13"/>
      <c r="PW228" s="13"/>
      <c r="PX228" s="13"/>
      <c r="PY228" s="13"/>
      <c r="PZ228" s="13"/>
      <c r="QA228" s="13"/>
      <c r="QB228" s="13"/>
      <c r="QC228" s="13"/>
      <c r="QD228" s="13"/>
      <c r="QE228" s="13"/>
      <c r="QF228" s="13"/>
      <c r="QG228" s="13"/>
      <c r="QH228" s="13"/>
      <c r="QI228" s="13"/>
      <c r="QJ228" s="13"/>
      <c r="QK228" s="13"/>
      <c r="QL228" s="13"/>
      <c r="QM228" s="13"/>
      <c r="QN228" s="13"/>
      <c r="QO228" s="13"/>
      <c r="QP228" s="13"/>
      <c r="QQ228" s="13"/>
      <c r="QR228" s="13"/>
      <c r="QS228" s="13"/>
      <c r="QT228" s="13"/>
      <c r="QU228" s="13"/>
      <c r="QV228" s="13"/>
      <c r="QW228" s="13"/>
      <c r="QX228" s="13"/>
      <c r="QY228" s="13"/>
      <c r="QZ228" s="13"/>
      <c r="RA228" s="13"/>
      <c r="RB228" s="13"/>
      <c r="RC228" s="13"/>
      <c r="RD228" s="13"/>
      <c r="RE228" s="13"/>
      <c r="RF228" s="13"/>
      <c r="RG228" s="13"/>
      <c r="RH228" s="13"/>
      <c r="RI228" s="13"/>
      <c r="RJ228" s="13"/>
      <c r="RK228" s="13"/>
      <c r="RL228" s="13"/>
      <c r="RM228" s="13"/>
      <c r="RN228" s="13"/>
      <c r="RO228" s="13"/>
      <c r="RP228" s="13"/>
      <c r="RQ228" s="13"/>
      <c r="RR228" s="13"/>
      <c r="RS228" s="13"/>
      <c r="RT228" s="13"/>
      <c r="RU228" s="13"/>
      <c r="RV228" s="13"/>
      <c r="RW228" s="13"/>
      <c r="RX228" s="13"/>
      <c r="RY228" s="13"/>
      <c r="RZ228" s="13"/>
      <c r="SA228" s="13"/>
      <c r="SB228" s="13"/>
      <c r="SC228" s="13"/>
      <c r="SD228" s="13"/>
      <c r="SE228" s="13"/>
      <c r="SF228" s="13"/>
      <c r="SG228" s="13"/>
      <c r="SH228" s="13"/>
      <c r="SI228" s="13"/>
      <c r="SJ228" s="13"/>
      <c r="SK228" s="13"/>
      <c r="SL228" s="13"/>
      <c r="SM228" s="13"/>
      <c r="SN228" s="13"/>
      <c r="SO228" s="13"/>
      <c r="SP228" s="13"/>
      <c r="SQ228" s="13"/>
      <c r="SR228" s="13"/>
      <c r="SS228" s="13"/>
      <c r="ST228" s="13"/>
      <c r="SU228" s="13"/>
      <c r="SV228" s="13"/>
      <c r="SW228" s="13"/>
      <c r="SX228" s="13"/>
      <c r="SY228" s="13"/>
      <c r="SZ228" s="13"/>
      <c r="TA228" s="13"/>
      <c r="TB228" s="13"/>
      <c r="TC228" s="13"/>
      <c r="TD228" s="13"/>
      <c r="TE228" s="13"/>
      <c r="TF228" s="13"/>
      <c r="TG228" s="13"/>
      <c r="TH228" s="13"/>
      <c r="TI228" s="13"/>
    </row>
    <row r="229" spans="1:529" s="17" customFormat="1" ht="39.75" customHeight="1" x14ac:dyDescent="0.25">
      <c r="A229" s="97" t="s">
        <v>29</v>
      </c>
      <c r="B229" s="104"/>
      <c r="C229" s="104"/>
      <c r="D229" s="93" t="s">
        <v>34</v>
      </c>
      <c r="E229" s="118">
        <f>E230</f>
        <v>5477027</v>
      </c>
      <c r="F229" s="118">
        <f t="shared" ref="F229:L229" si="154">F230</f>
        <v>2958200</v>
      </c>
      <c r="G229" s="118">
        <f t="shared" si="154"/>
        <v>0</v>
      </c>
      <c r="H229" s="118">
        <f t="shared" si="154"/>
        <v>50094.34</v>
      </c>
      <c r="I229" s="118">
        <f t="shared" si="154"/>
        <v>0</v>
      </c>
      <c r="J229" s="118">
        <f t="shared" si="154"/>
        <v>0</v>
      </c>
      <c r="K229" s="127">
        <f t="shared" si="145"/>
        <v>0.91462649353380943</v>
      </c>
      <c r="L229" s="118">
        <f t="shared" si="154"/>
        <v>247641729</v>
      </c>
      <c r="M229" s="118">
        <f t="shared" ref="M229" si="155">M230</f>
        <v>234197735</v>
      </c>
      <c r="N229" s="118">
        <f t="shared" ref="N229" si="156">N230</f>
        <v>1900000</v>
      </c>
      <c r="O229" s="118">
        <f t="shared" ref="O229" si="157">O230</f>
        <v>1332000</v>
      </c>
      <c r="P229" s="118">
        <f t="shared" ref="P229" si="158">P230</f>
        <v>71500</v>
      </c>
      <c r="Q229" s="118">
        <f t="shared" ref="Q229:W229" si="159">Q230</f>
        <v>245741729</v>
      </c>
      <c r="R229" s="118">
        <f t="shared" si="159"/>
        <v>10451705.050000001</v>
      </c>
      <c r="S229" s="118">
        <f t="shared" si="159"/>
        <v>6115928</v>
      </c>
      <c r="T229" s="118">
        <f t="shared" si="159"/>
        <v>1204017.05</v>
      </c>
      <c r="U229" s="118">
        <f t="shared" si="159"/>
        <v>945860.4</v>
      </c>
      <c r="V229" s="118">
        <f t="shared" si="159"/>
        <v>33662.65</v>
      </c>
      <c r="W229" s="118">
        <f t="shared" si="159"/>
        <v>9247688</v>
      </c>
      <c r="X229" s="119">
        <f t="shared" si="143"/>
        <v>4.2204942972272663</v>
      </c>
      <c r="Y229" s="120">
        <f t="shared" si="144"/>
        <v>10501799.390000001</v>
      </c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  <c r="IW229" s="22"/>
      <c r="IX229" s="22"/>
      <c r="IY229" s="22"/>
      <c r="IZ229" s="22"/>
      <c r="JA229" s="22"/>
      <c r="JB229" s="22"/>
      <c r="JC229" s="22"/>
      <c r="JD229" s="22"/>
      <c r="JE229" s="22"/>
      <c r="JF229" s="22"/>
      <c r="JG229" s="22"/>
      <c r="JH229" s="22"/>
      <c r="JI229" s="22"/>
      <c r="JJ229" s="22"/>
      <c r="JK229" s="22"/>
      <c r="JL229" s="22"/>
      <c r="JM229" s="22"/>
      <c r="JN229" s="22"/>
      <c r="JO229" s="22"/>
      <c r="JP229" s="22"/>
      <c r="JQ229" s="22"/>
      <c r="JR229" s="22"/>
      <c r="JS229" s="22"/>
      <c r="JT229" s="22"/>
      <c r="JU229" s="22"/>
      <c r="JV229" s="22"/>
      <c r="JW229" s="22"/>
      <c r="JX229" s="22"/>
      <c r="JY229" s="22"/>
      <c r="JZ229" s="22"/>
      <c r="KA229" s="22"/>
      <c r="KB229" s="22"/>
      <c r="KC229" s="22"/>
      <c r="KD229" s="22"/>
      <c r="KE229" s="22"/>
      <c r="KF229" s="22"/>
      <c r="KG229" s="22"/>
      <c r="KH229" s="22"/>
      <c r="KI229" s="22"/>
      <c r="KJ229" s="22"/>
      <c r="KK229" s="22"/>
      <c r="KL229" s="22"/>
      <c r="KM229" s="22"/>
      <c r="KN229" s="22"/>
      <c r="KO229" s="22"/>
      <c r="KP229" s="22"/>
      <c r="KQ229" s="22"/>
      <c r="KR229" s="22"/>
      <c r="KS229" s="22"/>
      <c r="KT229" s="22"/>
      <c r="KU229" s="22"/>
      <c r="KV229" s="22"/>
      <c r="KW229" s="22"/>
      <c r="KX229" s="22"/>
      <c r="KY229" s="22"/>
      <c r="KZ229" s="22"/>
      <c r="LA229" s="22"/>
      <c r="LB229" s="22"/>
      <c r="LC229" s="22"/>
      <c r="LD229" s="22"/>
      <c r="LE229" s="22"/>
      <c r="LF229" s="22"/>
      <c r="LG229" s="22"/>
      <c r="LH229" s="22"/>
      <c r="LI229" s="22"/>
      <c r="LJ229" s="22"/>
      <c r="LK229" s="22"/>
      <c r="LL229" s="22"/>
      <c r="LM229" s="22"/>
      <c r="LN229" s="22"/>
      <c r="LO229" s="22"/>
      <c r="LP229" s="22"/>
      <c r="LQ229" s="22"/>
      <c r="LR229" s="22"/>
      <c r="LS229" s="22"/>
      <c r="LT229" s="22"/>
      <c r="LU229" s="22"/>
      <c r="LV229" s="22"/>
      <c r="LW229" s="22"/>
      <c r="LX229" s="22"/>
      <c r="LY229" s="22"/>
      <c r="LZ229" s="22"/>
      <c r="MA229" s="22"/>
      <c r="MB229" s="22"/>
      <c r="MC229" s="22"/>
      <c r="MD229" s="22"/>
      <c r="ME229" s="22"/>
      <c r="MF229" s="22"/>
      <c r="MG229" s="22"/>
      <c r="MH229" s="22"/>
      <c r="MI229" s="22"/>
      <c r="MJ229" s="22"/>
      <c r="MK229" s="22"/>
      <c r="ML229" s="22"/>
      <c r="MM229" s="22"/>
      <c r="MN229" s="22"/>
      <c r="MO229" s="22"/>
      <c r="MP229" s="22"/>
      <c r="MQ229" s="22"/>
      <c r="MR229" s="22"/>
      <c r="MS229" s="22"/>
      <c r="MT229" s="22"/>
      <c r="MU229" s="22"/>
      <c r="MV229" s="22"/>
      <c r="MW229" s="22"/>
      <c r="MX229" s="22"/>
      <c r="MY229" s="22"/>
      <c r="MZ229" s="22"/>
      <c r="NA229" s="22"/>
      <c r="NB229" s="22"/>
      <c r="NC229" s="22"/>
      <c r="ND229" s="22"/>
      <c r="NE229" s="22"/>
      <c r="NF229" s="22"/>
      <c r="NG229" s="22"/>
      <c r="NH229" s="22"/>
      <c r="NI229" s="22"/>
      <c r="NJ229" s="22"/>
      <c r="NK229" s="22"/>
      <c r="NL229" s="22"/>
      <c r="NM229" s="22"/>
      <c r="NN229" s="22"/>
      <c r="NO229" s="22"/>
      <c r="NP229" s="22"/>
      <c r="NQ229" s="22"/>
      <c r="NR229" s="22"/>
      <c r="NS229" s="22"/>
      <c r="NT229" s="22"/>
      <c r="NU229" s="22"/>
      <c r="NV229" s="22"/>
      <c r="NW229" s="22"/>
      <c r="NX229" s="22"/>
      <c r="NY229" s="22"/>
      <c r="NZ229" s="22"/>
      <c r="OA229" s="22"/>
      <c r="OB229" s="22"/>
      <c r="OC229" s="22"/>
      <c r="OD229" s="22"/>
      <c r="OE229" s="22"/>
      <c r="OF229" s="22"/>
      <c r="OG229" s="22"/>
      <c r="OH229" s="22"/>
      <c r="OI229" s="22"/>
      <c r="OJ229" s="22"/>
      <c r="OK229" s="22"/>
      <c r="OL229" s="22"/>
      <c r="OM229" s="22"/>
      <c r="ON229" s="22"/>
      <c r="OO229" s="22"/>
      <c r="OP229" s="22"/>
      <c r="OQ229" s="22"/>
      <c r="OR229" s="22"/>
      <c r="OS229" s="22"/>
      <c r="OT229" s="22"/>
      <c r="OU229" s="22"/>
      <c r="OV229" s="22"/>
      <c r="OW229" s="22"/>
      <c r="OX229" s="22"/>
      <c r="OY229" s="22"/>
      <c r="OZ229" s="22"/>
      <c r="PA229" s="22"/>
      <c r="PB229" s="22"/>
      <c r="PC229" s="22"/>
      <c r="PD229" s="22"/>
      <c r="PE229" s="22"/>
      <c r="PF229" s="22"/>
      <c r="PG229" s="22"/>
      <c r="PH229" s="22"/>
      <c r="PI229" s="22"/>
      <c r="PJ229" s="22"/>
      <c r="PK229" s="22"/>
      <c r="PL229" s="22"/>
      <c r="PM229" s="22"/>
      <c r="PN229" s="22"/>
      <c r="PO229" s="22"/>
      <c r="PP229" s="22"/>
      <c r="PQ229" s="22"/>
      <c r="PR229" s="22"/>
      <c r="PS229" s="22"/>
      <c r="PT229" s="22"/>
      <c r="PU229" s="22"/>
      <c r="PV229" s="22"/>
      <c r="PW229" s="22"/>
      <c r="PX229" s="22"/>
      <c r="PY229" s="22"/>
      <c r="PZ229" s="22"/>
      <c r="QA229" s="22"/>
      <c r="QB229" s="22"/>
      <c r="QC229" s="22"/>
      <c r="QD229" s="22"/>
      <c r="QE229" s="22"/>
      <c r="QF229" s="22"/>
      <c r="QG229" s="22"/>
      <c r="QH229" s="22"/>
      <c r="QI229" s="22"/>
      <c r="QJ229" s="22"/>
      <c r="QK229" s="22"/>
      <c r="QL229" s="22"/>
      <c r="QM229" s="22"/>
      <c r="QN229" s="22"/>
      <c r="QO229" s="22"/>
      <c r="QP229" s="22"/>
      <c r="QQ229" s="22"/>
      <c r="QR229" s="22"/>
      <c r="QS229" s="22"/>
      <c r="QT229" s="22"/>
      <c r="QU229" s="22"/>
      <c r="QV229" s="22"/>
      <c r="QW229" s="22"/>
      <c r="QX229" s="22"/>
      <c r="QY229" s="22"/>
      <c r="QZ229" s="22"/>
      <c r="RA229" s="22"/>
      <c r="RB229" s="22"/>
      <c r="RC229" s="22"/>
      <c r="RD229" s="22"/>
      <c r="RE229" s="22"/>
      <c r="RF229" s="22"/>
      <c r="RG229" s="22"/>
      <c r="RH229" s="22"/>
      <c r="RI229" s="22"/>
      <c r="RJ229" s="22"/>
      <c r="RK229" s="22"/>
      <c r="RL229" s="22"/>
      <c r="RM229" s="22"/>
      <c r="RN229" s="22"/>
      <c r="RO229" s="22"/>
      <c r="RP229" s="22"/>
      <c r="RQ229" s="22"/>
      <c r="RR229" s="22"/>
      <c r="RS229" s="22"/>
      <c r="RT229" s="22"/>
      <c r="RU229" s="22"/>
      <c r="RV229" s="22"/>
      <c r="RW229" s="22"/>
      <c r="RX229" s="22"/>
      <c r="RY229" s="22"/>
      <c r="RZ229" s="22"/>
      <c r="SA229" s="22"/>
      <c r="SB229" s="22"/>
      <c r="SC229" s="22"/>
      <c r="SD229" s="22"/>
      <c r="SE229" s="22"/>
      <c r="SF229" s="22"/>
      <c r="SG229" s="22"/>
      <c r="SH229" s="22"/>
      <c r="SI229" s="22"/>
      <c r="SJ229" s="22"/>
      <c r="SK229" s="22"/>
      <c r="SL229" s="22"/>
      <c r="SM229" s="22"/>
      <c r="SN229" s="22"/>
      <c r="SO229" s="22"/>
      <c r="SP229" s="22"/>
      <c r="SQ229" s="22"/>
      <c r="SR229" s="22"/>
      <c r="SS229" s="22"/>
      <c r="ST229" s="22"/>
      <c r="SU229" s="22"/>
      <c r="SV229" s="22"/>
      <c r="SW229" s="22"/>
      <c r="SX229" s="22"/>
      <c r="SY229" s="22"/>
      <c r="SZ229" s="22"/>
      <c r="TA229" s="22"/>
      <c r="TB229" s="22"/>
      <c r="TC229" s="22"/>
      <c r="TD229" s="22"/>
      <c r="TE229" s="22"/>
      <c r="TF229" s="22"/>
      <c r="TG229" s="22"/>
      <c r="TH229" s="22"/>
      <c r="TI229" s="22"/>
    </row>
    <row r="230" spans="1:529" s="24" customFormat="1" ht="58.5" x14ac:dyDescent="0.3">
      <c r="A230" s="76" t="s">
        <v>30</v>
      </c>
      <c r="B230" s="96"/>
      <c r="C230" s="96"/>
      <c r="D230" s="78" t="s">
        <v>423</v>
      </c>
      <c r="E230" s="114">
        <f>SUM(E232+E233+E234+E235+E236+E237+E239+E240+E241+E242+E243+E244+E238+E246+E247)</f>
        <v>5477027</v>
      </c>
      <c r="F230" s="114">
        <f t="shared" ref="F230:Q230" si="160">SUM(F232+F233+F234+F235+F236+F237+F239+F240+F241+F242+F243+F244+F238+F246+F247)</f>
        <v>2958200</v>
      </c>
      <c r="G230" s="114">
        <f t="shared" si="160"/>
        <v>0</v>
      </c>
      <c r="H230" s="114">
        <f t="shared" ref="H230:J230" si="161">SUM(H232+H233+H234+H235+H236+H237+H239+H240+H241+H242+H243+H244+H238+H246+H247)</f>
        <v>50094.34</v>
      </c>
      <c r="I230" s="114">
        <f t="shared" si="161"/>
        <v>0</v>
      </c>
      <c r="J230" s="114">
        <f t="shared" si="161"/>
        <v>0</v>
      </c>
      <c r="K230" s="115">
        <f t="shared" si="145"/>
        <v>0.91462649353380943</v>
      </c>
      <c r="L230" s="114">
        <f t="shared" si="160"/>
        <v>247641729</v>
      </c>
      <c r="M230" s="114">
        <f>SUM(M232+M233+M234+M235+M236+M237+M239+M240+M241+M242+M243+M244+M238+M246+M247)</f>
        <v>234197735</v>
      </c>
      <c r="N230" s="114">
        <f t="shared" si="160"/>
        <v>1900000</v>
      </c>
      <c r="O230" s="114">
        <f t="shared" si="160"/>
        <v>1332000</v>
      </c>
      <c r="P230" s="114">
        <f t="shared" si="160"/>
        <v>71500</v>
      </c>
      <c r="Q230" s="114">
        <f t="shared" si="160"/>
        <v>245741729</v>
      </c>
      <c r="R230" s="114">
        <f t="shared" ref="R230" si="162">SUM(R232+R233+R234+R235+R236+R237+R239+R240+R241+R242+R243+R244+R238+R246+R247)</f>
        <v>10451705.050000001</v>
      </c>
      <c r="S230" s="114">
        <f>SUM(S232+S233+S234+S235+S236+S237+S239+S240+S241+S242+S243+S244+S238+S246+S247)</f>
        <v>6115928</v>
      </c>
      <c r="T230" s="114">
        <f t="shared" ref="T230:W230" si="163">SUM(T232+T233+T234+T235+T236+T237+T239+T240+T241+T242+T243+T244+T238+T246+T247)</f>
        <v>1204017.05</v>
      </c>
      <c r="U230" s="114">
        <f t="shared" si="163"/>
        <v>945860.4</v>
      </c>
      <c r="V230" s="114">
        <f t="shared" si="163"/>
        <v>33662.65</v>
      </c>
      <c r="W230" s="114">
        <f t="shared" si="163"/>
        <v>9247688</v>
      </c>
      <c r="X230" s="116">
        <f t="shared" si="143"/>
        <v>4.2204942972272663</v>
      </c>
      <c r="Y230" s="117">
        <f t="shared" si="144"/>
        <v>10501799.390000001</v>
      </c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</row>
    <row r="231" spans="1:529" s="24" customFormat="1" ht="17.25" customHeight="1" x14ac:dyDescent="0.3">
      <c r="A231" s="76"/>
      <c r="B231" s="96"/>
      <c r="C231" s="96"/>
      <c r="D231" s="105" t="s">
        <v>422</v>
      </c>
      <c r="E231" s="114">
        <f>E245</f>
        <v>0</v>
      </c>
      <c r="F231" s="114">
        <f t="shared" ref="F231:Q231" si="164">F245</f>
        <v>0</v>
      </c>
      <c r="G231" s="114">
        <f t="shared" si="164"/>
        <v>0</v>
      </c>
      <c r="H231" s="114">
        <f t="shared" ref="H231:J231" si="165">H245</f>
        <v>0</v>
      </c>
      <c r="I231" s="114">
        <f t="shared" si="165"/>
        <v>0</v>
      </c>
      <c r="J231" s="114">
        <f t="shared" si="165"/>
        <v>0</v>
      </c>
      <c r="K231" s="115"/>
      <c r="L231" s="114">
        <f t="shared" si="164"/>
        <v>96859595</v>
      </c>
      <c r="M231" s="114">
        <f t="shared" si="164"/>
        <v>96859595</v>
      </c>
      <c r="N231" s="114">
        <f t="shared" si="164"/>
        <v>0</v>
      </c>
      <c r="O231" s="114">
        <f t="shared" si="164"/>
        <v>0</v>
      </c>
      <c r="P231" s="114">
        <f t="shared" si="164"/>
        <v>0</v>
      </c>
      <c r="Q231" s="114">
        <f t="shared" si="164"/>
        <v>96859595</v>
      </c>
      <c r="R231" s="114">
        <f t="shared" ref="R231:W231" si="166">R245</f>
        <v>0</v>
      </c>
      <c r="S231" s="114">
        <f t="shared" si="166"/>
        <v>0</v>
      </c>
      <c r="T231" s="114">
        <f t="shared" si="166"/>
        <v>0</v>
      </c>
      <c r="U231" s="114">
        <f t="shared" si="166"/>
        <v>0</v>
      </c>
      <c r="V231" s="114">
        <f t="shared" si="166"/>
        <v>0</v>
      </c>
      <c r="W231" s="114">
        <f t="shared" si="166"/>
        <v>0</v>
      </c>
      <c r="X231" s="116">
        <f t="shared" si="143"/>
        <v>0</v>
      </c>
      <c r="Y231" s="117">
        <f t="shared" si="144"/>
        <v>0</v>
      </c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</row>
    <row r="232" spans="1:529" s="12" customFormat="1" ht="56.25" x14ac:dyDescent="0.25">
      <c r="A232" s="79" t="s">
        <v>143</v>
      </c>
      <c r="B232" s="80" t="str">
        <f>'дод 5'!A20</f>
        <v>0160</v>
      </c>
      <c r="C232" s="80" t="str">
        <f>'дод 5'!B20</f>
        <v>0111</v>
      </c>
      <c r="D232" s="81" t="s">
        <v>500</v>
      </c>
      <c r="E232" s="121">
        <v>3609000</v>
      </c>
      <c r="F232" s="121">
        <v>2958200</v>
      </c>
      <c r="G232" s="121"/>
      <c r="H232" s="121"/>
      <c r="I232" s="121"/>
      <c r="J232" s="121"/>
      <c r="K232" s="128">
        <f t="shared" si="145"/>
        <v>0</v>
      </c>
      <c r="L232" s="121">
        <f t="shared" ref="L232:L247" si="167">N232+Q232</f>
        <v>1900000</v>
      </c>
      <c r="M232" s="121"/>
      <c r="N232" s="121">
        <v>1900000</v>
      </c>
      <c r="O232" s="121">
        <v>1332000</v>
      </c>
      <c r="P232" s="121">
        <v>71500</v>
      </c>
      <c r="Q232" s="121"/>
      <c r="R232" s="121">
        <f t="shared" ref="R232:R247" si="168">T232+W232</f>
        <v>1204017.05</v>
      </c>
      <c r="S232" s="121"/>
      <c r="T232" s="121">
        <v>1204017.05</v>
      </c>
      <c r="U232" s="121">
        <v>945860.4</v>
      </c>
      <c r="V232" s="121">
        <v>33662.65</v>
      </c>
      <c r="W232" s="121"/>
      <c r="X232" s="122">
        <f t="shared" si="143"/>
        <v>63.369318421052633</v>
      </c>
      <c r="Y232" s="123">
        <f t="shared" si="144"/>
        <v>1204017.05</v>
      </c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  <c r="QG232" s="13"/>
      <c r="QH232" s="13"/>
      <c r="QI232" s="13"/>
      <c r="QJ232" s="13"/>
      <c r="QK232" s="13"/>
      <c r="QL232" s="13"/>
      <c r="QM232" s="13"/>
      <c r="QN232" s="13"/>
      <c r="QO232" s="13"/>
      <c r="QP232" s="13"/>
      <c r="QQ232" s="13"/>
      <c r="QR232" s="13"/>
      <c r="QS232" s="13"/>
      <c r="QT232" s="13"/>
      <c r="QU232" s="13"/>
      <c r="QV232" s="13"/>
      <c r="QW232" s="13"/>
      <c r="QX232" s="13"/>
      <c r="QY232" s="13"/>
      <c r="QZ232" s="13"/>
      <c r="RA232" s="13"/>
      <c r="RB232" s="13"/>
      <c r="RC232" s="13"/>
      <c r="RD232" s="13"/>
      <c r="RE232" s="13"/>
      <c r="RF232" s="13"/>
      <c r="RG232" s="13"/>
      <c r="RH232" s="13"/>
      <c r="RI232" s="13"/>
      <c r="RJ232" s="13"/>
      <c r="RK232" s="13"/>
      <c r="RL232" s="13"/>
      <c r="RM232" s="13"/>
      <c r="RN232" s="13"/>
      <c r="RO232" s="13"/>
      <c r="RP232" s="13"/>
      <c r="RQ232" s="13"/>
      <c r="RR232" s="13"/>
      <c r="RS232" s="13"/>
      <c r="RT232" s="13"/>
      <c r="RU232" s="13"/>
      <c r="RV232" s="13"/>
      <c r="RW232" s="13"/>
      <c r="RX232" s="13"/>
      <c r="RY232" s="13"/>
      <c r="RZ232" s="13"/>
      <c r="SA232" s="13"/>
      <c r="SB232" s="13"/>
      <c r="SC232" s="13"/>
      <c r="SD232" s="13"/>
      <c r="SE232" s="13"/>
      <c r="SF232" s="13"/>
      <c r="SG232" s="13"/>
      <c r="SH232" s="13"/>
      <c r="SI232" s="13"/>
      <c r="SJ232" s="13"/>
      <c r="SK232" s="13"/>
      <c r="SL232" s="13"/>
      <c r="SM232" s="13"/>
      <c r="SN232" s="13"/>
      <c r="SO232" s="13"/>
      <c r="SP232" s="13"/>
      <c r="SQ232" s="13"/>
      <c r="SR232" s="13"/>
      <c r="SS232" s="13"/>
      <c r="ST232" s="13"/>
      <c r="SU232" s="13"/>
      <c r="SV232" s="13"/>
      <c r="SW232" s="13"/>
      <c r="SX232" s="13"/>
      <c r="SY232" s="13"/>
      <c r="SZ232" s="13"/>
      <c r="TA232" s="13"/>
      <c r="TB232" s="13"/>
      <c r="TC232" s="13"/>
      <c r="TD232" s="13"/>
      <c r="TE232" s="13"/>
      <c r="TF232" s="13"/>
      <c r="TG232" s="13"/>
      <c r="TH232" s="13"/>
      <c r="TI232" s="13"/>
    </row>
    <row r="233" spans="1:529" s="12" customFormat="1" ht="18" customHeight="1" x14ac:dyDescent="0.25">
      <c r="A233" s="79" t="s">
        <v>208</v>
      </c>
      <c r="B233" s="80" t="str">
        <f>'дод 5'!A139</f>
        <v>6030</v>
      </c>
      <c r="C233" s="80" t="str">
        <f>'дод 5'!B139</f>
        <v>0620</v>
      </c>
      <c r="D233" s="82" t="str">
        <f>'дод 5'!C139</f>
        <v>Організація благоустрою населених пунктів</v>
      </c>
      <c r="E233" s="121">
        <v>0</v>
      </c>
      <c r="F233" s="121"/>
      <c r="G233" s="121"/>
      <c r="H233" s="121"/>
      <c r="I233" s="121"/>
      <c r="J233" s="121"/>
      <c r="K233" s="128"/>
      <c r="L233" s="121">
        <f t="shared" si="167"/>
        <v>50200000</v>
      </c>
      <c r="M233" s="121">
        <v>50200000</v>
      </c>
      <c r="N233" s="121"/>
      <c r="O233" s="121"/>
      <c r="P233" s="121"/>
      <c r="Q233" s="121">
        <v>50200000</v>
      </c>
      <c r="R233" s="121">
        <f t="shared" si="168"/>
        <v>3049928</v>
      </c>
      <c r="S233" s="121">
        <v>3049928</v>
      </c>
      <c r="T233" s="121"/>
      <c r="U233" s="121"/>
      <c r="V233" s="121"/>
      <c r="W233" s="121">
        <v>3049928</v>
      </c>
      <c r="X233" s="122">
        <f t="shared" si="143"/>
        <v>6.0755537848605581</v>
      </c>
      <c r="Y233" s="123">
        <f t="shared" si="144"/>
        <v>3049928</v>
      </c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  <c r="QG233" s="13"/>
      <c r="QH233" s="13"/>
      <c r="QI233" s="13"/>
      <c r="QJ233" s="13"/>
      <c r="QK233" s="13"/>
      <c r="QL233" s="13"/>
      <c r="QM233" s="13"/>
      <c r="QN233" s="13"/>
      <c r="QO233" s="13"/>
      <c r="QP233" s="13"/>
      <c r="QQ233" s="13"/>
      <c r="QR233" s="13"/>
      <c r="QS233" s="13"/>
      <c r="QT233" s="13"/>
      <c r="QU233" s="13"/>
      <c r="QV233" s="13"/>
      <c r="QW233" s="13"/>
      <c r="QX233" s="13"/>
      <c r="QY233" s="13"/>
      <c r="QZ233" s="13"/>
      <c r="RA233" s="13"/>
      <c r="RB233" s="13"/>
      <c r="RC233" s="13"/>
      <c r="RD233" s="13"/>
      <c r="RE233" s="13"/>
      <c r="RF233" s="13"/>
      <c r="RG233" s="13"/>
      <c r="RH233" s="13"/>
      <c r="RI233" s="13"/>
      <c r="RJ233" s="13"/>
      <c r="RK233" s="13"/>
      <c r="RL233" s="13"/>
      <c r="RM233" s="13"/>
      <c r="RN233" s="13"/>
      <c r="RO233" s="13"/>
      <c r="RP233" s="13"/>
      <c r="RQ233" s="13"/>
      <c r="RR233" s="13"/>
      <c r="RS233" s="13"/>
      <c r="RT233" s="13"/>
      <c r="RU233" s="13"/>
      <c r="RV233" s="13"/>
      <c r="RW233" s="13"/>
      <c r="RX233" s="13"/>
      <c r="RY233" s="13"/>
      <c r="RZ233" s="13"/>
      <c r="SA233" s="13"/>
      <c r="SB233" s="13"/>
      <c r="SC233" s="13"/>
      <c r="SD233" s="13"/>
      <c r="SE233" s="13"/>
      <c r="SF233" s="13"/>
      <c r="SG233" s="13"/>
      <c r="SH233" s="13"/>
      <c r="SI233" s="13"/>
      <c r="SJ233" s="13"/>
      <c r="SK233" s="13"/>
      <c r="SL233" s="13"/>
      <c r="SM233" s="13"/>
      <c r="SN233" s="13"/>
      <c r="SO233" s="13"/>
      <c r="SP233" s="13"/>
      <c r="SQ233" s="13"/>
      <c r="SR233" s="13"/>
      <c r="SS233" s="13"/>
      <c r="ST233" s="13"/>
      <c r="SU233" s="13"/>
      <c r="SV233" s="13"/>
      <c r="SW233" s="13"/>
      <c r="SX233" s="13"/>
      <c r="SY233" s="13"/>
      <c r="SZ233" s="13"/>
      <c r="TA233" s="13"/>
      <c r="TB233" s="13"/>
      <c r="TC233" s="13"/>
      <c r="TD233" s="13"/>
      <c r="TE233" s="13"/>
      <c r="TF233" s="13"/>
      <c r="TG233" s="13"/>
      <c r="TH233" s="13"/>
      <c r="TI233" s="13"/>
    </row>
    <row r="234" spans="1:529" s="12" customFormat="1" ht="84" customHeight="1" x14ac:dyDescent="0.25">
      <c r="A234" s="79" t="s">
        <v>209</v>
      </c>
      <c r="B234" s="80" t="str">
        <f>'дод 5'!A142</f>
        <v>6084</v>
      </c>
      <c r="C234" s="80" t="str">
        <f>'дод 5'!B142</f>
        <v>0610</v>
      </c>
      <c r="D234" s="82" t="s">
        <v>538</v>
      </c>
      <c r="E234" s="121">
        <v>0</v>
      </c>
      <c r="F234" s="121"/>
      <c r="G234" s="121"/>
      <c r="H234" s="121"/>
      <c r="I234" s="121"/>
      <c r="J234" s="121"/>
      <c r="K234" s="128"/>
      <c r="L234" s="121">
        <f t="shared" si="167"/>
        <v>70060</v>
      </c>
      <c r="M234" s="121"/>
      <c r="N234" s="121"/>
      <c r="O234" s="121"/>
      <c r="P234" s="121"/>
      <c r="Q234" s="121">
        <v>70060</v>
      </c>
      <c r="R234" s="121">
        <f t="shared" si="168"/>
        <v>0</v>
      </c>
      <c r="S234" s="121"/>
      <c r="T234" s="121"/>
      <c r="U234" s="121"/>
      <c r="V234" s="121"/>
      <c r="W234" s="121"/>
      <c r="X234" s="122">
        <f t="shared" si="143"/>
        <v>0</v>
      </c>
      <c r="Y234" s="123">
        <f t="shared" si="144"/>
        <v>0</v>
      </c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  <c r="QG234" s="13"/>
      <c r="QH234" s="13"/>
      <c r="QI234" s="13"/>
      <c r="QJ234" s="13"/>
      <c r="QK234" s="13"/>
      <c r="QL234" s="13"/>
      <c r="QM234" s="13"/>
      <c r="QN234" s="13"/>
      <c r="QO234" s="13"/>
      <c r="QP234" s="13"/>
      <c r="QQ234" s="13"/>
      <c r="QR234" s="13"/>
      <c r="QS234" s="13"/>
      <c r="QT234" s="13"/>
      <c r="QU234" s="13"/>
      <c r="QV234" s="13"/>
      <c r="QW234" s="13"/>
      <c r="QX234" s="13"/>
      <c r="QY234" s="13"/>
      <c r="QZ234" s="13"/>
      <c r="RA234" s="13"/>
      <c r="RB234" s="13"/>
      <c r="RC234" s="13"/>
      <c r="RD234" s="13"/>
      <c r="RE234" s="13"/>
      <c r="RF234" s="13"/>
      <c r="RG234" s="13"/>
      <c r="RH234" s="13"/>
      <c r="RI234" s="13"/>
      <c r="RJ234" s="13"/>
      <c r="RK234" s="13"/>
      <c r="RL234" s="13"/>
      <c r="RM234" s="13"/>
      <c r="RN234" s="13"/>
      <c r="RO234" s="13"/>
      <c r="RP234" s="13"/>
      <c r="RQ234" s="13"/>
      <c r="RR234" s="13"/>
      <c r="RS234" s="13"/>
      <c r="RT234" s="13"/>
      <c r="RU234" s="13"/>
      <c r="RV234" s="13"/>
      <c r="RW234" s="13"/>
      <c r="RX234" s="13"/>
      <c r="RY234" s="13"/>
      <c r="RZ234" s="13"/>
      <c r="SA234" s="13"/>
      <c r="SB234" s="13"/>
      <c r="SC234" s="13"/>
      <c r="SD234" s="13"/>
      <c r="SE234" s="13"/>
      <c r="SF234" s="13"/>
      <c r="SG234" s="13"/>
      <c r="SH234" s="13"/>
      <c r="SI234" s="13"/>
      <c r="SJ234" s="13"/>
      <c r="SK234" s="13"/>
      <c r="SL234" s="13"/>
      <c r="SM234" s="13"/>
      <c r="SN234" s="13"/>
      <c r="SO234" s="13"/>
      <c r="SP234" s="13"/>
      <c r="SQ234" s="13"/>
      <c r="SR234" s="13"/>
      <c r="SS234" s="13"/>
      <c r="ST234" s="13"/>
      <c r="SU234" s="13"/>
      <c r="SV234" s="13"/>
      <c r="SW234" s="13"/>
      <c r="SX234" s="13"/>
      <c r="SY234" s="13"/>
      <c r="SZ234" s="13"/>
      <c r="TA234" s="13"/>
      <c r="TB234" s="13"/>
      <c r="TC234" s="13"/>
      <c r="TD234" s="13"/>
      <c r="TE234" s="13"/>
      <c r="TF234" s="13"/>
      <c r="TG234" s="13"/>
      <c r="TH234" s="13"/>
      <c r="TI234" s="13"/>
    </row>
    <row r="235" spans="1:529" s="12" customFormat="1" ht="18.75" hidden="1" customHeight="1" x14ac:dyDescent="0.25">
      <c r="A235" s="79" t="s">
        <v>278</v>
      </c>
      <c r="B235" s="80" t="str">
        <f>'дод 5'!A152</f>
        <v>7310</v>
      </c>
      <c r="C235" s="80" t="str">
        <f>'дод 5'!B152</f>
        <v>0443</v>
      </c>
      <c r="D235" s="82" t="str">
        <f>'дод 5'!C152</f>
        <v>Будівництво1 об'єктів житлово-комунального господарства</v>
      </c>
      <c r="E235" s="121">
        <v>0</v>
      </c>
      <c r="F235" s="121"/>
      <c r="G235" s="121"/>
      <c r="H235" s="121"/>
      <c r="I235" s="121"/>
      <c r="J235" s="121"/>
      <c r="K235" s="128"/>
      <c r="L235" s="121">
        <f t="shared" si="167"/>
        <v>0</v>
      </c>
      <c r="M235" s="121"/>
      <c r="N235" s="121"/>
      <c r="O235" s="121"/>
      <c r="P235" s="121"/>
      <c r="Q235" s="121"/>
      <c r="R235" s="121">
        <f t="shared" si="168"/>
        <v>0</v>
      </c>
      <c r="S235" s="121"/>
      <c r="T235" s="121"/>
      <c r="U235" s="121"/>
      <c r="V235" s="121"/>
      <c r="W235" s="121"/>
      <c r="X235" s="122" t="e">
        <f t="shared" si="143"/>
        <v>#DIV/0!</v>
      </c>
      <c r="Y235" s="123">
        <f t="shared" si="144"/>
        <v>0</v>
      </c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  <c r="QG235" s="13"/>
      <c r="QH235" s="13"/>
      <c r="QI235" s="13"/>
      <c r="QJ235" s="13"/>
      <c r="QK235" s="13"/>
      <c r="QL235" s="13"/>
      <c r="QM235" s="13"/>
      <c r="QN235" s="13"/>
      <c r="QO235" s="13"/>
      <c r="QP235" s="13"/>
      <c r="QQ235" s="13"/>
      <c r="QR235" s="13"/>
      <c r="QS235" s="13"/>
      <c r="QT235" s="13"/>
      <c r="QU235" s="13"/>
      <c r="QV235" s="13"/>
      <c r="QW235" s="13"/>
      <c r="QX235" s="13"/>
      <c r="QY235" s="13"/>
      <c r="QZ235" s="13"/>
      <c r="RA235" s="13"/>
      <c r="RB235" s="13"/>
      <c r="RC235" s="13"/>
      <c r="RD235" s="13"/>
      <c r="RE235" s="13"/>
      <c r="RF235" s="13"/>
      <c r="RG235" s="13"/>
      <c r="RH235" s="13"/>
      <c r="RI235" s="13"/>
      <c r="RJ235" s="13"/>
      <c r="RK235" s="13"/>
      <c r="RL235" s="13"/>
      <c r="RM235" s="13"/>
      <c r="RN235" s="13"/>
      <c r="RO235" s="13"/>
      <c r="RP235" s="13"/>
      <c r="RQ235" s="13"/>
      <c r="RR235" s="13"/>
      <c r="RS235" s="13"/>
      <c r="RT235" s="13"/>
      <c r="RU235" s="13"/>
      <c r="RV235" s="13"/>
      <c r="RW235" s="13"/>
      <c r="RX235" s="13"/>
      <c r="RY235" s="13"/>
      <c r="RZ235" s="13"/>
      <c r="SA235" s="13"/>
      <c r="SB235" s="13"/>
      <c r="SC235" s="13"/>
      <c r="SD235" s="13"/>
      <c r="SE235" s="13"/>
      <c r="SF235" s="13"/>
      <c r="SG235" s="13"/>
      <c r="SH235" s="13"/>
      <c r="SI235" s="13"/>
      <c r="SJ235" s="13"/>
      <c r="SK235" s="13"/>
      <c r="SL235" s="13"/>
      <c r="SM235" s="13"/>
      <c r="SN235" s="13"/>
      <c r="SO235" s="13"/>
      <c r="SP235" s="13"/>
      <c r="SQ235" s="13"/>
      <c r="SR235" s="13"/>
      <c r="SS235" s="13"/>
      <c r="ST235" s="13"/>
      <c r="SU235" s="13"/>
      <c r="SV235" s="13"/>
      <c r="SW235" s="13"/>
      <c r="SX235" s="13"/>
      <c r="SY235" s="13"/>
      <c r="SZ235" s="13"/>
      <c r="TA235" s="13"/>
      <c r="TB235" s="13"/>
      <c r="TC235" s="13"/>
      <c r="TD235" s="13"/>
      <c r="TE235" s="13"/>
      <c r="TF235" s="13"/>
      <c r="TG235" s="13"/>
      <c r="TH235" s="13"/>
      <c r="TI235" s="13"/>
    </row>
    <row r="236" spans="1:529" s="12" customFormat="1" ht="22.5" x14ac:dyDescent="0.25">
      <c r="A236" s="79" t="s">
        <v>279</v>
      </c>
      <c r="B236" s="80" t="str">
        <f>'дод 5'!A153</f>
        <v>7321</v>
      </c>
      <c r="C236" s="80" t="str">
        <f>'дод 5'!B153</f>
        <v>0443</v>
      </c>
      <c r="D236" s="86" t="s">
        <v>556</v>
      </c>
      <c r="E236" s="121">
        <v>0</v>
      </c>
      <c r="F236" s="121"/>
      <c r="G236" s="121"/>
      <c r="H236" s="121"/>
      <c r="I236" s="121"/>
      <c r="J236" s="121"/>
      <c r="K236" s="128"/>
      <c r="L236" s="121">
        <f t="shared" si="167"/>
        <v>42471</v>
      </c>
      <c r="M236" s="121">
        <v>42471</v>
      </c>
      <c r="N236" s="121"/>
      <c r="O236" s="121"/>
      <c r="P236" s="121"/>
      <c r="Q236" s="121">
        <v>42471</v>
      </c>
      <c r="R236" s="121">
        <f t="shared" si="168"/>
        <v>0</v>
      </c>
      <c r="S236" s="121"/>
      <c r="T236" s="121"/>
      <c r="U236" s="121"/>
      <c r="V236" s="121"/>
      <c r="W236" s="121"/>
      <c r="X236" s="122">
        <f t="shared" si="143"/>
        <v>0</v>
      </c>
      <c r="Y236" s="123">
        <f t="shared" si="144"/>
        <v>0</v>
      </c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  <c r="QG236" s="13"/>
      <c r="QH236" s="13"/>
      <c r="QI236" s="13"/>
      <c r="QJ236" s="13"/>
      <c r="QK236" s="13"/>
      <c r="QL236" s="13"/>
      <c r="QM236" s="13"/>
      <c r="QN236" s="13"/>
      <c r="QO236" s="13"/>
      <c r="QP236" s="13"/>
      <c r="QQ236" s="13"/>
      <c r="QR236" s="13"/>
      <c r="QS236" s="13"/>
      <c r="QT236" s="13"/>
      <c r="QU236" s="13"/>
      <c r="QV236" s="13"/>
      <c r="QW236" s="13"/>
      <c r="QX236" s="13"/>
      <c r="QY236" s="13"/>
      <c r="QZ236" s="13"/>
      <c r="RA236" s="13"/>
      <c r="RB236" s="13"/>
      <c r="RC236" s="13"/>
      <c r="RD236" s="13"/>
      <c r="RE236" s="13"/>
      <c r="RF236" s="13"/>
      <c r="RG236" s="13"/>
      <c r="RH236" s="13"/>
      <c r="RI236" s="13"/>
      <c r="RJ236" s="13"/>
      <c r="RK236" s="13"/>
      <c r="RL236" s="13"/>
      <c r="RM236" s="13"/>
      <c r="RN236" s="13"/>
      <c r="RO236" s="13"/>
      <c r="RP236" s="13"/>
      <c r="RQ236" s="13"/>
      <c r="RR236" s="13"/>
      <c r="RS236" s="13"/>
      <c r="RT236" s="13"/>
      <c r="RU236" s="13"/>
      <c r="RV236" s="13"/>
      <c r="RW236" s="13"/>
      <c r="RX236" s="13"/>
      <c r="RY236" s="13"/>
      <c r="RZ236" s="13"/>
      <c r="SA236" s="13"/>
      <c r="SB236" s="13"/>
      <c r="SC236" s="13"/>
      <c r="SD236" s="13"/>
      <c r="SE236" s="13"/>
      <c r="SF236" s="13"/>
      <c r="SG236" s="13"/>
      <c r="SH236" s="13"/>
      <c r="SI236" s="13"/>
      <c r="SJ236" s="13"/>
      <c r="SK236" s="13"/>
      <c r="SL236" s="13"/>
      <c r="SM236" s="13"/>
      <c r="SN236" s="13"/>
      <c r="SO236" s="13"/>
      <c r="SP236" s="13"/>
      <c r="SQ236" s="13"/>
      <c r="SR236" s="13"/>
      <c r="SS236" s="13"/>
      <c r="ST236" s="13"/>
      <c r="SU236" s="13"/>
      <c r="SV236" s="13"/>
      <c r="SW236" s="13"/>
      <c r="SX236" s="13"/>
      <c r="SY236" s="13"/>
      <c r="SZ236" s="13"/>
      <c r="TA236" s="13"/>
      <c r="TB236" s="13"/>
      <c r="TC236" s="13"/>
      <c r="TD236" s="13"/>
      <c r="TE236" s="13"/>
      <c r="TF236" s="13"/>
      <c r="TG236" s="13"/>
      <c r="TH236" s="13"/>
      <c r="TI236" s="13"/>
    </row>
    <row r="237" spans="1:529" s="12" customFormat="1" ht="22.5" x14ac:dyDescent="0.25">
      <c r="A237" s="79" t="s">
        <v>281</v>
      </c>
      <c r="B237" s="80" t="str">
        <f>'дод 5'!A154</f>
        <v>7322</v>
      </c>
      <c r="C237" s="80" t="str">
        <f>'дод 5'!B154</f>
        <v>0443</v>
      </c>
      <c r="D237" s="86" t="s">
        <v>557</v>
      </c>
      <c r="E237" s="121">
        <v>0</v>
      </c>
      <c r="F237" s="121"/>
      <c r="G237" s="121"/>
      <c r="H237" s="121"/>
      <c r="I237" s="121"/>
      <c r="J237" s="121"/>
      <c r="K237" s="128"/>
      <c r="L237" s="121">
        <f t="shared" si="167"/>
        <v>4800000</v>
      </c>
      <c r="M237" s="121">
        <v>4800000</v>
      </c>
      <c r="N237" s="121"/>
      <c r="O237" s="121"/>
      <c r="P237" s="121"/>
      <c r="Q237" s="121">
        <v>4800000</v>
      </c>
      <c r="R237" s="121">
        <f t="shared" si="168"/>
        <v>3016002</v>
      </c>
      <c r="S237" s="121">
        <v>3016002</v>
      </c>
      <c r="T237" s="121"/>
      <c r="U237" s="121"/>
      <c r="V237" s="121"/>
      <c r="W237" s="121">
        <v>3016002</v>
      </c>
      <c r="X237" s="122">
        <f t="shared" si="143"/>
        <v>62.833375000000004</v>
      </c>
      <c r="Y237" s="123">
        <f t="shared" si="144"/>
        <v>3016002</v>
      </c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  <c r="QG237" s="13"/>
      <c r="QH237" s="13"/>
      <c r="QI237" s="13"/>
      <c r="QJ237" s="13"/>
      <c r="QK237" s="13"/>
      <c r="QL237" s="13"/>
      <c r="QM237" s="13"/>
      <c r="QN237" s="13"/>
      <c r="QO237" s="13"/>
      <c r="QP237" s="13"/>
      <c r="QQ237" s="13"/>
      <c r="QR237" s="13"/>
      <c r="QS237" s="13"/>
      <c r="QT237" s="13"/>
      <c r="QU237" s="13"/>
      <c r="QV237" s="13"/>
      <c r="QW237" s="13"/>
      <c r="QX237" s="13"/>
      <c r="QY237" s="13"/>
      <c r="QZ237" s="13"/>
      <c r="RA237" s="13"/>
      <c r="RB237" s="13"/>
      <c r="RC237" s="13"/>
      <c r="RD237" s="13"/>
      <c r="RE237" s="13"/>
      <c r="RF237" s="13"/>
      <c r="RG237" s="13"/>
      <c r="RH237" s="13"/>
      <c r="RI237" s="13"/>
      <c r="RJ237" s="13"/>
      <c r="RK237" s="13"/>
      <c r="RL237" s="13"/>
      <c r="RM237" s="13"/>
      <c r="RN237" s="13"/>
      <c r="RO237" s="13"/>
      <c r="RP237" s="13"/>
      <c r="RQ237" s="13"/>
      <c r="RR237" s="13"/>
      <c r="RS237" s="13"/>
      <c r="RT237" s="13"/>
      <c r="RU237" s="13"/>
      <c r="RV237" s="13"/>
      <c r="RW237" s="13"/>
      <c r="RX237" s="13"/>
      <c r="RY237" s="13"/>
      <c r="RZ237" s="13"/>
      <c r="SA237" s="13"/>
      <c r="SB237" s="13"/>
      <c r="SC237" s="13"/>
      <c r="SD237" s="13"/>
      <c r="SE237" s="13"/>
      <c r="SF237" s="13"/>
      <c r="SG237" s="13"/>
      <c r="SH237" s="13"/>
      <c r="SI237" s="13"/>
      <c r="SJ237" s="13"/>
      <c r="SK237" s="13"/>
      <c r="SL237" s="13"/>
      <c r="SM237" s="13"/>
      <c r="SN237" s="13"/>
      <c r="SO237" s="13"/>
      <c r="SP237" s="13"/>
      <c r="SQ237" s="13"/>
      <c r="SR237" s="13"/>
      <c r="SS237" s="13"/>
      <c r="ST237" s="13"/>
      <c r="SU237" s="13"/>
      <c r="SV237" s="13"/>
      <c r="SW237" s="13"/>
      <c r="SX237" s="13"/>
      <c r="SY237" s="13"/>
      <c r="SZ237" s="13"/>
      <c r="TA237" s="13"/>
      <c r="TB237" s="13"/>
      <c r="TC237" s="13"/>
      <c r="TD237" s="13"/>
      <c r="TE237" s="13"/>
      <c r="TF237" s="13"/>
      <c r="TG237" s="13"/>
      <c r="TH237" s="13"/>
      <c r="TI237" s="13"/>
    </row>
    <row r="238" spans="1:529" s="12" customFormat="1" ht="41.25" x14ac:dyDescent="0.25">
      <c r="A238" s="79" t="s">
        <v>362</v>
      </c>
      <c r="B238" s="80">
        <f>'дод 5'!A157</f>
        <v>7325</v>
      </c>
      <c r="C238" s="79" t="s">
        <v>113</v>
      </c>
      <c r="D238" s="86" t="s">
        <v>554</v>
      </c>
      <c r="E238" s="121">
        <v>0</v>
      </c>
      <c r="F238" s="121"/>
      <c r="G238" s="121"/>
      <c r="H238" s="121"/>
      <c r="I238" s="121"/>
      <c r="J238" s="121"/>
      <c r="K238" s="128"/>
      <c r="L238" s="121">
        <f t="shared" si="167"/>
        <v>199440</v>
      </c>
      <c r="M238" s="121">
        <v>199440</v>
      </c>
      <c r="N238" s="121"/>
      <c r="O238" s="121"/>
      <c r="P238" s="121"/>
      <c r="Q238" s="121">
        <v>199440</v>
      </c>
      <c r="R238" s="121">
        <f t="shared" si="168"/>
        <v>0</v>
      </c>
      <c r="S238" s="121"/>
      <c r="T238" s="121"/>
      <c r="U238" s="121"/>
      <c r="V238" s="121"/>
      <c r="W238" s="121"/>
      <c r="X238" s="122">
        <f t="shared" si="143"/>
        <v>0</v>
      </c>
      <c r="Y238" s="123">
        <f t="shared" si="144"/>
        <v>0</v>
      </c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  <c r="QG238" s="13"/>
      <c r="QH238" s="13"/>
      <c r="QI238" s="13"/>
      <c r="QJ238" s="13"/>
      <c r="QK238" s="13"/>
      <c r="QL238" s="13"/>
      <c r="QM238" s="13"/>
      <c r="QN238" s="13"/>
      <c r="QO238" s="13"/>
      <c r="QP238" s="13"/>
      <c r="QQ238" s="13"/>
      <c r="QR238" s="13"/>
      <c r="QS238" s="13"/>
      <c r="QT238" s="13"/>
      <c r="QU238" s="13"/>
      <c r="QV238" s="13"/>
      <c r="QW238" s="13"/>
      <c r="QX238" s="13"/>
      <c r="QY238" s="13"/>
      <c r="QZ238" s="13"/>
      <c r="RA238" s="13"/>
      <c r="RB238" s="13"/>
      <c r="RC238" s="13"/>
      <c r="RD238" s="13"/>
      <c r="RE238" s="13"/>
      <c r="RF238" s="13"/>
      <c r="RG238" s="13"/>
      <c r="RH238" s="13"/>
      <c r="RI238" s="13"/>
      <c r="RJ238" s="13"/>
      <c r="RK238" s="13"/>
      <c r="RL238" s="13"/>
      <c r="RM238" s="13"/>
      <c r="RN238" s="13"/>
      <c r="RO238" s="13"/>
      <c r="RP238" s="13"/>
      <c r="RQ238" s="13"/>
      <c r="RR238" s="13"/>
      <c r="RS238" s="13"/>
      <c r="RT238" s="13"/>
      <c r="RU238" s="13"/>
      <c r="RV238" s="13"/>
      <c r="RW238" s="13"/>
      <c r="RX238" s="13"/>
      <c r="RY238" s="13"/>
      <c r="RZ238" s="13"/>
      <c r="SA238" s="13"/>
      <c r="SB238" s="13"/>
      <c r="SC238" s="13"/>
      <c r="SD238" s="13"/>
      <c r="SE238" s="13"/>
      <c r="SF238" s="13"/>
      <c r="SG238" s="13"/>
      <c r="SH238" s="13"/>
      <c r="SI238" s="13"/>
      <c r="SJ238" s="13"/>
      <c r="SK238" s="13"/>
      <c r="SL238" s="13"/>
      <c r="SM238" s="13"/>
      <c r="SN238" s="13"/>
      <c r="SO238" s="13"/>
      <c r="SP238" s="13"/>
      <c r="SQ238" s="13"/>
      <c r="SR238" s="13"/>
      <c r="SS238" s="13"/>
      <c r="ST238" s="13"/>
      <c r="SU238" s="13"/>
      <c r="SV238" s="13"/>
      <c r="SW238" s="13"/>
      <c r="SX238" s="13"/>
      <c r="SY238" s="13"/>
      <c r="SZ238" s="13"/>
      <c r="TA238" s="13"/>
      <c r="TB238" s="13"/>
      <c r="TC238" s="13"/>
      <c r="TD238" s="13"/>
      <c r="TE238" s="13"/>
      <c r="TF238" s="13"/>
      <c r="TG238" s="13"/>
      <c r="TH238" s="13"/>
      <c r="TI238" s="13"/>
    </row>
    <row r="239" spans="1:529" s="12" customFormat="1" ht="41.25" x14ac:dyDescent="0.25">
      <c r="A239" s="79" t="s">
        <v>283</v>
      </c>
      <c r="B239" s="80" t="str">
        <f>'дод 5'!A158</f>
        <v>7330</v>
      </c>
      <c r="C239" s="80" t="str">
        <f>'дод 5'!B158</f>
        <v>0443</v>
      </c>
      <c r="D239" s="86" t="s">
        <v>555</v>
      </c>
      <c r="E239" s="121">
        <v>0</v>
      </c>
      <c r="F239" s="121"/>
      <c r="G239" s="121"/>
      <c r="H239" s="121"/>
      <c r="I239" s="121"/>
      <c r="J239" s="121"/>
      <c r="K239" s="128"/>
      <c r="L239" s="121">
        <f t="shared" si="167"/>
        <v>40310585</v>
      </c>
      <c r="M239" s="121">
        <v>40310585</v>
      </c>
      <c r="N239" s="121"/>
      <c r="O239" s="121"/>
      <c r="P239" s="121"/>
      <c r="Q239" s="121">
        <v>40310585</v>
      </c>
      <c r="R239" s="121">
        <f t="shared" si="168"/>
        <v>0</v>
      </c>
      <c r="S239" s="121"/>
      <c r="T239" s="121"/>
      <c r="U239" s="121"/>
      <c r="V239" s="121"/>
      <c r="W239" s="121"/>
      <c r="X239" s="122">
        <f t="shared" si="143"/>
        <v>0</v>
      </c>
      <c r="Y239" s="123">
        <f t="shared" si="144"/>
        <v>0</v>
      </c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  <c r="QG239" s="13"/>
      <c r="QH239" s="13"/>
      <c r="QI239" s="13"/>
      <c r="QJ239" s="13"/>
      <c r="QK239" s="13"/>
      <c r="QL239" s="13"/>
      <c r="QM239" s="13"/>
      <c r="QN239" s="13"/>
      <c r="QO239" s="13"/>
      <c r="QP239" s="13"/>
      <c r="QQ239" s="13"/>
      <c r="QR239" s="13"/>
      <c r="QS239" s="13"/>
      <c r="QT239" s="13"/>
      <c r="QU239" s="13"/>
      <c r="QV239" s="13"/>
      <c r="QW239" s="13"/>
      <c r="QX239" s="13"/>
      <c r="QY239" s="13"/>
      <c r="QZ239" s="13"/>
      <c r="RA239" s="13"/>
      <c r="RB239" s="13"/>
      <c r="RC239" s="13"/>
      <c r="RD239" s="13"/>
      <c r="RE239" s="13"/>
      <c r="RF239" s="13"/>
      <c r="RG239" s="13"/>
      <c r="RH239" s="13"/>
      <c r="RI239" s="13"/>
      <c r="RJ239" s="13"/>
      <c r="RK239" s="13"/>
      <c r="RL239" s="13"/>
      <c r="RM239" s="13"/>
      <c r="RN239" s="13"/>
      <c r="RO239" s="13"/>
      <c r="RP239" s="13"/>
      <c r="RQ239" s="13"/>
      <c r="RR239" s="13"/>
      <c r="RS239" s="13"/>
      <c r="RT239" s="13"/>
      <c r="RU239" s="13"/>
      <c r="RV239" s="13"/>
      <c r="RW239" s="13"/>
      <c r="RX239" s="13"/>
      <c r="RY239" s="13"/>
      <c r="RZ239" s="13"/>
      <c r="SA239" s="13"/>
      <c r="SB239" s="13"/>
      <c r="SC239" s="13"/>
      <c r="SD239" s="13"/>
      <c r="SE239" s="13"/>
      <c r="SF239" s="13"/>
      <c r="SG239" s="13"/>
      <c r="SH239" s="13"/>
      <c r="SI239" s="13"/>
      <c r="SJ239" s="13"/>
      <c r="SK239" s="13"/>
      <c r="SL239" s="13"/>
      <c r="SM239" s="13"/>
      <c r="SN239" s="13"/>
      <c r="SO239" s="13"/>
      <c r="SP239" s="13"/>
      <c r="SQ239" s="13"/>
      <c r="SR239" s="13"/>
      <c r="SS239" s="13"/>
      <c r="ST239" s="13"/>
      <c r="SU239" s="13"/>
      <c r="SV239" s="13"/>
      <c r="SW239" s="13"/>
      <c r="SX239" s="13"/>
      <c r="SY239" s="13"/>
      <c r="SZ239" s="13"/>
      <c r="TA239" s="13"/>
      <c r="TB239" s="13"/>
      <c r="TC239" s="13"/>
      <c r="TD239" s="13"/>
      <c r="TE239" s="13"/>
      <c r="TF239" s="13"/>
      <c r="TG239" s="13"/>
      <c r="TH239" s="13"/>
      <c r="TI239" s="13"/>
    </row>
    <row r="240" spans="1:529" s="12" customFormat="1" ht="37.5" x14ac:dyDescent="0.25">
      <c r="A240" s="79" t="s">
        <v>431</v>
      </c>
      <c r="B240" s="80">
        <v>7340</v>
      </c>
      <c r="C240" s="79" t="s">
        <v>113</v>
      </c>
      <c r="D240" s="82" t="s">
        <v>1</v>
      </c>
      <c r="E240" s="121">
        <v>0</v>
      </c>
      <c r="F240" s="121"/>
      <c r="G240" s="121"/>
      <c r="H240" s="121"/>
      <c r="I240" s="121"/>
      <c r="J240" s="121"/>
      <c r="K240" s="128"/>
      <c r="L240" s="121">
        <f t="shared" si="167"/>
        <v>3742084</v>
      </c>
      <c r="M240" s="121">
        <v>3742084</v>
      </c>
      <c r="N240" s="121"/>
      <c r="O240" s="121"/>
      <c r="P240" s="121"/>
      <c r="Q240" s="121">
        <v>3742084</v>
      </c>
      <c r="R240" s="121">
        <f t="shared" si="168"/>
        <v>0</v>
      </c>
      <c r="S240" s="121"/>
      <c r="T240" s="121"/>
      <c r="U240" s="121"/>
      <c r="V240" s="121"/>
      <c r="W240" s="121"/>
      <c r="X240" s="122">
        <f t="shared" si="143"/>
        <v>0</v>
      </c>
      <c r="Y240" s="123">
        <f t="shared" si="144"/>
        <v>0</v>
      </c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  <c r="QG240" s="13"/>
      <c r="QH240" s="13"/>
      <c r="QI240" s="13"/>
      <c r="QJ240" s="13"/>
      <c r="QK240" s="13"/>
      <c r="QL240" s="13"/>
      <c r="QM240" s="13"/>
      <c r="QN240" s="13"/>
      <c r="QO240" s="13"/>
      <c r="QP240" s="13"/>
      <c r="QQ240" s="13"/>
      <c r="QR240" s="13"/>
      <c r="QS240" s="13"/>
      <c r="QT240" s="13"/>
      <c r="QU240" s="13"/>
      <c r="QV240" s="13"/>
      <c r="QW240" s="13"/>
      <c r="QX240" s="13"/>
      <c r="QY240" s="13"/>
      <c r="QZ240" s="13"/>
      <c r="RA240" s="13"/>
      <c r="RB240" s="13"/>
      <c r="RC240" s="13"/>
      <c r="RD240" s="13"/>
      <c r="RE240" s="13"/>
      <c r="RF240" s="13"/>
      <c r="RG240" s="13"/>
      <c r="RH240" s="13"/>
      <c r="RI240" s="13"/>
      <c r="RJ240" s="13"/>
      <c r="RK240" s="13"/>
      <c r="RL240" s="13"/>
      <c r="RM240" s="13"/>
      <c r="RN240" s="13"/>
      <c r="RO240" s="13"/>
      <c r="RP240" s="13"/>
      <c r="RQ240" s="13"/>
      <c r="RR240" s="13"/>
      <c r="RS240" s="13"/>
      <c r="RT240" s="13"/>
      <c r="RU240" s="13"/>
      <c r="RV240" s="13"/>
      <c r="RW240" s="13"/>
      <c r="RX240" s="13"/>
      <c r="RY240" s="13"/>
      <c r="RZ240" s="13"/>
      <c r="SA240" s="13"/>
      <c r="SB240" s="13"/>
      <c r="SC240" s="13"/>
      <c r="SD240" s="13"/>
      <c r="SE240" s="13"/>
      <c r="SF240" s="13"/>
      <c r="SG240" s="13"/>
      <c r="SH240" s="13"/>
      <c r="SI240" s="13"/>
      <c r="SJ240" s="13"/>
      <c r="SK240" s="13"/>
      <c r="SL240" s="13"/>
      <c r="SM240" s="13"/>
      <c r="SN240" s="13"/>
      <c r="SO240" s="13"/>
      <c r="SP240" s="13"/>
      <c r="SQ240" s="13"/>
      <c r="SR240" s="13"/>
      <c r="SS240" s="13"/>
      <c r="ST240" s="13"/>
      <c r="SU240" s="13"/>
      <c r="SV240" s="13"/>
      <c r="SW240" s="13"/>
      <c r="SX240" s="13"/>
      <c r="SY240" s="13"/>
      <c r="SZ240" s="13"/>
      <c r="TA240" s="13"/>
      <c r="TB240" s="13"/>
      <c r="TC240" s="13"/>
      <c r="TD240" s="13"/>
      <c r="TE240" s="13"/>
      <c r="TF240" s="13"/>
      <c r="TG240" s="13"/>
      <c r="TH240" s="13"/>
      <c r="TI240" s="13"/>
    </row>
    <row r="241" spans="1:529" s="12" customFormat="1" ht="56.25" x14ac:dyDescent="0.25">
      <c r="A241" s="79" t="s">
        <v>374</v>
      </c>
      <c r="B241" s="80">
        <f>'дод 5'!A161</f>
        <v>7361</v>
      </c>
      <c r="C241" s="80" t="str">
        <f>'дод 5'!B161</f>
        <v>0490</v>
      </c>
      <c r="D241" s="82" t="str">
        <f>'дод 5'!C161</f>
        <v>Співфінансування інвестиційних проектів, що реалізуються за рахунок коштів державного фонду регіонального розвитку</v>
      </c>
      <c r="E241" s="121">
        <v>0</v>
      </c>
      <c r="F241" s="121"/>
      <c r="G241" s="121"/>
      <c r="H241" s="121"/>
      <c r="I241" s="121"/>
      <c r="J241" s="121"/>
      <c r="K241" s="128"/>
      <c r="L241" s="121">
        <f t="shared" si="167"/>
        <v>10172673</v>
      </c>
      <c r="M241" s="121">
        <v>10172673</v>
      </c>
      <c r="N241" s="121"/>
      <c r="O241" s="121"/>
      <c r="P241" s="121"/>
      <c r="Q241" s="121">
        <v>10172673</v>
      </c>
      <c r="R241" s="121">
        <f t="shared" si="168"/>
        <v>49998</v>
      </c>
      <c r="S241" s="121">
        <v>49998</v>
      </c>
      <c r="T241" s="121"/>
      <c r="U241" s="121"/>
      <c r="V241" s="121"/>
      <c r="W241" s="121">
        <v>49998</v>
      </c>
      <c r="X241" s="122">
        <f t="shared" si="143"/>
        <v>0.49149323879770829</v>
      </c>
      <c r="Y241" s="123">
        <f t="shared" si="144"/>
        <v>49998</v>
      </c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  <c r="QG241" s="13"/>
      <c r="QH241" s="13"/>
      <c r="QI241" s="13"/>
      <c r="QJ241" s="13"/>
      <c r="QK241" s="13"/>
      <c r="QL241" s="13"/>
      <c r="QM241" s="13"/>
      <c r="QN241" s="13"/>
      <c r="QO241" s="13"/>
      <c r="QP241" s="13"/>
      <c r="QQ241" s="13"/>
      <c r="QR241" s="13"/>
      <c r="QS241" s="13"/>
      <c r="QT241" s="13"/>
      <c r="QU241" s="13"/>
      <c r="QV241" s="13"/>
      <c r="QW241" s="13"/>
      <c r="QX241" s="13"/>
      <c r="QY241" s="13"/>
      <c r="QZ241" s="13"/>
      <c r="RA241" s="13"/>
      <c r="RB241" s="13"/>
      <c r="RC241" s="13"/>
      <c r="RD241" s="13"/>
      <c r="RE241" s="13"/>
      <c r="RF241" s="13"/>
      <c r="RG241" s="13"/>
      <c r="RH241" s="13"/>
      <c r="RI241" s="13"/>
      <c r="RJ241" s="13"/>
      <c r="RK241" s="13"/>
      <c r="RL241" s="13"/>
      <c r="RM241" s="13"/>
      <c r="RN241" s="13"/>
      <c r="RO241" s="13"/>
      <c r="RP241" s="13"/>
      <c r="RQ241" s="13"/>
      <c r="RR241" s="13"/>
      <c r="RS241" s="13"/>
      <c r="RT241" s="13"/>
      <c r="RU241" s="13"/>
      <c r="RV241" s="13"/>
      <c r="RW241" s="13"/>
      <c r="RX241" s="13"/>
      <c r="RY241" s="13"/>
      <c r="RZ241" s="13"/>
      <c r="SA241" s="13"/>
      <c r="SB241" s="13"/>
      <c r="SC241" s="13"/>
      <c r="SD241" s="13"/>
      <c r="SE241" s="13"/>
      <c r="SF241" s="13"/>
      <c r="SG241" s="13"/>
      <c r="SH241" s="13"/>
      <c r="SI241" s="13"/>
      <c r="SJ241" s="13"/>
      <c r="SK241" s="13"/>
      <c r="SL241" s="13"/>
      <c r="SM241" s="13"/>
      <c r="SN241" s="13"/>
      <c r="SO241" s="13"/>
      <c r="SP241" s="13"/>
      <c r="SQ241" s="13"/>
      <c r="SR241" s="13"/>
      <c r="SS241" s="13"/>
      <c r="ST241" s="13"/>
      <c r="SU241" s="13"/>
      <c r="SV241" s="13"/>
      <c r="SW241" s="13"/>
      <c r="SX241" s="13"/>
      <c r="SY241" s="13"/>
      <c r="SZ241" s="13"/>
      <c r="TA241" s="13"/>
      <c r="TB241" s="13"/>
      <c r="TC241" s="13"/>
      <c r="TD241" s="13"/>
      <c r="TE241" s="13"/>
      <c r="TF241" s="13"/>
      <c r="TG241" s="13"/>
      <c r="TH241" s="13"/>
      <c r="TI241" s="13"/>
    </row>
    <row r="242" spans="1:529" s="12" customFormat="1" ht="47.25" hidden="1" customHeight="1" x14ac:dyDescent="0.25">
      <c r="A242" s="79" t="s">
        <v>369</v>
      </c>
      <c r="B242" s="80">
        <v>7363</v>
      </c>
      <c r="C242" s="79" t="s">
        <v>83</v>
      </c>
      <c r="D242" s="82" t="s">
        <v>401</v>
      </c>
      <c r="E242" s="121">
        <v>0</v>
      </c>
      <c r="F242" s="121"/>
      <c r="G242" s="121"/>
      <c r="H242" s="121"/>
      <c r="I242" s="121"/>
      <c r="J242" s="121"/>
      <c r="K242" s="128" t="e">
        <f t="shared" si="145"/>
        <v>#DIV/0!</v>
      </c>
      <c r="L242" s="121">
        <f t="shared" si="167"/>
        <v>0</v>
      </c>
      <c r="M242" s="121"/>
      <c r="N242" s="121"/>
      <c r="O242" s="121"/>
      <c r="P242" s="121"/>
      <c r="Q242" s="121"/>
      <c r="R242" s="121">
        <f t="shared" si="168"/>
        <v>0</v>
      </c>
      <c r="S242" s="121"/>
      <c r="T242" s="121"/>
      <c r="U242" s="121"/>
      <c r="V242" s="121"/>
      <c r="W242" s="121"/>
      <c r="X242" s="122" t="e">
        <f t="shared" si="143"/>
        <v>#DIV/0!</v>
      </c>
      <c r="Y242" s="123">
        <f t="shared" si="144"/>
        <v>0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  <c r="QG242" s="13"/>
      <c r="QH242" s="13"/>
      <c r="QI242" s="13"/>
      <c r="QJ242" s="13"/>
      <c r="QK242" s="13"/>
      <c r="QL242" s="13"/>
      <c r="QM242" s="13"/>
      <c r="QN242" s="13"/>
      <c r="QO242" s="13"/>
      <c r="QP242" s="13"/>
      <c r="QQ242" s="13"/>
      <c r="QR242" s="13"/>
      <c r="QS242" s="13"/>
      <c r="QT242" s="13"/>
      <c r="QU242" s="13"/>
      <c r="QV242" s="13"/>
      <c r="QW242" s="13"/>
      <c r="QX242" s="13"/>
      <c r="QY242" s="13"/>
      <c r="QZ242" s="13"/>
      <c r="RA242" s="13"/>
      <c r="RB242" s="13"/>
      <c r="RC242" s="13"/>
      <c r="RD242" s="13"/>
      <c r="RE242" s="13"/>
      <c r="RF242" s="13"/>
      <c r="RG242" s="13"/>
      <c r="RH242" s="13"/>
      <c r="RI242" s="13"/>
      <c r="RJ242" s="13"/>
      <c r="RK242" s="13"/>
      <c r="RL242" s="13"/>
      <c r="RM242" s="13"/>
      <c r="RN242" s="13"/>
      <c r="RO242" s="13"/>
      <c r="RP242" s="13"/>
      <c r="RQ242" s="13"/>
      <c r="RR242" s="13"/>
      <c r="RS242" s="13"/>
      <c r="RT242" s="13"/>
      <c r="RU242" s="13"/>
      <c r="RV242" s="13"/>
      <c r="RW242" s="13"/>
      <c r="RX242" s="13"/>
      <c r="RY242" s="13"/>
      <c r="RZ242" s="13"/>
      <c r="SA242" s="13"/>
      <c r="SB242" s="13"/>
      <c r="SC242" s="13"/>
      <c r="SD242" s="13"/>
      <c r="SE242" s="13"/>
      <c r="SF242" s="13"/>
      <c r="SG242" s="13"/>
      <c r="SH242" s="13"/>
      <c r="SI242" s="13"/>
      <c r="SJ242" s="13"/>
      <c r="SK242" s="13"/>
      <c r="SL242" s="13"/>
      <c r="SM242" s="13"/>
      <c r="SN242" s="13"/>
      <c r="SO242" s="13"/>
      <c r="SP242" s="13"/>
      <c r="SQ242" s="13"/>
      <c r="SR242" s="13"/>
      <c r="SS242" s="13"/>
      <c r="ST242" s="13"/>
      <c r="SU242" s="13"/>
      <c r="SV242" s="13"/>
      <c r="SW242" s="13"/>
      <c r="SX242" s="13"/>
      <c r="SY242" s="13"/>
      <c r="SZ242" s="13"/>
      <c r="TA242" s="13"/>
      <c r="TB242" s="13"/>
      <c r="TC242" s="13"/>
      <c r="TD242" s="13"/>
      <c r="TE242" s="13"/>
      <c r="TF242" s="13"/>
      <c r="TG242" s="13"/>
      <c r="TH242" s="13"/>
      <c r="TI242" s="13"/>
    </row>
    <row r="243" spans="1:529" s="12" customFormat="1" ht="37.5" x14ac:dyDescent="0.25">
      <c r="A243" s="79" t="s">
        <v>434</v>
      </c>
      <c r="B243" s="80">
        <v>7370</v>
      </c>
      <c r="C243" s="79" t="s">
        <v>83</v>
      </c>
      <c r="D243" s="82" t="s">
        <v>435</v>
      </c>
      <c r="E243" s="121">
        <v>104420</v>
      </c>
      <c r="F243" s="121"/>
      <c r="G243" s="121"/>
      <c r="H243" s="121"/>
      <c r="I243" s="121"/>
      <c r="J243" s="121"/>
      <c r="K243" s="128">
        <f t="shared" si="145"/>
        <v>0</v>
      </c>
      <c r="L243" s="121">
        <f t="shared" si="167"/>
        <v>0</v>
      </c>
      <c r="M243" s="121"/>
      <c r="N243" s="121"/>
      <c r="O243" s="121"/>
      <c r="P243" s="121"/>
      <c r="Q243" s="121"/>
      <c r="R243" s="121">
        <f t="shared" si="168"/>
        <v>0</v>
      </c>
      <c r="S243" s="121"/>
      <c r="T243" s="121"/>
      <c r="U243" s="121"/>
      <c r="V243" s="121"/>
      <c r="W243" s="121"/>
      <c r="X243" s="122"/>
      <c r="Y243" s="123">
        <f t="shared" si="144"/>
        <v>0</v>
      </c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  <c r="QG243" s="13"/>
      <c r="QH243" s="13"/>
      <c r="QI243" s="13"/>
      <c r="QJ243" s="13"/>
      <c r="QK243" s="13"/>
      <c r="QL243" s="13"/>
      <c r="QM243" s="13"/>
      <c r="QN243" s="13"/>
      <c r="QO243" s="13"/>
      <c r="QP243" s="13"/>
      <c r="QQ243" s="13"/>
      <c r="QR243" s="13"/>
      <c r="QS243" s="13"/>
      <c r="QT243" s="13"/>
      <c r="QU243" s="13"/>
      <c r="QV243" s="13"/>
      <c r="QW243" s="13"/>
      <c r="QX243" s="13"/>
      <c r="QY243" s="13"/>
      <c r="QZ243" s="13"/>
      <c r="RA243" s="13"/>
      <c r="RB243" s="13"/>
      <c r="RC243" s="13"/>
      <c r="RD243" s="13"/>
      <c r="RE243" s="13"/>
      <c r="RF243" s="13"/>
      <c r="RG243" s="13"/>
      <c r="RH243" s="13"/>
      <c r="RI243" s="13"/>
      <c r="RJ243" s="13"/>
      <c r="RK243" s="13"/>
      <c r="RL243" s="13"/>
      <c r="RM243" s="13"/>
      <c r="RN243" s="13"/>
      <c r="RO243" s="13"/>
      <c r="RP243" s="13"/>
      <c r="RQ243" s="13"/>
      <c r="RR243" s="13"/>
      <c r="RS243" s="13"/>
      <c r="RT243" s="13"/>
      <c r="RU243" s="13"/>
      <c r="RV243" s="13"/>
      <c r="RW243" s="13"/>
      <c r="RX243" s="13"/>
      <c r="RY243" s="13"/>
      <c r="RZ243" s="13"/>
      <c r="SA243" s="13"/>
      <c r="SB243" s="13"/>
      <c r="SC243" s="13"/>
      <c r="SD243" s="13"/>
      <c r="SE243" s="13"/>
      <c r="SF243" s="13"/>
      <c r="SG243" s="13"/>
      <c r="SH243" s="13"/>
      <c r="SI243" s="13"/>
      <c r="SJ243" s="13"/>
      <c r="SK243" s="13"/>
      <c r="SL243" s="13"/>
      <c r="SM243" s="13"/>
      <c r="SN243" s="13"/>
      <c r="SO243" s="13"/>
      <c r="SP243" s="13"/>
      <c r="SQ243" s="13"/>
      <c r="SR243" s="13"/>
      <c r="SS243" s="13"/>
      <c r="ST243" s="13"/>
      <c r="SU243" s="13"/>
      <c r="SV243" s="13"/>
      <c r="SW243" s="13"/>
      <c r="SX243" s="13"/>
      <c r="SY243" s="13"/>
      <c r="SZ243" s="13"/>
      <c r="TA243" s="13"/>
      <c r="TB243" s="13"/>
      <c r="TC243" s="13"/>
      <c r="TD243" s="13"/>
      <c r="TE243" s="13"/>
      <c r="TF243" s="13"/>
      <c r="TG243" s="13"/>
      <c r="TH243" s="13"/>
      <c r="TI243" s="13"/>
    </row>
    <row r="244" spans="1:529" s="12" customFormat="1" ht="21.75" customHeight="1" x14ac:dyDescent="0.25">
      <c r="A244" s="79" t="s">
        <v>149</v>
      </c>
      <c r="B244" s="80" t="str">
        <f>'дод 5'!A181</f>
        <v>7640</v>
      </c>
      <c r="C244" s="80" t="str">
        <f>'дод 5'!B181</f>
        <v>0470</v>
      </c>
      <c r="D244" s="82" t="s">
        <v>470</v>
      </c>
      <c r="E244" s="121">
        <v>1763607</v>
      </c>
      <c r="F244" s="121"/>
      <c r="G244" s="121"/>
      <c r="H244" s="121">
        <v>50094.34</v>
      </c>
      <c r="I244" s="121"/>
      <c r="J244" s="121"/>
      <c r="K244" s="128">
        <f t="shared" si="145"/>
        <v>2.840448013644763</v>
      </c>
      <c r="L244" s="121">
        <f t="shared" si="167"/>
        <v>136118416</v>
      </c>
      <c r="M244" s="121">
        <v>124644482</v>
      </c>
      <c r="N244" s="121"/>
      <c r="O244" s="121"/>
      <c r="P244" s="121"/>
      <c r="Q244" s="121">
        <v>136118416</v>
      </c>
      <c r="R244" s="121">
        <f t="shared" si="168"/>
        <v>3131760</v>
      </c>
      <c r="S244" s="121"/>
      <c r="T244" s="121"/>
      <c r="U244" s="121"/>
      <c r="V244" s="121"/>
      <c r="W244" s="121">
        <v>3131760</v>
      </c>
      <c r="X244" s="122">
        <f t="shared" si="143"/>
        <v>2.3007614193806076</v>
      </c>
      <c r="Y244" s="123">
        <f t="shared" si="144"/>
        <v>3181854.34</v>
      </c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</row>
    <row r="245" spans="1:529" s="14" customFormat="1" ht="17.25" customHeight="1" x14ac:dyDescent="0.3">
      <c r="A245" s="99"/>
      <c r="B245" s="100"/>
      <c r="C245" s="100"/>
      <c r="D245" s="108" t="s">
        <v>422</v>
      </c>
      <c r="E245" s="124">
        <v>0</v>
      </c>
      <c r="F245" s="124"/>
      <c r="G245" s="124"/>
      <c r="H245" s="124"/>
      <c r="I245" s="124"/>
      <c r="J245" s="124"/>
      <c r="K245" s="115"/>
      <c r="L245" s="124">
        <f t="shared" si="167"/>
        <v>96859595</v>
      </c>
      <c r="M245" s="124">
        <v>96859595</v>
      </c>
      <c r="N245" s="124"/>
      <c r="O245" s="124"/>
      <c r="P245" s="124"/>
      <c r="Q245" s="124">
        <v>96859595</v>
      </c>
      <c r="R245" s="124">
        <f t="shared" si="168"/>
        <v>0</v>
      </c>
      <c r="S245" s="124"/>
      <c r="T245" s="124"/>
      <c r="U245" s="124"/>
      <c r="V245" s="124"/>
      <c r="W245" s="124"/>
      <c r="X245" s="116">
        <f t="shared" si="143"/>
        <v>0</v>
      </c>
      <c r="Y245" s="117">
        <f t="shared" si="144"/>
        <v>0</v>
      </c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  <c r="JP245" s="20"/>
      <c r="JQ245" s="20"/>
      <c r="JR245" s="20"/>
      <c r="JS245" s="20"/>
      <c r="JT245" s="20"/>
      <c r="JU245" s="20"/>
      <c r="JV245" s="20"/>
      <c r="JW245" s="20"/>
      <c r="JX245" s="20"/>
      <c r="JY245" s="20"/>
      <c r="JZ245" s="20"/>
      <c r="KA245" s="20"/>
      <c r="KB245" s="20"/>
      <c r="KC245" s="20"/>
      <c r="KD245" s="20"/>
      <c r="KE245" s="20"/>
      <c r="KF245" s="20"/>
      <c r="KG245" s="20"/>
      <c r="KH245" s="20"/>
      <c r="KI245" s="20"/>
      <c r="KJ245" s="20"/>
      <c r="KK245" s="20"/>
      <c r="KL245" s="20"/>
      <c r="KM245" s="20"/>
      <c r="KN245" s="20"/>
      <c r="KO245" s="20"/>
      <c r="KP245" s="20"/>
      <c r="KQ245" s="20"/>
      <c r="KR245" s="20"/>
      <c r="KS245" s="20"/>
      <c r="KT245" s="20"/>
      <c r="KU245" s="20"/>
      <c r="KV245" s="20"/>
      <c r="KW245" s="20"/>
      <c r="KX245" s="20"/>
      <c r="KY245" s="20"/>
      <c r="KZ245" s="20"/>
      <c r="LA245" s="20"/>
      <c r="LB245" s="20"/>
      <c r="LC245" s="20"/>
      <c r="LD245" s="20"/>
      <c r="LE245" s="20"/>
      <c r="LF245" s="20"/>
      <c r="LG245" s="20"/>
      <c r="LH245" s="20"/>
      <c r="LI245" s="20"/>
      <c r="LJ245" s="20"/>
      <c r="LK245" s="20"/>
      <c r="LL245" s="20"/>
      <c r="LM245" s="20"/>
      <c r="LN245" s="20"/>
      <c r="LO245" s="20"/>
      <c r="LP245" s="20"/>
      <c r="LQ245" s="20"/>
      <c r="LR245" s="20"/>
      <c r="LS245" s="20"/>
      <c r="LT245" s="20"/>
      <c r="LU245" s="20"/>
      <c r="LV245" s="20"/>
      <c r="LW245" s="20"/>
      <c r="LX245" s="20"/>
      <c r="LY245" s="20"/>
      <c r="LZ245" s="20"/>
      <c r="MA245" s="20"/>
      <c r="MB245" s="20"/>
      <c r="MC245" s="20"/>
      <c r="MD245" s="20"/>
      <c r="ME245" s="20"/>
      <c r="MF245" s="20"/>
      <c r="MG245" s="20"/>
      <c r="MH245" s="20"/>
      <c r="MI245" s="20"/>
      <c r="MJ245" s="20"/>
      <c r="MK245" s="20"/>
      <c r="ML245" s="20"/>
      <c r="MM245" s="20"/>
      <c r="MN245" s="20"/>
      <c r="MO245" s="20"/>
      <c r="MP245" s="20"/>
      <c r="MQ245" s="20"/>
      <c r="MR245" s="20"/>
      <c r="MS245" s="20"/>
      <c r="MT245" s="20"/>
      <c r="MU245" s="20"/>
      <c r="MV245" s="20"/>
      <c r="MW245" s="20"/>
      <c r="MX245" s="20"/>
      <c r="MY245" s="20"/>
      <c r="MZ245" s="20"/>
      <c r="NA245" s="20"/>
      <c r="NB245" s="20"/>
      <c r="NC245" s="20"/>
      <c r="ND245" s="20"/>
      <c r="NE245" s="20"/>
      <c r="NF245" s="20"/>
      <c r="NG245" s="20"/>
      <c r="NH245" s="20"/>
      <c r="NI245" s="20"/>
      <c r="NJ245" s="20"/>
      <c r="NK245" s="20"/>
      <c r="NL245" s="20"/>
      <c r="NM245" s="20"/>
      <c r="NN245" s="20"/>
      <c r="NO245" s="20"/>
      <c r="NP245" s="20"/>
      <c r="NQ245" s="20"/>
      <c r="NR245" s="20"/>
      <c r="NS245" s="20"/>
      <c r="NT245" s="20"/>
      <c r="NU245" s="20"/>
      <c r="NV245" s="20"/>
      <c r="NW245" s="20"/>
      <c r="NX245" s="20"/>
      <c r="NY245" s="20"/>
      <c r="NZ245" s="20"/>
      <c r="OA245" s="20"/>
      <c r="OB245" s="20"/>
      <c r="OC245" s="20"/>
      <c r="OD245" s="20"/>
      <c r="OE245" s="20"/>
      <c r="OF245" s="20"/>
      <c r="OG245" s="20"/>
      <c r="OH245" s="20"/>
      <c r="OI245" s="20"/>
      <c r="OJ245" s="20"/>
      <c r="OK245" s="20"/>
      <c r="OL245" s="20"/>
      <c r="OM245" s="20"/>
      <c r="ON245" s="20"/>
      <c r="OO245" s="20"/>
      <c r="OP245" s="20"/>
      <c r="OQ245" s="20"/>
      <c r="OR245" s="20"/>
      <c r="OS245" s="20"/>
      <c r="OT245" s="20"/>
      <c r="OU245" s="20"/>
      <c r="OV245" s="20"/>
      <c r="OW245" s="20"/>
      <c r="OX245" s="20"/>
      <c r="OY245" s="20"/>
      <c r="OZ245" s="20"/>
      <c r="PA245" s="20"/>
      <c r="PB245" s="20"/>
      <c r="PC245" s="20"/>
      <c r="PD245" s="20"/>
      <c r="PE245" s="20"/>
      <c r="PF245" s="20"/>
      <c r="PG245" s="20"/>
      <c r="PH245" s="20"/>
      <c r="PI245" s="20"/>
      <c r="PJ245" s="20"/>
      <c r="PK245" s="20"/>
      <c r="PL245" s="20"/>
      <c r="PM245" s="20"/>
      <c r="PN245" s="20"/>
      <c r="PO245" s="20"/>
      <c r="PP245" s="20"/>
      <c r="PQ245" s="20"/>
      <c r="PR245" s="20"/>
      <c r="PS245" s="20"/>
      <c r="PT245" s="20"/>
      <c r="PU245" s="20"/>
      <c r="PV245" s="20"/>
      <c r="PW245" s="20"/>
      <c r="PX245" s="20"/>
      <c r="PY245" s="20"/>
      <c r="PZ245" s="20"/>
      <c r="QA245" s="20"/>
      <c r="QB245" s="20"/>
      <c r="QC245" s="20"/>
      <c r="QD245" s="20"/>
      <c r="QE245" s="20"/>
      <c r="QF245" s="20"/>
      <c r="QG245" s="20"/>
      <c r="QH245" s="20"/>
      <c r="QI245" s="20"/>
      <c r="QJ245" s="20"/>
      <c r="QK245" s="20"/>
      <c r="QL245" s="20"/>
      <c r="QM245" s="20"/>
      <c r="QN245" s="20"/>
      <c r="QO245" s="20"/>
      <c r="QP245" s="20"/>
      <c r="QQ245" s="20"/>
      <c r="QR245" s="20"/>
      <c r="QS245" s="20"/>
      <c r="QT245" s="20"/>
      <c r="QU245" s="20"/>
      <c r="QV245" s="20"/>
      <c r="QW245" s="20"/>
      <c r="QX245" s="20"/>
      <c r="QY245" s="20"/>
      <c r="QZ245" s="20"/>
      <c r="RA245" s="20"/>
      <c r="RB245" s="20"/>
      <c r="RC245" s="20"/>
      <c r="RD245" s="20"/>
      <c r="RE245" s="20"/>
      <c r="RF245" s="20"/>
      <c r="RG245" s="20"/>
      <c r="RH245" s="20"/>
      <c r="RI245" s="20"/>
      <c r="RJ245" s="20"/>
      <c r="RK245" s="20"/>
      <c r="RL245" s="20"/>
      <c r="RM245" s="20"/>
      <c r="RN245" s="20"/>
      <c r="RO245" s="20"/>
      <c r="RP245" s="20"/>
      <c r="RQ245" s="20"/>
      <c r="RR245" s="20"/>
      <c r="RS245" s="20"/>
      <c r="RT245" s="20"/>
      <c r="RU245" s="20"/>
      <c r="RV245" s="20"/>
      <c r="RW245" s="20"/>
      <c r="RX245" s="20"/>
      <c r="RY245" s="20"/>
      <c r="RZ245" s="20"/>
      <c r="SA245" s="20"/>
      <c r="SB245" s="20"/>
      <c r="SC245" s="20"/>
      <c r="SD245" s="20"/>
      <c r="SE245" s="20"/>
      <c r="SF245" s="20"/>
      <c r="SG245" s="20"/>
      <c r="SH245" s="20"/>
      <c r="SI245" s="20"/>
      <c r="SJ245" s="20"/>
      <c r="SK245" s="20"/>
      <c r="SL245" s="20"/>
      <c r="SM245" s="20"/>
      <c r="SN245" s="20"/>
      <c r="SO245" s="20"/>
      <c r="SP245" s="20"/>
      <c r="SQ245" s="20"/>
      <c r="SR245" s="20"/>
      <c r="SS245" s="20"/>
      <c r="ST245" s="20"/>
      <c r="SU245" s="20"/>
      <c r="SV245" s="20"/>
      <c r="SW245" s="20"/>
      <c r="SX245" s="20"/>
      <c r="SY245" s="20"/>
      <c r="SZ245" s="20"/>
      <c r="TA245" s="20"/>
      <c r="TB245" s="20"/>
      <c r="TC245" s="20"/>
      <c r="TD245" s="20"/>
      <c r="TE245" s="20"/>
      <c r="TF245" s="20"/>
      <c r="TG245" s="20"/>
      <c r="TH245" s="20"/>
      <c r="TI245" s="20"/>
    </row>
    <row r="246" spans="1:529" s="12" customFormat="1" ht="126" hidden="1" customHeight="1" x14ac:dyDescent="0.25">
      <c r="A246" s="79" t="s">
        <v>372</v>
      </c>
      <c r="B246" s="80">
        <v>7691</v>
      </c>
      <c r="C246" s="113" t="s">
        <v>83</v>
      </c>
      <c r="D246" s="82" t="s">
        <v>317</v>
      </c>
      <c r="E246" s="121">
        <v>0</v>
      </c>
      <c r="F246" s="121"/>
      <c r="G246" s="121"/>
      <c r="H246" s="121"/>
      <c r="I246" s="121"/>
      <c r="J246" s="121"/>
      <c r="K246" s="127"/>
      <c r="L246" s="121">
        <f t="shared" si="167"/>
        <v>0</v>
      </c>
      <c r="M246" s="121"/>
      <c r="N246" s="121"/>
      <c r="O246" s="121"/>
      <c r="P246" s="121"/>
      <c r="Q246" s="121"/>
      <c r="R246" s="121">
        <f t="shared" si="168"/>
        <v>0</v>
      </c>
      <c r="S246" s="121"/>
      <c r="T246" s="121"/>
      <c r="U246" s="121"/>
      <c r="V246" s="121"/>
      <c r="W246" s="121"/>
      <c r="X246" s="119" t="e">
        <f t="shared" si="143"/>
        <v>#DIV/0!</v>
      </c>
      <c r="Y246" s="120">
        <f t="shared" si="144"/>
        <v>0</v>
      </c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</row>
    <row r="247" spans="1:529" s="12" customFormat="1" ht="37.5" x14ac:dyDescent="0.25">
      <c r="A247" s="79" t="s">
        <v>535</v>
      </c>
      <c r="B247" s="80">
        <v>9750</v>
      </c>
      <c r="C247" s="79" t="s">
        <v>46</v>
      </c>
      <c r="D247" s="82" t="s">
        <v>536</v>
      </c>
      <c r="E247" s="121">
        <v>0</v>
      </c>
      <c r="F247" s="121"/>
      <c r="G247" s="121"/>
      <c r="H247" s="121"/>
      <c r="I247" s="121"/>
      <c r="J247" s="121"/>
      <c r="K247" s="128"/>
      <c r="L247" s="121">
        <f t="shared" si="167"/>
        <v>86000</v>
      </c>
      <c r="M247" s="121">
        <v>86000</v>
      </c>
      <c r="N247" s="121"/>
      <c r="O247" s="121"/>
      <c r="P247" s="121"/>
      <c r="Q247" s="121">
        <v>86000</v>
      </c>
      <c r="R247" s="121">
        <f t="shared" si="168"/>
        <v>0</v>
      </c>
      <c r="S247" s="121"/>
      <c r="T247" s="121"/>
      <c r="U247" s="121"/>
      <c r="V247" s="121"/>
      <c r="W247" s="121"/>
      <c r="X247" s="122">
        <f t="shared" si="143"/>
        <v>0</v>
      </c>
      <c r="Y247" s="123">
        <f t="shared" si="144"/>
        <v>0</v>
      </c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</row>
    <row r="248" spans="1:529" s="17" customFormat="1" ht="37.5" x14ac:dyDescent="0.25">
      <c r="A248" s="97" t="s">
        <v>210</v>
      </c>
      <c r="B248" s="104"/>
      <c r="C248" s="104"/>
      <c r="D248" s="93" t="s">
        <v>41</v>
      </c>
      <c r="E248" s="118">
        <f>E249</f>
        <v>9565500</v>
      </c>
      <c r="F248" s="118">
        <f t="shared" ref="F248:L248" si="169">F249</f>
        <v>7405200</v>
      </c>
      <c r="G248" s="118">
        <f t="shared" si="169"/>
        <v>86000</v>
      </c>
      <c r="H248" s="118">
        <f t="shared" si="169"/>
        <v>2534248.1599999997</v>
      </c>
      <c r="I248" s="118">
        <f t="shared" si="169"/>
        <v>1986776.58</v>
      </c>
      <c r="J248" s="118">
        <f t="shared" si="169"/>
        <v>31831.14</v>
      </c>
      <c r="K248" s="127">
        <f t="shared" si="145"/>
        <v>26.493629815482723</v>
      </c>
      <c r="L248" s="118">
        <f t="shared" si="169"/>
        <v>1960391</v>
      </c>
      <c r="M248" s="118">
        <f t="shared" ref="M248" si="170">M249</f>
        <v>900000</v>
      </c>
      <c r="N248" s="118">
        <f t="shared" ref="N248" si="171">N249</f>
        <v>1060391</v>
      </c>
      <c r="O248" s="118">
        <f t="shared" ref="O248" si="172">O249</f>
        <v>0</v>
      </c>
      <c r="P248" s="118">
        <f t="shared" ref="P248" si="173">P249</f>
        <v>0</v>
      </c>
      <c r="Q248" s="118">
        <f t="shared" ref="Q248:W248" si="174">Q249</f>
        <v>900000</v>
      </c>
      <c r="R248" s="118">
        <f t="shared" si="174"/>
        <v>102167.72</v>
      </c>
      <c r="S248" s="118">
        <f t="shared" si="174"/>
        <v>0</v>
      </c>
      <c r="T248" s="118">
        <f t="shared" si="174"/>
        <v>102167.72</v>
      </c>
      <c r="U248" s="118">
        <f t="shared" si="174"/>
        <v>0</v>
      </c>
      <c r="V248" s="118">
        <f t="shared" si="174"/>
        <v>0</v>
      </c>
      <c r="W248" s="118">
        <f t="shared" si="174"/>
        <v>0</v>
      </c>
      <c r="X248" s="119">
        <f t="shared" si="143"/>
        <v>5.2115991146664111</v>
      </c>
      <c r="Y248" s="120">
        <f t="shared" si="144"/>
        <v>2636415.88</v>
      </c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</row>
    <row r="249" spans="1:529" s="24" customFormat="1" ht="39" x14ac:dyDescent="0.3">
      <c r="A249" s="76" t="s">
        <v>211</v>
      </c>
      <c r="B249" s="96"/>
      <c r="C249" s="96"/>
      <c r="D249" s="78" t="s">
        <v>41</v>
      </c>
      <c r="E249" s="114">
        <f>E250+E251+E252+E253</f>
        <v>9565500</v>
      </c>
      <c r="F249" s="114">
        <f t="shared" ref="F249:Q249" si="175">F250+F251+F252+F253</f>
        <v>7405200</v>
      </c>
      <c r="G249" s="114">
        <f t="shared" si="175"/>
        <v>86000</v>
      </c>
      <c r="H249" s="114">
        <f t="shared" ref="H249:J249" si="176">H250+H251+H252+H253</f>
        <v>2534248.1599999997</v>
      </c>
      <c r="I249" s="114">
        <f t="shared" si="176"/>
        <v>1986776.58</v>
      </c>
      <c r="J249" s="114">
        <f t="shared" si="176"/>
        <v>31831.14</v>
      </c>
      <c r="K249" s="115">
        <f t="shared" si="145"/>
        <v>26.493629815482723</v>
      </c>
      <c r="L249" s="114">
        <f>L250+L251+L252+L253</f>
        <v>1960391</v>
      </c>
      <c r="M249" s="114">
        <f t="shared" si="175"/>
        <v>900000</v>
      </c>
      <c r="N249" s="114">
        <f t="shared" si="175"/>
        <v>1060391</v>
      </c>
      <c r="O249" s="114">
        <f t="shared" si="175"/>
        <v>0</v>
      </c>
      <c r="P249" s="114">
        <f t="shared" si="175"/>
        <v>0</v>
      </c>
      <c r="Q249" s="114">
        <f t="shared" si="175"/>
        <v>900000</v>
      </c>
      <c r="R249" s="114">
        <f>R250+R251+R252+R253</f>
        <v>102167.72</v>
      </c>
      <c r="S249" s="114">
        <f t="shared" ref="S249:W249" si="177">S250+S251+S252+S253</f>
        <v>0</v>
      </c>
      <c r="T249" s="114">
        <f t="shared" si="177"/>
        <v>102167.72</v>
      </c>
      <c r="U249" s="114">
        <f t="shared" si="177"/>
        <v>0</v>
      </c>
      <c r="V249" s="114">
        <f t="shared" si="177"/>
        <v>0</v>
      </c>
      <c r="W249" s="114">
        <f t="shared" si="177"/>
        <v>0</v>
      </c>
      <c r="X249" s="116">
        <f t="shared" si="143"/>
        <v>5.2115991146664111</v>
      </c>
      <c r="Y249" s="117">
        <f t="shared" si="144"/>
        <v>2636415.88</v>
      </c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</row>
    <row r="250" spans="1:529" s="12" customFormat="1" ht="56.25" x14ac:dyDescent="0.25">
      <c r="A250" s="79" t="s">
        <v>212</v>
      </c>
      <c r="B250" s="80" t="str">
        <f>'дод 5'!A20</f>
        <v>0160</v>
      </c>
      <c r="C250" s="80" t="str">
        <f>'дод 5'!B20</f>
        <v>0111</v>
      </c>
      <c r="D250" s="81" t="s">
        <v>500</v>
      </c>
      <c r="E250" s="121">
        <v>9390500</v>
      </c>
      <c r="F250" s="121">
        <v>7405200</v>
      </c>
      <c r="G250" s="121">
        <v>86000</v>
      </c>
      <c r="H250" s="121">
        <v>2530513.7599999998</v>
      </c>
      <c r="I250" s="121">
        <v>1986776.58</v>
      </c>
      <c r="J250" s="121">
        <v>31831.14</v>
      </c>
      <c r="K250" s="128">
        <f t="shared" si="145"/>
        <v>26.947593418880782</v>
      </c>
      <c r="L250" s="121">
        <f t="shared" ref="L250:L253" si="178">N250+Q250</f>
        <v>0</v>
      </c>
      <c r="M250" s="121"/>
      <c r="N250" s="121"/>
      <c r="O250" s="121"/>
      <c r="P250" s="121"/>
      <c r="Q250" s="121"/>
      <c r="R250" s="121">
        <f t="shared" ref="R250:R253" si="179">T250+W250</f>
        <v>0</v>
      </c>
      <c r="S250" s="121"/>
      <c r="T250" s="121"/>
      <c r="U250" s="121"/>
      <c r="V250" s="121"/>
      <c r="W250" s="121"/>
      <c r="X250" s="122"/>
      <c r="Y250" s="123">
        <f t="shared" si="144"/>
        <v>2530513.7599999998</v>
      </c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  <c r="QG250" s="13"/>
      <c r="QH250" s="13"/>
      <c r="QI250" s="13"/>
      <c r="QJ250" s="13"/>
      <c r="QK250" s="13"/>
      <c r="QL250" s="13"/>
      <c r="QM250" s="13"/>
      <c r="QN250" s="13"/>
      <c r="QO250" s="13"/>
      <c r="QP250" s="13"/>
      <c r="QQ250" s="13"/>
      <c r="QR250" s="13"/>
      <c r="QS250" s="13"/>
      <c r="QT250" s="13"/>
      <c r="QU250" s="13"/>
      <c r="QV250" s="13"/>
      <c r="QW250" s="13"/>
      <c r="QX250" s="13"/>
      <c r="QY250" s="13"/>
      <c r="QZ250" s="13"/>
      <c r="RA250" s="13"/>
      <c r="RB250" s="13"/>
      <c r="RC250" s="13"/>
      <c r="RD250" s="13"/>
      <c r="RE250" s="13"/>
      <c r="RF250" s="13"/>
      <c r="RG250" s="13"/>
      <c r="RH250" s="13"/>
      <c r="RI250" s="13"/>
      <c r="RJ250" s="13"/>
      <c r="RK250" s="13"/>
      <c r="RL250" s="13"/>
      <c r="RM250" s="13"/>
      <c r="RN250" s="13"/>
      <c r="RO250" s="13"/>
      <c r="RP250" s="13"/>
      <c r="RQ250" s="13"/>
      <c r="RR250" s="13"/>
      <c r="RS250" s="13"/>
      <c r="RT250" s="13"/>
      <c r="RU250" s="13"/>
      <c r="RV250" s="13"/>
      <c r="RW250" s="13"/>
      <c r="RX250" s="13"/>
      <c r="RY250" s="13"/>
      <c r="RZ250" s="13"/>
      <c r="SA250" s="13"/>
      <c r="SB250" s="13"/>
      <c r="SC250" s="13"/>
      <c r="SD250" s="13"/>
      <c r="SE250" s="13"/>
      <c r="SF250" s="13"/>
      <c r="SG250" s="13"/>
      <c r="SH250" s="13"/>
      <c r="SI250" s="13"/>
      <c r="SJ250" s="13"/>
      <c r="SK250" s="13"/>
      <c r="SL250" s="13"/>
      <c r="SM250" s="13"/>
      <c r="SN250" s="13"/>
      <c r="SO250" s="13"/>
      <c r="SP250" s="13"/>
      <c r="SQ250" s="13"/>
      <c r="SR250" s="13"/>
      <c r="SS250" s="13"/>
      <c r="ST250" s="13"/>
      <c r="SU250" s="13"/>
      <c r="SV250" s="13"/>
      <c r="SW250" s="13"/>
      <c r="SX250" s="13"/>
      <c r="SY250" s="13"/>
      <c r="SZ250" s="13"/>
      <c r="TA250" s="13"/>
      <c r="TB250" s="13"/>
      <c r="TC250" s="13"/>
      <c r="TD250" s="13"/>
      <c r="TE250" s="13"/>
      <c r="TF250" s="13"/>
      <c r="TG250" s="13"/>
      <c r="TH250" s="13"/>
      <c r="TI250" s="13"/>
    </row>
    <row r="251" spans="1:529" s="12" customFormat="1" ht="37.5" x14ac:dyDescent="0.25">
      <c r="A251" s="79" t="s">
        <v>314</v>
      </c>
      <c r="B251" s="80" t="str">
        <f>'дод 5'!A143</f>
        <v>6090</v>
      </c>
      <c r="C251" s="80" t="str">
        <f>'дод 5'!B143</f>
        <v>0640</v>
      </c>
      <c r="D251" s="82" t="str">
        <f>'дод 5'!C143</f>
        <v>Інша діяльність у сфері житлово-комунального господарства</v>
      </c>
      <c r="E251" s="121">
        <v>175000</v>
      </c>
      <c r="F251" s="121"/>
      <c r="G251" s="121"/>
      <c r="H251" s="121">
        <v>3734.4</v>
      </c>
      <c r="I251" s="121"/>
      <c r="J251" s="121"/>
      <c r="K251" s="128">
        <f t="shared" si="145"/>
        <v>2.1339428571428574</v>
      </c>
      <c r="L251" s="121">
        <f t="shared" si="178"/>
        <v>0</v>
      </c>
      <c r="M251" s="121"/>
      <c r="N251" s="121"/>
      <c r="O251" s="121"/>
      <c r="P251" s="121"/>
      <c r="Q251" s="121"/>
      <c r="R251" s="121">
        <f t="shared" si="179"/>
        <v>0</v>
      </c>
      <c r="S251" s="121"/>
      <c r="T251" s="121"/>
      <c r="U251" s="121"/>
      <c r="V251" s="121"/>
      <c r="W251" s="121"/>
      <c r="X251" s="122"/>
      <c r="Y251" s="123">
        <f t="shared" si="144"/>
        <v>3734.4</v>
      </c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  <c r="QG251" s="13"/>
      <c r="QH251" s="13"/>
      <c r="QI251" s="13"/>
      <c r="QJ251" s="13"/>
      <c r="QK251" s="13"/>
      <c r="QL251" s="13"/>
      <c r="QM251" s="13"/>
      <c r="QN251" s="13"/>
      <c r="QO251" s="13"/>
      <c r="QP251" s="13"/>
      <c r="QQ251" s="13"/>
      <c r="QR251" s="13"/>
      <c r="QS251" s="13"/>
      <c r="QT251" s="13"/>
      <c r="QU251" s="13"/>
      <c r="QV251" s="13"/>
      <c r="QW251" s="13"/>
      <c r="QX251" s="13"/>
      <c r="QY251" s="13"/>
      <c r="QZ251" s="13"/>
      <c r="RA251" s="13"/>
      <c r="RB251" s="13"/>
      <c r="RC251" s="13"/>
      <c r="RD251" s="13"/>
      <c r="RE251" s="13"/>
      <c r="RF251" s="13"/>
      <c r="RG251" s="13"/>
      <c r="RH251" s="13"/>
      <c r="RI251" s="13"/>
      <c r="RJ251" s="13"/>
      <c r="RK251" s="13"/>
      <c r="RL251" s="13"/>
      <c r="RM251" s="13"/>
      <c r="RN251" s="13"/>
      <c r="RO251" s="13"/>
      <c r="RP251" s="13"/>
      <c r="RQ251" s="13"/>
      <c r="RR251" s="13"/>
      <c r="RS251" s="13"/>
      <c r="RT251" s="13"/>
      <c r="RU251" s="13"/>
      <c r="RV251" s="13"/>
      <c r="RW251" s="13"/>
      <c r="RX251" s="13"/>
      <c r="RY251" s="13"/>
      <c r="RZ251" s="13"/>
      <c r="SA251" s="13"/>
      <c r="SB251" s="13"/>
      <c r="SC251" s="13"/>
      <c r="SD251" s="13"/>
      <c r="SE251" s="13"/>
      <c r="SF251" s="13"/>
      <c r="SG251" s="13"/>
      <c r="SH251" s="13"/>
      <c r="SI251" s="13"/>
      <c r="SJ251" s="13"/>
      <c r="SK251" s="13"/>
      <c r="SL251" s="13"/>
      <c r="SM251" s="13"/>
      <c r="SN251" s="13"/>
      <c r="SO251" s="13"/>
      <c r="SP251" s="13"/>
      <c r="SQ251" s="13"/>
      <c r="SR251" s="13"/>
      <c r="SS251" s="13"/>
      <c r="ST251" s="13"/>
      <c r="SU251" s="13"/>
      <c r="SV251" s="13"/>
      <c r="SW251" s="13"/>
      <c r="SX251" s="13"/>
      <c r="SY251" s="13"/>
      <c r="SZ251" s="13"/>
      <c r="TA251" s="13"/>
      <c r="TB251" s="13"/>
      <c r="TC251" s="13"/>
      <c r="TD251" s="13"/>
      <c r="TE251" s="13"/>
      <c r="TF251" s="13"/>
      <c r="TG251" s="13"/>
      <c r="TH251" s="13"/>
      <c r="TI251" s="13"/>
    </row>
    <row r="252" spans="1:529" s="12" customFormat="1" ht="37.5" x14ac:dyDescent="0.25">
      <c r="A252" s="79" t="s">
        <v>457</v>
      </c>
      <c r="B252" s="79" t="s">
        <v>458</v>
      </c>
      <c r="C252" s="79" t="s">
        <v>113</v>
      </c>
      <c r="D252" s="82" t="s">
        <v>459</v>
      </c>
      <c r="E252" s="121">
        <v>0</v>
      </c>
      <c r="F252" s="121"/>
      <c r="G252" s="121"/>
      <c r="H252" s="121"/>
      <c r="I252" s="121"/>
      <c r="J252" s="121"/>
      <c r="K252" s="128"/>
      <c r="L252" s="121">
        <f t="shared" si="178"/>
        <v>900000</v>
      </c>
      <c r="M252" s="121">
        <v>900000</v>
      </c>
      <c r="N252" s="121"/>
      <c r="O252" s="121"/>
      <c r="P252" s="121"/>
      <c r="Q252" s="121">
        <v>900000</v>
      </c>
      <c r="R252" s="121">
        <f t="shared" si="179"/>
        <v>0</v>
      </c>
      <c r="S252" s="121"/>
      <c r="T252" s="121"/>
      <c r="U252" s="121"/>
      <c r="V252" s="121"/>
      <c r="W252" s="121"/>
      <c r="X252" s="122">
        <f t="shared" si="143"/>
        <v>0</v>
      </c>
      <c r="Y252" s="123">
        <f t="shared" si="144"/>
        <v>0</v>
      </c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  <c r="QG252" s="13"/>
      <c r="QH252" s="13"/>
      <c r="QI252" s="13"/>
      <c r="QJ252" s="13"/>
      <c r="QK252" s="13"/>
      <c r="QL252" s="13"/>
      <c r="QM252" s="13"/>
      <c r="QN252" s="13"/>
      <c r="QO252" s="13"/>
      <c r="QP252" s="13"/>
      <c r="QQ252" s="13"/>
      <c r="QR252" s="13"/>
      <c r="QS252" s="13"/>
      <c r="QT252" s="13"/>
      <c r="QU252" s="13"/>
      <c r="QV252" s="13"/>
      <c r="QW252" s="13"/>
      <c r="QX252" s="13"/>
      <c r="QY252" s="13"/>
      <c r="QZ252" s="13"/>
      <c r="RA252" s="13"/>
      <c r="RB252" s="13"/>
      <c r="RC252" s="13"/>
      <c r="RD252" s="13"/>
      <c r="RE252" s="13"/>
      <c r="RF252" s="13"/>
      <c r="RG252" s="13"/>
      <c r="RH252" s="13"/>
      <c r="RI252" s="13"/>
      <c r="RJ252" s="13"/>
      <c r="RK252" s="13"/>
      <c r="RL252" s="13"/>
      <c r="RM252" s="13"/>
      <c r="RN252" s="13"/>
      <c r="RO252" s="13"/>
      <c r="RP252" s="13"/>
      <c r="RQ252" s="13"/>
      <c r="RR252" s="13"/>
      <c r="RS252" s="13"/>
      <c r="RT252" s="13"/>
      <c r="RU252" s="13"/>
      <c r="RV252" s="13"/>
      <c r="RW252" s="13"/>
      <c r="RX252" s="13"/>
      <c r="RY252" s="13"/>
      <c r="RZ252" s="13"/>
      <c r="SA252" s="13"/>
      <c r="SB252" s="13"/>
      <c r="SC252" s="13"/>
      <c r="SD252" s="13"/>
      <c r="SE252" s="13"/>
      <c r="SF252" s="13"/>
      <c r="SG252" s="13"/>
      <c r="SH252" s="13"/>
      <c r="SI252" s="13"/>
      <c r="SJ252" s="13"/>
      <c r="SK252" s="13"/>
      <c r="SL252" s="13"/>
      <c r="SM252" s="13"/>
      <c r="SN252" s="13"/>
      <c r="SO252" s="13"/>
      <c r="SP252" s="13"/>
      <c r="SQ252" s="13"/>
      <c r="SR252" s="13"/>
      <c r="SS252" s="13"/>
      <c r="ST252" s="13"/>
      <c r="SU252" s="13"/>
      <c r="SV252" s="13"/>
      <c r="SW252" s="13"/>
      <c r="SX252" s="13"/>
      <c r="SY252" s="13"/>
      <c r="SZ252" s="13"/>
      <c r="TA252" s="13"/>
      <c r="TB252" s="13"/>
      <c r="TC252" s="13"/>
      <c r="TD252" s="13"/>
      <c r="TE252" s="13"/>
      <c r="TF252" s="13"/>
      <c r="TG252" s="13"/>
      <c r="TH252" s="13"/>
      <c r="TI252" s="13"/>
    </row>
    <row r="253" spans="1:529" s="12" customFormat="1" ht="156.75" customHeight="1" x14ac:dyDescent="0.25">
      <c r="A253" s="83" t="s">
        <v>302</v>
      </c>
      <c r="B253" s="84" t="str">
        <f>'дод 5'!A188</f>
        <v>7691</v>
      </c>
      <c r="C253" s="84" t="str">
        <f>'дод 5'!B188</f>
        <v>0490</v>
      </c>
      <c r="D253" s="81" t="str">
        <f>'дод 5'!C188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3" s="121">
        <v>0</v>
      </c>
      <c r="F253" s="121"/>
      <c r="G253" s="121"/>
      <c r="H253" s="121"/>
      <c r="I253" s="121"/>
      <c r="J253" s="121"/>
      <c r="K253" s="128"/>
      <c r="L253" s="121">
        <f t="shared" si="178"/>
        <v>1060391</v>
      </c>
      <c r="M253" s="121"/>
      <c r="N253" s="121">
        <v>1060391</v>
      </c>
      <c r="O253" s="121"/>
      <c r="P253" s="121"/>
      <c r="Q253" s="121"/>
      <c r="R253" s="121">
        <f t="shared" si="179"/>
        <v>102167.72</v>
      </c>
      <c r="S253" s="121"/>
      <c r="T253" s="121">
        <v>102167.72</v>
      </c>
      <c r="U253" s="121"/>
      <c r="V253" s="121"/>
      <c r="W253" s="121"/>
      <c r="X253" s="122">
        <f t="shared" si="143"/>
        <v>9.6349101416364338</v>
      </c>
      <c r="Y253" s="123">
        <f t="shared" si="144"/>
        <v>102167.72</v>
      </c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  <c r="QG253" s="13"/>
      <c r="QH253" s="13"/>
      <c r="QI253" s="13"/>
      <c r="QJ253" s="13"/>
      <c r="QK253" s="13"/>
      <c r="QL253" s="13"/>
      <c r="QM253" s="13"/>
      <c r="QN253" s="13"/>
      <c r="QO253" s="13"/>
      <c r="QP253" s="13"/>
      <c r="QQ253" s="13"/>
      <c r="QR253" s="13"/>
      <c r="QS253" s="13"/>
      <c r="QT253" s="13"/>
      <c r="QU253" s="13"/>
      <c r="QV253" s="13"/>
      <c r="QW253" s="13"/>
      <c r="QX253" s="13"/>
      <c r="QY253" s="13"/>
      <c r="QZ253" s="13"/>
      <c r="RA253" s="13"/>
      <c r="RB253" s="13"/>
      <c r="RC253" s="13"/>
      <c r="RD253" s="13"/>
      <c r="RE253" s="13"/>
      <c r="RF253" s="13"/>
      <c r="RG253" s="13"/>
      <c r="RH253" s="13"/>
      <c r="RI253" s="13"/>
      <c r="RJ253" s="13"/>
      <c r="RK253" s="13"/>
      <c r="RL253" s="13"/>
      <c r="RM253" s="13"/>
      <c r="RN253" s="13"/>
      <c r="RO253" s="13"/>
      <c r="RP253" s="13"/>
      <c r="RQ253" s="13"/>
      <c r="RR253" s="13"/>
      <c r="RS253" s="13"/>
      <c r="RT253" s="13"/>
      <c r="RU253" s="13"/>
      <c r="RV253" s="13"/>
      <c r="RW253" s="13"/>
      <c r="RX253" s="13"/>
      <c r="RY253" s="13"/>
      <c r="RZ253" s="13"/>
      <c r="SA253" s="13"/>
      <c r="SB253" s="13"/>
      <c r="SC253" s="13"/>
      <c r="SD253" s="13"/>
      <c r="SE253" s="13"/>
      <c r="SF253" s="13"/>
      <c r="SG253" s="13"/>
      <c r="SH253" s="13"/>
      <c r="SI253" s="13"/>
      <c r="SJ253" s="13"/>
      <c r="SK253" s="13"/>
      <c r="SL253" s="13"/>
      <c r="SM253" s="13"/>
      <c r="SN253" s="13"/>
      <c r="SO253" s="13"/>
      <c r="SP253" s="13"/>
      <c r="SQ253" s="13"/>
      <c r="SR253" s="13"/>
      <c r="SS253" s="13"/>
      <c r="ST253" s="13"/>
      <c r="SU253" s="13"/>
      <c r="SV253" s="13"/>
      <c r="SW253" s="13"/>
      <c r="SX253" s="13"/>
      <c r="SY253" s="13"/>
      <c r="SZ253" s="13"/>
      <c r="TA253" s="13"/>
      <c r="TB253" s="13"/>
      <c r="TC253" s="13"/>
      <c r="TD253" s="13"/>
      <c r="TE253" s="13"/>
      <c r="TF253" s="13"/>
      <c r="TG253" s="13"/>
      <c r="TH253" s="13"/>
      <c r="TI253" s="13"/>
    </row>
    <row r="254" spans="1:529" s="17" customFormat="1" ht="56.25" x14ac:dyDescent="0.25">
      <c r="A254" s="97" t="s">
        <v>215</v>
      </c>
      <c r="B254" s="104"/>
      <c r="C254" s="104"/>
      <c r="D254" s="93" t="s">
        <v>43</v>
      </c>
      <c r="E254" s="118">
        <f>E255</f>
        <v>4301300</v>
      </c>
      <c r="F254" s="118">
        <f t="shared" ref="F254:L255" si="180">F255</f>
        <v>3301600</v>
      </c>
      <c r="G254" s="118">
        <f t="shared" si="180"/>
        <v>46000</v>
      </c>
      <c r="H254" s="118">
        <f t="shared" si="180"/>
        <v>1185831.75</v>
      </c>
      <c r="I254" s="118">
        <f t="shared" si="180"/>
        <v>931135.67</v>
      </c>
      <c r="J254" s="118">
        <f t="shared" si="180"/>
        <v>17236.560000000001</v>
      </c>
      <c r="K254" s="127">
        <f t="shared" si="145"/>
        <v>27.569147699532699</v>
      </c>
      <c r="L254" s="118">
        <f t="shared" si="180"/>
        <v>0</v>
      </c>
      <c r="M254" s="118">
        <f t="shared" ref="M254:M255" si="181">M255</f>
        <v>0</v>
      </c>
      <c r="N254" s="118">
        <f t="shared" ref="N254:N255" si="182">N255</f>
        <v>0</v>
      </c>
      <c r="O254" s="118">
        <f t="shared" ref="O254:O255" si="183">O255</f>
        <v>0</v>
      </c>
      <c r="P254" s="118">
        <f t="shared" ref="P254:P255" si="184">P255</f>
        <v>0</v>
      </c>
      <c r="Q254" s="118">
        <f t="shared" ref="Q254:W255" si="185">Q255</f>
        <v>0</v>
      </c>
      <c r="R254" s="118">
        <f t="shared" si="185"/>
        <v>0</v>
      </c>
      <c r="S254" s="118">
        <f t="shared" si="185"/>
        <v>0</v>
      </c>
      <c r="T254" s="118">
        <f t="shared" si="185"/>
        <v>0</v>
      </c>
      <c r="U254" s="118">
        <f t="shared" si="185"/>
        <v>0</v>
      </c>
      <c r="V254" s="118">
        <f t="shared" si="185"/>
        <v>0</v>
      </c>
      <c r="W254" s="118">
        <f t="shared" si="185"/>
        <v>0</v>
      </c>
      <c r="X254" s="119"/>
      <c r="Y254" s="120">
        <f t="shared" si="144"/>
        <v>1185831.75</v>
      </c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  <c r="IW254" s="22"/>
      <c r="IX254" s="22"/>
      <c r="IY254" s="22"/>
      <c r="IZ254" s="22"/>
      <c r="JA254" s="22"/>
      <c r="JB254" s="22"/>
      <c r="JC254" s="22"/>
      <c r="JD254" s="22"/>
      <c r="JE254" s="22"/>
      <c r="JF254" s="22"/>
      <c r="JG254" s="22"/>
      <c r="JH254" s="22"/>
      <c r="JI254" s="22"/>
      <c r="JJ254" s="22"/>
      <c r="JK254" s="22"/>
      <c r="JL254" s="22"/>
      <c r="JM254" s="22"/>
      <c r="JN254" s="22"/>
      <c r="JO254" s="22"/>
      <c r="JP254" s="22"/>
      <c r="JQ254" s="22"/>
      <c r="JR254" s="22"/>
      <c r="JS254" s="22"/>
      <c r="JT254" s="22"/>
      <c r="JU254" s="22"/>
      <c r="JV254" s="22"/>
      <c r="JW254" s="22"/>
      <c r="JX254" s="22"/>
      <c r="JY254" s="22"/>
      <c r="JZ254" s="22"/>
      <c r="KA254" s="22"/>
      <c r="KB254" s="22"/>
      <c r="KC254" s="22"/>
      <c r="KD254" s="22"/>
      <c r="KE254" s="22"/>
      <c r="KF254" s="22"/>
      <c r="KG254" s="22"/>
      <c r="KH254" s="22"/>
      <c r="KI254" s="22"/>
      <c r="KJ254" s="22"/>
      <c r="KK254" s="22"/>
      <c r="KL254" s="22"/>
      <c r="KM254" s="22"/>
      <c r="KN254" s="22"/>
      <c r="KO254" s="22"/>
      <c r="KP254" s="22"/>
      <c r="KQ254" s="22"/>
      <c r="KR254" s="22"/>
      <c r="KS254" s="22"/>
      <c r="KT254" s="22"/>
      <c r="KU254" s="22"/>
      <c r="KV254" s="22"/>
      <c r="KW254" s="22"/>
      <c r="KX254" s="22"/>
      <c r="KY254" s="22"/>
      <c r="KZ254" s="22"/>
      <c r="LA254" s="22"/>
      <c r="LB254" s="22"/>
      <c r="LC254" s="22"/>
      <c r="LD254" s="22"/>
      <c r="LE254" s="22"/>
      <c r="LF254" s="22"/>
      <c r="LG254" s="22"/>
      <c r="LH254" s="22"/>
      <c r="LI254" s="22"/>
      <c r="LJ254" s="22"/>
      <c r="LK254" s="22"/>
      <c r="LL254" s="22"/>
      <c r="LM254" s="22"/>
      <c r="LN254" s="22"/>
      <c r="LO254" s="22"/>
      <c r="LP254" s="22"/>
      <c r="LQ254" s="22"/>
      <c r="LR254" s="22"/>
      <c r="LS254" s="22"/>
      <c r="LT254" s="22"/>
      <c r="LU254" s="22"/>
      <c r="LV254" s="22"/>
      <c r="LW254" s="22"/>
      <c r="LX254" s="22"/>
      <c r="LY254" s="22"/>
      <c r="LZ254" s="22"/>
      <c r="MA254" s="22"/>
      <c r="MB254" s="22"/>
      <c r="MC254" s="22"/>
      <c r="MD254" s="22"/>
      <c r="ME254" s="22"/>
      <c r="MF254" s="22"/>
      <c r="MG254" s="22"/>
      <c r="MH254" s="22"/>
      <c r="MI254" s="22"/>
      <c r="MJ254" s="22"/>
      <c r="MK254" s="22"/>
      <c r="ML254" s="22"/>
      <c r="MM254" s="22"/>
      <c r="MN254" s="22"/>
      <c r="MO254" s="22"/>
      <c r="MP254" s="22"/>
      <c r="MQ254" s="22"/>
      <c r="MR254" s="22"/>
      <c r="MS254" s="22"/>
      <c r="MT254" s="22"/>
      <c r="MU254" s="22"/>
      <c r="MV254" s="22"/>
      <c r="MW254" s="22"/>
      <c r="MX254" s="22"/>
      <c r="MY254" s="22"/>
      <c r="MZ254" s="22"/>
      <c r="NA254" s="22"/>
      <c r="NB254" s="22"/>
      <c r="NC254" s="22"/>
      <c r="ND254" s="22"/>
      <c r="NE254" s="22"/>
      <c r="NF254" s="22"/>
      <c r="NG254" s="22"/>
      <c r="NH254" s="22"/>
      <c r="NI254" s="22"/>
      <c r="NJ254" s="22"/>
      <c r="NK254" s="22"/>
      <c r="NL254" s="22"/>
      <c r="NM254" s="22"/>
      <c r="NN254" s="22"/>
      <c r="NO254" s="22"/>
      <c r="NP254" s="22"/>
      <c r="NQ254" s="22"/>
      <c r="NR254" s="22"/>
      <c r="NS254" s="22"/>
      <c r="NT254" s="22"/>
      <c r="NU254" s="22"/>
      <c r="NV254" s="22"/>
      <c r="NW254" s="22"/>
      <c r="NX254" s="22"/>
      <c r="NY254" s="22"/>
      <c r="NZ254" s="22"/>
      <c r="OA254" s="22"/>
      <c r="OB254" s="22"/>
      <c r="OC254" s="22"/>
      <c r="OD254" s="22"/>
      <c r="OE254" s="22"/>
      <c r="OF254" s="22"/>
      <c r="OG254" s="22"/>
      <c r="OH254" s="22"/>
      <c r="OI254" s="22"/>
      <c r="OJ254" s="22"/>
      <c r="OK254" s="22"/>
      <c r="OL254" s="22"/>
      <c r="OM254" s="22"/>
      <c r="ON254" s="22"/>
      <c r="OO254" s="22"/>
      <c r="OP254" s="22"/>
      <c r="OQ254" s="22"/>
      <c r="OR254" s="22"/>
      <c r="OS254" s="22"/>
      <c r="OT254" s="22"/>
      <c r="OU254" s="22"/>
      <c r="OV254" s="22"/>
      <c r="OW254" s="22"/>
      <c r="OX254" s="22"/>
      <c r="OY254" s="22"/>
      <c r="OZ254" s="22"/>
      <c r="PA254" s="22"/>
      <c r="PB254" s="22"/>
      <c r="PC254" s="22"/>
      <c r="PD254" s="22"/>
      <c r="PE254" s="22"/>
      <c r="PF254" s="22"/>
      <c r="PG254" s="22"/>
      <c r="PH254" s="22"/>
      <c r="PI254" s="22"/>
      <c r="PJ254" s="22"/>
      <c r="PK254" s="22"/>
      <c r="PL254" s="22"/>
      <c r="PM254" s="22"/>
      <c r="PN254" s="22"/>
      <c r="PO254" s="22"/>
      <c r="PP254" s="22"/>
      <c r="PQ254" s="22"/>
      <c r="PR254" s="22"/>
      <c r="PS254" s="22"/>
      <c r="PT254" s="22"/>
      <c r="PU254" s="22"/>
      <c r="PV254" s="22"/>
      <c r="PW254" s="22"/>
      <c r="PX254" s="22"/>
      <c r="PY254" s="22"/>
      <c r="PZ254" s="22"/>
      <c r="QA254" s="22"/>
      <c r="QB254" s="22"/>
      <c r="QC254" s="22"/>
      <c r="QD254" s="22"/>
      <c r="QE254" s="22"/>
      <c r="QF254" s="22"/>
      <c r="QG254" s="22"/>
      <c r="QH254" s="22"/>
      <c r="QI254" s="22"/>
      <c r="QJ254" s="22"/>
      <c r="QK254" s="22"/>
      <c r="QL254" s="22"/>
      <c r="QM254" s="22"/>
      <c r="QN254" s="22"/>
      <c r="QO254" s="22"/>
      <c r="QP254" s="22"/>
      <c r="QQ254" s="22"/>
      <c r="QR254" s="22"/>
      <c r="QS254" s="22"/>
      <c r="QT254" s="22"/>
      <c r="QU254" s="22"/>
      <c r="QV254" s="22"/>
      <c r="QW254" s="22"/>
      <c r="QX254" s="22"/>
      <c r="QY254" s="22"/>
      <c r="QZ254" s="22"/>
      <c r="RA254" s="22"/>
      <c r="RB254" s="22"/>
      <c r="RC254" s="22"/>
      <c r="RD254" s="22"/>
      <c r="RE254" s="22"/>
      <c r="RF254" s="22"/>
      <c r="RG254" s="22"/>
      <c r="RH254" s="22"/>
      <c r="RI254" s="22"/>
      <c r="RJ254" s="22"/>
      <c r="RK254" s="22"/>
      <c r="RL254" s="22"/>
      <c r="RM254" s="22"/>
      <c r="RN254" s="22"/>
      <c r="RO254" s="22"/>
      <c r="RP254" s="22"/>
      <c r="RQ254" s="22"/>
      <c r="RR254" s="22"/>
      <c r="RS254" s="22"/>
      <c r="RT254" s="22"/>
      <c r="RU254" s="22"/>
      <c r="RV254" s="22"/>
      <c r="RW254" s="22"/>
      <c r="RX254" s="22"/>
      <c r="RY254" s="22"/>
      <c r="RZ254" s="22"/>
      <c r="SA254" s="22"/>
      <c r="SB254" s="22"/>
      <c r="SC254" s="22"/>
      <c r="SD254" s="22"/>
      <c r="SE254" s="22"/>
      <c r="SF254" s="22"/>
      <c r="SG254" s="22"/>
      <c r="SH254" s="22"/>
      <c r="SI254" s="22"/>
      <c r="SJ254" s="22"/>
      <c r="SK254" s="22"/>
      <c r="SL254" s="22"/>
      <c r="SM254" s="22"/>
      <c r="SN254" s="22"/>
      <c r="SO254" s="22"/>
      <c r="SP254" s="22"/>
      <c r="SQ254" s="22"/>
      <c r="SR254" s="22"/>
      <c r="SS254" s="22"/>
      <c r="ST254" s="22"/>
      <c r="SU254" s="22"/>
      <c r="SV254" s="22"/>
      <c r="SW254" s="22"/>
      <c r="SX254" s="22"/>
      <c r="SY254" s="22"/>
      <c r="SZ254" s="22"/>
      <c r="TA254" s="22"/>
      <c r="TB254" s="22"/>
      <c r="TC254" s="22"/>
      <c r="TD254" s="22"/>
      <c r="TE254" s="22"/>
      <c r="TF254" s="22"/>
      <c r="TG254" s="22"/>
      <c r="TH254" s="22"/>
      <c r="TI254" s="22"/>
    </row>
    <row r="255" spans="1:529" s="24" customFormat="1" ht="58.5" x14ac:dyDescent="0.3">
      <c r="A255" s="76" t="s">
        <v>213</v>
      </c>
      <c r="B255" s="96"/>
      <c r="C255" s="96"/>
      <c r="D255" s="78" t="s">
        <v>43</v>
      </c>
      <c r="E255" s="114">
        <f>E256</f>
        <v>4301300</v>
      </c>
      <c r="F255" s="114">
        <f t="shared" si="180"/>
        <v>3301600</v>
      </c>
      <c r="G255" s="114">
        <f t="shared" si="180"/>
        <v>46000</v>
      </c>
      <c r="H255" s="114">
        <f t="shared" si="180"/>
        <v>1185831.75</v>
      </c>
      <c r="I255" s="114">
        <f t="shared" si="180"/>
        <v>931135.67</v>
      </c>
      <c r="J255" s="114">
        <f t="shared" si="180"/>
        <v>17236.560000000001</v>
      </c>
      <c r="K255" s="115">
        <f t="shared" si="145"/>
        <v>27.569147699532699</v>
      </c>
      <c r="L255" s="114">
        <f t="shared" si="180"/>
        <v>0</v>
      </c>
      <c r="M255" s="114">
        <f t="shared" si="181"/>
        <v>0</v>
      </c>
      <c r="N255" s="114">
        <f t="shared" si="182"/>
        <v>0</v>
      </c>
      <c r="O255" s="114">
        <f t="shared" si="183"/>
        <v>0</v>
      </c>
      <c r="P255" s="114">
        <f t="shared" si="184"/>
        <v>0</v>
      </c>
      <c r="Q255" s="114">
        <f t="shared" si="185"/>
        <v>0</v>
      </c>
      <c r="R255" s="114">
        <f t="shared" si="185"/>
        <v>0</v>
      </c>
      <c r="S255" s="114">
        <f t="shared" si="185"/>
        <v>0</v>
      </c>
      <c r="T255" s="114">
        <f t="shared" si="185"/>
        <v>0</v>
      </c>
      <c r="U255" s="114">
        <f t="shared" si="185"/>
        <v>0</v>
      </c>
      <c r="V255" s="114">
        <f t="shared" si="185"/>
        <v>0</v>
      </c>
      <c r="W255" s="114">
        <f t="shared" si="185"/>
        <v>0</v>
      </c>
      <c r="X255" s="116"/>
      <c r="Y255" s="117">
        <f t="shared" si="144"/>
        <v>1185831.75</v>
      </c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</row>
    <row r="256" spans="1:529" s="12" customFormat="1" ht="56.25" x14ac:dyDescent="0.25">
      <c r="A256" s="79" t="s">
        <v>214</v>
      </c>
      <c r="B256" s="80" t="str">
        <f>'дод 5'!A20</f>
        <v>0160</v>
      </c>
      <c r="C256" s="80" t="str">
        <f>'дод 5'!B20</f>
        <v>0111</v>
      </c>
      <c r="D256" s="81" t="s">
        <v>500</v>
      </c>
      <c r="E256" s="121">
        <v>4301300</v>
      </c>
      <c r="F256" s="121">
        <v>3301600</v>
      </c>
      <c r="G256" s="121">
        <v>46000</v>
      </c>
      <c r="H256" s="121">
        <v>1185831.75</v>
      </c>
      <c r="I256" s="121">
        <v>931135.67</v>
      </c>
      <c r="J256" s="121">
        <v>17236.560000000001</v>
      </c>
      <c r="K256" s="128">
        <f t="shared" si="145"/>
        <v>27.569147699532699</v>
      </c>
      <c r="L256" s="121">
        <f t="shared" ref="L256" si="186">N256+Q256</f>
        <v>0</v>
      </c>
      <c r="M256" s="121"/>
      <c r="N256" s="121"/>
      <c r="O256" s="121"/>
      <c r="P256" s="121"/>
      <c r="Q256" s="121"/>
      <c r="R256" s="121">
        <f t="shared" ref="R256" si="187">T256+W256</f>
        <v>0</v>
      </c>
      <c r="S256" s="121"/>
      <c r="T256" s="121"/>
      <c r="U256" s="121"/>
      <c r="V256" s="121"/>
      <c r="W256" s="121"/>
      <c r="X256" s="122"/>
      <c r="Y256" s="123">
        <f t="shared" si="144"/>
        <v>1185831.75</v>
      </c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  <c r="QG256" s="13"/>
      <c r="QH256" s="13"/>
      <c r="QI256" s="13"/>
      <c r="QJ256" s="13"/>
      <c r="QK256" s="13"/>
      <c r="QL256" s="13"/>
      <c r="QM256" s="13"/>
      <c r="QN256" s="13"/>
      <c r="QO256" s="13"/>
      <c r="QP256" s="13"/>
      <c r="QQ256" s="13"/>
      <c r="QR256" s="13"/>
      <c r="QS256" s="13"/>
      <c r="QT256" s="13"/>
      <c r="QU256" s="13"/>
      <c r="QV256" s="13"/>
      <c r="QW256" s="13"/>
      <c r="QX256" s="13"/>
      <c r="QY256" s="13"/>
      <c r="QZ256" s="13"/>
      <c r="RA256" s="13"/>
      <c r="RB256" s="13"/>
      <c r="RC256" s="13"/>
      <c r="RD256" s="13"/>
      <c r="RE256" s="13"/>
      <c r="RF256" s="13"/>
      <c r="RG256" s="13"/>
      <c r="RH256" s="13"/>
      <c r="RI256" s="13"/>
      <c r="RJ256" s="13"/>
      <c r="RK256" s="13"/>
      <c r="RL256" s="13"/>
      <c r="RM256" s="13"/>
      <c r="RN256" s="13"/>
      <c r="RO256" s="13"/>
      <c r="RP256" s="13"/>
      <c r="RQ256" s="13"/>
      <c r="RR256" s="13"/>
      <c r="RS256" s="13"/>
      <c r="RT256" s="13"/>
      <c r="RU256" s="13"/>
      <c r="RV256" s="13"/>
      <c r="RW256" s="13"/>
      <c r="RX256" s="13"/>
      <c r="RY256" s="13"/>
      <c r="RZ256" s="13"/>
      <c r="SA256" s="13"/>
      <c r="SB256" s="13"/>
      <c r="SC256" s="13"/>
      <c r="SD256" s="13"/>
      <c r="SE256" s="13"/>
      <c r="SF256" s="13"/>
      <c r="SG256" s="13"/>
      <c r="SH256" s="13"/>
      <c r="SI256" s="13"/>
      <c r="SJ256" s="13"/>
      <c r="SK256" s="13"/>
      <c r="SL256" s="13"/>
      <c r="SM256" s="13"/>
      <c r="SN256" s="13"/>
      <c r="SO256" s="13"/>
      <c r="SP256" s="13"/>
      <c r="SQ256" s="13"/>
      <c r="SR256" s="13"/>
      <c r="SS256" s="13"/>
      <c r="ST256" s="13"/>
      <c r="SU256" s="13"/>
      <c r="SV256" s="13"/>
      <c r="SW256" s="13"/>
      <c r="SX256" s="13"/>
      <c r="SY256" s="13"/>
      <c r="SZ256" s="13"/>
      <c r="TA256" s="13"/>
      <c r="TB256" s="13"/>
      <c r="TC256" s="13"/>
      <c r="TD256" s="13"/>
      <c r="TE256" s="13"/>
      <c r="TF256" s="13"/>
      <c r="TG256" s="13"/>
      <c r="TH256" s="13"/>
      <c r="TI256" s="13"/>
    </row>
    <row r="257" spans="1:529" s="17" customFormat="1" ht="37.5" customHeight="1" x14ac:dyDescent="0.25">
      <c r="A257" s="97" t="s">
        <v>216</v>
      </c>
      <c r="B257" s="104"/>
      <c r="C257" s="104"/>
      <c r="D257" s="93" t="s">
        <v>40</v>
      </c>
      <c r="E257" s="118">
        <f>E258</f>
        <v>21443300</v>
      </c>
      <c r="F257" s="118">
        <f t="shared" ref="F257:L257" si="188">F258</f>
        <v>14962200</v>
      </c>
      <c r="G257" s="118">
        <f t="shared" si="188"/>
        <v>286600</v>
      </c>
      <c r="H257" s="118">
        <f t="shared" si="188"/>
        <v>5635987.1399999997</v>
      </c>
      <c r="I257" s="118">
        <f t="shared" si="188"/>
        <v>4291688.0599999996</v>
      </c>
      <c r="J257" s="118">
        <f t="shared" si="188"/>
        <v>85440.6</v>
      </c>
      <c r="K257" s="127">
        <f t="shared" si="145"/>
        <v>26.283207995038076</v>
      </c>
      <c r="L257" s="118">
        <f t="shared" si="188"/>
        <v>83000</v>
      </c>
      <c r="M257" s="118">
        <f t="shared" ref="M257" si="189">M258</f>
        <v>83000</v>
      </c>
      <c r="N257" s="118">
        <f t="shared" ref="N257" si="190">N258</f>
        <v>0</v>
      </c>
      <c r="O257" s="118">
        <f t="shared" ref="O257" si="191">O258</f>
        <v>0</v>
      </c>
      <c r="P257" s="118">
        <f t="shared" ref="P257" si="192">P258</f>
        <v>0</v>
      </c>
      <c r="Q257" s="118">
        <f t="shared" ref="Q257:W257" si="193">Q258</f>
        <v>83000</v>
      </c>
      <c r="R257" s="118">
        <f t="shared" si="193"/>
        <v>0</v>
      </c>
      <c r="S257" s="118">
        <f t="shared" si="193"/>
        <v>0</v>
      </c>
      <c r="T257" s="118">
        <f t="shared" si="193"/>
        <v>0</v>
      </c>
      <c r="U257" s="118">
        <f t="shared" si="193"/>
        <v>0</v>
      </c>
      <c r="V257" s="118">
        <f t="shared" si="193"/>
        <v>0</v>
      </c>
      <c r="W257" s="118">
        <f t="shared" si="193"/>
        <v>0</v>
      </c>
      <c r="X257" s="119">
        <f t="shared" si="143"/>
        <v>0</v>
      </c>
      <c r="Y257" s="120">
        <f t="shared" si="144"/>
        <v>5635987.1399999997</v>
      </c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  <c r="IW257" s="22"/>
      <c r="IX257" s="22"/>
      <c r="IY257" s="22"/>
      <c r="IZ257" s="22"/>
      <c r="JA257" s="22"/>
      <c r="JB257" s="22"/>
      <c r="JC257" s="22"/>
      <c r="JD257" s="22"/>
      <c r="JE257" s="22"/>
      <c r="JF257" s="22"/>
      <c r="JG257" s="22"/>
      <c r="JH257" s="22"/>
      <c r="JI257" s="22"/>
      <c r="JJ257" s="22"/>
      <c r="JK257" s="22"/>
      <c r="JL257" s="22"/>
      <c r="JM257" s="22"/>
      <c r="JN257" s="22"/>
      <c r="JO257" s="22"/>
      <c r="JP257" s="22"/>
      <c r="JQ257" s="22"/>
      <c r="JR257" s="22"/>
      <c r="JS257" s="22"/>
      <c r="JT257" s="22"/>
      <c r="JU257" s="22"/>
      <c r="JV257" s="22"/>
      <c r="JW257" s="22"/>
      <c r="JX257" s="22"/>
      <c r="JY257" s="22"/>
      <c r="JZ257" s="22"/>
      <c r="KA257" s="22"/>
      <c r="KB257" s="22"/>
      <c r="KC257" s="22"/>
      <c r="KD257" s="22"/>
      <c r="KE257" s="22"/>
      <c r="KF257" s="22"/>
      <c r="KG257" s="22"/>
      <c r="KH257" s="22"/>
      <c r="KI257" s="22"/>
      <c r="KJ257" s="22"/>
      <c r="KK257" s="22"/>
      <c r="KL257" s="22"/>
      <c r="KM257" s="22"/>
      <c r="KN257" s="22"/>
      <c r="KO257" s="22"/>
      <c r="KP257" s="22"/>
      <c r="KQ257" s="22"/>
      <c r="KR257" s="22"/>
      <c r="KS257" s="22"/>
      <c r="KT257" s="22"/>
      <c r="KU257" s="22"/>
      <c r="KV257" s="22"/>
      <c r="KW257" s="22"/>
      <c r="KX257" s="22"/>
      <c r="KY257" s="22"/>
      <c r="KZ257" s="22"/>
      <c r="LA257" s="22"/>
      <c r="LB257" s="22"/>
      <c r="LC257" s="22"/>
      <c r="LD257" s="22"/>
      <c r="LE257" s="22"/>
      <c r="LF257" s="22"/>
      <c r="LG257" s="22"/>
      <c r="LH257" s="22"/>
      <c r="LI257" s="22"/>
      <c r="LJ257" s="22"/>
      <c r="LK257" s="22"/>
      <c r="LL257" s="22"/>
      <c r="LM257" s="22"/>
      <c r="LN257" s="22"/>
      <c r="LO257" s="22"/>
      <c r="LP257" s="22"/>
      <c r="LQ257" s="22"/>
      <c r="LR257" s="22"/>
      <c r="LS257" s="22"/>
      <c r="LT257" s="22"/>
      <c r="LU257" s="22"/>
      <c r="LV257" s="22"/>
      <c r="LW257" s="22"/>
      <c r="LX257" s="22"/>
      <c r="LY257" s="22"/>
      <c r="LZ257" s="22"/>
      <c r="MA257" s="22"/>
      <c r="MB257" s="22"/>
      <c r="MC257" s="22"/>
      <c r="MD257" s="22"/>
      <c r="ME257" s="22"/>
      <c r="MF257" s="22"/>
      <c r="MG257" s="22"/>
      <c r="MH257" s="22"/>
      <c r="MI257" s="22"/>
      <c r="MJ257" s="22"/>
      <c r="MK257" s="22"/>
      <c r="ML257" s="22"/>
      <c r="MM257" s="22"/>
      <c r="MN257" s="22"/>
      <c r="MO257" s="22"/>
      <c r="MP257" s="22"/>
      <c r="MQ257" s="22"/>
      <c r="MR257" s="22"/>
      <c r="MS257" s="22"/>
      <c r="MT257" s="22"/>
      <c r="MU257" s="22"/>
      <c r="MV257" s="22"/>
      <c r="MW257" s="22"/>
      <c r="MX257" s="22"/>
      <c r="MY257" s="22"/>
      <c r="MZ257" s="22"/>
      <c r="NA257" s="22"/>
      <c r="NB257" s="22"/>
      <c r="NC257" s="22"/>
      <c r="ND257" s="22"/>
      <c r="NE257" s="22"/>
      <c r="NF257" s="22"/>
      <c r="NG257" s="22"/>
      <c r="NH257" s="22"/>
      <c r="NI257" s="22"/>
      <c r="NJ257" s="22"/>
      <c r="NK257" s="22"/>
      <c r="NL257" s="22"/>
      <c r="NM257" s="22"/>
      <c r="NN257" s="22"/>
      <c r="NO257" s="22"/>
      <c r="NP257" s="22"/>
      <c r="NQ257" s="22"/>
      <c r="NR257" s="22"/>
      <c r="NS257" s="22"/>
      <c r="NT257" s="22"/>
      <c r="NU257" s="22"/>
      <c r="NV257" s="22"/>
      <c r="NW257" s="22"/>
      <c r="NX257" s="22"/>
      <c r="NY257" s="22"/>
      <c r="NZ257" s="22"/>
      <c r="OA257" s="22"/>
      <c r="OB257" s="22"/>
      <c r="OC257" s="22"/>
      <c r="OD257" s="22"/>
      <c r="OE257" s="22"/>
      <c r="OF257" s="22"/>
      <c r="OG257" s="22"/>
      <c r="OH257" s="22"/>
      <c r="OI257" s="22"/>
      <c r="OJ257" s="22"/>
      <c r="OK257" s="22"/>
      <c r="OL257" s="22"/>
      <c r="OM257" s="22"/>
      <c r="ON257" s="22"/>
      <c r="OO257" s="22"/>
      <c r="OP257" s="22"/>
      <c r="OQ257" s="22"/>
      <c r="OR257" s="22"/>
      <c r="OS257" s="22"/>
      <c r="OT257" s="22"/>
      <c r="OU257" s="22"/>
      <c r="OV257" s="22"/>
      <c r="OW257" s="22"/>
      <c r="OX257" s="22"/>
      <c r="OY257" s="22"/>
      <c r="OZ257" s="22"/>
      <c r="PA257" s="22"/>
      <c r="PB257" s="22"/>
      <c r="PC257" s="22"/>
      <c r="PD257" s="22"/>
      <c r="PE257" s="22"/>
      <c r="PF257" s="22"/>
      <c r="PG257" s="22"/>
      <c r="PH257" s="22"/>
      <c r="PI257" s="22"/>
      <c r="PJ257" s="22"/>
      <c r="PK257" s="22"/>
      <c r="PL257" s="22"/>
      <c r="PM257" s="22"/>
      <c r="PN257" s="22"/>
      <c r="PO257" s="22"/>
      <c r="PP257" s="22"/>
      <c r="PQ257" s="22"/>
      <c r="PR257" s="22"/>
      <c r="PS257" s="22"/>
      <c r="PT257" s="22"/>
      <c r="PU257" s="22"/>
      <c r="PV257" s="22"/>
      <c r="PW257" s="22"/>
      <c r="PX257" s="22"/>
      <c r="PY257" s="22"/>
      <c r="PZ257" s="22"/>
      <c r="QA257" s="22"/>
      <c r="QB257" s="22"/>
      <c r="QC257" s="22"/>
      <c r="QD257" s="22"/>
      <c r="QE257" s="22"/>
      <c r="QF257" s="22"/>
      <c r="QG257" s="22"/>
      <c r="QH257" s="22"/>
      <c r="QI257" s="22"/>
      <c r="QJ257" s="22"/>
      <c r="QK257" s="22"/>
      <c r="QL257" s="22"/>
      <c r="QM257" s="22"/>
      <c r="QN257" s="22"/>
      <c r="QO257" s="22"/>
      <c r="QP257" s="22"/>
      <c r="QQ257" s="22"/>
      <c r="QR257" s="22"/>
      <c r="QS257" s="22"/>
      <c r="QT257" s="22"/>
      <c r="QU257" s="22"/>
      <c r="QV257" s="22"/>
      <c r="QW257" s="22"/>
      <c r="QX257" s="22"/>
      <c r="QY257" s="22"/>
      <c r="QZ257" s="22"/>
      <c r="RA257" s="22"/>
      <c r="RB257" s="22"/>
      <c r="RC257" s="22"/>
      <c r="RD257" s="22"/>
      <c r="RE257" s="22"/>
      <c r="RF257" s="22"/>
      <c r="RG257" s="22"/>
      <c r="RH257" s="22"/>
      <c r="RI257" s="22"/>
      <c r="RJ257" s="22"/>
      <c r="RK257" s="22"/>
      <c r="RL257" s="22"/>
      <c r="RM257" s="22"/>
      <c r="RN257" s="22"/>
      <c r="RO257" s="22"/>
      <c r="RP257" s="22"/>
      <c r="RQ257" s="22"/>
      <c r="RR257" s="22"/>
      <c r="RS257" s="22"/>
      <c r="RT257" s="22"/>
      <c r="RU257" s="22"/>
      <c r="RV257" s="22"/>
      <c r="RW257" s="22"/>
      <c r="RX257" s="22"/>
      <c r="RY257" s="22"/>
      <c r="RZ257" s="22"/>
      <c r="SA257" s="22"/>
      <c r="SB257" s="22"/>
      <c r="SC257" s="22"/>
      <c r="SD257" s="22"/>
      <c r="SE257" s="22"/>
      <c r="SF257" s="22"/>
      <c r="SG257" s="22"/>
      <c r="SH257" s="22"/>
      <c r="SI257" s="22"/>
      <c r="SJ257" s="22"/>
      <c r="SK257" s="22"/>
      <c r="SL257" s="22"/>
      <c r="SM257" s="22"/>
      <c r="SN257" s="22"/>
      <c r="SO257" s="22"/>
      <c r="SP257" s="22"/>
      <c r="SQ257" s="22"/>
      <c r="SR257" s="22"/>
      <c r="SS257" s="22"/>
      <c r="ST257" s="22"/>
      <c r="SU257" s="22"/>
      <c r="SV257" s="22"/>
      <c r="SW257" s="22"/>
      <c r="SX257" s="22"/>
      <c r="SY257" s="22"/>
      <c r="SZ257" s="22"/>
      <c r="TA257" s="22"/>
      <c r="TB257" s="22"/>
      <c r="TC257" s="22"/>
      <c r="TD257" s="22"/>
      <c r="TE257" s="22"/>
      <c r="TF257" s="22"/>
      <c r="TG257" s="22"/>
      <c r="TH257" s="22"/>
      <c r="TI257" s="22"/>
    </row>
    <row r="258" spans="1:529" s="24" customFormat="1" ht="33.75" customHeight="1" x14ac:dyDescent="0.3">
      <c r="A258" s="76" t="s">
        <v>217</v>
      </c>
      <c r="B258" s="96"/>
      <c r="C258" s="96"/>
      <c r="D258" s="78" t="s">
        <v>40</v>
      </c>
      <c r="E258" s="114">
        <f>E259+E260++E261+E262+E263+E264</f>
        <v>21443300</v>
      </c>
      <c r="F258" s="114">
        <f t="shared" ref="F258:Q258" si="194">F259+F260++F261+F262+F263+F264</f>
        <v>14962200</v>
      </c>
      <c r="G258" s="114">
        <f t="shared" si="194"/>
        <v>286600</v>
      </c>
      <c r="H258" s="114">
        <f t="shared" ref="H258:J258" si="195">H259+H260++H261+H262+H263+H264</f>
        <v>5635987.1399999997</v>
      </c>
      <c r="I258" s="114">
        <f t="shared" si="195"/>
        <v>4291688.0599999996</v>
      </c>
      <c r="J258" s="114">
        <f t="shared" si="195"/>
        <v>85440.6</v>
      </c>
      <c r="K258" s="115">
        <f t="shared" si="145"/>
        <v>26.283207995038076</v>
      </c>
      <c r="L258" s="114">
        <f t="shared" si="194"/>
        <v>83000</v>
      </c>
      <c r="M258" s="114">
        <f>M259+M260++M261+M262+M263+M264</f>
        <v>83000</v>
      </c>
      <c r="N258" s="114">
        <f t="shared" si="194"/>
        <v>0</v>
      </c>
      <c r="O258" s="114">
        <f t="shared" si="194"/>
        <v>0</v>
      </c>
      <c r="P258" s="114">
        <f t="shared" si="194"/>
        <v>0</v>
      </c>
      <c r="Q258" s="114">
        <f t="shared" si="194"/>
        <v>83000</v>
      </c>
      <c r="R258" s="114">
        <f t="shared" ref="R258" si="196">R259+R260++R261+R262+R263+R264</f>
        <v>0</v>
      </c>
      <c r="S258" s="114">
        <f>S259+S260++S261+S262+S263+S264</f>
        <v>0</v>
      </c>
      <c r="T258" s="114">
        <f t="shared" ref="T258:W258" si="197">T259+T260++T261+T262+T263+T264</f>
        <v>0</v>
      </c>
      <c r="U258" s="114">
        <f t="shared" si="197"/>
        <v>0</v>
      </c>
      <c r="V258" s="114">
        <f t="shared" si="197"/>
        <v>0</v>
      </c>
      <c r="W258" s="114">
        <f t="shared" si="197"/>
        <v>0</v>
      </c>
      <c r="X258" s="116">
        <f t="shared" si="143"/>
        <v>0</v>
      </c>
      <c r="Y258" s="117">
        <f t="shared" si="144"/>
        <v>5635987.1399999997</v>
      </c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  <c r="TI258" s="23"/>
    </row>
    <row r="259" spans="1:529" s="12" customFormat="1" ht="56.25" x14ac:dyDescent="0.25">
      <c r="A259" s="79" t="s">
        <v>218</v>
      </c>
      <c r="B259" s="80" t="str">
        <f>'дод 5'!A20</f>
        <v>0160</v>
      </c>
      <c r="C259" s="80" t="str">
        <f>'дод 5'!B20</f>
        <v>0111</v>
      </c>
      <c r="D259" s="81" t="s">
        <v>500</v>
      </c>
      <c r="E259" s="121">
        <v>19290300</v>
      </c>
      <c r="F259" s="121">
        <v>14962200</v>
      </c>
      <c r="G259" s="121">
        <v>286600</v>
      </c>
      <c r="H259" s="121">
        <v>5498806.4299999997</v>
      </c>
      <c r="I259" s="121">
        <v>4291688.0599999996</v>
      </c>
      <c r="J259" s="121">
        <v>85440.6</v>
      </c>
      <c r="K259" s="128">
        <f t="shared" si="145"/>
        <v>28.505551650311293</v>
      </c>
      <c r="L259" s="121">
        <f t="shared" ref="L259:L264" si="198">N259+Q259</f>
        <v>18000</v>
      </c>
      <c r="M259" s="121">
        <v>18000</v>
      </c>
      <c r="N259" s="121"/>
      <c r="O259" s="121"/>
      <c r="P259" s="121"/>
      <c r="Q259" s="121">
        <v>18000</v>
      </c>
      <c r="R259" s="121">
        <f t="shared" ref="R259:R264" si="199">T259+W259</f>
        <v>0</v>
      </c>
      <c r="S259" s="121"/>
      <c r="T259" s="121"/>
      <c r="U259" s="121"/>
      <c r="V259" s="121"/>
      <c r="W259" s="121"/>
      <c r="X259" s="122">
        <f t="shared" si="143"/>
        <v>0</v>
      </c>
      <c r="Y259" s="123">
        <f t="shared" si="144"/>
        <v>5498806.4299999997</v>
      </c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  <c r="QG259" s="13"/>
      <c r="QH259" s="13"/>
      <c r="QI259" s="13"/>
      <c r="QJ259" s="13"/>
      <c r="QK259" s="13"/>
      <c r="QL259" s="13"/>
      <c r="QM259" s="13"/>
      <c r="QN259" s="13"/>
      <c r="QO259" s="13"/>
      <c r="QP259" s="13"/>
      <c r="QQ259" s="13"/>
      <c r="QR259" s="13"/>
      <c r="QS259" s="13"/>
      <c r="QT259" s="13"/>
      <c r="QU259" s="13"/>
      <c r="QV259" s="13"/>
      <c r="QW259" s="13"/>
      <c r="QX259" s="13"/>
      <c r="QY259" s="13"/>
      <c r="QZ259" s="13"/>
      <c r="RA259" s="13"/>
      <c r="RB259" s="13"/>
      <c r="RC259" s="13"/>
      <c r="RD259" s="13"/>
      <c r="RE259" s="13"/>
      <c r="RF259" s="13"/>
      <c r="RG259" s="13"/>
      <c r="RH259" s="13"/>
      <c r="RI259" s="13"/>
      <c r="RJ259" s="13"/>
      <c r="RK259" s="13"/>
      <c r="RL259" s="13"/>
      <c r="RM259" s="13"/>
      <c r="RN259" s="13"/>
      <c r="RO259" s="13"/>
      <c r="RP259" s="13"/>
      <c r="RQ259" s="13"/>
      <c r="RR259" s="13"/>
      <c r="RS259" s="13"/>
      <c r="RT259" s="13"/>
      <c r="RU259" s="13"/>
      <c r="RV259" s="13"/>
      <c r="RW259" s="13"/>
      <c r="RX259" s="13"/>
      <c r="RY259" s="13"/>
      <c r="RZ259" s="13"/>
      <c r="SA259" s="13"/>
      <c r="SB259" s="13"/>
      <c r="SC259" s="13"/>
      <c r="SD259" s="13"/>
      <c r="SE259" s="13"/>
      <c r="SF259" s="13"/>
      <c r="SG259" s="13"/>
      <c r="SH259" s="13"/>
      <c r="SI259" s="13"/>
      <c r="SJ259" s="13"/>
      <c r="SK259" s="13"/>
      <c r="SL259" s="13"/>
      <c r="SM259" s="13"/>
      <c r="SN259" s="13"/>
      <c r="SO259" s="13"/>
      <c r="SP259" s="13"/>
      <c r="SQ259" s="13"/>
      <c r="SR259" s="13"/>
      <c r="SS259" s="13"/>
      <c r="ST259" s="13"/>
      <c r="SU259" s="13"/>
      <c r="SV259" s="13"/>
      <c r="SW259" s="13"/>
      <c r="SX259" s="13"/>
      <c r="SY259" s="13"/>
      <c r="SZ259" s="13"/>
      <c r="TA259" s="13"/>
      <c r="TB259" s="13"/>
      <c r="TC259" s="13"/>
      <c r="TD259" s="13"/>
      <c r="TE259" s="13"/>
      <c r="TF259" s="13"/>
      <c r="TG259" s="13"/>
      <c r="TH259" s="13"/>
      <c r="TI259" s="13"/>
    </row>
    <row r="260" spans="1:529" s="15" customFormat="1" ht="25.5" customHeight="1" x14ac:dyDescent="0.25">
      <c r="A260" s="79" t="s">
        <v>219</v>
      </c>
      <c r="B260" s="80" t="str">
        <f>'дод 5'!A149</f>
        <v>7130</v>
      </c>
      <c r="C260" s="80" t="str">
        <f>'дод 5'!B149</f>
        <v>0421</v>
      </c>
      <c r="D260" s="82" t="str">
        <f>'дод 5'!C149</f>
        <v>Здійснення заходів із землеустрою</v>
      </c>
      <c r="E260" s="121">
        <v>450000</v>
      </c>
      <c r="F260" s="121"/>
      <c r="G260" s="121"/>
      <c r="H260" s="121"/>
      <c r="I260" s="121"/>
      <c r="J260" s="121"/>
      <c r="K260" s="128">
        <f t="shared" si="145"/>
        <v>0</v>
      </c>
      <c r="L260" s="121">
        <f t="shared" si="198"/>
        <v>0</v>
      </c>
      <c r="M260" s="121"/>
      <c r="N260" s="121"/>
      <c r="O260" s="121"/>
      <c r="P260" s="121"/>
      <c r="Q260" s="121"/>
      <c r="R260" s="121">
        <f t="shared" si="199"/>
        <v>0</v>
      </c>
      <c r="S260" s="121"/>
      <c r="T260" s="121"/>
      <c r="U260" s="121"/>
      <c r="V260" s="121"/>
      <c r="W260" s="121"/>
      <c r="X260" s="122"/>
      <c r="Y260" s="123">
        <f t="shared" si="144"/>
        <v>0</v>
      </c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  <c r="SO260" s="21"/>
      <c r="SP260" s="21"/>
      <c r="SQ260" s="21"/>
      <c r="SR260" s="21"/>
      <c r="SS260" s="21"/>
      <c r="ST260" s="21"/>
      <c r="SU260" s="21"/>
      <c r="SV260" s="21"/>
      <c r="SW260" s="21"/>
      <c r="SX260" s="21"/>
      <c r="SY260" s="21"/>
      <c r="SZ260" s="21"/>
      <c r="TA260" s="21"/>
      <c r="TB260" s="21"/>
      <c r="TC260" s="21"/>
      <c r="TD260" s="21"/>
      <c r="TE260" s="21"/>
      <c r="TF260" s="21"/>
      <c r="TG260" s="21"/>
      <c r="TH260" s="21"/>
      <c r="TI260" s="21"/>
    </row>
    <row r="261" spans="1:529" s="12" customFormat="1" ht="37.5" x14ac:dyDescent="0.25">
      <c r="A261" s="83" t="s">
        <v>220</v>
      </c>
      <c r="B261" s="84" t="str">
        <f>'дод 5'!A180</f>
        <v>7610</v>
      </c>
      <c r="C261" s="84" t="str">
        <f>'дод 5'!B180</f>
        <v>0411</v>
      </c>
      <c r="D261" s="81" t="str">
        <f>'дод 5'!C180</f>
        <v>Сприяння розвитку малого та середнього підприємництва</v>
      </c>
      <c r="E261" s="121">
        <v>915000</v>
      </c>
      <c r="F261" s="121"/>
      <c r="G261" s="121"/>
      <c r="H261" s="121">
        <v>3500</v>
      </c>
      <c r="I261" s="121"/>
      <c r="J261" s="121"/>
      <c r="K261" s="128">
        <f t="shared" si="145"/>
        <v>0.38251366120218577</v>
      </c>
      <c r="L261" s="121">
        <f t="shared" si="198"/>
        <v>0</v>
      </c>
      <c r="M261" s="121"/>
      <c r="N261" s="121"/>
      <c r="O261" s="121"/>
      <c r="P261" s="121"/>
      <c r="Q261" s="121"/>
      <c r="R261" s="121">
        <f t="shared" si="199"/>
        <v>0</v>
      </c>
      <c r="S261" s="121"/>
      <c r="T261" s="121"/>
      <c r="U261" s="121"/>
      <c r="V261" s="121"/>
      <c r="W261" s="121"/>
      <c r="X261" s="122"/>
      <c r="Y261" s="123">
        <f t="shared" si="144"/>
        <v>3500</v>
      </c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  <c r="QG261" s="13"/>
      <c r="QH261" s="13"/>
      <c r="QI261" s="13"/>
      <c r="QJ261" s="13"/>
      <c r="QK261" s="13"/>
      <c r="QL261" s="13"/>
      <c r="QM261" s="13"/>
      <c r="QN261" s="13"/>
      <c r="QO261" s="13"/>
      <c r="QP261" s="13"/>
      <c r="QQ261" s="13"/>
      <c r="QR261" s="13"/>
      <c r="QS261" s="13"/>
      <c r="QT261" s="13"/>
      <c r="QU261" s="13"/>
      <c r="QV261" s="13"/>
      <c r="QW261" s="13"/>
      <c r="QX261" s="13"/>
      <c r="QY261" s="13"/>
      <c r="QZ261" s="13"/>
      <c r="RA261" s="13"/>
      <c r="RB261" s="13"/>
      <c r="RC261" s="13"/>
      <c r="RD261" s="13"/>
      <c r="RE261" s="13"/>
      <c r="RF261" s="13"/>
      <c r="RG261" s="13"/>
      <c r="RH261" s="13"/>
      <c r="RI261" s="13"/>
      <c r="RJ261" s="13"/>
      <c r="RK261" s="13"/>
      <c r="RL261" s="13"/>
      <c r="RM261" s="13"/>
      <c r="RN261" s="13"/>
      <c r="RO261" s="13"/>
      <c r="RP261" s="13"/>
      <c r="RQ261" s="13"/>
      <c r="RR261" s="13"/>
      <c r="RS261" s="13"/>
      <c r="RT261" s="13"/>
      <c r="RU261" s="13"/>
      <c r="RV261" s="13"/>
      <c r="RW261" s="13"/>
      <c r="RX261" s="13"/>
      <c r="RY261" s="13"/>
      <c r="RZ261" s="13"/>
      <c r="SA261" s="13"/>
      <c r="SB261" s="13"/>
      <c r="SC261" s="13"/>
      <c r="SD261" s="13"/>
      <c r="SE261" s="13"/>
      <c r="SF261" s="13"/>
      <c r="SG261" s="13"/>
      <c r="SH261" s="13"/>
      <c r="SI261" s="13"/>
      <c r="SJ261" s="13"/>
      <c r="SK261" s="13"/>
      <c r="SL261" s="13"/>
      <c r="SM261" s="13"/>
      <c r="SN261" s="13"/>
      <c r="SO261" s="13"/>
      <c r="SP261" s="13"/>
      <c r="SQ261" s="13"/>
      <c r="SR261" s="13"/>
      <c r="SS261" s="13"/>
      <c r="ST261" s="13"/>
      <c r="SU261" s="13"/>
      <c r="SV261" s="13"/>
      <c r="SW261" s="13"/>
      <c r="SX261" s="13"/>
      <c r="SY261" s="13"/>
      <c r="SZ261" s="13"/>
      <c r="TA261" s="13"/>
      <c r="TB261" s="13"/>
      <c r="TC261" s="13"/>
      <c r="TD261" s="13"/>
      <c r="TE261" s="13"/>
      <c r="TF261" s="13"/>
      <c r="TG261" s="13"/>
      <c r="TH261" s="13"/>
      <c r="TI261" s="13"/>
    </row>
    <row r="262" spans="1:529" s="12" customFormat="1" ht="37.5" x14ac:dyDescent="0.25">
      <c r="A262" s="83" t="s">
        <v>269</v>
      </c>
      <c r="B262" s="84" t="str">
        <f>'дод 5'!A183</f>
        <v>7650</v>
      </c>
      <c r="C262" s="84" t="str">
        <f>'дод 5'!B183</f>
        <v>0490</v>
      </c>
      <c r="D262" s="81" t="str">
        <f>'дод 5'!C183</f>
        <v>Проведення експертної грошової оцінки земельної ділянки чи права на неї</v>
      </c>
      <c r="E262" s="121">
        <v>0</v>
      </c>
      <c r="F262" s="121"/>
      <c r="G262" s="121"/>
      <c r="H262" s="121"/>
      <c r="I262" s="121"/>
      <c r="J262" s="121"/>
      <c r="K262" s="128"/>
      <c r="L262" s="121">
        <f t="shared" si="198"/>
        <v>20000</v>
      </c>
      <c r="M262" s="121">
        <v>20000</v>
      </c>
      <c r="N262" s="121"/>
      <c r="O262" s="121"/>
      <c r="P262" s="121"/>
      <c r="Q262" s="121">
        <v>20000</v>
      </c>
      <c r="R262" s="121">
        <f t="shared" si="199"/>
        <v>0</v>
      </c>
      <c r="S262" s="121"/>
      <c r="T262" s="121"/>
      <c r="U262" s="121"/>
      <c r="V262" s="121"/>
      <c r="W262" s="121"/>
      <c r="X262" s="122">
        <f t="shared" si="143"/>
        <v>0</v>
      </c>
      <c r="Y262" s="123">
        <f t="shared" si="144"/>
        <v>0</v>
      </c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  <c r="QG262" s="13"/>
      <c r="QH262" s="13"/>
      <c r="QI262" s="13"/>
      <c r="QJ262" s="13"/>
      <c r="QK262" s="13"/>
      <c r="QL262" s="13"/>
      <c r="QM262" s="13"/>
      <c r="QN262" s="13"/>
      <c r="QO262" s="13"/>
      <c r="QP262" s="13"/>
      <c r="QQ262" s="13"/>
      <c r="QR262" s="13"/>
      <c r="QS262" s="13"/>
      <c r="QT262" s="13"/>
      <c r="QU262" s="13"/>
      <c r="QV262" s="13"/>
      <c r="QW262" s="13"/>
      <c r="QX262" s="13"/>
      <c r="QY262" s="13"/>
      <c r="QZ262" s="13"/>
      <c r="RA262" s="13"/>
      <c r="RB262" s="13"/>
      <c r="RC262" s="13"/>
      <c r="RD262" s="13"/>
      <c r="RE262" s="13"/>
      <c r="RF262" s="13"/>
      <c r="RG262" s="13"/>
      <c r="RH262" s="13"/>
      <c r="RI262" s="13"/>
      <c r="RJ262" s="13"/>
      <c r="RK262" s="13"/>
      <c r="RL262" s="13"/>
      <c r="RM262" s="13"/>
      <c r="RN262" s="13"/>
      <c r="RO262" s="13"/>
      <c r="RP262" s="13"/>
      <c r="RQ262" s="13"/>
      <c r="RR262" s="13"/>
      <c r="RS262" s="13"/>
      <c r="RT262" s="13"/>
      <c r="RU262" s="13"/>
      <c r="RV262" s="13"/>
      <c r="RW262" s="13"/>
      <c r="RX262" s="13"/>
      <c r="RY262" s="13"/>
      <c r="RZ262" s="13"/>
      <c r="SA262" s="13"/>
      <c r="SB262" s="13"/>
      <c r="SC262" s="13"/>
      <c r="SD262" s="13"/>
      <c r="SE262" s="13"/>
      <c r="SF262" s="13"/>
      <c r="SG262" s="13"/>
      <c r="SH262" s="13"/>
      <c r="SI262" s="13"/>
      <c r="SJ262" s="13"/>
      <c r="SK262" s="13"/>
      <c r="SL262" s="13"/>
      <c r="SM262" s="13"/>
      <c r="SN262" s="13"/>
      <c r="SO262" s="13"/>
      <c r="SP262" s="13"/>
      <c r="SQ262" s="13"/>
      <c r="SR262" s="13"/>
      <c r="SS262" s="13"/>
      <c r="ST262" s="13"/>
      <c r="SU262" s="13"/>
      <c r="SV262" s="13"/>
      <c r="SW262" s="13"/>
      <c r="SX262" s="13"/>
      <c r="SY262" s="13"/>
      <c r="SZ262" s="13"/>
      <c r="TA262" s="13"/>
      <c r="TB262" s="13"/>
      <c r="TC262" s="13"/>
      <c r="TD262" s="13"/>
      <c r="TE262" s="13"/>
      <c r="TF262" s="13"/>
      <c r="TG262" s="13"/>
      <c r="TH262" s="13"/>
      <c r="TI262" s="13"/>
    </row>
    <row r="263" spans="1:529" s="12" customFormat="1" ht="93.75" x14ac:dyDescent="0.25">
      <c r="A263" s="83" t="s">
        <v>271</v>
      </c>
      <c r="B263" s="84" t="str">
        <f>'дод 5'!A184</f>
        <v>7660</v>
      </c>
      <c r="C263" s="84" t="str">
        <f>'дод 5'!B184</f>
        <v>0490</v>
      </c>
      <c r="D263" s="81" t="str">
        <f>'дод 5'!C184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3" s="121">
        <v>0</v>
      </c>
      <c r="F263" s="121"/>
      <c r="G263" s="121"/>
      <c r="H263" s="121"/>
      <c r="I263" s="121"/>
      <c r="J263" s="121"/>
      <c r="K263" s="128"/>
      <c r="L263" s="121">
        <f t="shared" si="198"/>
        <v>45000</v>
      </c>
      <c r="M263" s="121">
        <v>45000</v>
      </c>
      <c r="N263" s="121"/>
      <c r="O263" s="121"/>
      <c r="P263" s="121"/>
      <c r="Q263" s="121">
        <v>45000</v>
      </c>
      <c r="R263" s="121">
        <f t="shared" si="199"/>
        <v>0</v>
      </c>
      <c r="S263" s="121"/>
      <c r="T263" s="121"/>
      <c r="U263" s="121"/>
      <c r="V263" s="121"/>
      <c r="W263" s="121"/>
      <c r="X263" s="122">
        <f t="shared" si="143"/>
        <v>0</v>
      </c>
      <c r="Y263" s="123">
        <f t="shared" si="144"/>
        <v>0</v>
      </c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  <c r="QG263" s="13"/>
      <c r="QH263" s="13"/>
      <c r="QI263" s="13"/>
      <c r="QJ263" s="13"/>
      <c r="QK263" s="13"/>
      <c r="QL263" s="13"/>
      <c r="QM263" s="13"/>
      <c r="QN263" s="13"/>
      <c r="QO263" s="13"/>
      <c r="QP263" s="13"/>
      <c r="QQ263" s="13"/>
      <c r="QR263" s="13"/>
      <c r="QS263" s="13"/>
      <c r="QT263" s="13"/>
      <c r="QU263" s="13"/>
      <c r="QV263" s="13"/>
      <c r="QW263" s="13"/>
      <c r="QX263" s="13"/>
      <c r="QY263" s="13"/>
      <c r="QZ263" s="13"/>
      <c r="RA263" s="13"/>
      <c r="RB263" s="13"/>
      <c r="RC263" s="13"/>
      <c r="RD263" s="13"/>
      <c r="RE263" s="13"/>
      <c r="RF263" s="13"/>
      <c r="RG263" s="13"/>
      <c r="RH263" s="13"/>
      <c r="RI263" s="13"/>
      <c r="RJ263" s="13"/>
      <c r="RK263" s="13"/>
      <c r="RL263" s="13"/>
      <c r="RM263" s="13"/>
      <c r="RN263" s="13"/>
      <c r="RO263" s="13"/>
      <c r="RP263" s="13"/>
      <c r="RQ263" s="13"/>
      <c r="RR263" s="13"/>
      <c r="RS263" s="13"/>
      <c r="RT263" s="13"/>
      <c r="RU263" s="13"/>
      <c r="RV263" s="13"/>
      <c r="RW263" s="13"/>
      <c r="RX263" s="13"/>
      <c r="RY263" s="13"/>
      <c r="RZ263" s="13"/>
      <c r="SA263" s="13"/>
      <c r="SB263" s="13"/>
      <c r="SC263" s="13"/>
      <c r="SD263" s="13"/>
      <c r="SE263" s="13"/>
      <c r="SF263" s="13"/>
      <c r="SG263" s="13"/>
      <c r="SH263" s="13"/>
      <c r="SI263" s="13"/>
      <c r="SJ263" s="13"/>
      <c r="SK263" s="13"/>
      <c r="SL263" s="13"/>
      <c r="SM263" s="13"/>
      <c r="SN263" s="13"/>
      <c r="SO263" s="13"/>
      <c r="SP263" s="13"/>
      <c r="SQ263" s="13"/>
      <c r="SR263" s="13"/>
      <c r="SS263" s="13"/>
      <c r="ST263" s="13"/>
      <c r="SU263" s="13"/>
      <c r="SV263" s="13"/>
      <c r="SW263" s="13"/>
      <c r="SX263" s="13"/>
      <c r="SY263" s="13"/>
      <c r="SZ263" s="13"/>
      <c r="TA263" s="13"/>
      <c r="TB263" s="13"/>
      <c r="TC263" s="13"/>
      <c r="TD263" s="13"/>
      <c r="TE263" s="13"/>
      <c r="TF263" s="13"/>
      <c r="TG263" s="13"/>
      <c r="TH263" s="13"/>
      <c r="TI263" s="13"/>
    </row>
    <row r="264" spans="1:529" s="12" customFormat="1" ht="27.75" customHeight="1" x14ac:dyDescent="0.25">
      <c r="A264" s="83" t="s">
        <v>267</v>
      </c>
      <c r="B264" s="84" t="str">
        <f>'дод 5'!A189</f>
        <v>7693</v>
      </c>
      <c r="C264" s="84" t="str">
        <f>'дод 5'!B189</f>
        <v>0490</v>
      </c>
      <c r="D264" s="81" t="str">
        <f>'дод 5'!C189</f>
        <v>Інші заходи, пов'язані з економічною діяльністю</v>
      </c>
      <c r="E264" s="121">
        <v>788000</v>
      </c>
      <c r="F264" s="121"/>
      <c r="G264" s="121"/>
      <c r="H264" s="121">
        <v>133680.71</v>
      </c>
      <c r="I264" s="121"/>
      <c r="J264" s="121"/>
      <c r="K264" s="128">
        <f t="shared" si="145"/>
        <v>16.964557106598985</v>
      </c>
      <c r="L264" s="121">
        <f t="shared" si="198"/>
        <v>0</v>
      </c>
      <c r="M264" s="121"/>
      <c r="N264" s="121"/>
      <c r="O264" s="121"/>
      <c r="P264" s="121"/>
      <c r="Q264" s="121"/>
      <c r="R264" s="121">
        <f t="shared" si="199"/>
        <v>0</v>
      </c>
      <c r="S264" s="121"/>
      <c r="T264" s="121"/>
      <c r="U264" s="121"/>
      <c r="V264" s="121"/>
      <c r="W264" s="121"/>
      <c r="X264" s="122"/>
      <c r="Y264" s="123">
        <f t="shared" si="144"/>
        <v>133680.71</v>
      </c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  <c r="QG264" s="13"/>
      <c r="QH264" s="13"/>
      <c r="QI264" s="13"/>
      <c r="QJ264" s="13"/>
      <c r="QK264" s="13"/>
      <c r="QL264" s="13"/>
      <c r="QM264" s="13"/>
      <c r="QN264" s="13"/>
      <c r="QO264" s="13"/>
      <c r="QP264" s="13"/>
      <c r="QQ264" s="13"/>
      <c r="QR264" s="13"/>
      <c r="QS264" s="13"/>
      <c r="QT264" s="13"/>
      <c r="QU264" s="13"/>
      <c r="QV264" s="13"/>
      <c r="QW264" s="13"/>
      <c r="QX264" s="13"/>
      <c r="QY264" s="13"/>
      <c r="QZ264" s="13"/>
      <c r="RA264" s="13"/>
      <c r="RB264" s="13"/>
      <c r="RC264" s="13"/>
      <c r="RD264" s="13"/>
      <c r="RE264" s="13"/>
      <c r="RF264" s="13"/>
      <c r="RG264" s="13"/>
      <c r="RH264" s="13"/>
      <c r="RI264" s="13"/>
      <c r="RJ264" s="13"/>
      <c r="RK264" s="13"/>
      <c r="RL264" s="13"/>
      <c r="RM264" s="13"/>
      <c r="RN264" s="13"/>
      <c r="RO264" s="13"/>
      <c r="RP264" s="13"/>
      <c r="RQ264" s="13"/>
      <c r="RR264" s="13"/>
      <c r="RS264" s="13"/>
      <c r="RT264" s="13"/>
      <c r="RU264" s="13"/>
      <c r="RV264" s="13"/>
      <c r="RW264" s="13"/>
      <c r="RX264" s="13"/>
      <c r="RY264" s="13"/>
      <c r="RZ264" s="13"/>
      <c r="SA264" s="13"/>
      <c r="SB264" s="13"/>
      <c r="SC264" s="13"/>
      <c r="SD264" s="13"/>
      <c r="SE264" s="13"/>
      <c r="SF264" s="13"/>
      <c r="SG264" s="13"/>
      <c r="SH264" s="13"/>
      <c r="SI264" s="13"/>
      <c r="SJ264" s="13"/>
      <c r="SK264" s="13"/>
      <c r="SL264" s="13"/>
      <c r="SM264" s="13"/>
      <c r="SN264" s="13"/>
      <c r="SO264" s="13"/>
      <c r="SP264" s="13"/>
      <c r="SQ264" s="13"/>
      <c r="SR264" s="13"/>
      <c r="SS264" s="13"/>
      <c r="ST264" s="13"/>
      <c r="SU264" s="13"/>
      <c r="SV264" s="13"/>
      <c r="SW264" s="13"/>
      <c r="SX264" s="13"/>
      <c r="SY264" s="13"/>
      <c r="SZ264" s="13"/>
      <c r="TA264" s="13"/>
      <c r="TB264" s="13"/>
      <c r="TC264" s="13"/>
      <c r="TD264" s="13"/>
      <c r="TE264" s="13"/>
      <c r="TF264" s="13"/>
      <c r="TG264" s="13"/>
      <c r="TH264" s="13"/>
      <c r="TI264" s="13"/>
    </row>
    <row r="265" spans="1:529" s="12" customFormat="1" ht="29.25" hidden="1" customHeight="1" x14ac:dyDescent="0.25">
      <c r="A265" s="91" t="s">
        <v>429</v>
      </c>
      <c r="B265" s="92"/>
      <c r="C265" s="92"/>
      <c r="D265" s="93" t="s">
        <v>430</v>
      </c>
      <c r="E265" s="118">
        <f>E266</f>
        <v>0</v>
      </c>
      <c r="F265" s="118">
        <f t="shared" ref="F265:W265" si="200">F266</f>
        <v>0</v>
      </c>
      <c r="G265" s="118">
        <f t="shared" si="200"/>
        <v>0</v>
      </c>
      <c r="H265" s="118"/>
      <c r="I265" s="118"/>
      <c r="J265" s="118"/>
      <c r="K265" s="127" t="e">
        <f t="shared" si="145"/>
        <v>#DIV/0!</v>
      </c>
      <c r="L265" s="118">
        <f t="shared" si="200"/>
        <v>0</v>
      </c>
      <c r="M265" s="118">
        <f t="shared" si="200"/>
        <v>0</v>
      </c>
      <c r="N265" s="118">
        <f t="shared" si="200"/>
        <v>0</v>
      </c>
      <c r="O265" s="118">
        <f t="shared" si="200"/>
        <v>0</v>
      </c>
      <c r="P265" s="118">
        <f t="shared" si="200"/>
        <v>0</v>
      </c>
      <c r="Q265" s="118">
        <f t="shared" si="200"/>
        <v>0</v>
      </c>
      <c r="R265" s="118">
        <f t="shared" si="200"/>
        <v>0</v>
      </c>
      <c r="S265" s="118">
        <f t="shared" si="200"/>
        <v>0</v>
      </c>
      <c r="T265" s="118">
        <f t="shared" si="200"/>
        <v>0</v>
      </c>
      <c r="U265" s="118">
        <f t="shared" si="200"/>
        <v>0</v>
      </c>
      <c r="V265" s="118">
        <f t="shared" si="200"/>
        <v>0</v>
      </c>
      <c r="W265" s="118">
        <f t="shared" si="200"/>
        <v>0</v>
      </c>
      <c r="X265" s="119" t="e">
        <f t="shared" si="143"/>
        <v>#DIV/0!</v>
      </c>
      <c r="Y265" s="120">
        <f t="shared" si="144"/>
        <v>0</v>
      </c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  <c r="QG265" s="13"/>
      <c r="QH265" s="13"/>
      <c r="QI265" s="13"/>
      <c r="QJ265" s="13"/>
      <c r="QK265" s="13"/>
      <c r="QL265" s="13"/>
      <c r="QM265" s="13"/>
      <c r="QN265" s="13"/>
      <c r="QO265" s="13"/>
      <c r="QP265" s="13"/>
      <c r="QQ265" s="13"/>
      <c r="QR265" s="13"/>
      <c r="QS265" s="13"/>
      <c r="QT265" s="13"/>
      <c r="QU265" s="13"/>
      <c r="QV265" s="13"/>
      <c r="QW265" s="13"/>
      <c r="QX265" s="13"/>
      <c r="QY265" s="13"/>
      <c r="QZ265" s="13"/>
      <c r="RA265" s="13"/>
      <c r="RB265" s="13"/>
      <c r="RC265" s="13"/>
      <c r="RD265" s="13"/>
      <c r="RE265" s="13"/>
      <c r="RF265" s="13"/>
      <c r="RG265" s="13"/>
      <c r="RH265" s="13"/>
      <c r="RI265" s="13"/>
      <c r="RJ265" s="13"/>
      <c r="RK265" s="13"/>
      <c r="RL265" s="13"/>
      <c r="RM265" s="13"/>
      <c r="RN265" s="13"/>
      <c r="RO265" s="13"/>
      <c r="RP265" s="13"/>
      <c r="RQ265" s="13"/>
      <c r="RR265" s="13"/>
      <c r="RS265" s="13"/>
      <c r="RT265" s="13"/>
      <c r="RU265" s="13"/>
      <c r="RV265" s="13"/>
      <c r="RW265" s="13"/>
      <c r="RX265" s="13"/>
      <c r="RY265" s="13"/>
      <c r="RZ265" s="13"/>
      <c r="SA265" s="13"/>
      <c r="SB265" s="13"/>
      <c r="SC265" s="13"/>
      <c r="SD265" s="13"/>
      <c r="SE265" s="13"/>
      <c r="SF265" s="13"/>
      <c r="SG265" s="13"/>
      <c r="SH265" s="13"/>
      <c r="SI265" s="13"/>
      <c r="SJ265" s="13"/>
      <c r="SK265" s="13"/>
      <c r="SL265" s="13"/>
      <c r="SM265" s="13"/>
      <c r="SN265" s="13"/>
      <c r="SO265" s="13"/>
      <c r="SP265" s="13"/>
      <c r="SQ265" s="13"/>
      <c r="SR265" s="13"/>
      <c r="SS265" s="13"/>
      <c r="ST265" s="13"/>
      <c r="SU265" s="13"/>
      <c r="SV265" s="13"/>
      <c r="SW265" s="13"/>
      <c r="SX265" s="13"/>
      <c r="SY265" s="13"/>
      <c r="SZ265" s="13"/>
      <c r="TA265" s="13"/>
      <c r="TB265" s="13"/>
      <c r="TC265" s="13"/>
      <c r="TD265" s="13"/>
      <c r="TE265" s="13"/>
      <c r="TF265" s="13"/>
      <c r="TG265" s="13"/>
      <c r="TH265" s="13"/>
      <c r="TI265" s="13"/>
    </row>
    <row r="266" spans="1:529" s="24" customFormat="1" ht="33.75" hidden="1" customHeight="1" x14ac:dyDescent="0.3">
      <c r="A266" s="94" t="s">
        <v>428</v>
      </c>
      <c r="B266" s="95"/>
      <c r="C266" s="95"/>
      <c r="D266" s="78" t="s">
        <v>430</v>
      </c>
      <c r="E266" s="114">
        <f>E267</f>
        <v>0</v>
      </c>
      <c r="F266" s="114">
        <f t="shared" ref="F266:W266" si="201">F267</f>
        <v>0</v>
      </c>
      <c r="G266" s="114">
        <f t="shared" si="201"/>
        <v>0</v>
      </c>
      <c r="H266" s="114"/>
      <c r="I266" s="114"/>
      <c r="J266" s="114"/>
      <c r="K266" s="127" t="e">
        <f t="shared" si="145"/>
        <v>#DIV/0!</v>
      </c>
      <c r="L266" s="114">
        <f t="shared" si="201"/>
        <v>0</v>
      </c>
      <c r="M266" s="114">
        <f t="shared" si="201"/>
        <v>0</v>
      </c>
      <c r="N266" s="114">
        <f t="shared" si="201"/>
        <v>0</v>
      </c>
      <c r="O266" s="114">
        <f t="shared" si="201"/>
        <v>0</v>
      </c>
      <c r="P266" s="114">
        <f t="shared" si="201"/>
        <v>0</v>
      </c>
      <c r="Q266" s="114">
        <f t="shared" si="201"/>
        <v>0</v>
      </c>
      <c r="R266" s="114">
        <f t="shared" si="201"/>
        <v>0</v>
      </c>
      <c r="S266" s="114">
        <f t="shared" si="201"/>
        <v>0</v>
      </c>
      <c r="T266" s="114">
        <f t="shared" si="201"/>
        <v>0</v>
      </c>
      <c r="U266" s="114">
        <f t="shared" si="201"/>
        <v>0</v>
      </c>
      <c r="V266" s="114">
        <f t="shared" si="201"/>
        <v>0</v>
      </c>
      <c r="W266" s="114">
        <f t="shared" si="201"/>
        <v>0</v>
      </c>
      <c r="X266" s="119" t="e">
        <f t="shared" si="143"/>
        <v>#DIV/0!</v>
      </c>
      <c r="Y266" s="120">
        <f t="shared" si="144"/>
        <v>0</v>
      </c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</row>
    <row r="267" spans="1:529" s="12" customFormat="1" ht="56.25" hidden="1" x14ac:dyDescent="0.25">
      <c r="A267" s="83" t="s">
        <v>427</v>
      </c>
      <c r="B267" s="83" t="s">
        <v>121</v>
      </c>
      <c r="C267" s="83" t="s">
        <v>47</v>
      </c>
      <c r="D267" s="81" t="s">
        <v>122</v>
      </c>
      <c r="E267" s="121"/>
      <c r="F267" s="121"/>
      <c r="G267" s="121"/>
      <c r="H267" s="121"/>
      <c r="I267" s="121"/>
      <c r="J267" s="121"/>
      <c r="K267" s="127" t="e">
        <f t="shared" si="145"/>
        <v>#DIV/0!</v>
      </c>
      <c r="L267" s="121">
        <f>N267+Q267</f>
        <v>0</v>
      </c>
      <c r="M267" s="121"/>
      <c r="N267" s="121"/>
      <c r="O267" s="121"/>
      <c r="P267" s="121"/>
      <c r="Q267" s="121"/>
      <c r="R267" s="121">
        <f>T267+W267</f>
        <v>0</v>
      </c>
      <c r="S267" s="121"/>
      <c r="T267" s="121"/>
      <c r="U267" s="121"/>
      <c r="V267" s="121"/>
      <c r="W267" s="121"/>
      <c r="X267" s="119" t="e">
        <f t="shared" si="143"/>
        <v>#DIV/0!</v>
      </c>
      <c r="Y267" s="120">
        <f t="shared" si="144"/>
        <v>0</v>
      </c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  <c r="QG267" s="13"/>
      <c r="QH267" s="13"/>
      <c r="QI267" s="13"/>
      <c r="QJ267" s="13"/>
      <c r="QK267" s="13"/>
      <c r="QL267" s="13"/>
      <c r="QM267" s="13"/>
      <c r="QN267" s="13"/>
      <c r="QO267" s="13"/>
      <c r="QP267" s="13"/>
      <c r="QQ267" s="13"/>
      <c r="QR267" s="13"/>
      <c r="QS267" s="13"/>
      <c r="QT267" s="13"/>
      <c r="QU267" s="13"/>
      <c r="QV267" s="13"/>
      <c r="QW267" s="13"/>
      <c r="QX267" s="13"/>
      <c r="QY267" s="13"/>
      <c r="QZ267" s="13"/>
      <c r="RA267" s="13"/>
      <c r="RB267" s="13"/>
      <c r="RC267" s="13"/>
      <c r="RD267" s="13"/>
      <c r="RE267" s="13"/>
      <c r="RF267" s="13"/>
      <c r="RG267" s="13"/>
      <c r="RH267" s="13"/>
      <c r="RI267" s="13"/>
      <c r="RJ267" s="13"/>
      <c r="RK267" s="13"/>
      <c r="RL267" s="13"/>
      <c r="RM267" s="13"/>
      <c r="RN267" s="13"/>
      <c r="RO267" s="13"/>
      <c r="RP267" s="13"/>
      <c r="RQ267" s="13"/>
      <c r="RR267" s="13"/>
      <c r="RS267" s="13"/>
      <c r="RT267" s="13"/>
      <c r="RU267" s="13"/>
      <c r="RV267" s="13"/>
      <c r="RW267" s="13"/>
      <c r="RX267" s="13"/>
      <c r="RY267" s="13"/>
      <c r="RZ267" s="13"/>
      <c r="SA267" s="13"/>
      <c r="SB267" s="13"/>
      <c r="SC267" s="13"/>
      <c r="SD267" s="13"/>
      <c r="SE267" s="13"/>
      <c r="SF267" s="13"/>
      <c r="SG267" s="13"/>
      <c r="SH267" s="13"/>
      <c r="SI267" s="13"/>
      <c r="SJ267" s="13"/>
      <c r="SK267" s="13"/>
      <c r="SL267" s="13"/>
      <c r="SM267" s="13"/>
      <c r="SN267" s="13"/>
      <c r="SO267" s="13"/>
      <c r="SP267" s="13"/>
      <c r="SQ267" s="13"/>
      <c r="SR267" s="13"/>
      <c r="SS267" s="13"/>
      <c r="ST267" s="13"/>
      <c r="SU267" s="13"/>
      <c r="SV267" s="13"/>
      <c r="SW267" s="13"/>
      <c r="SX267" s="13"/>
      <c r="SY267" s="13"/>
      <c r="SZ267" s="13"/>
      <c r="TA267" s="13"/>
      <c r="TB267" s="13"/>
      <c r="TC267" s="13"/>
      <c r="TD267" s="13"/>
      <c r="TE267" s="13"/>
      <c r="TF267" s="13"/>
      <c r="TG267" s="13"/>
      <c r="TH267" s="13"/>
      <c r="TI267" s="13"/>
    </row>
    <row r="268" spans="1:529" s="17" customFormat="1" ht="37.5" x14ac:dyDescent="0.25">
      <c r="A268" s="97" t="s">
        <v>221</v>
      </c>
      <c r="B268" s="104"/>
      <c r="C268" s="104"/>
      <c r="D268" s="93" t="s">
        <v>42</v>
      </c>
      <c r="E268" s="118">
        <f>E269</f>
        <v>131637785.44</v>
      </c>
      <c r="F268" s="118">
        <f t="shared" ref="F268:L268" si="202">F269</f>
        <v>15760200</v>
      </c>
      <c r="G268" s="118">
        <f t="shared" si="202"/>
        <v>257700</v>
      </c>
      <c r="H268" s="118">
        <f t="shared" si="202"/>
        <v>31538163.5</v>
      </c>
      <c r="I268" s="118">
        <f t="shared" si="202"/>
        <v>4449445.51</v>
      </c>
      <c r="J268" s="118">
        <f t="shared" si="202"/>
        <v>87986.65</v>
      </c>
      <c r="K268" s="127">
        <f t="shared" si="145"/>
        <v>23.958290846798675</v>
      </c>
      <c r="L268" s="118">
        <f t="shared" si="202"/>
        <v>103000</v>
      </c>
      <c r="M268" s="118">
        <f t="shared" ref="M268" si="203">M269</f>
        <v>0</v>
      </c>
      <c r="N268" s="118">
        <f t="shared" ref="N268" si="204">N269</f>
        <v>103000</v>
      </c>
      <c r="O268" s="118">
        <f t="shared" ref="O268" si="205">O269</f>
        <v>0</v>
      </c>
      <c r="P268" s="118">
        <f t="shared" ref="P268" si="206">P269</f>
        <v>0</v>
      </c>
      <c r="Q268" s="118">
        <f t="shared" ref="Q268:W268" si="207">Q269</f>
        <v>0</v>
      </c>
      <c r="R268" s="118">
        <f t="shared" si="207"/>
        <v>42816.5</v>
      </c>
      <c r="S268" s="118">
        <f t="shared" si="207"/>
        <v>0</v>
      </c>
      <c r="T268" s="118">
        <f t="shared" si="207"/>
        <v>42816.5</v>
      </c>
      <c r="U268" s="118">
        <f t="shared" si="207"/>
        <v>0</v>
      </c>
      <c r="V268" s="118">
        <f t="shared" si="207"/>
        <v>0</v>
      </c>
      <c r="W268" s="118">
        <f t="shared" si="207"/>
        <v>0</v>
      </c>
      <c r="X268" s="119">
        <f t="shared" si="143"/>
        <v>41.569417475728152</v>
      </c>
      <c r="Y268" s="120">
        <f t="shared" si="144"/>
        <v>31580980</v>
      </c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  <c r="IW268" s="22"/>
      <c r="IX268" s="22"/>
      <c r="IY268" s="22"/>
      <c r="IZ268" s="22"/>
      <c r="JA268" s="22"/>
      <c r="JB268" s="22"/>
      <c r="JC268" s="22"/>
      <c r="JD268" s="22"/>
      <c r="JE268" s="22"/>
      <c r="JF268" s="22"/>
      <c r="JG268" s="22"/>
      <c r="JH268" s="22"/>
      <c r="JI268" s="22"/>
      <c r="JJ268" s="22"/>
      <c r="JK268" s="22"/>
      <c r="JL268" s="22"/>
      <c r="JM268" s="22"/>
      <c r="JN268" s="22"/>
      <c r="JO268" s="22"/>
      <c r="JP268" s="22"/>
      <c r="JQ268" s="22"/>
      <c r="JR268" s="22"/>
      <c r="JS268" s="22"/>
      <c r="JT268" s="22"/>
      <c r="JU268" s="22"/>
      <c r="JV268" s="22"/>
      <c r="JW268" s="22"/>
      <c r="JX268" s="22"/>
      <c r="JY268" s="22"/>
      <c r="JZ268" s="22"/>
      <c r="KA268" s="22"/>
      <c r="KB268" s="22"/>
      <c r="KC268" s="22"/>
      <c r="KD268" s="22"/>
      <c r="KE268" s="22"/>
      <c r="KF268" s="22"/>
      <c r="KG268" s="22"/>
      <c r="KH268" s="22"/>
      <c r="KI268" s="22"/>
      <c r="KJ268" s="22"/>
      <c r="KK268" s="22"/>
      <c r="KL268" s="22"/>
      <c r="KM268" s="22"/>
      <c r="KN268" s="22"/>
      <c r="KO268" s="22"/>
      <c r="KP268" s="22"/>
      <c r="KQ268" s="22"/>
      <c r="KR268" s="22"/>
      <c r="KS268" s="22"/>
      <c r="KT268" s="22"/>
      <c r="KU268" s="22"/>
      <c r="KV268" s="22"/>
      <c r="KW268" s="22"/>
      <c r="KX268" s="22"/>
      <c r="KY268" s="22"/>
      <c r="KZ268" s="22"/>
      <c r="LA268" s="22"/>
      <c r="LB268" s="22"/>
      <c r="LC268" s="22"/>
      <c r="LD268" s="22"/>
      <c r="LE268" s="22"/>
      <c r="LF268" s="22"/>
      <c r="LG268" s="22"/>
      <c r="LH268" s="22"/>
      <c r="LI268" s="22"/>
      <c r="LJ268" s="22"/>
      <c r="LK268" s="22"/>
      <c r="LL268" s="22"/>
      <c r="LM268" s="22"/>
      <c r="LN268" s="22"/>
      <c r="LO268" s="22"/>
      <c r="LP268" s="22"/>
      <c r="LQ268" s="22"/>
      <c r="LR268" s="22"/>
      <c r="LS268" s="22"/>
      <c r="LT268" s="22"/>
      <c r="LU268" s="22"/>
      <c r="LV268" s="22"/>
      <c r="LW268" s="22"/>
      <c r="LX268" s="22"/>
      <c r="LY268" s="22"/>
      <c r="LZ268" s="22"/>
      <c r="MA268" s="22"/>
      <c r="MB268" s="22"/>
      <c r="MC268" s="22"/>
      <c r="MD268" s="22"/>
      <c r="ME268" s="22"/>
      <c r="MF268" s="22"/>
      <c r="MG268" s="22"/>
      <c r="MH268" s="22"/>
      <c r="MI268" s="22"/>
      <c r="MJ268" s="22"/>
      <c r="MK268" s="22"/>
      <c r="ML268" s="22"/>
      <c r="MM268" s="22"/>
      <c r="MN268" s="22"/>
      <c r="MO268" s="22"/>
      <c r="MP268" s="22"/>
      <c r="MQ268" s="22"/>
      <c r="MR268" s="22"/>
      <c r="MS268" s="22"/>
      <c r="MT268" s="22"/>
      <c r="MU268" s="22"/>
      <c r="MV268" s="22"/>
      <c r="MW268" s="22"/>
      <c r="MX268" s="22"/>
      <c r="MY268" s="22"/>
      <c r="MZ268" s="22"/>
      <c r="NA268" s="22"/>
      <c r="NB268" s="22"/>
      <c r="NC268" s="22"/>
      <c r="ND268" s="22"/>
      <c r="NE268" s="22"/>
      <c r="NF268" s="22"/>
      <c r="NG268" s="22"/>
      <c r="NH268" s="22"/>
      <c r="NI268" s="22"/>
      <c r="NJ268" s="22"/>
      <c r="NK268" s="22"/>
      <c r="NL268" s="22"/>
      <c r="NM268" s="22"/>
      <c r="NN268" s="22"/>
      <c r="NO268" s="22"/>
      <c r="NP268" s="22"/>
      <c r="NQ268" s="22"/>
      <c r="NR268" s="22"/>
      <c r="NS268" s="22"/>
      <c r="NT268" s="22"/>
      <c r="NU268" s="22"/>
      <c r="NV268" s="22"/>
      <c r="NW268" s="22"/>
      <c r="NX268" s="22"/>
      <c r="NY268" s="22"/>
      <c r="NZ268" s="22"/>
      <c r="OA268" s="22"/>
      <c r="OB268" s="22"/>
      <c r="OC268" s="22"/>
      <c r="OD268" s="22"/>
      <c r="OE268" s="22"/>
      <c r="OF268" s="22"/>
      <c r="OG268" s="22"/>
      <c r="OH268" s="22"/>
      <c r="OI268" s="22"/>
      <c r="OJ268" s="22"/>
      <c r="OK268" s="22"/>
      <c r="OL268" s="22"/>
      <c r="OM268" s="22"/>
      <c r="ON268" s="22"/>
      <c r="OO268" s="22"/>
      <c r="OP268" s="22"/>
      <c r="OQ268" s="22"/>
      <c r="OR268" s="22"/>
      <c r="OS268" s="22"/>
      <c r="OT268" s="22"/>
      <c r="OU268" s="22"/>
      <c r="OV268" s="22"/>
      <c r="OW268" s="22"/>
      <c r="OX268" s="22"/>
      <c r="OY268" s="22"/>
      <c r="OZ268" s="22"/>
      <c r="PA268" s="22"/>
      <c r="PB268" s="22"/>
      <c r="PC268" s="22"/>
      <c r="PD268" s="22"/>
      <c r="PE268" s="22"/>
      <c r="PF268" s="22"/>
      <c r="PG268" s="22"/>
      <c r="PH268" s="22"/>
      <c r="PI268" s="22"/>
      <c r="PJ268" s="22"/>
      <c r="PK268" s="22"/>
      <c r="PL268" s="22"/>
      <c r="PM268" s="22"/>
      <c r="PN268" s="22"/>
      <c r="PO268" s="22"/>
      <c r="PP268" s="22"/>
      <c r="PQ268" s="22"/>
      <c r="PR268" s="22"/>
      <c r="PS268" s="22"/>
      <c r="PT268" s="22"/>
      <c r="PU268" s="22"/>
      <c r="PV268" s="22"/>
      <c r="PW268" s="22"/>
      <c r="PX268" s="22"/>
      <c r="PY268" s="22"/>
      <c r="PZ268" s="22"/>
      <c r="QA268" s="22"/>
      <c r="QB268" s="22"/>
      <c r="QC268" s="22"/>
      <c r="QD268" s="22"/>
      <c r="QE268" s="22"/>
      <c r="QF268" s="22"/>
      <c r="QG268" s="22"/>
      <c r="QH268" s="22"/>
      <c r="QI268" s="22"/>
      <c r="QJ268" s="22"/>
      <c r="QK268" s="22"/>
      <c r="QL268" s="22"/>
      <c r="QM268" s="22"/>
      <c r="QN268" s="22"/>
      <c r="QO268" s="22"/>
      <c r="QP268" s="22"/>
      <c r="QQ268" s="22"/>
      <c r="QR268" s="22"/>
      <c r="QS268" s="22"/>
      <c r="QT268" s="22"/>
      <c r="QU268" s="22"/>
      <c r="QV268" s="22"/>
      <c r="QW268" s="22"/>
      <c r="QX268" s="22"/>
      <c r="QY268" s="22"/>
      <c r="QZ268" s="22"/>
      <c r="RA268" s="22"/>
      <c r="RB268" s="22"/>
      <c r="RC268" s="22"/>
      <c r="RD268" s="22"/>
      <c r="RE268" s="22"/>
      <c r="RF268" s="22"/>
      <c r="RG268" s="22"/>
      <c r="RH268" s="22"/>
      <c r="RI268" s="22"/>
      <c r="RJ268" s="22"/>
      <c r="RK268" s="22"/>
      <c r="RL268" s="22"/>
      <c r="RM268" s="22"/>
      <c r="RN268" s="22"/>
      <c r="RO268" s="22"/>
      <c r="RP268" s="22"/>
      <c r="RQ268" s="22"/>
      <c r="RR268" s="22"/>
      <c r="RS268" s="22"/>
      <c r="RT268" s="22"/>
      <c r="RU268" s="22"/>
      <c r="RV268" s="22"/>
      <c r="RW268" s="22"/>
      <c r="RX268" s="22"/>
      <c r="RY268" s="22"/>
      <c r="RZ268" s="22"/>
      <c r="SA268" s="22"/>
      <c r="SB268" s="22"/>
      <c r="SC268" s="22"/>
      <c r="SD268" s="22"/>
      <c r="SE268" s="22"/>
      <c r="SF268" s="22"/>
      <c r="SG268" s="22"/>
      <c r="SH268" s="22"/>
      <c r="SI268" s="22"/>
      <c r="SJ268" s="22"/>
      <c r="SK268" s="22"/>
      <c r="SL268" s="22"/>
      <c r="SM268" s="22"/>
      <c r="SN268" s="22"/>
      <c r="SO268" s="22"/>
      <c r="SP268" s="22"/>
      <c r="SQ268" s="22"/>
      <c r="SR268" s="22"/>
      <c r="SS268" s="22"/>
      <c r="ST268" s="22"/>
      <c r="SU268" s="22"/>
      <c r="SV268" s="22"/>
      <c r="SW268" s="22"/>
      <c r="SX268" s="22"/>
      <c r="SY268" s="22"/>
      <c r="SZ268" s="22"/>
      <c r="TA268" s="22"/>
      <c r="TB268" s="22"/>
      <c r="TC268" s="22"/>
      <c r="TD268" s="22"/>
      <c r="TE268" s="22"/>
      <c r="TF268" s="22"/>
      <c r="TG268" s="22"/>
      <c r="TH268" s="22"/>
      <c r="TI268" s="22"/>
    </row>
    <row r="269" spans="1:529" s="24" customFormat="1" ht="34.5" customHeight="1" x14ac:dyDescent="0.3">
      <c r="A269" s="76" t="s">
        <v>222</v>
      </c>
      <c r="B269" s="96"/>
      <c r="C269" s="96"/>
      <c r="D269" s="78" t="s">
        <v>42</v>
      </c>
      <c r="E269" s="114">
        <f>SUM(E270+E271+E272+E274+E275+E276+E277+E273)</f>
        <v>131637785.44</v>
      </c>
      <c r="F269" s="114">
        <f t="shared" ref="F269:Q269" si="208">SUM(F270+F271+F272+F274+F275+F276+F277+F273)</f>
        <v>15760200</v>
      </c>
      <c r="G269" s="114">
        <f t="shared" si="208"/>
        <v>257700</v>
      </c>
      <c r="H269" s="114">
        <f t="shared" ref="H269:J269" si="209">SUM(H270+H271+H272+H274+H275+H276+H277+H273)</f>
        <v>31538163.5</v>
      </c>
      <c r="I269" s="114">
        <f t="shared" si="209"/>
        <v>4449445.51</v>
      </c>
      <c r="J269" s="114">
        <f t="shared" si="209"/>
        <v>87986.65</v>
      </c>
      <c r="K269" s="115">
        <f t="shared" si="145"/>
        <v>23.958290846798675</v>
      </c>
      <c r="L269" s="114">
        <f t="shared" si="208"/>
        <v>103000</v>
      </c>
      <c r="M269" s="114">
        <f t="shared" si="208"/>
        <v>0</v>
      </c>
      <c r="N269" s="114">
        <f t="shared" si="208"/>
        <v>103000</v>
      </c>
      <c r="O269" s="114">
        <f t="shared" si="208"/>
        <v>0</v>
      </c>
      <c r="P269" s="114">
        <f t="shared" si="208"/>
        <v>0</v>
      </c>
      <c r="Q269" s="114">
        <f t="shared" si="208"/>
        <v>0</v>
      </c>
      <c r="R269" s="114">
        <f t="shared" ref="R269:W269" si="210">SUM(R270+R271+R272+R274+R275+R276+R277+R273)</f>
        <v>42816.5</v>
      </c>
      <c r="S269" s="114">
        <f t="shared" si="210"/>
        <v>0</v>
      </c>
      <c r="T269" s="114">
        <f t="shared" si="210"/>
        <v>42816.5</v>
      </c>
      <c r="U269" s="114">
        <f t="shared" si="210"/>
        <v>0</v>
      </c>
      <c r="V269" s="114">
        <f t="shared" si="210"/>
        <v>0</v>
      </c>
      <c r="W269" s="114">
        <f t="shared" si="210"/>
        <v>0</v>
      </c>
      <c r="X269" s="116">
        <f t="shared" si="143"/>
        <v>41.569417475728152</v>
      </c>
      <c r="Y269" s="117">
        <f t="shared" si="144"/>
        <v>31580980</v>
      </c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  <c r="TI269" s="23"/>
    </row>
    <row r="270" spans="1:529" s="12" customFormat="1" ht="56.25" x14ac:dyDescent="0.25">
      <c r="A270" s="79" t="s">
        <v>223</v>
      </c>
      <c r="B270" s="80" t="str">
        <f>'дод 5'!A20</f>
        <v>0160</v>
      </c>
      <c r="C270" s="80" t="str">
        <f>'дод 5'!B20</f>
        <v>0111</v>
      </c>
      <c r="D270" s="81" t="s">
        <v>500</v>
      </c>
      <c r="E270" s="121">
        <v>21122100</v>
      </c>
      <c r="F270" s="121">
        <v>15760200</v>
      </c>
      <c r="G270" s="121">
        <v>257700</v>
      </c>
      <c r="H270" s="121">
        <v>5645367.2400000002</v>
      </c>
      <c r="I270" s="121">
        <v>4449445.51</v>
      </c>
      <c r="J270" s="121">
        <v>87986.65</v>
      </c>
      <c r="K270" s="128">
        <f t="shared" si="145"/>
        <v>26.727300978595881</v>
      </c>
      <c r="L270" s="121">
        <f t="shared" ref="L270:L277" si="211">N270+Q270</f>
        <v>0</v>
      </c>
      <c r="M270" s="121"/>
      <c r="N270" s="121"/>
      <c r="O270" s="121"/>
      <c r="P270" s="121"/>
      <c r="Q270" s="121"/>
      <c r="R270" s="121">
        <f t="shared" ref="R270:R277" si="212">T270+W270</f>
        <v>0</v>
      </c>
      <c r="S270" s="121"/>
      <c r="T270" s="121"/>
      <c r="U270" s="121"/>
      <c r="V270" s="121"/>
      <c r="W270" s="121"/>
      <c r="X270" s="122"/>
      <c r="Y270" s="123">
        <f t="shared" si="144"/>
        <v>5645367.2400000002</v>
      </c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  <c r="QG270" s="13"/>
      <c r="QH270" s="13"/>
      <c r="QI270" s="13"/>
      <c r="QJ270" s="13"/>
      <c r="QK270" s="13"/>
      <c r="QL270" s="13"/>
      <c r="QM270" s="13"/>
      <c r="QN270" s="13"/>
      <c r="QO270" s="13"/>
      <c r="QP270" s="13"/>
      <c r="QQ270" s="13"/>
      <c r="QR270" s="13"/>
      <c r="QS270" s="13"/>
      <c r="QT270" s="13"/>
      <c r="QU270" s="13"/>
      <c r="QV270" s="13"/>
      <c r="QW270" s="13"/>
      <c r="QX270" s="13"/>
      <c r="QY270" s="13"/>
      <c r="QZ270" s="13"/>
      <c r="RA270" s="13"/>
      <c r="RB270" s="13"/>
      <c r="RC270" s="13"/>
      <c r="RD270" s="13"/>
      <c r="RE270" s="13"/>
      <c r="RF270" s="13"/>
      <c r="RG270" s="13"/>
      <c r="RH270" s="13"/>
      <c r="RI270" s="13"/>
      <c r="RJ270" s="13"/>
      <c r="RK270" s="13"/>
      <c r="RL270" s="13"/>
      <c r="RM270" s="13"/>
      <c r="RN270" s="13"/>
      <c r="RO270" s="13"/>
      <c r="RP270" s="13"/>
      <c r="RQ270" s="13"/>
      <c r="RR270" s="13"/>
      <c r="RS270" s="13"/>
      <c r="RT270" s="13"/>
      <c r="RU270" s="13"/>
      <c r="RV270" s="13"/>
      <c r="RW270" s="13"/>
      <c r="RX270" s="13"/>
      <c r="RY270" s="13"/>
      <c r="RZ270" s="13"/>
      <c r="SA270" s="13"/>
      <c r="SB270" s="13"/>
      <c r="SC270" s="13"/>
      <c r="SD270" s="13"/>
      <c r="SE270" s="13"/>
      <c r="SF270" s="13"/>
      <c r="SG270" s="13"/>
      <c r="SH270" s="13"/>
      <c r="SI270" s="13"/>
      <c r="SJ270" s="13"/>
      <c r="SK270" s="13"/>
      <c r="SL270" s="13"/>
      <c r="SM270" s="13"/>
      <c r="SN270" s="13"/>
      <c r="SO270" s="13"/>
      <c r="SP270" s="13"/>
      <c r="SQ270" s="13"/>
      <c r="SR270" s="13"/>
      <c r="SS270" s="13"/>
      <c r="ST270" s="13"/>
      <c r="SU270" s="13"/>
      <c r="SV270" s="13"/>
      <c r="SW270" s="13"/>
      <c r="SX270" s="13"/>
      <c r="SY270" s="13"/>
      <c r="SZ270" s="13"/>
      <c r="TA270" s="13"/>
      <c r="TB270" s="13"/>
      <c r="TC270" s="13"/>
      <c r="TD270" s="13"/>
      <c r="TE270" s="13"/>
      <c r="TF270" s="13"/>
      <c r="TG270" s="13"/>
      <c r="TH270" s="13"/>
      <c r="TI270" s="13"/>
    </row>
    <row r="271" spans="1:529" s="12" customFormat="1" ht="18.75" customHeight="1" x14ac:dyDescent="0.25">
      <c r="A271" s="79" t="s">
        <v>261</v>
      </c>
      <c r="B271" s="80" t="str">
        <f>'дод 5'!A181</f>
        <v>7640</v>
      </c>
      <c r="C271" s="80" t="str">
        <f>'дод 5'!B181</f>
        <v>0470</v>
      </c>
      <c r="D271" s="82" t="s">
        <v>425</v>
      </c>
      <c r="E271" s="121">
        <v>426000</v>
      </c>
      <c r="F271" s="121"/>
      <c r="G271" s="121"/>
      <c r="H271" s="121">
        <v>87429.8</v>
      </c>
      <c r="I271" s="121"/>
      <c r="J271" s="121"/>
      <c r="K271" s="128">
        <f t="shared" si="145"/>
        <v>20.523427230046948</v>
      </c>
      <c r="L271" s="121">
        <f t="shared" si="211"/>
        <v>0</v>
      </c>
      <c r="M271" s="121"/>
      <c r="N271" s="121"/>
      <c r="O271" s="121"/>
      <c r="P271" s="121"/>
      <c r="Q271" s="121"/>
      <c r="R271" s="121">
        <f t="shared" si="212"/>
        <v>0</v>
      </c>
      <c r="S271" s="121"/>
      <c r="T271" s="121"/>
      <c r="U271" s="121"/>
      <c r="V271" s="121"/>
      <c r="W271" s="121"/>
      <c r="X271" s="122"/>
      <c r="Y271" s="123">
        <f t="shared" si="144"/>
        <v>87429.8</v>
      </c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  <c r="QG271" s="13"/>
      <c r="QH271" s="13"/>
      <c r="QI271" s="13"/>
      <c r="QJ271" s="13"/>
      <c r="QK271" s="13"/>
      <c r="QL271" s="13"/>
      <c r="QM271" s="13"/>
      <c r="QN271" s="13"/>
      <c r="QO271" s="13"/>
      <c r="QP271" s="13"/>
      <c r="QQ271" s="13"/>
      <c r="QR271" s="13"/>
      <c r="QS271" s="13"/>
      <c r="QT271" s="13"/>
      <c r="QU271" s="13"/>
      <c r="QV271" s="13"/>
      <c r="QW271" s="13"/>
      <c r="QX271" s="13"/>
      <c r="QY271" s="13"/>
      <c r="QZ271" s="13"/>
      <c r="RA271" s="13"/>
      <c r="RB271" s="13"/>
      <c r="RC271" s="13"/>
      <c r="RD271" s="13"/>
      <c r="RE271" s="13"/>
      <c r="RF271" s="13"/>
      <c r="RG271" s="13"/>
      <c r="RH271" s="13"/>
      <c r="RI271" s="13"/>
      <c r="RJ271" s="13"/>
      <c r="RK271" s="13"/>
      <c r="RL271" s="13"/>
      <c r="RM271" s="13"/>
      <c r="RN271" s="13"/>
      <c r="RO271" s="13"/>
      <c r="RP271" s="13"/>
      <c r="RQ271" s="13"/>
      <c r="RR271" s="13"/>
      <c r="RS271" s="13"/>
      <c r="RT271" s="13"/>
      <c r="RU271" s="13"/>
      <c r="RV271" s="13"/>
      <c r="RW271" s="13"/>
      <c r="RX271" s="13"/>
      <c r="RY271" s="13"/>
      <c r="RZ271" s="13"/>
      <c r="SA271" s="13"/>
      <c r="SB271" s="13"/>
      <c r="SC271" s="13"/>
      <c r="SD271" s="13"/>
      <c r="SE271" s="13"/>
      <c r="SF271" s="13"/>
      <c r="SG271" s="13"/>
      <c r="SH271" s="13"/>
      <c r="SI271" s="13"/>
      <c r="SJ271" s="13"/>
      <c r="SK271" s="13"/>
      <c r="SL271" s="13"/>
      <c r="SM271" s="13"/>
      <c r="SN271" s="13"/>
      <c r="SO271" s="13"/>
      <c r="SP271" s="13"/>
      <c r="SQ271" s="13"/>
      <c r="SR271" s="13"/>
      <c r="SS271" s="13"/>
      <c r="ST271" s="13"/>
      <c r="SU271" s="13"/>
      <c r="SV271" s="13"/>
      <c r="SW271" s="13"/>
      <c r="SX271" s="13"/>
      <c r="SY271" s="13"/>
      <c r="SZ271" s="13"/>
      <c r="TA271" s="13"/>
      <c r="TB271" s="13"/>
      <c r="TC271" s="13"/>
      <c r="TD271" s="13"/>
      <c r="TE271" s="13"/>
      <c r="TF271" s="13"/>
      <c r="TG271" s="13"/>
      <c r="TH271" s="13"/>
      <c r="TI271" s="13"/>
    </row>
    <row r="272" spans="1:529" s="12" customFormat="1" ht="24" customHeight="1" x14ac:dyDescent="0.25">
      <c r="A272" s="79" t="s">
        <v>333</v>
      </c>
      <c r="B272" s="80" t="str">
        <f>'дод 5'!A189</f>
        <v>7693</v>
      </c>
      <c r="C272" s="80" t="str">
        <f>'дод 5'!B189</f>
        <v>0490</v>
      </c>
      <c r="D272" s="82" t="str">
        <f>'дод 5'!C189</f>
        <v>Інші заходи, пов'язані з економічною діяльністю</v>
      </c>
      <c r="E272" s="121">
        <v>353000</v>
      </c>
      <c r="F272" s="121"/>
      <c r="G272" s="121"/>
      <c r="H272" s="121"/>
      <c r="I272" s="121"/>
      <c r="J272" s="121"/>
      <c r="K272" s="128">
        <f t="shared" si="145"/>
        <v>0</v>
      </c>
      <c r="L272" s="121">
        <f t="shared" si="211"/>
        <v>0</v>
      </c>
      <c r="M272" s="121"/>
      <c r="N272" s="121"/>
      <c r="O272" s="121"/>
      <c r="P272" s="121"/>
      <c r="Q272" s="121"/>
      <c r="R272" s="121">
        <f t="shared" si="212"/>
        <v>0</v>
      </c>
      <c r="S272" s="121"/>
      <c r="T272" s="121"/>
      <c r="U272" s="121"/>
      <c r="V272" s="121"/>
      <c r="W272" s="121"/>
      <c r="X272" s="122"/>
      <c r="Y272" s="123">
        <f t="shared" si="144"/>
        <v>0</v>
      </c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  <c r="QG272" s="13"/>
      <c r="QH272" s="13"/>
      <c r="QI272" s="13"/>
      <c r="QJ272" s="13"/>
      <c r="QK272" s="13"/>
      <c r="QL272" s="13"/>
      <c r="QM272" s="13"/>
      <c r="QN272" s="13"/>
      <c r="QO272" s="13"/>
      <c r="QP272" s="13"/>
      <c r="QQ272" s="13"/>
      <c r="QR272" s="13"/>
      <c r="QS272" s="13"/>
      <c r="QT272" s="13"/>
      <c r="QU272" s="13"/>
      <c r="QV272" s="13"/>
      <c r="QW272" s="13"/>
      <c r="QX272" s="13"/>
      <c r="QY272" s="13"/>
      <c r="QZ272" s="13"/>
      <c r="RA272" s="13"/>
      <c r="RB272" s="13"/>
      <c r="RC272" s="13"/>
      <c r="RD272" s="13"/>
      <c r="RE272" s="13"/>
      <c r="RF272" s="13"/>
      <c r="RG272" s="13"/>
      <c r="RH272" s="13"/>
      <c r="RI272" s="13"/>
      <c r="RJ272" s="13"/>
      <c r="RK272" s="13"/>
      <c r="RL272" s="13"/>
      <c r="RM272" s="13"/>
      <c r="RN272" s="13"/>
      <c r="RO272" s="13"/>
      <c r="RP272" s="13"/>
      <c r="RQ272" s="13"/>
      <c r="RR272" s="13"/>
      <c r="RS272" s="13"/>
      <c r="RT272" s="13"/>
      <c r="RU272" s="13"/>
      <c r="RV272" s="13"/>
      <c r="RW272" s="13"/>
      <c r="RX272" s="13"/>
      <c r="RY272" s="13"/>
      <c r="RZ272" s="13"/>
      <c r="SA272" s="13"/>
      <c r="SB272" s="13"/>
      <c r="SC272" s="13"/>
      <c r="SD272" s="13"/>
      <c r="SE272" s="13"/>
      <c r="SF272" s="13"/>
      <c r="SG272" s="13"/>
      <c r="SH272" s="13"/>
      <c r="SI272" s="13"/>
      <c r="SJ272" s="13"/>
      <c r="SK272" s="13"/>
      <c r="SL272" s="13"/>
      <c r="SM272" s="13"/>
      <c r="SN272" s="13"/>
      <c r="SO272" s="13"/>
      <c r="SP272" s="13"/>
      <c r="SQ272" s="13"/>
      <c r="SR272" s="13"/>
      <c r="SS272" s="13"/>
      <c r="ST272" s="13"/>
      <c r="SU272" s="13"/>
      <c r="SV272" s="13"/>
      <c r="SW272" s="13"/>
      <c r="SX272" s="13"/>
      <c r="SY272" s="13"/>
      <c r="SZ272" s="13"/>
      <c r="TA272" s="13"/>
      <c r="TB272" s="13"/>
      <c r="TC272" s="13"/>
      <c r="TD272" s="13"/>
      <c r="TE272" s="13"/>
      <c r="TF272" s="13"/>
      <c r="TG272" s="13"/>
      <c r="TH272" s="13"/>
      <c r="TI272" s="13"/>
    </row>
    <row r="273" spans="1:529" s="12" customFormat="1" ht="37.5" x14ac:dyDescent="0.25">
      <c r="A273" s="79">
        <v>3718330</v>
      </c>
      <c r="B273" s="80">
        <f>'дод 5'!A202</f>
        <v>8330</v>
      </c>
      <c r="C273" s="79" t="s">
        <v>93</v>
      </c>
      <c r="D273" s="82" t="str">
        <f>'дод 5'!C202</f>
        <v xml:space="preserve">Інша діяльність у сфері екології та охорони природних ресурсів </v>
      </c>
      <c r="E273" s="121">
        <v>75000</v>
      </c>
      <c r="F273" s="121"/>
      <c r="G273" s="121"/>
      <c r="H273" s="121"/>
      <c r="I273" s="121"/>
      <c r="J273" s="121"/>
      <c r="K273" s="128">
        <f t="shared" ref="K273:K280" si="213">H273/E273*100</f>
        <v>0</v>
      </c>
      <c r="L273" s="121">
        <f t="shared" si="211"/>
        <v>0</v>
      </c>
      <c r="M273" s="121"/>
      <c r="N273" s="121"/>
      <c r="O273" s="121"/>
      <c r="P273" s="121"/>
      <c r="Q273" s="121"/>
      <c r="R273" s="121">
        <f t="shared" si="212"/>
        <v>0</v>
      </c>
      <c r="S273" s="121"/>
      <c r="T273" s="121"/>
      <c r="U273" s="121"/>
      <c r="V273" s="121"/>
      <c r="W273" s="121"/>
      <c r="X273" s="122"/>
      <c r="Y273" s="123">
        <f t="shared" ref="Y273:Y281" si="214">H273+R273</f>
        <v>0</v>
      </c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  <c r="QG273" s="13"/>
      <c r="QH273" s="13"/>
      <c r="QI273" s="13"/>
      <c r="QJ273" s="13"/>
      <c r="QK273" s="13"/>
      <c r="QL273" s="13"/>
      <c r="QM273" s="13"/>
      <c r="QN273" s="13"/>
      <c r="QO273" s="13"/>
      <c r="QP273" s="13"/>
      <c r="QQ273" s="13"/>
      <c r="QR273" s="13"/>
      <c r="QS273" s="13"/>
      <c r="QT273" s="13"/>
      <c r="QU273" s="13"/>
      <c r="QV273" s="13"/>
      <c r="QW273" s="13"/>
      <c r="QX273" s="13"/>
      <c r="QY273" s="13"/>
      <c r="QZ273" s="13"/>
      <c r="RA273" s="13"/>
      <c r="RB273" s="13"/>
      <c r="RC273" s="13"/>
      <c r="RD273" s="13"/>
      <c r="RE273" s="13"/>
      <c r="RF273" s="13"/>
      <c r="RG273" s="13"/>
      <c r="RH273" s="13"/>
      <c r="RI273" s="13"/>
      <c r="RJ273" s="13"/>
      <c r="RK273" s="13"/>
      <c r="RL273" s="13"/>
      <c r="RM273" s="13"/>
      <c r="RN273" s="13"/>
      <c r="RO273" s="13"/>
      <c r="RP273" s="13"/>
      <c r="RQ273" s="13"/>
      <c r="RR273" s="13"/>
      <c r="RS273" s="13"/>
      <c r="RT273" s="13"/>
      <c r="RU273" s="13"/>
      <c r="RV273" s="13"/>
      <c r="RW273" s="13"/>
      <c r="RX273" s="13"/>
      <c r="RY273" s="13"/>
      <c r="RZ273" s="13"/>
      <c r="SA273" s="13"/>
      <c r="SB273" s="13"/>
      <c r="SC273" s="13"/>
      <c r="SD273" s="13"/>
      <c r="SE273" s="13"/>
      <c r="SF273" s="13"/>
      <c r="SG273" s="13"/>
      <c r="SH273" s="13"/>
      <c r="SI273" s="13"/>
      <c r="SJ273" s="13"/>
      <c r="SK273" s="13"/>
      <c r="SL273" s="13"/>
      <c r="SM273" s="13"/>
      <c r="SN273" s="13"/>
      <c r="SO273" s="13"/>
      <c r="SP273" s="13"/>
      <c r="SQ273" s="13"/>
      <c r="SR273" s="13"/>
      <c r="SS273" s="13"/>
      <c r="ST273" s="13"/>
      <c r="SU273" s="13"/>
      <c r="SV273" s="13"/>
      <c r="SW273" s="13"/>
      <c r="SX273" s="13"/>
      <c r="SY273" s="13"/>
      <c r="SZ273" s="13"/>
      <c r="TA273" s="13"/>
      <c r="TB273" s="13"/>
      <c r="TC273" s="13"/>
      <c r="TD273" s="13"/>
      <c r="TE273" s="13"/>
      <c r="TF273" s="13"/>
      <c r="TG273" s="13"/>
      <c r="TH273" s="13"/>
      <c r="TI273" s="13"/>
    </row>
    <row r="274" spans="1:529" s="12" customFormat="1" ht="37.5" x14ac:dyDescent="0.25">
      <c r="A274" s="79" t="s">
        <v>224</v>
      </c>
      <c r="B274" s="80" t="str">
        <f>'дод 5'!A203</f>
        <v>8340</v>
      </c>
      <c r="C274" s="79" t="str">
        <f>'дод 5'!B203</f>
        <v>0540</v>
      </c>
      <c r="D274" s="82" t="str">
        <f>'дод 5'!C203</f>
        <v>Природоохоронні заходи за рахунок цільових фондів</v>
      </c>
      <c r="E274" s="121">
        <v>0</v>
      </c>
      <c r="F274" s="121"/>
      <c r="G274" s="121"/>
      <c r="H274" s="121"/>
      <c r="I274" s="121"/>
      <c r="J274" s="121"/>
      <c r="K274" s="128"/>
      <c r="L274" s="121">
        <f t="shared" si="211"/>
        <v>103000</v>
      </c>
      <c r="M274" s="121"/>
      <c r="N274" s="121">
        <v>103000</v>
      </c>
      <c r="O274" s="121"/>
      <c r="P274" s="121"/>
      <c r="Q274" s="121"/>
      <c r="R274" s="121">
        <f t="shared" si="212"/>
        <v>42816.5</v>
      </c>
      <c r="S274" s="121"/>
      <c r="T274" s="121">
        <v>42816.5</v>
      </c>
      <c r="U274" s="121"/>
      <c r="V274" s="121"/>
      <c r="W274" s="121"/>
      <c r="X274" s="122">
        <f t="shared" ref="X274:X281" si="215">R274/L274*100</f>
        <v>41.569417475728152</v>
      </c>
      <c r="Y274" s="123">
        <f t="shared" si="214"/>
        <v>42816.5</v>
      </c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  <c r="QG274" s="13"/>
      <c r="QH274" s="13"/>
      <c r="QI274" s="13"/>
      <c r="QJ274" s="13"/>
      <c r="QK274" s="13"/>
      <c r="QL274" s="13"/>
      <c r="QM274" s="13"/>
      <c r="QN274" s="13"/>
      <c r="QO274" s="13"/>
      <c r="QP274" s="13"/>
      <c r="QQ274" s="13"/>
      <c r="QR274" s="13"/>
      <c r="QS274" s="13"/>
      <c r="QT274" s="13"/>
      <c r="QU274" s="13"/>
      <c r="QV274" s="13"/>
      <c r="QW274" s="13"/>
      <c r="QX274" s="13"/>
      <c r="QY274" s="13"/>
      <c r="QZ274" s="13"/>
      <c r="RA274" s="13"/>
      <c r="RB274" s="13"/>
      <c r="RC274" s="13"/>
      <c r="RD274" s="13"/>
      <c r="RE274" s="13"/>
      <c r="RF274" s="13"/>
      <c r="RG274" s="13"/>
      <c r="RH274" s="13"/>
      <c r="RI274" s="13"/>
      <c r="RJ274" s="13"/>
      <c r="RK274" s="13"/>
      <c r="RL274" s="13"/>
      <c r="RM274" s="13"/>
      <c r="RN274" s="13"/>
      <c r="RO274" s="13"/>
      <c r="RP274" s="13"/>
      <c r="RQ274" s="13"/>
      <c r="RR274" s="13"/>
      <c r="RS274" s="13"/>
      <c r="RT274" s="13"/>
      <c r="RU274" s="13"/>
      <c r="RV274" s="13"/>
      <c r="RW274" s="13"/>
      <c r="RX274" s="13"/>
      <c r="RY274" s="13"/>
      <c r="RZ274" s="13"/>
      <c r="SA274" s="13"/>
      <c r="SB274" s="13"/>
      <c r="SC274" s="13"/>
      <c r="SD274" s="13"/>
      <c r="SE274" s="13"/>
      <c r="SF274" s="13"/>
      <c r="SG274" s="13"/>
      <c r="SH274" s="13"/>
      <c r="SI274" s="13"/>
      <c r="SJ274" s="13"/>
      <c r="SK274" s="13"/>
      <c r="SL274" s="13"/>
      <c r="SM274" s="13"/>
      <c r="SN274" s="13"/>
      <c r="SO274" s="13"/>
      <c r="SP274" s="13"/>
      <c r="SQ274" s="13"/>
      <c r="SR274" s="13"/>
      <c r="SS274" s="13"/>
      <c r="ST274" s="13"/>
      <c r="SU274" s="13"/>
      <c r="SV274" s="13"/>
      <c r="SW274" s="13"/>
      <c r="SX274" s="13"/>
      <c r="SY274" s="13"/>
      <c r="SZ274" s="13"/>
      <c r="TA274" s="13"/>
      <c r="TB274" s="13"/>
      <c r="TC274" s="13"/>
      <c r="TD274" s="13"/>
      <c r="TE274" s="13"/>
      <c r="TF274" s="13"/>
      <c r="TG274" s="13"/>
      <c r="TH274" s="13"/>
      <c r="TI274" s="13"/>
    </row>
    <row r="275" spans="1:529" s="12" customFormat="1" ht="21.75" customHeight="1" x14ac:dyDescent="0.25">
      <c r="A275" s="79" t="s">
        <v>225</v>
      </c>
      <c r="B275" s="80" t="str">
        <f>'дод 5'!A206</f>
        <v>8600</v>
      </c>
      <c r="C275" s="80" t="str">
        <f>'дод 5'!B206</f>
        <v>0170</v>
      </c>
      <c r="D275" s="82" t="str">
        <f>'дод 5'!C206</f>
        <v>Обслуговування місцевого боргу</v>
      </c>
      <c r="E275" s="121">
        <v>1964239</v>
      </c>
      <c r="F275" s="121"/>
      <c r="G275" s="121"/>
      <c r="H275" s="121">
        <v>587666.46</v>
      </c>
      <c r="I275" s="121"/>
      <c r="J275" s="121"/>
      <c r="K275" s="128">
        <f t="shared" si="213"/>
        <v>29.918276747381555</v>
      </c>
      <c r="L275" s="121">
        <f t="shared" si="211"/>
        <v>0</v>
      </c>
      <c r="M275" s="121"/>
      <c r="N275" s="121"/>
      <c r="O275" s="121"/>
      <c r="P275" s="121"/>
      <c r="Q275" s="121"/>
      <c r="R275" s="121">
        <f t="shared" si="212"/>
        <v>0</v>
      </c>
      <c r="S275" s="121"/>
      <c r="T275" s="121"/>
      <c r="U275" s="121"/>
      <c r="V275" s="121"/>
      <c r="W275" s="121"/>
      <c r="X275" s="122"/>
      <c r="Y275" s="123">
        <f t="shared" si="214"/>
        <v>587666.46</v>
      </c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  <c r="PZ275" s="13"/>
      <c r="QA275" s="13"/>
      <c r="QB275" s="13"/>
      <c r="QC275" s="13"/>
      <c r="QD275" s="13"/>
      <c r="QE275" s="13"/>
      <c r="QF275" s="13"/>
      <c r="QG275" s="13"/>
      <c r="QH275" s="13"/>
      <c r="QI275" s="13"/>
      <c r="QJ275" s="13"/>
      <c r="QK275" s="13"/>
      <c r="QL275" s="13"/>
      <c r="QM275" s="13"/>
      <c r="QN275" s="13"/>
      <c r="QO275" s="13"/>
      <c r="QP275" s="13"/>
      <c r="QQ275" s="13"/>
      <c r="QR275" s="13"/>
      <c r="QS275" s="13"/>
      <c r="QT275" s="13"/>
      <c r="QU275" s="13"/>
      <c r="QV275" s="13"/>
      <c r="QW275" s="13"/>
      <c r="QX275" s="13"/>
      <c r="QY275" s="13"/>
      <c r="QZ275" s="13"/>
      <c r="RA275" s="13"/>
      <c r="RB275" s="13"/>
      <c r="RC275" s="13"/>
      <c r="RD275" s="13"/>
      <c r="RE275" s="13"/>
      <c r="RF275" s="13"/>
      <c r="RG275" s="13"/>
      <c r="RH275" s="13"/>
      <c r="RI275" s="13"/>
      <c r="RJ275" s="13"/>
      <c r="RK275" s="13"/>
      <c r="RL275" s="13"/>
      <c r="RM275" s="13"/>
      <c r="RN275" s="13"/>
      <c r="RO275" s="13"/>
      <c r="RP275" s="13"/>
      <c r="RQ275" s="13"/>
      <c r="RR275" s="13"/>
      <c r="RS275" s="13"/>
      <c r="RT275" s="13"/>
      <c r="RU275" s="13"/>
      <c r="RV275" s="13"/>
      <c r="RW275" s="13"/>
      <c r="RX275" s="13"/>
      <c r="RY275" s="13"/>
      <c r="RZ275" s="13"/>
      <c r="SA275" s="13"/>
      <c r="SB275" s="13"/>
      <c r="SC275" s="13"/>
      <c r="SD275" s="13"/>
      <c r="SE275" s="13"/>
      <c r="SF275" s="13"/>
      <c r="SG275" s="13"/>
      <c r="SH275" s="13"/>
      <c r="SI275" s="13"/>
      <c r="SJ275" s="13"/>
      <c r="SK275" s="13"/>
      <c r="SL275" s="13"/>
      <c r="SM275" s="13"/>
      <c r="SN275" s="13"/>
      <c r="SO275" s="13"/>
      <c r="SP275" s="13"/>
      <c r="SQ275" s="13"/>
      <c r="SR275" s="13"/>
      <c r="SS275" s="13"/>
      <c r="ST275" s="13"/>
      <c r="SU275" s="13"/>
      <c r="SV275" s="13"/>
      <c r="SW275" s="13"/>
      <c r="SX275" s="13"/>
      <c r="SY275" s="13"/>
      <c r="SZ275" s="13"/>
      <c r="TA275" s="13"/>
      <c r="TB275" s="13"/>
      <c r="TC275" s="13"/>
      <c r="TD275" s="13"/>
      <c r="TE275" s="13"/>
      <c r="TF275" s="13"/>
      <c r="TG275" s="13"/>
      <c r="TH275" s="13"/>
      <c r="TI275" s="13"/>
    </row>
    <row r="276" spans="1:529" s="12" customFormat="1" ht="21" customHeight="1" x14ac:dyDescent="0.25">
      <c r="A276" s="79" t="s">
        <v>523</v>
      </c>
      <c r="B276" s="80">
        <v>8710</v>
      </c>
      <c r="C276" s="80" t="str">
        <f>'дод 5'!B207</f>
        <v>0133</v>
      </c>
      <c r="D276" s="82" t="str">
        <f>'дод 5'!C207</f>
        <v>Резервний фонд місцевого бюджету</v>
      </c>
      <c r="E276" s="121">
        <v>6826746.4399999995</v>
      </c>
      <c r="F276" s="121"/>
      <c r="G276" s="121"/>
      <c r="H276" s="121"/>
      <c r="I276" s="121"/>
      <c r="J276" s="121"/>
      <c r="K276" s="128">
        <f t="shared" si="213"/>
        <v>0</v>
      </c>
      <c r="L276" s="121">
        <f t="shared" si="211"/>
        <v>0</v>
      </c>
      <c r="M276" s="121"/>
      <c r="N276" s="121"/>
      <c r="O276" s="121"/>
      <c r="P276" s="121"/>
      <c r="Q276" s="121"/>
      <c r="R276" s="121">
        <f t="shared" si="212"/>
        <v>0</v>
      </c>
      <c r="S276" s="121"/>
      <c r="T276" s="121"/>
      <c r="U276" s="121"/>
      <c r="V276" s="121"/>
      <c r="W276" s="121"/>
      <c r="X276" s="122"/>
      <c r="Y276" s="123">
        <f t="shared" si="214"/>
        <v>0</v>
      </c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  <c r="JN276" s="13"/>
      <c r="JO276" s="13"/>
      <c r="JP276" s="13"/>
      <c r="JQ276" s="13"/>
      <c r="JR276" s="13"/>
      <c r="JS276" s="13"/>
      <c r="JT276" s="13"/>
      <c r="JU276" s="13"/>
      <c r="JV276" s="13"/>
      <c r="JW276" s="13"/>
      <c r="JX276" s="13"/>
      <c r="JY276" s="13"/>
      <c r="JZ276" s="13"/>
      <c r="KA276" s="13"/>
      <c r="KB276" s="13"/>
      <c r="KC276" s="13"/>
      <c r="KD276" s="13"/>
      <c r="KE276" s="13"/>
      <c r="KF276" s="13"/>
      <c r="KG276" s="13"/>
      <c r="KH276" s="13"/>
      <c r="KI276" s="13"/>
      <c r="KJ276" s="13"/>
      <c r="KK276" s="13"/>
      <c r="KL276" s="13"/>
      <c r="KM276" s="13"/>
      <c r="KN276" s="13"/>
      <c r="KO276" s="13"/>
      <c r="KP276" s="13"/>
      <c r="KQ276" s="13"/>
      <c r="KR276" s="13"/>
      <c r="KS276" s="13"/>
      <c r="KT276" s="13"/>
      <c r="KU276" s="13"/>
      <c r="KV276" s="13"/>
      <c r="KW276" s="13"/>
      <c r="KX276" s="13"/>
      <c r="KY276" s="13"/>
      <c r="KZ276" s="13"/>
      <c r="LA276" s="13"/>
      <c r="LB276" s="13"/>
      <c r="LC276" s="13"/>
      <c r="LD276" s="13"/>
      <c r="LE276" s="13"/>
      <c r="LF276" s="13"/>
      <c r="LG276" s="13"/>
      <c r="LH276" s="13"/>
      <c r="LI276" s="13"/>
      <c r="LJ276" s="13"/>
      <c r="LK276" s="13"/>
      <c r="LL276" s="13"/>
      <c r="LM276" s="13"/>
      <c r="LN276" s="13"/>
      <c r="LO276" s="13"/>
      <c r="LP276" s="13"/>
      <c r="LQ276" s="13"/>
      <c r="LR276" s="13"/>
      <c r="LS276" s="13"/>
      <c r="LT276" s="13"/>
      <c r="LU276" s="13"/>
      <c r="LV276" s="13"/>
      <c r="LW276" s="13"/>
      <c r="LX276" s="13"/>
      <c r="LY276" s="13"/>
      <c r="LZ276" s="13"/>
      <c r="MA276" s="13"/>
      <c r="MB276" s="13"/>
      <c r="MC276" s="13"/>
      <c r="MD276" s="13"/>
      <c r="ME276" s="13"/>
      <c r="MF276" s="13"/>
      <c r="MG276" s="13"/>
      <c r="MH276" s="13"/>
      <c r="MI276" s="13"/>
      <c r="MJ276" s="13"/>
      <c r="MK276" s="13"/>
      <c r="ML276" s="13"/>
      <c r="MM276" s="13"/>
      <c r="MN276" s="13"/>
      <c r="MO276" s="13"/>
      <c r="MP276" s="13"/>
      <c r="MQ276" s="13"/>
      <c r="MR276" s="13"/>
      <c r="MS276" s="13"/>
      <c r="MT276" s="13"/>
      <c r="MU276" s="13"/>
      <c r="MV276" s="13"/>
      <c r="MW276" s="13"/>
      <c r="MX276" s="13"/>
      <c r="MY276" s="13"/>
      <c r="MZ276" s="13"/>
      <c r="NA276" s="13"/>
      <c r="NB276" s="13"/>
      <c r="NC276" s="13"/>
      <c r="ND276" s="13"/>
      <c r="NE276" s="13"/>
      <c r="NF276" s="13"/>
      <c r="NG276" s="13"/>
      <c r="NH276" s="13"/>
      <c r="NI276" s="13"/>
      <c r="NJ276" s="13"/>
      <c r="NK276" s="13"/>
      <c r="NL276" s="13"/>
      <c r="NM276" s="13"/>
      <c r="NN276" s="13"/>
      <c r="NO276" s="13"/>
      <c r="NP276" s="13"/>
      <c r="NQ276" s="13"/>
      <c r="NR276" s="13"/>
      <c r="NS276" s="13"/>
      <c r="NT276" s="13"/>
      <c r="NU276" s="13"/>
      <c r="NV276" s="13"/>
      <c r="NW276" s="13"/>
      <c r="NX276" s="13"/>
      <c r="NY276" s="13"/>
      <c r="NZ276" s="13"/>
      <c r="OA276" s="13"/>
      <c r="OB276" s="13"/>
      <c r="OC276" s="13"/>
      <c r="OD276" s="13"/>
      <c r="OE276" s="13"/>
      <c r="OF276" s="13"/>
      <c r="OG276" s="13"/>
      <c r="OH276" s="13"/>
      <c r="OI276" s="13"/>
      <c r="OJ276" s="13"/>
      <c r="OK276" s="13"/>
      <c r="OL276" s="13"/>
      <c r="OM276" s="13"/>
      <c r="ON276" s="13"/>
      <c r="OO276" s="13"/>
      <c r="OP276" s="13"/>
      <c r="OQ276" s="13"/>
      <c r="OR276" s="13"/>
      <c r="OS276" s="13"/>
      <c r="OT276" s="13"/>
      <c r="OU276" s="13"/>
      <c r="OV276" s="13"/>
      <c r="OW276" s="13"/>
      <c r="OX276" s="13"/>
      <c r="OY276" s="13"/>
      <c r="OZ276" s="13"/>
      <c r="PA276" s="13"/>
      <c r="PB276" s="13"/>
      <c r="PC276" s="13"/>
      <c r="PD276" s="13"/>
      <c r="PE276" s="13"/>
      <c r="PF276" s="13"/>
      <c r="PG276" s="13"/>
      <c r="PH276" s="13"/>
      <c r="PI276" s="13"/>
      <c r="PJ276" s="13"/>
      <c r="PK276" s="13"/>
      <c r="PL276" s="13"/>
      <c r="PM276" s="13"/>
      <c r="PN276" s="13"/>
      <c r="PO276" s="13"/>
      <c r="PP276" s="13"/>
      <c r="PQ276" s="13"/>
      <c r="PR276" s="13"/>
      <c r="PS276" s="13"/>
      <c r="PT276" s="13"/>
      <c r="PU276" s="13"/>
      <c r="PV276" s="13"/>
      <c r="PW276" s="13"/>
      <c r="PX276" s="13"/>
      <c r="PY276" s="13"/>
      <c r="PZ276" s="13"/>
      <c r="QA276" s="13"/>
      <c r="QB276" s="13"/>
      <c r="QC276" s="13"/>
      <c r="QD276" s="13"/>
      <c r="QE276" s="13"/>
      <c r="QF276" s="13"/>
      <c r="QG276" s="13"/>
      <c r="QH276" s="13"/>
      <c r="QI276" s="13"/>
      <c r="QJ276" s="13"/>
      <c r="QK276" s="13"/>
      <c r="QL276" s="13"/>
      <c r="QM276" s="13"/>
      <c r="QN276" s="13"/>
      <c r="QO276" s="13"/>
      <c r="QP276" s="13"/>
      <c r="QQ276" s="13"/>
      <c r="QR276" s="13"/>
      <c r="QS276" s="13"/>
      <c r="QT276" s="13"/>
      <c r="QU276" s="13"/>
      <c r="QV276" s="13"/>
      <c r="QW276" s="13"/>
      <c r="QX276" s="13"/>
      <c r="QY276" s="13"/>
      <c r="QZ276" s="13"/>
      <c r="RA276" s="13"/>
      <c r="RB276" s="13"/>
      <c r="RC276" s="13"/>
      <c r="RD276" s="13"/>
      <c r="RE276" s="13"/>
      <c r="RF276" s="13"/>
      <c r="RG276" s="13"/>
      <c r="RH276" s="13"/>
      <c r="RI276" s="13"/>
      <c r="RJ276" s="13"/>
      <c r="RK276" s="13"/>
      <c r="RL276" s="13"/>
      <c r="RM276" s="13"/>
      <c r="RN276" s="13"/>
      <c r="RO276" s="13"/>
      <c r="RP276" s="13"/>
      <c r="RQ276" s="13"/>
      <c r="RR276" s="13"/>
      <c r="RS276" s="13"/>
      <c r="RT276" s="13"/>
      <c r="RU276" s="13"/>
      <c r="RV276" s="13"/>
      <c r="RW276" s="13"/>
      <c r="RX276" s="13"/>
      <c r="RY276" s="13"/>
      <c r="RZ276" s="13"/>
      <c r="SA276" s="13"/>
      <c r="SB276" s="13"/>
      <c r="SC276" s="13"/>
      <c r="SD276" s="13"/>
      <c r="SE276" s="13"/>
      <c r="SF276" s="13"/>
      <c r="SG276" s="13"/>
      <c r="SH276" s="13"/>
      <c r="SI276" s="13"/>
      <c r="SJ276" s="13"/>
      <c r="SK276" s="13"/>
      <c r="SL276" s="13"/>
      <c r="SM276" s="13"/>
      <c r="SN276" s="13"/>
      <c r="SO276" s="13"/>
      <c r="SP276" s="13"/>
      <c r="SQ276" s="13"/>
      <c r="SR276" s="13"/>
      <c r="SS276" s="13"/>
      <c r="ST276" s="13"/>
      <c r="SU276" s="13"/>
      <c r="SV276" s="13"/>
      <c r="SW276" s="13"/>
      <c r="SX276" s="13"/>
      <c r="SY276" s="13"/>
      <c r="SZ276" s="13"/>
      <c r="TA276" s="13"/>
      <c r="TB276" s="13"/>
      <c r="TC276" s="13"/>
      <c r="TD276" s="13"/>
      <c r="TE276" s="13"/>
      <c r="TF276" s="13"/>
      <c r="TG276" s="13"/>
      <c r="TH276" s="13"/>
      <c r="TI276" s="13"/>
    </row>
    <row r="277" spans="1:529" s="12" customFormat="1" ht="22.5" customHeight="1" x14ac:dyDescent="0.25">
      <c r="A277" s="79" t="s">
        <v>235</v>
      </c>
      <c r="B277" s="80" t="str">
        <f>'дод 5'!A210</f>
        <v>9110</v>
      </c>
      <c r="C277" s="80" t="str">
        <f>'дод 5'!B210</f>
        <v>0180</v>
      </c>
      <c r="D277" s="82" t="str">
        <f>'дод 5'!C210</f>
        <v>Реверсна дотація</v>
      </c>
      <c r="E277" s="121">
        <v>100870700</v>
      </c>
      <c r="F277" s="121"/>
      <c r="G277" s="121"/>
      <c r="H277" s="121">
        <v>25217700</v>
      </c>
      <c r="I277" s="121"/>
      <c r="J277" s="121"/>
      <c r="K277" s="128">
        <f t="shared" si="213"/>
        <v>25.000024784203934</v>
      </c>
      <c r="L277" s="121">
        <f t="shared" si="211"/>
        <v>0</v>
      </c>
      <c r="M277" s="121"/>
      <c r="N277" s="121"/>
      <c r="O277" s="121"/>
      <c r="P277" s="121"/>
      <c r="Q277" s="121"/>
      <c r="R277" s="121">
        <f t="shared" si="212"/>
        <v>0</v>
      </c>
      <c r="S277" s="121"/>
      <c r="T277" s="121"/>
      <c r="U277" s="121"/>
      <c r="V277" s="121"/>
      <c r="W277" s="121"/>
      <c r="X277" s="122"/>
      <c r="Y277" s="123">
        <f t="shared" si="214"/>
        <v>25217700</v>
      </c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  <c r="JN277" s="13"/>
      <c r="JO277" s="13"/>
      <c r="JP277" s="13"/>
      <c r="JQ277" s="13"/>
      <c r="JR277" s="13"/>
      <c r="JS277" s="13"/>
      <c r="JT277" s="13"/>
      <c r="JU277" s="13"/>
      <c r="JV277" s="13"/>
      <c r="JW277" s="13"/>
      <c r="JX277" s="13"/>
      <c r="JY277" s="13"/>
      <c r="JZ277" s="13"/>
      <c r="KA277" s="13"/>
      <c r="KB277" s="13"/>
      <c r="KC277" s="13"/>
      <c r="KD277" s="13"/>
      <c r="KE277" s="13"/>
      <c r="KF277" s="13"/>
      <c r="KG277" s="13"/>
      <c r="KH277" s="13"/>
      <c r="KI277" s="13"/>
      <c r="KJ277" s="13"/>
      <c r="KK277" s="13"/>
      <c r="KL277" s="13"/>
      <c r="KM277" s="13"/>
      <c r="KN277" s="13"/>
      <c r="KO277" s="13"/>
      <c r="KP277" s="13"/>
      <c r="KQ277" s="13"/>
      <c r="KR277" s="13"/>
      <c r="KS277" s="13"/>
      <c r="KT277" s="13"/>
      <c r="KU277" s="13"/>
      <c r="KV277" s="13"/>
      <c r="KW277" s="13"/>
      <c r="KX277" s="13"/>
      <c r="KY277" s="13"/>
      <c r="KZ277" s="13"/>
      <c r="LA277" s="13"/>
      <c r="LB277" s="13"/>
      <c r="LC277" s="13"/>
      <c r="LD277" s="13"/>
      <c r="LE277" s="13"/>
      <c r="LF277" s="13"/>
      <c r="LG277" s="13"/>
      <c r="LH277" s="13"/>
      <c r="LI277" s="13"/>
      <c r="LJ277" s="13"/>
      <c r="LK277" s="13"/>
      <c r="LL277" s="13"/>
      <c r="LM277" s="13"/>
      <c r="LN277" s="13"/>
      <c r="LO277" s="13"/>
      <c r="LP277" s="13"/>
      <c r="LQ277" s="13"/>
      <c r="LR277" s="13"/>
      <c r="LS277" s="13"/>
      <c r="LT277" s="13"/>
      <c r="LU277" s="13"/>
      <c r="LV277" s="13"/>
      <c r="LW277" s="13"/>
      <c r="LX277" s="13"/>
      <c r="LY277" s="13"/>
      <c r="LZ277" s="13"/>
      <c r="MA277" s="13"/>
      <c r="MB277" s="13"/>
      <c r="MC277" s="13"/>
      <c r="MD277" s="13"/>
      <c r="ME277" s="13"/>
      <c r="MF277" s="13"/>
      <c r="MG277" s="13"/>
      <c r="MH277" s="13"/>
      <c r="MI277" s="13"/>
      <c r="MJ277" s="13"/>
      <c r="MK277" s="13"/>
      <c r="ML277" s="13"/>
      <c r="MM277" s="13"/>
      <c r="MN277" s="13"/>
      <c r="MO277" s="13"/>
      <c r="MP277" s="13"/>
      <c r="MQ277" s="13"/>
      <c r="MR277" s="13"/>
      <c r="MS277" s="13"/>
      <c r="MT277" s="13"/>
      <c r="MU277" s="13"/>
      <c r="MV277" s="13"/>
      <c r="MW277" s="13"/>
      <c r="MX277" s="13"/>
      <c r="MY277" s="13"/>
      <c r="MZ277" s="13"/>
      <c r="NA277" s="13"/>
      <c r="NB277" s="13"/>
      <c r="NC277" s="13"/>
      <c r="ND277" s="13"/>
      <c r="NE277" s="13"/>
      <c r="NF277" s="13"/>
      <c r="NG277" s="13"/>
      <c r="NH277" s="13"/>
      <c r="NI277" s="13"/>
      <c r="NJ277" s="13"/>
      <c r="NK277" s="13"/>
      <c r="NL277" s="13"/>
      <c r="NM277" s="13"/>
      <c r="NN277" s="13"/>
      <c r="NO277" s="13"/>
      <c r="NP277" s="13"/>
      <c r="NQ277" s="13"/>
      <c r="NR277" s="13"/>
      <c r="NS277" s="13"/>
      <c r="NT277" s="13"/>
      <c r="NU277" s="13"/>
      <c r="NV277" s="13"/>
      <c r="NW277" s="13"/>
      <c r="NX277" s="13"/>
      <c r="NY277" s="13"/>
      <c r="NZ277" s="13"/>
      <c r="OA277" s="13"/>
      <c r="OB277" s="13"/>
      <c r="OC277" s="13"/>
      <c r="OD277" s="13"/>
      <c r="OE277" s="13"/>
      <c r="OF277" s="13"/>
      <c r="OG277" s="13"/>
      <c r="OH277" s="13"/>
      <c r="OI277" s="13"/>
      <c r="OJ277" s="13"/>
      <c r="OK277" s="13"/>
      <c r="OL277" s="13"/>
      <c r="OM277" s="13"/>
      <c r="ON277" s="13"/>
      <c r="OO277" s="13"/>
      <c r="OP277" s="13"/>
      <c r="OQ277" s="13"/>
      <c r="OR277" s="13"/>
      <c r="OS277" s="13"/>
      <c r="OT277" s="13"/>
      <c r="OU277" s="13"/>
      <c r="OV277" s="13"/>
      <c r="OW277" s="13"/>
      <c r="OX277" s="13"/>
      <c r="OY277" s="13"/>
      <c r="OZ277" s="13"/>
      <c r="PA277" s="13"/>
      <c r="PB277" s="13"/>
      <c r="PC277" s="13"/>
      <c r="PD277" s="13"/>
      <c r="PE277" s="13"/>
      <c r="PF277" s="13"/>
      <c r="PG277" s="13"/>
      <c r="PH277" s="13"/>
      <c r="PI277" s="13"/>
      <c r="PJ277" s="13"/>
      <c r="PK277" s="13"/>
      <c r="PL277" s="13"/>
      <c r="PM277" s="13"/>
      <c r="PN277" s="13"/>
      <c r="PO277" s="13"/>
      <c r="PP277" s="13"/>
      <c r="PQ277" s="13"/>
      <c r="PR277" s="13"/>
      <c r="PS277" s="13"/>
      <c r="PT277" s="13"/>
      <c r="PU277" s="13"/>
      <c r="PV277" s="13"/>
      <c r="PW277" s="13"/>
      <c r="PX277" s="13"/>
      <c r="PY277" s="13"/>
      <c r="PZ277" s="13"/>
      <c r="QA277" s="13"/>
      <c r="QB277" s="13"/>
      <c r="QC277" s="13"/>
      <c r="QD277" s="13"/>
      <c r="QE277" s="13"/>
      <c r="QF277" s="13"/>
      <c r="QG277" s="13"/>
      <c r="QH277" s="13"/>
      <c r="QI277" s="13"/>
      <c r="QJ277" s="13"/>
      <c r="QK277" s="13"/>
      <c r="QL277" s="13"/>
      <c r="QM277" s="13"/>
      <c r="QN277" s="13"/>
      <c r="QO277" s="13"/>
      <c r="QP277" s="13"/>
      <c r="QQ277" s="13"/>
      <c r="QR277" s="13"/>
      <c r="QS277" s="13"/>
      <c r="QT277" s="13"/>
      <c r="QU277" s="13"/>
      <c r="QV277" s="13"/>
      <c r="QW277" s="13"/>
      <c r="QX277" s="13"/>
      <c r="QY277" s="13"/>
      <c r="QZ277" s="13"/>
      <c r="RA277" s="13"/>
      <c r="RB277" s="13"/>
      <c r="RC277" s="13"/>
      <c r="RD277" s="13"/>
      <c r="RE277" s="13"/>
      <c r="RF277" s="13"/>
      <c r="RG277" s="13"/>
      <c r="RH277" s="13"/>
      <c r="RI277" s="13"/>
      <c r="RJ277" s="13"/>
      <c r="RK277" s="13"/>
      <c r="RL277" s="13"/>
      <c r="RM277" s="13"/>
      <c r="RN277" s="13"/>
      <c r="RO277" s="13"/>
      <c r="RP277" s="13"/>
      <c r="RQ277" s="13"/>
      <c r="RR277" s="13"/>
      <c r="RS277" s="13"/>
      <c r="RT277" s="13"/>
      <c r="RU277" s="13"/>
      <c r="RV277" s="13"/>
      <c r="RW277" s="13"/>
      <c r="RX277" s="13"/>
      <c r="RY277" s="13"/>
      <c r="RZ277" s="13"/>
      <c r="SA277" s="13"/>
      <c r="SB277" s="13"/>
      <c r="SC277" s="13"/>
      <c r="SD277" s="13"/>
      <c r="SE277" s="13"/>
      <c r="SF277" s="13"/>
      <c r="SG277" s="13"/>
      <c r="SH277" s="13"/>
      <c r="SI277" s="13"/>
      <c r="SJ277" s="13"/>
      <c r="SK277" s="13"/>
      <c r="SL277" s="13"/>
      <c r="SM277" s="13"/>
      <c r="SN277" s="13"/>
      <c r="SO277" s="13"/>
      <c r="SP277" s="13"/>
      <c r="SQ277" s="13"/>
      <c r="SR277" s="13"/>
      <c r="SS277" s="13"/>
      <c r="ST277" s="13"/>
      <c r="SU277" s="13"/>
      <c r="SV277" s="13"/>
      <c r="SW277" s="13"/>
      <c r="SX277" s="13"/>
      <c r="SY277" s="13"/>
      <c r="SZ277" s="13"/>
      <c r="TA277" s="13"/>
      <c r="TB277" s="13"/>
      <c r="TC277" s="13"/>
      <c r="TD277" s="13"/>
      <c r="TE277" s="13"/>
      <c r="TF277" s="13"/>
      <c r="TG277" s="13"/>
      <c r="TH277" s="13"/>
      <c r="TI277" s="13"/>
    </row>
    <row r="278" spans="1:529" s="17" customFormat="1" ht="21" customHeight="1" x14ac:dyDescent="0.25">
      <c r="A278" s="97"/>
      <c r="B278" s="104"/>
      <c r="C278" s="73"/>
      <c r="D278" s="93" t="s">
        <v>411</v>
      </c>
      <c r="E278" s="52">
        <f t="shared" ref="E278:J278" si="216">E18+E60+E103+E136+E173+E181+E192+E226+E229+E248+E254+E257+E268</f>
        <v>2204703257.77</v>
      </c>
      <c r="F278" s="52">
        <f t="shared" si="216"/>
        <v>1079192424</v>
      </c>
      <c r="G278" s="52">
        <f t="shared" si="216"/>
        <v>99717550</v>
      </c>
      <c r="H278" s="52">
        <f t="shared" si="216"/>
        <v>479263356.79999995</v>
      </c>
      <c r="I278" s="52">
        <f t="shared" si="216"/>
        <v>244399305.77999997</v>
      </c>
      <c r="J278" s="52">
        <f t="shared" si="216"/>
        <v>33792220.63000001</v>
      </c>
      <c r="K278" s="68">
        <f t="shared" si="213"/>
        <v>21.738225092693988</v>
      </c>
      <c r="L278" s="52">
        <f t="shared" ref="L278:W278" si="217">L18+L60+L103+L136+L173+L181+L192+L226+L229+L248+L254+L257+L268</f>
        <v>635283650.58999991</v>
      </c>
      <c r="M278" s="52">
        <f t="shared" si="217"/>
        <v>572468592.58999991</v>
      </c>
      <c r="N278" s="52">
        <f t="shared" si="217"/>
        <v>45536454</v>
      </c>
      <c r="O278" s="52">
        <f t="shared" si="217"/>
        <v>6033355</v>
      </c>
      <c r="P278" s="52">
        <f t="shared" si="217"/>
        <v>266522</v>
      </c>
      <c r="Q278" s="52">
        <f t="shared" si="217"/>
        <v>589747196.58999991</v>
      </c>
      <c r="R278" s="52">
        <f t="shared" si="217"/>
        <v>36695557.239999995</v>
      </c>
      <c r="S278" s="52">
        <f t="shared" si="217"/>
        <v>22041208.890000001</v>
      </c>
      <c r="T278" s="52">
        <f t="shared" si="217"/>
        <v>11127212.390000001</v>
      </c>
      <c r="U278" s="52">
        <f t="shared" si="217"/>
        <v>2353560.61</v>
      </c>
      <c r="V278" s="52">
        <f t="shared" si="217"/>
        <v>49426.229999999996</v>
      </c>
      <c r="W278" s="52">
        <f t="shared" si="217"/>
        <v>25568344.850000001</v>
      </c>
      <c r="X278" s="53">
        <f t="shared" si="215"/>
        <v>5.7762476975316677</v>
      </c>
      <c r="Y278" s="54">
        <f t="shared" si="214"/>
        <v>515958914.03999996</v>
      </c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  <c r="IW278" s="22"/>
      <c r="IX278" s="22"/>
      <c r="IY278" s="22"/>
      <c r="IZ278" s="22"/>
      <c r="JA278" s="22"/>
      <c r="JB278" s="22"/>
      <c r="JC278" s="22"/>
      <c r="JD278" s="22"/>
      <c r="JE278" s="22"/>
      <c r="JF278" s="22"/>
      <c r="JG278" s="22"/>
      <c r="JH278" s="22"/>
      <c r="JI278" s="22"/>
      <c r="JJ278" s="22"/>
      <c r="JK278" s="22"/>
      <c r="JL278" s="22"/>
      <c r="JM278" s="22"/>
      <c r="JN278" s="22"/>
      <c r="JO278" s="22"/>
      <c r="JP278" s="22"/>
      <c r="JQ278" s="22"/>
      <c r="JR278" s="22"/>
      <c r="JS278" s="22"/>
      <c r="JT278" s="22"/>
      <c r="JU278" s="22"/>
      <c r="JV278" s="22"/>
      <c r="JW278" s="22"/>
      <c r="JX278" s="22"/>
      <c r="JY278" s="22"/>
      <c r="JZ278" s="22"/>
      <c r="KA278" s="22"/>
      <c r="KB278" s="22"/>
      <c r="KC278" s="22"/>
      <c r="KD278" s="22"/>
      <c r="KE278" s="22"/>
      <c r="KF278" s="22"/>
      <c r="KG278" s="22"/>
      <c r="KH278" s="22"/>
      <c r="KI278" s="22"/>
      <c r="KJ278" s="22"/>
      <c r="KK278" s="22"/>
      <c r="KL278" s="22"/>
      <c r="KM278" s="22"/>
      <c r="KN278" s="22"/>
      <c r="KO278" s="22"/>
      <c r="KP278" s="22"/>
      <c r="KQ278" s="22"/>
      <c r="KR278" s="22"/>
      <c r="KS278" s="22"/>
      <c r="KT278" s="22"/>
      <c r="KU278" s="22"/>
      <c r="KV278" s="22"/>
      <c r="KW278" s="22"/>
      <c r="KX278" s="22"/>
      <c r="KY278" s="22"/>
      <c r="KZ278" s="22"/>
      <c r="LA278" s="22"/>
      <c r="LB278" s="22"/>
      <c r="LC278" s="22"/>
      <c r="LD278" s="22"/>
      <c r="LE278" s="22"/>
      <c r="LF278" s="22"/>
      <c r="LG278" s="22"/>
      <c r="LH278" s="22"/>
      <c r="LI278" s="22"/>
      <c r="LJ278" s="22"/>
      <c r="LK278" s="22"/>
      <c r="LL278" s="22"/>
      <c r="LM278" s="22"/>
      <c r="LN278" s="22"/>
      <c r="LO278" s="22"/>
      <c r="LP278" s="22"/>
      <c r="LQ278" s="22"/>
      <c r="LR278" s="22"/>
      <c r="LS278" s="22"/>
      <c r="LT278" s="22"/>
      <c r="LU278" s="22"/>
      <c r="LV278" s="22"/>
      <c r="LW278" s="22"/>
      <c r="LX278" s="22"/>
      <c r="LY278" s="22"/>
      <c r="LZ278" s="22"/>
      <c r="MA278" s="22"/>
      <c r="MB278" s="22"/>
      <c r="MC278" s="22"/>
      <c r="MD278" s="22"/>
      <c r="ME278" s="22"/>
      <c r="MF278" s="22"/>
      <c r="MG278" s="22"/>
      <c r="MH278" s="22"/>
      <c r="MI278" s="22"/>
      <c r="MJ278" s="22"/>
      <c r="MK278" s="22"/>
      <c r="ML278" s="22"/>
      <c r="MM278" s="22"/>
      <c r="MN278" s="22"/>
      <c r="MO278" s="22"/>
      <c r="MP278" s="22"/>
      <c r="MQ278" s="22"/>
      <c r="MR278" s="22"/>
      <c r="MS278" s="22"/>
      <c r="MT278" s="22"/>
      <c r="MU278" s="22"/>
      <c r="MV278" s="22"/>
      <c r="MW278" s="22"/>
      <c r="MX278" s="22"/>
      <c r="MY278" s="22"/>
      <c r="MZ278" s="22"/>
      <c r="NA278" s="22"/>
      <c r="NB278" s="22"/>
      <c r="NC278" s="22"/>
      <c r="ND278" s="22"/>
      <c r="NE278" s="22"/>
      <c r="NF278" s="22"/>
      <c r="NG278" s="22"/>
      <c r="NH278" s="22"/>
      <c r="NI278" s="22"/>
      <c r="NJ278" s="22"/>
      <c r="NK278" s="22"/>
      <c r="NL278" s="22"/>
      <c r="NM278" s="22"/>
      <c r="NN278" s="22"/>
      <c r="NO278" s="22"/>
      <c r="NP278" s="22"/>
      <c r="NQ278" s="22"/>
      <c r="NR278" s="22"/>
      <c r="NS278" s="22"/>
      <c r="NT278" s="22"/>
      <c r="NU278" s="22"/>
      <c r="NV278" s="22"/>
      <c r="NW278" s="22"/>
      <c r="NX278" s="22"/>
      <c r="NY278" s="22"/>
      <c r="NZ278" s="22"/>
      <c r="OA278" s="22"/>
      <c r="OB278" s="22"/>
      <c r="OC278" s="22"/>
      <c r="OD278" s="22"/>
      <c r="OE278" s="22"/>
      <c r="OF278" s="22"/>
      <c r="OG278" s="22"/>
      <c r="OH278" s="22"/>
      <c r="OI278" s="22"/>
      <c r="OJ278" s="22"/>
      <c r="OK278" s="22"/>
      <c r="OL278" s="22"/>
      <c r="OM278" s="22"/>
      <c r="ON278" s="22"/>
      <c r="OO278" s="22"/>
      <c r="OP278" s="22"/>
      <c r="OQ278" s="22"/>
      <c r="OR278" s="22"/>
      <c r="OS278" s="22"/>
      <c r="OT278" s="22"/>
      <c r="OU278" s="22"/>
      <c r="OV278" s="22"/>
      <c r="OW278" s="22"/>
      <c r="OX278" s="22"/>
      <c r="OY278" s="22"/>
      <c r="OZ278" s="22"/>
      <c r="PA278" s="22"/>
      <c r="PB278" s="22"/>
      <c r="PC278" s="22"/>
      <c r="PD278" s="22"/>
      <c r="PE278" s="22"/>
      <c r="PF278" s="22"/>
      <c r="PG278" s="22"/>
      <c r="PH278" s="22"/>
      <c r="PI278" s="22"/>
      <c r="PJ278" s="22"/>
      <c r="PK278" s="22"/>
      <c r="PL278" s="22"/>
      <c r="PM278" s="22"/>
      <c r="PN278" s="22"/>
      <c r="PO278" s="22"/>
      <c r="PP278" s="22"/>
      <c r="PQ278" s="22"/>
      <c r="PR278" s="22"/>
      <c r="PS278" s="22"/>
      <c r="PT278" s="22"/>
      <c r="PU278" s="22"/>
      <c r="PV278" s="22"/>
      <c r="PW278" s="22"/>
      <c r="PX278" s="22"/>
      <c r="PY278" s="22"/>
      <c r="PZ278" s="22"/>
      <c r="QA278" s="22"/>
      <c r="QB278" s="22"/>
      <c r="QC278" s="22"/>
      <c r="QD278" s="22"/>
      <c r="QE278" s="22"/>
      <c r="QF278" s="22"/>
      <c r="QG278" s="22"/>
      <c r="QH278" s="22"/>
      <c r="QI278" s="22"/>
      <c r="QJ278" s="22"/>
      <c r="QK278" s="22"/>
      <c r="QL278" s="22"/>
      <c r="QM278" s="22"/>
      <c r="QN278" s="22"/>
      <c r="QO278" s="22"/>
      <c r="QP278" s="22"/>
      <c r="QQ278" s="22"/>
      <c r="QR278" s="22"/>
      <c r="QS278" s="22"/>
      <c r="QT278" s="22"/>
      <c r="QU278" s="22"/>
      <c r="QV278" s="22"/>
      <c r="QW278" s="22"/>
      <c r="QX278" s="22"/>
      <c r="QY278" s="22"/>
      <c r="QZ278" s="22"/>
      <c r="RA278" s="22"/>
      <c r="RB278" s="22"/>
      <c r="RC278" s="22"/>
      <c r="RD278" s="22"/>
      <c r="RE278" s="22"/>
      <c r="RF278" s="22"/>
      <c r="RG278" s="22"/>
      <c r="RH278" s="22"/>
      <c r="RI278" s="22"/>
      <c r="RJ278" s="22"/>
      <c r="RK278" s="22"/>
      <c r="RL278" s="22"/>
      <c r="RM278" s="22"/>
      <c r="RN278" s="22"/>
      <c r="RO278" s="22"/>
      <c r="RP278" s="22"/>
      <c r="RQ278" s="22"/>
      <c r="RR278" s="22"/>
      <c r="RS278" s="22"/>
      <c r="RT278" s="22"/>
      <c r="RU278" s="22"/>
      <c r="RV278" s="22"/>
      <c r="RW278" s="22"/>
      <c r="RX278" s="22"/>
      <c r="RY278" s="22"/>
      <c r="RZ278" s="22"/>
      <c r="SA278" s="22"/>
      <c r="SB278" s="22"/>
      <c r="SC278" s="22"/>
      <c r="SD278" s="22"/>
      <c r="SE278" s="22"/>
      <c r="SF278" s="22"/>
      <c r="SG278" s="22"/>
      <c r="SH278" s="22"/>
      <c r="SI278" s="22"/>
      <c r="SJ278" s="22"/>
      <c r="SK278" s="22"/>
      <c r="SL278" s="22"/>
      <c r="SM278" s="22"/>
      <c r="SN278" s="22"/>
      <c r="SO278" s="22"/>
      <c r="SP278" s="22"/>
      <c r="SQ278" s="22"/>
      <c r="SR278" s="22"/>
      <c r="SS278" s="22"/>
      <c r="ST278" s="22"/>
      <c r="SU278" s="22"/>
      <c r="SV278" s="22"/>
      <c r="SW278" s="22"/>
      <c r="SX278" s="22"/>
      <c r="SY278" s="22"/>
      <c r="SZ278" s="22"/>
      <c r="TA278" s="22"/>
      <c r="TB278" s="22"/>
      <c r="TC278" s="22"/>
      <c r="TD278" s="22"/>
      <c r="TE278" s="22"/>
      <c r="TF278" s="22"/>
      <c r="TG278" s="22"/>
      <c r="TH278" s="22"/>
      <c r="TI278" s="22"/>
    </row>
    <row r="279" spans="1:529" s="24" customFormat="1" ht="39" x14ac:dyDescent="0.3">
      <c r="A279" s="76"/>
      <c r="B279" s="96"/>
      <c r="C279" s="77"/>
      <c r="D279" s="78" t="s">
        <v>404</v>
      </c>
      <c r="E279" s="133">
        <f>E62+E69</f>
        <v>482448000</v>
      </c>
      <c r="F279" s="133">
        <f t="shared" ref="F279:Q279" si="218">F62+F69</f>
        <v>396066000</v>
      </c>
      <c r="G279" s="133">
        <f t="shared" si="218"/>
        <v>0</v>
      </c>
      <c r="H279" s="133">
        <f t="shared" ref="H279:J279" si="219">H62+H69</f>
        <v>101576044.09</v>
      </c>
      <c r="I279" s="133">
        <f t="shared" si="219"/>
        <v>83421193.790000007</v>
      </c>
      <c r="J279" s="133">
        <f t="shared" si="219"/>
        <v>0</v>
      </c>
      <c r="K279" s="134">
        <f t="shared" si="213"/>
        <v>21.054298927552814</v>
      </c>
      <c r="L279" s="133">
        <f t="shared" si="218"/>
        <v>377160</v>
      </c>
      <c r="M279" s="133">
        <f t="shared" si="218"/>
        <v>377160</v>
      </c>
      <c r="N279" s="133">
        <f t="shared" si="218"/>
        <v>0</v>
      </c>
      <c r="O279" s="133">
        <f t="shared" si="218"/>
        <v>0</v>
      </c>
      <c r="P279" s="133">
        <f t="shared" si="218"/>
        <v>0</v>
      </c>
      <c r="Q279" s="133">
        <f t="shared" si="218"/>
        <v>377160</v>
      </c>
      <c r="R279" s="133">
        <f t="shared" ref="R279:W279" si="220">R62+R69</f>
        <v>0</v>
      </c>
      <c r="S279" s="133">
        <f t="shared" si="220"/>
        <v>0</v>
      </c>
      <c r="T279" s="133">
        <f t="shared" si="220"/>
        <v>0</v>
      </c>
      <c r="U279" s="133">
        <f t="shared" si="220"/>
        <v>0</v>
      </c>
      <c r="V279" s="133">
        <f t="shared" si="220"/>
        <v>0</v>
      </c>
      <c r="W279" s="133">
        <f t="shared" si="220"/>
        <v>0</v>
      </c>
      <c r="X279" s="135">
        <f t="shared" si="215"/>
        <v>0</v>
      </c>
      <c r="Y279" s="136">
        <f t="shared" si="214"/>
        <v>101576044.09</v>
      </c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  <c r="TI279" s="23"/>
    </row>
    <row r="280" spans="1:529" s="24" customFormat="1" ht="39" x14ac:dyDescent="0.3">
      <c r="A280" s="76"/>
      <c r="B280" s="96"/>
      <c r="C280" s="77"/>
      <c r="D280" s="78" t="s">
        <v>405</v>
      </c>
      <c r="E280" s="133">
        <f t="shared" ref="E280:J280" si="221">E20+E65+E67+E140+E68+E109</f>
        <v>19394792.240000002</v>
      </c>
      <c r="F280" s="133">
        <f t="shared" si="221"/>
        <v>3970249</v>
      </c>
      <c r="G280" s="133">
        <f t="shared" si="221"/>
        <v>0</v>
      </c>
      <c r="H280" s="133">
        <f t="shared" si="221"/>
        <v>3649346.6500000004</v>
      </c>
      <c r="I280" s="133">
        <f t="shared" si="221"/>
        <v>597514.65</v>
      </c>
      <c r="J280" s="133">
        <f t="shared" si="221"/>
        <v>0</v>
      </c>
      <c r="K280" s="134">
        <f t="shared" si="213"/>
        <v>18.8161162277034</v>
      </c>
      <c r="L280" s="133">
        <f t="shared" ref="L280:W280" si="222">L20+L65+L67+L140+L68+L109</f>
        <v>903840</v>
      </c>
      <c r="M280" s="133">
        <f t="shared" si="222"/>
        <v>903840</v>
      </c>
      <c r="N280" s="133">
        <f t="shared" si="222"/>
        <v>0</v>
      </c>
      <c r="O280" s="133">
        <f t="shared" si="222"/>
        <v>0</v>
      </c>
      <c r="P280" s="133">
        <f t="shared" si="222"/>
        <v>0</v>
      </c>
      <c r="Q280" s="133">
        <f t="shared" si="222"/>
        <v>903840</v>
      </c>
      <c r="R280" s="133">
        <f t="shared" si="222"/>
        <v>0</v>
      </c>
      <c r="S280" s="133">
        <f t="shared" si="222"/>
        <v>0</v>
      </c>
      <c r="T280" s="133">
        <f t="shared" si="222"/>
        <v>0</v>
      </c>
      <c r="U280" s="133">
        <f t="shared" si="222"/>
        <v>0</v>
      </c>
      <c r="V280" s="133">
        <f t="shared" si="222"/>
        <v>0</v>
      </c>
      <c r="W280" s="133">
        <f t="shared" si="222"/>
        <v>0</v>
      </c>
      <c r="X280" s="135">
        <f t="shared" si="215"/>
        <v>0</v>
      </c>
      <c r="Y280" s="136">
        <f t="shared" si="214"/>
        <v>3649346.6500000004</v>
      </c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  <c r="TH280" s="23"/>
      <c r="TI280" s="23"/>
    </row>
    <row r="281" spans="1:529" s="24" customFormat="1" ht="18.75" customHeight="1" x14ac:dyDescent="0.3">
      <c r="A281" s="76"/>
      <c r="B281" s="96"/>
      <c r="C281" s="96"/>
      <c r="D281" s="105" t="s">
        <v>422</v>
      </c>
      <c r="E281" s="133">
        <f t="shared" ref="E281:Q281" si="223">E110+E231+E197</f>
        <v>0</v>
      </c>
      <c r="F281" s="133">
        <f t="shared" si="223"/>
        <v>0</v>
      </c>
      <c r="G281" s="133">
        <f t="shared" si="223"/>
        <v>0</v>
      </c>
      <c r="H281" s="133">
        <f t="shared" ref="H281:J281" si="224">H110+H231+H197</f>
        <v>0</v>
      </c>
      <c r="I281" s="133">
        <f t="shared" si="224"/>
        <v>0</v>
      </c>
      <c r="J281" s="133">
        <f t="shared" si="224"/>
        <v>0</v>
      </c>
      <c r="K281" s="134"/>
      <c r="L281" s="133">
        <f t="shared" si="223"/>
        <v>127771665.12</v>
      </c>
      <c r="M281" s="133">
        <f t="shared" si="223"/>
        <v>127771665.12</v>
      </c>
      <c r="N281" s="133">
        <f t="shared" si="223"/>
        <v>0</v>
      </c>
      <c r="O281" s="133">
        <f t="shared" si="223"/>
        <v>0</v>
      </c>
      <c r="P281" s="133">
        <f t="shared" si="223"/>
        <v>0</v>
      </c>
      <c r="Q281" s="133">
        <f t="shared" si="223"/>
        <v>127771665.12</v>
      </c>
      <c r="R281" s="133">
        <f t="shared" ref="R281:W281" si="225">R110+R231+R197</f>
        <v>0</v>
      </c>
      <c r="S281" s="133">
        <f t="shared" si="225"/>
        <v>0</v>
      </c>
      <c r="T281" s="133">
        <f t="shared" si="225"/>
        <v>0</v>
      </c>
      <c r="U281" s="133">
        <f t="shared" si="225"/>
        <v>0</v>
      </c>
      <c r="V281" s="133">
        <f t="shared" si="225"/>
        <v>0</v>
      </c>
      <c r="W281" s="133">
        <f t="shared" si="225"/>
        <v>0</v>
      </c>
      <c r="X281" s="135">
        <f t="shared" si="215"/>
        <v>0</v>
      </c>
      <c r="Y281" s="136">
        <f t="shared" si="214"/>
        <v>0</v>
      </c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  <c r="TI281" s="23"/>
    </row>
    <row r="282" spans="1:529" s="17" customFormat="1" ht="14.25" x14ac:dyDescent="0.2">
      <c r="A282" s="45"/>
      <c r="B282" s="46"/>
      <c r="C282" s="47"/>
      <c r="D282" s="48"/>
      <c r="E282" s="49">
        <f>E278-'дод 5'!D215</f>
        <v>0</v>
      </c>
      <c r="F282" s="49">
        <f>F278-'дод 5'!E215</f>
        <v>0</v>
      </c>
      <c r="G282" s="49">
        <f>G278-'дод 5'!F215</f>
        <v>0</v>
      </c>
      <c r="H282" s="49">
        <f>H278-'дод 5'!G215</f>
        <v>0</v>
      </c>
      <c r="I282" s="49">
        <f>I278-'дод 5'!H215</f>
        <v>0</v>
      </c>
      <c r="J282" s="49">
        <f>J278-'дод 5'!I215</f>
        <v>0</v>
      </c>
      <c r="K282" s="49">
        <f>K278-'дод 5'!J215</f>
        <v>0</v>
      </c>
      <c r="L282" s="49">
        <f>L278-'дод 5'!K215</f>
        <v>0</v>
      </c>
      <c r="M282" s="49">
        <f>M278-'дод 5'!L215</f>
        <v>0</v>
      </c>
      <c r="N282" s="49">
        <f>N278-'дод 5'!M215</f>
        <v>0</v>
      </c>
      <c r="O282" s="49">
        <f>O278-'дод 5'!N215</f>
        <v>0</v>
      </c>
      <c r="P282" s="49">
        <f>P278-'дод 5'!O215</f>
        <v>0</v>
      </c>
      <c r="Q282" s="49">
        <f>Q278-'дод 5'!P215</f>
        <v>0</v>
      </c>
      <c r="R282" s="49">
        <f>R278-'дод 5'!Q215</f>
        <v>0</v>
      </c>
      <c r="S282" s="49">
        <f>S278-'дод 5'!R215</f>
        <v>0</v>
      </c>
      <c r="T282" s="49">
        <f>T278-'дод 5'!S215</f>
        <v>0</v>
      </c>
      <c r="U282" s="49">
        <f>U278-'дод 5'!T215</f>
        <v>0</v>
      </c>
      <c r="V282" s="49">
        <f>V278-'дод 5'!U215</f>
        <v>0</v>
      </c>
      <c r="W282" s="49">
        <f>W278-'дод 5'!V215</f>
        <v>0</v>
      </c>
      <c r="X282" s="49">
        <f>X278-'дод 5'!W215</f>
        <v>0</v>
      </c>
      <c r="Y282" s="49">
        <f>Y278-'дод 5'!X215</f>
        <v>0</v>
      </c>
      <c r="Z282" s="49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  <c r="IW282" s="22"/>
      <c r="IX282" s="22"/>
      <c r="IY282" s="22"/>
      <c r="IZ282" s="22"/>
      <c r="JA282" s="22"/>
      <c r="JB282" s="22"/>
      <c r="JC282" s="22"/>
      <c r="JD282" s="22"/>
      <c r="JE282" s="22"/>
      <c r="JF282" s="22"/>
      <c r="JG282" s="22"/>
      <c r="JH282" s="22"/>
      <c r="JI282" s="22"/>
      <c r="JJ282" s="22"/>
      <c r="JK282" s="22"/>
      <c r="JL282" s="22"/>
      <c r="JM282" s="22"/>
      <c r="JN282" s="22"/>
      <c r="JO282" s="22"/>
      <c r="JP282" s="22"/>
      <c r="JQ282" s="22"/>
      <c r="JR282" s="22"/>
      <c r="JS282" s="22"/>
      <c r="JT282" s="22"/>
      <c r="JU282" s="22"/>
      <c r="JV282" s="22"/>
      <c r="JW282" s="22"/>
      <c r="JX282" s="22"/>
      <c r="JY282" s="22"/>
      <c r="JZ282" s="22"/>
      <c r="KA282" s="22"/>
      <c r="KB282" s="22"/>
      <c r="KC282" s="22"/>
      <c r="KD282" s="22"/>
      <c r="KE282" s="22"/>
      <c r="KF282" s="22"/>
      <c r="KG282" s="22"/>
      <c r="KH282" s="22"/>
      <c r="KI282" s="22"/>
      <c r="KJ282" s="22"/>
      <c r="KK282" s="22"/>
      <c r="KL282" s="22"/>
      <c r="KM282" s="22"/>
      <c r="KN282" s="22"/>
      <c r="KO282" s="22"/>
      <c r="KP282" s="22"/>
      <c r="KQ282" s="22"/>
      <c r="KR282" s="22"/>
      <c r="KS282" s="22"/>
      <c r="KT282" s="22"/>
      <c r="KU282" s="22"/>
      <c r="KV282" s="22"/>
      <c r="KW282" s="22"/>
      <c r="KX282" s="22"/>
      <c r="KY282" s="22"/>
      <c r="KZ282" s="22"/>
      <c r="LA282" s="22"/>
      <c r="LB282" s="22"/>
      <c r="LC282" s="22"/>
      <c r="LD282" s="22"/>
      <c r="LE282" s="22"/>
      <c r="LF282" s="22"/>
      <c r="LG282" s="22"/>
      <c r="LH282" s="22"/>
      <c r="LI282" s="22"/>
      <c r="LJ282" s="22"/>
      <c r="LK282" s="22"/>
      <c r="LL282" s="22"/>
      <c r="LM282" s="22"/>
      <c r="LN282" s="22"/>
      <c r="LO282" s="22"/>
      <c r="LP282" s="22"/>
      <c r="LQ282" s="22"/>
      <c r="LR282" s="22"/>
      <c r="LS282" s="22"/>
      <c r="LT282" s="22"/>
      <c r="LU282" s="22"/>
      <c r="LV282" s="22"/>
      <c r="LW282" s="22"/>
      <c r="LX282" s="22"/>
      <c r="LY282" s="22"/>
      <c r="LZ282" s="22"/>
      <c r="MA282" s="22"/>
      <c r="MB282" s="22"/>
      <c r="MC282" s="22"/>
      <c r="MD282" s="22"/>
      <c r="ME282" s="22"/>
      <c r="MF282" s="22"/>
      <c r="MG282" s="22"/>
      <c r="MH282" s="22"/>
      <c r="MI282" s="22"/>
      <c r="MJ282" s="22"/>
      <c r="MK282" s="22"/>
      <c r="ML282" s="22"/>
      <c r="MM282" s="22"/>
      <c r="MN282" s="22"/>
      <c r="MO282" s="22"/>
      <c r="MP282" s="22"/>
      <c r="MQ282" s="22"/>
      <c r="MR282" s="22"/>
      <c r="MS282" s="22"/>
      <c r="MT282" s="22"/>
      <c r="MU282" s="22"/>
      <c r="MV282" s="22"/>
      <c r="MW282" s="22"/>
      <c r="MX282" s="22"/>
      <c r="MY282" s="22"/>
      <c r="MZ282" s="22"/>
      <c r="NA282" s="22"/>
      <c r="NB282" s="22"/>
      <c r="NC282" s="22"/>
      <c r="ND282" s="22"/>
      <c r="NE282" s="22"/>
      <c r="NF282" s="22"/>
      <c r="NG282" s="22"/>
      <c r="NH282" s="22"/>
      <c r="NI282" s="22"/>
      <c r="NJ282" s="22"/>
      <c r="NK282" s="22"/>
      <c r="NL282" s="22"/>
      <c r="NM282" s="22"/>
      <c r="NN282" s="22"/>
      <c r="NO282" s="22"/>
      <c r="NP282" s="22"/>
      <c r="NQ282" s="22"/>
      <c r="NR282" s="22"/>
      <c r="NS282" s="22"/>
      <c r="NT282" s="22"/>
      <c r="NU282" s="22"/>
      <c r="NV282" s="22"/>
      <c r="NW282" s="22"/>
      <c r="NX282" s="22"/>
      <c r="NY282" s="22"/>
      <c r="NZ282" s="22"/>
      <c r="OA282" s="22"/>
      <c r="OB282" s="22"/>
      <c r="OC282" s="22"/>
      <c r="OD282" s="22"/>
      <c r="OE282" s="22"/>
      <c r="OF282" s="22"/>
      <c r="OG282" s="22"/>
      <c r="OH282" s="22"/>
      <c r="OI282" s="22"/>
      <c r="OJ282" s="22"/>
      <c r="OK282" s="22"/>
      <c r="OL282" s="22"/>
      <c r="OM282" s="22"/>
      <c r="ON282" s="22"/>
      <c r="OO282" s="22"/>
      <c r="OP282" s="22"/>
      <c r="OQ282" s="22"/>
      <c r="OR282" s="22"/>
      <c r="OS282" s="22"/>
      <c r="OT282" s="22"/>
      <c r="OU282" s="22"/>
      <c r="OV282" s="22"/>
      <c r="OW282" s="22"/>
      <c r="OX282" s="22"/>
      <c r="OY282" s="22"/>
      <c r="OZ282" s="22"/>
      <c r="PA282" s="22"/>
      <c r="PB282" s="22"/>
      <c r="PC282" s="22"/>
      <c r="PD282" s="22"/>
      <c r="PE282" s="22"/>
      <c r="PF282" s="22"/>
      <c r="PG282" s="22"/>
      <c r="PH282" s="22"/>
      <c r="PI282" s="22"/>
      <c r="PJ282" s="22"/>
      <c r="PK282" s="22"/>
      <c r="PL282" s="22"/>
      <c r="PM282" s="22"/>
      <c r="PN282" s="22"/>
      <c r="PO282" s="22"/>
      <c r="PP282" s="22"/>
      <c r="PQ282" s="22"/>
      <c r="PR282" s="22"/>
      <c r="PS282" s="22"/>
      <c r="PT282" s="22"/>
      <c r="PU282" s="22"/>
      <c r="PV282" s="22"/>
      <c r="PW282" s="22"/>
      <c r="PX282" s="22"/>
      <c r="PY282" s="22"/>
      <c r="PZ282" s="22"/>
      <c r="QA282" s="22"/>
      <c r="QB282" s="22"/>
      <c r="QC282" s="22"/>
      <c r="QD282" s="22"/>
      <c r="QE282" s="22"/>
      <c r="QF282" s="22"/>
      <c r="QG282" s="22"/>
      <c r="QH282" s="22"/>
      <c r="QI282" s="22"/>
      <c r="QJ282" s="22"/>
      <c r="QK282" s="22"/>
      <c r="QL282" s="22"/>
      <c r="QM282" s="22"/>
      <c r="QN282" s="22"/>
      <c r="QO282" s="22"/>
      <c r="QP282" s="22"/>
      <c r="QQ282" s="22"/>
      <c r="QR282" s="22"/>
      <c r="QS282" s="22"/>
      <c r="QT282" s="22"/>
      <c r="QU282" s="22"/>
      <c r="QV282" s="22"/>
      <c r="QW282" s="22"/>
      <c r="QX282" s="22"/>
      <c r="QY282" s="22"/>
      <c r="QZ282" s="22"/>
      <c r="RA282" s="22"/>
      <c r="RB282" s="22"/>
      <c r="RC282" s="22"/>
      <c r="RD282" s="22"/>
      <c r="RE282" s="22"/>
      <c r="RF282" s="22"/>
      <c r="RG282" s="22"/>
      <c r="RH282" s="22"/>
      <c r="RI282" s="22"/>
      <c r="RJ282" s="22"/>
      <c r="RK282" s="22"/>
      <c r="RL282" s="22"/>
      <c r="RM282" s="22"/>
      <c r="RN282" s="22"/>
      <c r="RO282" s="22"/>
      <c r="RP282" s="22"/>
      <c r="RQ282" s="22"/>
      <c r="RR282" s="22"/>
      <c r="RS282" s="22"/>
      <c r="RT282" s="22"/>
      <c r="RU282" s="22"/>
      <c r="RV282" s="22"/>
      <c r="RW282" s="22"/>
      <c r="RX282" s="22"/>
      <c r="RY282" s="22"/>
      <c r="RZ282" s="22"/>
      <c r="SA282" s="22"/>
      <c r="SB282" s="22"/>
      <c r="SC282" s="22"/>
      <c r="SD282" s="22"/>
      <c r="SE282" s="22"/>
      <c r="SF282" s="22"/>
      <c r="SG282" s="22"/>
      <c r="SH282" s="22"/>
      <c r="SI282" s="22"/>
      <c r="SJ282" s="22"/>
      <c r="SK282" s="22"/>
      <c r="SL282" s="22"/>
      <c r="SM282" s="22"/>
      <c r="SN282" s="22"/>
      <c r="SO282" s="22"/>
      <c r="SP282" s="22"/>
      <c r="SQ282" s="22"/>
      <c r="SR282" s="22"/>
      <c r="SS282" s="22"/>
      <c r="ST282" s="22"/>
      <c r="SU282" s="22"/>
      <c r="SV282" s="22"/>
      <c r="SW282" s="22"/>
      <c r="SX282" s="22"/>
      <c r="SY282" s="22"/>
      <c r="SZ282" s="22"/>
      <c r="TA282" s="22"/>
      <c r="TB282" s="22"/>
      <c r="TC282" s="22"/>
      <c r="TD282" s="22"/>
      <c r="TE282" s="22"/>
      <c r="TF282" s="22"/>
      <c r="TG282" s="22"/>
      <c r="TH282" s="22"/>
      <c r="TI282" s="22"/>
    </row>
    <row r="283" spans="1:529" s="17" customFormat="1" ht="17.25" customHeight="1" x14ac:dyDescent="0.2">
      <c r="A283" s="45"/>
      <c r="B283" s="46"/>
      <c r="C283" s="47"/>
      <c r="D283" s="48"/>
      <c r="E283" s="49">
        <f>E279-'дод 5'!D216</f>
        <v>0</v>
      </c>
      <c r="F283" s="49">
        <f>F279-'дод 5'!E216</f>
        <v>0</v>
      </c>
      <c r="G283" s="49">
        <f>G279-'дод 5'!F216</f>
        <v>0</v>
      </c>
      <c r="H283" s="49">
        <f>H279-'дод 5'!G216</f>
        <v>0</v>
      </c>
      <c r="I283" s="49">
        <f>I279-'дод 5'!H216</f>
        <v>0</v>
      </c>
      <c r="J283" s="49">
        <f>J279-'дод 5'!I216</f>
        <v>0</v>
      </c>
      <c r="K283" s="49">
        <f>K279-'дод 5'!J216</f>
        <v>0</v>
      </c>
      <c r="L283" s="49">
        <f>L279-'дод 5'!K216</f>
        <v>0</v>
      </c>
      <c r="M283" s="49">
        <f>M279-'дод 5'!L216</f>
        <v>0</v>
      </c>
      <c r="N283" s="49">
        <f>N279-'дод 5'!M216</f>
        <v>0</v>
      </c>
      <c r="O283" s="49">
        <f>O279-'дод 5'!N216</f>
        <v>0</v>
      </c>
      <c r="P283" s="49">
        <f>P279-'дод 5'!O216</f>
        <v>0</v>
      </c>
      <c r="Q283" s="49">
        <f>Q279-'дод 5'!P216</f>
        <v>0</v>
      </c>
      <c r="R283" s="49">
        <f>R279-'дод 5'!Q216</f>
        <v>0</v>
      </c>
      <c r="S283" s="49">
        <f>S279-'дод 5'!R216</f>
        <v>0</v>
      </c>
      <c r="T283" s="49">
        <f>T279-'дод 5'!S216</f>
        <v>0</v>
      </c>
      <c r="U283" s="49">
        <f>U279-'дод 5'!T216</f>
        <v>0</v>
      </c>
      <c r="V283" s="49">
        <f>V279-'дод 5'!U216</f>
        <v>0</v>
      </c>
      <c r="W283" s="49">
        <f>W279-'дод 5'!V216</f>
        <v>0</v>
      </c>
      <c r="X283" s="49">
        <f>X279-'дод 5'!W216</f>
        <v>0</v>
      </c>
      <c r="Y283" s="49">
        <f>Y279-'дод 5'!X216</f>
        <v>0</v>
      </c>
      <c r="Z283" s="49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  <c r="IW283" s="22"/>
      <c r="IX283" s="22"/>
      <c r="IY283" s="22"/>
      <c r="IZ283" s="22"/>
      <c r="JA283" s="22"/>
      <c r="JB283" s="22"/>
      <c r="JC283" s="22"/>
      <c r="JD283" s="22"/>
      <c r="JE283" s="22"/>
      <c r="JF283" s="22"/>
      <c r="JG283" s="22"/>
      <c r="JH283" s="22"/>
      <c r="JI283" s="22"/>
      <c r="JJ283" s="22"/>
      <c r="JK283" s="22"/>
      <c r="JL283" s="22"/>
      <c r="JM283" s="22"/>
      <c r="JN283" s="22"/>
      <c r="JO283" s="22"/>
      <c r="JP283" s="22"/>
      <c r="JQ283" s="22"/>
      <c r="JR283" s="22"/>
      <c r="JS283" s="22"/>
      <c r="JT283" s="22"/>
      <c r="JU283" s="22"/>
      <c r="JV283" s="22"/>
      <c r="JW283" s="22"/>
      <c r="JX283" s="22"/>
      <c r="JY283" s="22"/>
      <c r="JZ283" s="22"/>
      <c r="KA283" s="22"/>
      <c r="KB283" s="22"/>
      <c r="KC283" s="22"/>
      <c r="KD283" s="22"/>
      <c r="KE283" s="22"/>
      <c r="KF283" s="22"/>
      <c r="KG283" s="22"/>
      <c r="KH283" s="22"/>
      <c r="KI283" s="22"/>
      <c r="KJ283" s="22"/>
      <c r="KK283" s="22"/>
      <c r="KL283" s="22"/>
      <c r="KM283" s="22"/>
      <c r="KN283" s="22"/>
      <c r="KO283" s="22"/>
      <c r="KP283" s="22"/>
      <c r="KQ283" s="22"/>
      <c r="KR283" s="22"/>
      <c r="KS283" s="22"/>
      <c r="KT283" s="22"/>
      <c r="KU283" s="22"/>
      <c r="KV283" s="22"/>
      <c r="KW283" s="22"/>
      <c r="KX283" s="22"/>
      <c r="KY283" s="22"/>
      <c r="KZ283" s="22"/>
      <c r="LA283" s="22"/>
      <c r="LB283" s="22"/>
      <c r="LC283" s="22"/>
      <c r="LD283" s="22"/>
      <c r="LE283" s="22"/>
      <c r="LF283" s="22"/>
      <c r="LG283" s="22"/>
      <c r="LH283" s="22"/>
      <c r="LI283" s="22"/>
      <c r="LJ283" s="22"/>
      <c r="LK283" s="22"/>
      <c r="LL283" s="22"/>
      <c r="LM283" s="22"/>
      <c r="LN283" s="22"/>
      <c r="LO283" s="22"/>
      <c r="LP283" s="22"/>
      <c r="LQ283" s="22"/>
      <c r="LR283" s="22"/>
      <c r="LS283" s="22"/>
      <c r="LT283" s="22"/>
      <c r="LU283" s="22"/>
      <c r="LV283" s="22"/>
      <c r="LW283" s="22"/>
      <c r="LX283" s="22"/>
      <c r="LY283" s="22"/>
      <c r="LZ283" s="22"/>
      <c r="MA283" s="22"/>
      <c r="MB283" s="22"/>
      <c r="MC283" s="22"/>
      <c r="MD283" s="22"/>
      <c r="ME283" s="22"/>
      <c r="MF283" s="22"/>
      <c r="MG283" s="22"/>
      <c r="MH283" s="22"/>
      <c r="MI283" s="22"/>
      <c r="MJ283" s="22"/>
      <c r="MK283" s="22"/>
      <c r="ML283" s="22"/>
      <c r="MM283" s="22"/>
      <c r="MN283" s="22"/>
      <c r="MO283" s="22"/>
      <c r="MP283" s="22"/>
      <c r="MQ283" s="22"/>
      <c r="MR283" s="22"/>
      <c r="MS283" s="22"/>
      <c r="MT283" s="22"/>
      <c r="MU283" s="22"/>
      <c r="MV283" s="22"/>
      <c r="MW283" s="22"/>
      <c r="MX283" s="22"/>
      <c r="MY283" s="22"/>
      <c r="MZ283" s="22"/>
      <c r="NA283" s="22"/>
      <c r="NB283" s="22"/>
      <c r="NC283" s="22"/>
      <c r="ND283" s="22"/>
      <c r="NE283" s="22"/>
      <c r="NF283" s="22"/>
      <c r="NG283" s="22"/>
      <c r="NH283" s="22"/>
      <c r="NI283" s="22"/>
      <c r="NJ283" s="22"/>
      <c r="NK283" s="22"/>
      <c r="NL283" s="22"/>
      <c r="NM283" s="22"/>
      <c r="NN283" s="22"/>
      <c r="NO283" s="22"/>
      <c r="NP283" s="22"/>
      <c r="NQ283" s="22"/>
      <c r="NR283" s="22"/>
      <c r="NS283" s="22"/>
      <c r="NT283" s="22"/>
      <c r="NU283" s="22"/>
      <c r="NV283" s="22"/>
      <c r="NW283" s="22"/>
      <c r="NX283" s="22"/>
      <c r="NY283" s="22"/>
      <c r="NZ283" s="22"/>
      <c r="OA283" s="22"/>
      <c r="OB283" s="22"/>
      <c r="OC283" s="22"/>
      <c r="OD283" s="22"/>
      <c r="OE283" s="22"/>
      <c r="OF283" s="22"/>
      <c r="OG283" s="22"/>
      <c r="OH283" s="22"/>
      <c r="OI283" s="22"/>
      <c r="OJ283" s="22"/>
      <c r="OK283" s="22"/>
      <c r="OL283" s="22"/>
      <c r="OM283" s="22"/>
      <c r="ON283" s="22"/>
      <c r="OO283" s="22"/>
      <c r="OP283" s="22"/>
      <c r="OQ283" s="22"/>
      <c r="OR283" s="22"/>
      <c r="OS283" s="22"/>
      <c r="OT283" s="22"/>
      <c r="OU283" s="22"/>
      <c r="OV283" s="22"/>
      <c r="OW283" s="22"/>
      <c r="OX283" s="22"/>
      <c r="OY283" s="22"/>
      <c r="OZ283" s="22"/>
      <c r="PA283" s="22"/>
      <c r="PB283" s="22"/>
      <c r="PC283" s="22"/>
      <c r="PD283" s="22"/>
      <c r="PE283" s="22"/>
      <c r="PF283" s="22"/>
      <c r="PG283" s="22"/>
      <c r="PH283" s="22"/>
      <c r="PI283" s="22"/>
      <c r="PJ283" s="22"/>
      <c r="PK283" s="22"/>
      <c r="PL283" s="22"/>
      <c r="PM283" s="22"/>
      <c r="PN283" s="22"/>
      <c r="PO283" s="22"/>
      <c r="PP283" s="22"/>
      <c r="PQ283" s="22"/>
      <c r="PR283" s="22"/>
      <c r="PS283" s="22"/>
      <c r="PT283" s="22"/>
      <c r="PU283" s="22"/>
      <c r="PV283" s="22"/>
      <c r="PW283" s="22"/>
      <c r="PX283" s="22"/>
      <c r="PY283" s="22"/>
      <c r="PZ283" s="22"/>
      <c r="QA283" s="22"/>
      <c r="QB283" s="22"/>
      <c r="QC283" s="22"/>
      <c r="QD283" s="22"/>
      <c r="QE283" s="22"/>
      <c r="QF283" s="22"/>
      <c r="QG283" s="22"/>
      <c r="QH283" s="22"/>
      <c r="QI283" s="22"/>
      <c r="QJ283" s="22"/>
      <c r="QK283" s="22"/>
      <c r="QL283" s="22"/>
      <c r="QM283" s="22"/>
      <c r="QN283" s="22"/>
      <c r="QO283" s="22"/>
      <c r="QP283" s="22"/>
      <c r="QQ283" s="22"/>
      <c r="QR283" s="22"/>
      <c r="QS283" s="22"/>
      <c r="QT283" s="22"/>
      <c r="QU283" s="22"/>
      <c r="QV283" s="22"/>
      <c r="QW283" s="22"/>
      <c r="QX283" s="22"/>
      <c r="QY283" s="22"/>
      <c r="QZ283" s="22"/>
      <c r="RA283" s="22"/>
      <c r="RB283" s="22"/>
      <c r="RC283" s="22"/>
      <c r="RD283" s="22"/>
      <c r="RE283" s="22"/>
      <c r="RF283" s="22"/>
      <c r="RG283" s="22"/>
      <c r="RH283" s="22"/>
      <c r="RI283" s="22"/>
      <c r="RJ283" s="22"/>
      <c r="RK283" s="22"/>
      <c r="RL283" s="22"/>
      <c r="RM283" s="22"/>
      <c r="RN283" s="22"/>
      <c r="RO283" s="22"/>
      <c r="RP283" s="22"/>
      <c r="RQ283" s="22"/>
      <c r="RR283" s="22"/>
      <c r="RS283" s="22"/>
      <c r="RT283" s="22"/>
      <c r="RU283" s="22"/>
      <c r="RV283" s="22"/>
      <c r="RW283" s="22"/>
      <c r="RX283" s="22"/>
      <c r="RY283" s="22"/>
      <c r="RZ283" s="22"/>
      <c r="SA283" s="22"/>
      <c r="SB283" s="22"/>
      <c r="SC283" s="22"/>
      <c r="SD283" s="22"/>
      <c r="SE283" s="22"/>
      <c r="SF283" s="22"/>
      <c r="SG283" s="22"/>
      <c r="SH283" s="22"/>
      <c r="SI283" s="22"/>
      <c r="SJ283" s="22"/>
      <c r="SK283" s="22"/>
      <c r="SL283" s="22"/>
      <c r="SM283" s="22"/>
      <c r="SN283" s="22"/>
      <c r="SO283" s="22"/>
      <c r="SP283" s="22"/>
      <c r="SQ283" s="22"/>
      <c r="SR283" s="22"/>
      <c r="SS283" s="22"/>
      <c r="ST283" s="22"/>
      <c r="SU283" s="22"/>
      <c r="SV283" s="22"/>
      <c r="SW283" s="22"/>
      <c r="SX283" s="22"/>
      <c r="SY283" s="22"/>
      <c r="SZ283" s="22"/>
      <c r="TA283" s="22"/>
      <c r="TB283" s="22"/>
      <c r="TC283" s="22"/>
      <c r="TD283" s="22"/>
      <c r="TE283" s="22"/>
      <c r="TF283" s="22"/>
      <c r="TG283" s="22"/>
      <c r="TH283" s="22"/>
      <c r="TI283" s="22"/>
    </row>
    <row r="284" spans="1:529" s="17" customFormat="1" ht="23.25" customHeight="1" x14ac:dyDescent="0.2">
      <c r="A284" s="45"/>
      <c r="B284" s="46"/>
      <c r="C284" s="47"/>
      <c r="D284" s="48"/>
      <c r="E284" s="49">
        <f>E280-'дод 5'!D217</f>
        <v>0</v>
      </c>
      <c r="F284" s="49">
        <f>F280-'дод 5'!E217</f>
        <v>0</v>
      </c>
      <c r="G284" s="49">
        <f>G280-'дод 5'!F217</f>
        <v>0</v>
      </c>
      <c r="H284" s="49">
        <f>H280-'дод 5'!G217</f>
        <v>0</v>
      </c>
      <c r="I284" s="49">
        <f>I280-'дод 5'!H217</f>
        <v>0</v>
      </c>
      <c r="J284" s="49">
        <f>J280-'дод 5'!I217</f>
        <v>0</v>
      </c>
      <c r="K284" s="49">
        <f>K280-'дод 5'!J217</f>
        <v>0</v>
      </c>
      <c r="L284" s="49">
        <f>L280-'дод 5'!K217</f>
        <v>0</v>
      </c>
      <c r="M284" s="49">
        <f>M280-'дод 5'!L217</f>
        <v>0</v>
      </c>
      <c r="N284" s="49">
        <f>N280-'дод 5'!M217</f>
        <v>0</v>
      </c>
      <c r="O284" s="49">
        <f>O280-'дод 5'!N217</f>
        <v>0</v>
      </c>
      <c r="P284" s="49">
        <f>P280-'дод 5'!O217</f>
        <v>0</v>
      </c>
      <c r="Q284" s="49">
        <f>Q280-'дод 5'!P217</f>
        <v>0</v>
      </c>
      <c r="R284" s="49">
        <f>R280-'дод 5'!Q217</f>
        <v>0</v>
      </c>
      <c r="S284" s="49">
        <f>S280-'дод 5'!R217</f>
        <v>0</v>
      </c>
      <c r="T284" s="49">
        <f>T280-'дод 5'!S217</f>
        <v>0</v>
      </c>
      <c r="U284" s="49">
        <f>U280-'дод 5'!T217</f>
        <v>0</v>
      </c>
      <c r="V284" s="49">
        <f>V280-'дод 5'!U217</f>
        <v>0</v>
      </c>
      <c r="W284" s="49">
        <f>W280-'дод 5'!V217</f>
        <v>0</v>
      </c>
      <c r="X284" s="49">
        <f>X280-'дод 5'!W217</f>
        <v>0</v>
      </c>
      <c r="Y284" s="49">
        <f>Y280-'дод 5'!X217</f>
        <v>0</v>
      </c>
      <c r="Z284" s="49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  <c r="IW284" s="22"/>
      <c r="IX284" s="22"/>
      <c r="IY284" s="22"/>
      <c r="IZ284" s="22"/>
      <c r="JA284" s="22"/>
      <c r="JB284" s="22"/>
      <c r="JC284" s="22"/>
      <c r="JD284" s="22"/>
      <c r="JE284" s="22"/>
      <c r="JF284" s="22"/>
      <c r="JG284" s="22"/>
      <c r="JH284" s="22"/>
      <c r="JI284" s="22"/>
      <c r="JJ284" s="22"/>
      <c r="JK284" s="22"/>
      <c r="JL284" s="22"/>
      <c r="JM284" s="22"/>
      <c r="JN284" s="22"/>
      <c r="JO284" s="22"/>
      <c r="JP284" s="22"/>
      <c r="JQ284" s="22"/>
      <c r="JR284" s="22"/>
      <c r="JS284" s="22"/>
      <c r="JT284" s="22"/>
      <c r="JU284" s="22"/>
      <c r="JV284" s="22"/>
      <c r="JW284" s="22"/>
      <c r="JX284" s="22"/>
      <c r="JY284" s="22"/>
      <c r="JZ284" s="22"/>
      <c r="KA284" s="22"/>
      <c r="KB284" s="22"/>
      <c r="KC284" s="22"/>
      <c r="KD284" s="22"/>
      <c r="KE284" s="22"/>
      <c r="KF284" s="22"/>
      <c r="KG284" s="22"/>
      <c r="KH284" s="22"/>
      <c r="KI284" s="22"/>
      <c r="KJ284" s="22"/>
      <c r="KK284" s="22"/>
      <c r="KL284" s="22"/>
      <c r="KM284" s="22"/>
      <c r="KN284" s="22"/>
      <c r="KO284" s="22"/>
      <c r="KP284" s="22"/>
      <c r="KQ284" s="22"/>
      <c r="KR284" s="22"/>
      <c r="KS284" s="22"/>
      <c r="KT284" s="22"/>
      <c r="KU284" s="22"/>
      <c r="KV284" s="22"/>
      <c r="KW284" s="22"/>
      <c r="KX284" s="22"/>
      <c r="KY284" s="22"/>
      <c r="KZ284" s="22"/>
      <c r="LA284" s="22"/>
      <c r="LB284" s="22"/>
      <c r="LC284" s="22"/>
      <c r="LD284" s="22"/>
      <c r="LE284" s="22"/>
      <c r="LF284" s="22"/>
      <c r="LG284" s="22"/>
      <c r="LH284" s="22"/>
      <c r="LI284" s="22"/>
      <c r="LJ284" s="22"/>
      <c r="LK284" s="22"/>
      <c r="LL284" s="22"/>
      <c r="LM284" s="22"/>
      <c r="LN284" s="22"/>
      <c r="LO284" s="22"/>
      <c r="LP284" s="22"/>
      <c r="LQ284" s="22"/>
      <c r="LR284" s="22"/>
      <c r="LS284" s="22"/>
      <c r="LT284" s="22"/>
      <c r="LU284" s="22"/>
      <c r="LV284" s="22"/>
      <c r="LW284" s="22"/>
      <c r="LX284" s="22"/>
      <c r="LY284" s="22"/>
      <c r="LZ284" s="22"/>
      <c r="MA284" s="22"/>
      <c r="MB284" s="22"/>
      <c r="MC284" s="22"/>
      <c r="MD284" s="22"/>
      <c r="ME284" s="22"/>
      <c r="MF284" s="22"/>
      <c r="MG284" s="22"/>
      <c r="MH284" s="22"/>
      <c r="MI284" s="22"/>
      <c r="MJ284" s="22"/>
      <c r="MK284" s="22"/>
      <c r="ML284" s="22"/>
      <c r="MM284" s="22"/>
      <c r="MN284" s="22"/>
      <c r="MO284" s="22"/>
      <c r="MP284" s="22"/>
      <c r="MQ284" s="22"/>
      <c r="MR284" s="22"/>
      <c r="MS284" s="22"/>
      <c r="MT284" s="22"/>
      <c r="MU284" s="22"/>
      <c r="MV284" s="22"/>
      <c r="MW284" s="22"/>
      <c r="MX284" s="22"/>
      <c r="MY284" s="22"/>
      <c r="MZ284" s="22"/>
      <c r="NA284" s="22"/>
      <c r="NB284" s="22"/>
      <c r="NC284" s="22"/>
      <c r="ND284" s="22"/>
      <c r="NE284" s="22"/>
      <c r="NF284" s="22"/>
      <c r="NG284" s="22"/>
      <c r="NH284" s="22"/>
      <c r="NI284" s="22"/>
      <c r="NJ284" s="22"/>
      <c r="NK284" s="22"/>
      <c r="NL284" s="22"/>
      <c r="NM284" s="22"/>
      <c r="NN284" s="22"/>
      <c r="NO284" s="22"/>
      <c r="NP284" s="22"/>
      <c r="NQ284" s="22"/>
      <c r="NR284" s="22"/>
      <c r="NS284" s="22"/>
      <c r="NT284" s="22"/>
      <c r="NU284" s="22"/>
      <c r="NV284" s="22"/>
      <c r="NW284" s="22"/>
      <c r="NX284" s="22"/>
      <c r="NY284" s="22"/>
      <c r="NZ284" s="22"/>
      <c r="OA284" s="22"/>
      <c r="OB284" s="22"/>
      <c r="OC284" s="22"/>
      <c r="OD284" s="22"/>
      <c r="OE284" s="22"/>
      <c r="OF284" s="22"/>
      <c r="OG284" s="22"/>
      <c r="OH284" s="22"/>
      <c r="OI284" s="22"/>
      <c r="OJ284" s="22"/>
      <c r="OK284" s="22"/>
      <c r="OL284" s="22"/>
      <c r="OM284" s="22"/>
      <c r="ON284" s="22"/>
      <c r="OO284" s="22"/>
      <c r="OP284" s="22"/>
      <c r="OQ284" s="22"/>
      <c r="OR284" s="22"/>
      <c r="OS284" s="22"/>
      <c r="OT284" s="22"/>
      <c r="OU284" s="22"/>
      <c r="OV284" s="22"/>
      <c r="OW284" s="22"/>
      <c r="OX284" s="22"/>
      <c r="OY284" s="22"/>
      <c r="OZ284" s="22"/>
      <c r="PA284" s="22"/>
      <c r="PB284" s="22"/>
      <c r="PC284" s="22"/>
      <c r="PD284" s="22"/>
      <c r="PE284" s="22"/>
      <c r="PF284" s="22"/>
      <c r="PG284" s="22"/>
      <c r="PH284" s="22"/>
      <c r="PI284" s="22"/>
      <c r="PJ284" s="22"/>
      <c r="PK284" s="22"/>
      <c r="PL284" s="22"/>
      <c r="PM284" s="22"/>
      <c r="PN284" s="22"/>
      <c r="PO284" s="22"/>
      <c r="PP284" s="22"/>
      <c r="PQ284" s="22"/>
      <c r="PR284" s="22"/>
      <c r="PS284" s="22"/>
      <c r="PT284" s="22"/>
      <c r="PU284" s="22"/>
      <c r="PV284" s="22"/>
      <c r="PW284" s="22"/>
      <c r="PX284" s="22"/>
      <c r="PY284" s="22"/>
      <c r="PZ284" s="22"/>
      <c r="QA284" s="22"/>
      <c r="QB284" s="22"/>
      <c r="QC284" s="22"/>
      <c r="QD284" s="22"/>
      <c r="QE284" s="22"/>
      <c r="QF284" s="22"/>
      <c r="QG284" s="22"/>
      <c r="QH284" s="22"/>
      <c r="QI284" s="22"/>
      <c r="QJ284" s="22"/>
      <c r="QK284" s="22"/>
      <c r="QL284" s="22"/>
      <c r="QM284" s="22"/>
      <c r="QN284" s="22"/>
      <c r="QO284" s="22"/>
      <c r="QP284" s="22"/>
      <c r="QQ284" s="22"/>
      <c r="QR284" s="22"/>
      <c r="QS284" s="22"/>
      <c r="QT284" s="22"/>
      <c r="QU284" s="22"/>
      <c r="QV284" s="22"/>
      <c r="QW284" s="22"/>
      <c r="QX284" s="22"/>
      <c r="QY284" s="22"/>
      <c r="QZ284" s="22"/>
      <c r="RA284" s="22"/>
      <c r="RB284" s="22"/>
      <c r="RC284" s="22"/>
      <c r="RD284" s="22"/>
      <c r="RE284" s="22"/>
      <c r="RF284" s="22"/>
      <c r="RG284" s="22"/>
      <c r="RH284" s="22"/>
      <c r="RI284" s="22"/>
      <c r="RJ284" s="22"/>
      <c r="RK284" s="22"/>
      <c r="RL284" s="22"/>
      <c r="RM284" s="22"/>
      <c r="RN284" s="22"/>
      <c r="RO284" s="22"/>
      <c r="RP284" s="22"/>
      <c r="RQ284" s="22"/>
      <c r="RR284" s="22"/>
      <c r="RS284" s="22"/>
      <c r="RT284" s="22"/>
      <c r="RU284" s="22"/>
      <c r="RV284" s="22"/>
      <c r="RW284" s="22"/>
      <c r="RX284" s="22"/>
      <c r="RY284" s="22"/>
      <c r="RZ284" s="22"/>
      <c r="SA284" s="22"/>
      <c r="SB284" s="22"/>
      <c r="SC284" s="22"/>
      <c r="SD284" s="22"/>
      <c r="SE284" s="22"/>
      <c r="SF284" s="22"/>
      <c r="SG284" s="22"/>
      <c r="SH284" s="22"/>
      <c r="SI284" s="22"/>
      <c r="SJ284" s="22"/>
      <c r="SK284" s="22"/>
      <c r="SL284" s="22"/>
      <c r="SM284" s="22"/>
      <c r="SN284" s="22"/>
      <c r="SO284" s="22"/>
      <c r="SP284" s="22"/>
      <c r="SQ284" s="22"/>
      <c r="SR284" s="22"/>
      <c r="SS284" s="22"/>
      <c r="ST284" s="22"/>
      <c r="SU284" s="22"/>
      <c r="SV284" s="22"/>
      <c r="SW284" s="22"/>
      <c r="SX284" s="22"/>
      <c r="SY284" s="22"/>
      <c r="SZ284" s="22"/>
      <c r="TA284" s="22"/>
      <c r="TB284" s="22"/>
      <c r="TC284" s="22"/>
      <c r="TD284" s="22"/>
      <c r="TE284" s="22"/>
      <c r="TF284" s="22"/>
      <c r="TG284" s="22"/>
      <c r="TH284" s="22"/>
      <c r="TI284" s="22"/>
    </row>
    <row r="285" spans="1:529" s="17" customFormat="1" ht="14.25" x14ac:dyDescent="0.2">
      <c r="A285" s="45"/>
      <c r="B285" s="46"/>
      <c r="C285" s="47"/>
      <c r="D285" s="48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  <c r="IW285" s="22"/>
      <c r="IX285" s="22"/>
      <c r="IY285" s="22"/>
      <c r="IZ285" s="22"/>
      <c r="JA285" s="22"/>
      <c r="JB285" s="22"/>
      <c r="JC285" s="22"/>
      <c r="JD285" s="22"/>
      <c r="JE285" s="22"/>
      <c r="JF285" s="22"/>
      <c r="JG285" s="22"/>
      <c r="JH285" s="22"/>
      <c r="JI285" s="22"/>
      <c r="JJ285" s="22"/>
      <c r="JK285" s="22"/>
      <c r="JL285" s="22"/>
      <c r="JM285" s="22"/>
      <c r="JN285" s="22"/>
      <c r="JO285" s="22"/>
      <c r="JP285" s="22"/>
      <c r="JQ285" s="22"/>
      <c r="JR285" s="22"/>
      <c r="JS285" s="22"/>
      <c r="JT285" s="22"/>
      <c r="JU285" s="22"/>
      <c r="JV285" s="22"/>
      <c r="JW285" s="22"/>
      <c r="JX285" s="22"/>
      <c r="JY285" s="22"/>
      <c r="JZ285" s="22"/>
      <c r="KA285" s="22"/>
      <c r="KB285" s="22"/>
      <c r="KC285" s="22"/>
      <c r="KD285" s="22"/>
      <c r="KE285" s="22"/>
      <c r="KF285" s="22"/>
      <c r="KG285" s="22"/>
      <c r="KH285" s="22"/>
      <c r="KI285" s="22"/>
      <c r="KJ285" s="22"/>
      <c r="KK285" s="22"/>
      <c r="KL285" s="22"/>
      <c r="KM285" s="22"/>
      <c r="KN285" s="22"/>
      <c r="KO285" s="22"/>
      <c r="KP285" s="22"/>
      <c r="KQ285" s="22"/>
      <c r="KR285" s="22"/>
      <c r="KS285" s="22"/>
      <c r="KT285" s="22"/>
      <c r="KU285" s="22"/>
      <c r="KV285" s="22"/>
      <c r="KW285" s="22"/>
      <c r="KX285" s="22"/>
      <c r="KY285" s="22"/>
      <c r="KZ285" s="22"/>
      <c r="LA285" s="22"/>
      <c r="LB285" s="22"/>
      <c r="LC285" s="22"/>
      <c r="LD285" s="22"/>
      <c r="LE285" s="22"/>
      <c r="LF285" s="22"/>
      <c r="LG285" s="22"/>
      <c r="LH285" s="22"/>
      <c r="LI285" s="22"/>
      <c r="LJ285" s="22"/>
      <c r="LK285" s="22"/>
      <c r="LL285" s="22"/>
      <c r="LM285" s="22"/>
      <c r="LN285" s="22"/>
      <c r="LO285" s="22"/>
      <c r="LP285" s="22"/>
      <c r="LQ285" s="22"/>
      <c r="LR285" s="22"/>
      <c r="LS285" s="22"/>
      <c r="LT285" s="22"/>
      <c r="LU285" s="22"/>
      <c r="LV285" s="22"/>
      <c r="LW285" s="22"/>
      <c r="LX285" s="22"/>
      <c r="LY285" s="22"/>
      <c r="LZ285" s="22"/>
      <c r="MA285" s="22"/>
      <c r="MB285" s="22"/>
      <c r="MC285" s="22"/>
      <c r="MD285" s="22"/>
      <c r="ME285" s="22"/>
      <c r="MF285" s="22"/>
      <c r="MG285" s="22"/>
      <c r="MH285" s="22"/>
      <c r="MI285" s="22"/>
      <c r="MJ285" s="22"/>
      <c r="MK285" s="22"/>
      <c r="ML285" s="22"/>
      <c r="MM285" s="22"/>
      <c r="MN285" s="22"/>
      <c r="MO285" s="22"/>
      <c r="MP285" s="22"/>
      <c r="MQ285" s="22"/>
      <c r="MR285" s="22"/>
      <c r="MS285" s="22"/>
      <c r="MT285" s="22"/>
      <c r="MU285" s="22"/>
      <c r="MV285" s="22"/>
      <c r="MW285" s="22"/>
      <c r="MX285" s="22"/>
      <c r="MY285" s="22"/>
      <c r="MZ285" s="22"/>
      <c r="NA285" s="22"/>
      <c r="NB285" s="22"/>
      <c r="NC285" s="22"/>
      <c r="ND285" s="22"/>
      <c r="NE285" s="22"/>
      <c r="NF285" s="22"/>
      <c r="NG285" s="22"/>
      <c r="NH285" s="22"/>
      <c r="NI285" s="22"/>
      <c r="NJ285" s="22"/>
      <c r="NK285" s="22"/>
      <c r="NL285" s="22"/>
      <c r="NM285" s="22"/>
      <c r="NN285" s="22"/>
      <c r="NO285" s="22"/>
      <c r="NP285" s="22"/>
      <c r="NQ285" s="22"/>
      <c r="NR285" s="22"/>
      <c r="NS285" s="22"/>
      <c r="NT285" s="22"/>
      <c r="NU285" s="22"/>
      <c r="NV285" s="22"/>
      <c r="NW285" s="22"/>
      <c r="NX285" s="22"/>
      <c r="NY285" s="22"/>
      <c r="NZ285" s="22"/>
      <c r="OA285" s="22"/>
      <c r="OB285" s="22"/>
      <c r="OC285" s="22"/>
      <c r="OD285" s="22"/>
      <c r="OE285" s="22"/>
      <c r="OF285" s="22"/>
      <c r="OG285" s="22"/>
      <c r="OH285" s="22"/>
      <c r="OI285" s="22"/>
      <c r="OJ285" s="22"/>
      <c r="OK285" s="22"/>
      <c r="OL285" s="22"/>
      <c r="OM285" s="22"/>
      <c r="ON285" s="22"/>
      <c r="OO285" s="22"/>
      <c r="OP285" s="22"/>
      <c r="OQ285" s="22"/>
      <c r="OR285" s="22"/>
      <c r="OS285" s="22"/>
      <c r="OT285" s="22"/>
      <c r="OU285" s="22"/>
      <c r="OV285" s="22"/>
      <c r="OW285" s="22"/>
      <c r="OX285" s="22"/>
      <c r="OY285" s="22"/>
      <c r="OZ285" s="22"/>
      <c r="PA285" s="22"/>
      <c r="PB285" s="22"/>
      <c r="PC285" s="22"/>
      <c r="PD285" s="22"/>
      <c r="PE285" s="22"/>
      <c r="PF285" s="22"/>
      <c r="PG285" s="22"/>
      <c r="PH285" s="22"/>
      <c r="PI285" s="22"/>
      <c r="PJ285" s="22"/>
      <c r="PK285" s="22"/>
      <c r="PL285" s="22"/>
      <c r="PM285" s="22"/>
      <c r="PN285" s="22"/>
      <c r="PO285" s="22"/>
      <c r="PP285" s="22"/>
      <c r="PQ285" s="22"/>
      <c r="PR285" s="22"/>
      <c r="PS285" s="22"/>
      <c r="PT285" s="22"/>
      <c r="PU285" s="22"/>
      <c r="PV285" s="22"/>
      <c r="PW285" s="22"/>
      <c r="PX285" s="22"/>
      <c r="PY285" s="22"/>
      <c r="PZ285" s="22"/>
      <c r="QA285" s="22"/>
      <c r="QB285" s="22"/>
      <c r="QC285" s="22"/>
      <c r="QD285" s="22"/>
      <c r="QE285" s="22"/>
      <c r="QF285" s="22"/>
      <c r="QG285" s="22"/>
      <c r="QH285" s="22"/>
      <c r="QI285" s="22"/>
      <c r="QJ285" s="22"/>
      <c r="QK285" s="22"/>
      <c r="QL285" s="22"/>
      <c r="QM285" s="22"/>
      <c r="QN285" s="22"/>
      <c r="QO285" s="22"/>
      <c r="QP285" s="22"/>
      <c r="QQ285" s="22"/>
      <c r="QR285" s="22"/>
      <c r="QS285" s="22"/>
      <c r="QT285" s="22"/>
      <c r="QU285" s="22"/>
      <c r="QV285" s="22"/>
      <c r="QW285" s="22"/>
      <c r="QX285" s="22"/>
      <c r="QY285" s="22"/>
      <c r="QZ285" s="22"/>
      <c r="RA285" s="22"/>
      <c r="RB285" s="22"/>
      <c r="RC285" s="22"/>
      <c r="RD285" s="22"/>
      <c r="RE285" s="22"/>
      <c r="RF285" s="22"/>
      <c r="RG285" s="22"/>
      <c r="RH285" s="22"/>
      <c r="RI285" s="22"/>
      <c r="RJ285" s="22"/>
      <c r="RK285" s="22"/>
      <c r="RL285" s="22"/>
      <c r="RM285" s="22"/>
      <c r="RN285" s="22"/>
      <c r="RO285" s="22"/>
      <c r="RP285" s="22"/>
      <c r="RQ285" s="22"/>
      <c r="RR285" s="22"/>
      <c r="RS285" s="22"/>
      <c r="RT285" s="22"/>
      <c r="RU285" s="22"/>
      <c r="RV285" s="22"/>
      <c r="RW285" s="22"/>
      <c r="RX285" s="22"/>
      <c r="RY285" s="22"/>
      <c r="RZ285" s="22"/>
      <c r="SA285" s="22"/>
      <c r="SB285" s="22"/>
      <c r="SC285" s="22"/>
      <c r="SD285" s="22"/>
      <c r="SE285" s="22"/>
      <c r="SF285" s="22"/>
      <c r="SG285" s="22"/>
      <c r="SH285" s="22"/>
      <c r="SI285" s="22"/>
      <c r="SJ285" s="22"/>
      <c r="SK285" s="22"/>
      <c r="SL285" s="22"/>
      <c r="SM285" s="22"/>
      <c r="SN285" s="22"/>
      <c r="SO285" s="22"/>
      <c r="SP285" s="22"/>
      <c r="SQ285" s="22"/>
      <c r="SR285" s="22"/>
      <c r="SS285" s="22"/>
      <c r="ST285" s="22"/>
      <c r="SU285" s="22"/>
      <c r="SV285" s="22"/>
      <c r="SW285" s="22"/>
      <c r="SX285" s="22"/>
      <c r="SY285" s="22"/>
      <c r="SZ285" s="22"/>
      <c r="TA285" s="22"/>
      <c r="TB285" s="22"/>
      <c r="TC285" s="22"/>
      <c r="TD285" s="22"/>
      <c r="TE285" s="22"/>
      <c r="TF285" s="22"/>
      <c r="TG285" s="22"/>
      <c r="TH285" s="22"/>
      <c r="TI285" s="22"/>
    </row>
    <row r="286" spans="1:529" s="17" customFormat="1" ht="14.25" x14ac:dyDescent="0.2">
      <c r="A286" s="45"/>
      <c r="B286" s="46"/>
      <c r="C286" s="47"/>
      <c r="D286" s="48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  <c r="IW286" s="22"/>
      <c r="IX286" s="22"/>
      <c r="IY286" s="22"/>
      <c r="IZ286" s="22"/>
      <c r="JA286" s="22"/>
      <c r="JB286" s="22"/>
      <c r="JC286" s="22"/>
      <c r="JD286" s="22"/>
      <c r="JE286" s="22"/>
      <c r="JF286" s="22"/>
      <c r="JG286" s="22"/>
      <c r="JH286" s="22"/>
      <c r="JI286" s="22"/>
      <c r="JJ286" s="22"/>
      <c r="JK286" s="22"/>
      <c r="JL286" s="22"/>
      <c r="JM286" s="22"/>
      <c r="JN286" s="22"/>
      <c r="JO286" s="22"/>
      <c r="JP286" s="22"/>
      <c r="JQ286" s="22"/>
      <c r="JR286" s="22"/>
      <c r="JS286" s="22"/>
      <c r="JT286" s="22"/>
      <c r="JU286" s="22"/>
      <c r="JV286" s="22"/>
      <c r="JW286" s="22"/>
      <c r="JX286" s="22"/>
      <c r="JY286" s="22"/>
      <c r="JZ286" s="22"/>
      <c r="KA286" s="22"/>
      <c r="KB286" s="22"/>
      <c r="KC286" s="22"/>
      <c r="KD286" s="22"/>
      <c r="KE286" s="22"/>
      <c r="KF286" s="22"/>
      <c r="KG286" s="22"/>
      <c r="KH286" s="22"/>
      <c r="KI286" s="22"/>
      <c r="KJ286" s="22"/>
      <c r="KK286" s="22"/>
      <c r="KL286" s="22"/>
      <c r="KM286" s="22"/>
      <c r="KN286" s="22"/>
      <c r="KO286" s="22"/>
      <c r="KP286" s="22"/>
      <c r="KQ286" s="22"/>
      <c r="KR286" s="22"/>
      <c r="KS286" s="22"/>
      <c r="KT286" s="22"/>
      <c r="KU286" s="22"/>
      <c r="KV286" s="22"/>
      <c r="KW286" s="22"/>
      <c r="KX286" s="22"/>
      <c r="KY286" s="22"/>
      <c r="KZ286" s="22"/>
      <c r="LA286" s="22"/>
      <c r="LB286" s="22"/>
      <c r="LC286" s="22"/>
      <c r="LD286" s="22"/>
      <c r="LE286" s="22"/>
      <c r="LF286" s="22"/>
      <c r="LG286" s="22"/>
      <c r="LH286" s="22"/>
      <c r="LI286" s="22"/>
      <c r="LJ286" s="22"/>
      <c r="LK286" s="22"/>
      <c r="LL286" s="22"/>
      <c r="LM286" s="22"/>
      <c r="LN286" s="22"/>
      <c r="LO286" s="22"/>
      <c r="LP286" s="22"/>
      <c r="LQ286" s="22"/>
      <c r="LR286" s="22"/>
      <c r="LS286" s="22"/>
      <c r="LT286" s="22"/>
      <c r="LU286" s="22"/>
      <c r="LV286" s="22"/>
      <c r="LW286" s="22"/>
      <c r="LX286" s="22"/>
      <c r="LY286" s="22"/>
      <c r="LZ286" s="22"/>
      <c r="MA286" s="22"/>
      <c r="MB286" s="22"/>
      <c r="MC286" s="22"/>
      <c r="MD286" s="22"/>
      <c r="ME286" s="22"/>
      <c r="MF286" s="22"/>
      <c r="MG286" s="22"/>
      <c r="MH286" s="22"/>
      <c r="MI286" s="22"/>
      <c r="MJ286" s="22"/>
      <c r="MK286" s="22"/>
      <c r="ML286" s="22"/>
      <c r="MM286" s="22"/>
      <c r="MN286" s="22"/>
      <c r="MO286" s="22"/>
      <c r="MP286" s="22"/>
      <c r="MQ286" s="22"/>
      <c r="MR286" s="22"/>
      <c r="MS286" s="22"/>
      <c r="MT286" s="22"/>
      <c r="MU286" s="22"/>
      <c r="MV286" s="22"/>
      <c r="MW286" s="22"/>
      <c r="MX286" s="22"/>
      <c r="MY286" s="22"/>
      <c r="MZ286" s="22"/>
      <c r="NA286" s="22"/>
      <c r="NB286" s="22"/>
      <c r="NC286" s="22"/>
      <c r="ND286" s="22"/>
      <c r="NE286" s="22"/>
      <c r="NF286" s="22"/>
      <c r="NG286" s="22"/>
      <c r="NH286" s="22"/>
      <c r="NI286" s="22"/>
      <c r="NJ286" s="22"/>
      <c r="NK286" s="22"/>
      <c r="NL286" s="22"/>
      <c r="NM286" s="22"/>
      <c r="NN286" s="22"/>
      <c r="NO286" s="22"/>
      <c r="NP286" s="22"/>
      <c r="NQ286" s="22"/>
      <c r="NR286" s="22"/>
      <c r="NS286" s="22"/>
      <c r="NT286" s="22"/>
      <c r="NU286" s="22"/>
      <c r="NV286" s="22"/>
      <c r="NW286" s="22"/>
      <c r="NX286" s="22"/>
      <c r="NY286" s="22"/>
      <c r="NZ286" s="22"/>
      <c r="OA286" s="22"/>
      <c r="OB286" s="22"/>
      <c r="OC286" s="22"/>
      <c r="OD286" s="22"/>
      <c r="OE286" s="22"/>
      <c r="OF286" s="22"/>
      <c r="OG286" s="22"/>
      <c r="OH286" s="22"/>
      <c r="OI286" s="22"/>
      <c r="OJ286" s="22"/>
      <c r="OK286" s="22"/>
      <c r="OL286" s="22"/>
      <c r="OM286" s="22"/>
      <c r="ON286" s="22"/>
      <c r="OO286" s="22"/>
      <c r="OP286" s="22"/>
      <c r="OQ286" s="22"/>
      <c r="OR286" s="22"/>
      <c r="OS286" s="22"/>
      <c r="OT286" s="22"/>
      <c r="OU286" s="22"/>
      <c r="OV286" s="22"/>
      <c r="OW286" s="22"/>
      <c r="OX286" s="22"/>
      <c r="OY286" s="22"/>
      <c r="OZ286" s="22"/>
      <c r="PA286" s="22"/>
      <c r="PB286" s="22"/>
      <c r="PC286" s="22"/>
      <c r="PD286" s="22"/>
      <c r="PE286" s="22"/>
      <c r="PF286" s="22"/>
      <c r="PG286" s="22"/>
      <c r="PH286" s="22"/>
      <c r="PI286" s="22"/>
      <c r="PJ286" s="22"/>
      <c r="PK286" s="22"/>
      <c r="PL286" s="22"/>
      <c r="PM286" s="22"/>
      <c r="PN286" s="22"/>
      <c r="PO286" s="22"/>
      <c r="PP286" s="22"/>
      <c r="PQ286" s="22"/>
      <c r="PR286" s="22"/>
      <c r="PS286" s="22"/>
      <c r="PT286" s="22"/>
      <c r="PU286" s="22"/>
      <c r="PV286" s="22"/>
      <c r="PW286" s="22"/>
      <c r="PX286" s="22"/>
      <c r="PY286" s="22"/>
      <c r="PZ286" s="22"/>
      <c r="QA286" s="22"/>
      <c r="QB286" s="22"/>
      <c r="QC286" s="22"/>
      <c r="QD286" s="22"/>
      <c r="QE286" s="22"/>
      <c r="QF286" s="22"/>
      <c r="QG286" s="22"/>
      <c r="QH286" s="22"/>
      <c r="QI286" s="22"/>
      <c r="QJ286" s="22"/>
      <c r="QK286" s="22"/>
      <c r="QL286" s="22"/>
      <c r="QM286" s="22"/>
      <c r="QN286" s="22"/>
      <c r="QO286" s="22"/>
      <c r="QP286" s="22"/>
      <c r="QQ286" s="22"/>
      <c r="QR286" s="22"/>
      <c r="QS286" s="22"/>
      <c r="QT286" s="22"/>
      <c r="QU286" s="22"/>
      <c r="QV286" s="22"/>
      <c r="QW286" s="22"/>
      <c r="QX286" s="22"/>
      <c r="QY286" s="22"/>
      <c r="QZ286" s="22"/>
      <c r="RA286" s="22"/>
      <c r="RB286" s="22"/>
      <c r="RC286" s="22"/>
      <c r="RD286" s="22"/>
      <c r="RE286" s="22"/>
      <c r="RF286" s="22"/>
      <c r="RG286" s="22"/>
      <c r="RH286" s="22"/>
      <c r="RI286" s="22"/>
      <c r="RJ286" s="22"/>
      <c r="RK286" s="22"/>
      <c r="RL286" s="22"/>
      <c r="RM286" s="22"/>
      <c r="RN286" s="22"/>
      <c r="RO286" s="22"/>
      <c r="RP286" s="22"/>
      <c r="RQ286" s="22"/>
      <c r="RR286" s="22"/>
      <c r="RS286" s="22"/>
      <c r="RT286" s="22"/>
      <c r="RU286" s="22"/>
      <c r="RV286" s="22"/>
      <c r="RW286" s="22"/>
      <c r="RX286" s="22"/>
      <c r="RY286" s="22"/>
      <c r="RZ286" s="22"/>
      <c r="SA286" s="22"/>
      <c r="SB286" s="22"/>
      <c r="SC286" s="22"/>
      <c r="SD286" s="22"/>
      <c r="SE286" s="22"/>
      <c r="SF286" s="22"/>
      <c r="SG286" s="22"/>
      <c r="SH286" s="22"/>
      <c r="SI286" s="22"/>
      <c r="SJ286" s="22"/>
      <c r="SK286" s="22"/>
      <c r="SL286" s="22"/>
      <c r="SM286" s="22"/>
      <c r="SN286" s="22"/>
      <c r="SO286" s="22"/>
      <c r="SP286" s="22"/>
      <c r="SQ286" s="22"/>
      <c r="SR286" s="22"/>
      <c r="SS286" s="22"/>
      <c r="ST286" s="22"/>
      <c r="SU286" s="22"/>
      <c r="SV286" s="22"/>
      <c r="SW286" s="22"/>
      <c r="SX286" s="22"/>
      <c r="SY286" s="22"/>
      <c r="SZ286" s="22"/>
      <c r="TA286" s="22"/>
      <c r="TB286" s="22"/>
      <c r="TC286" s="22"/>
      <c r="TD286" s="22"/>
      <c r="TE286" s="22"/>
      <c r="TF286" s="22"/>
      <c r="TG286" s="22"/>
      <c r="TH286" s="22"/>
      <c r="TI286" s="22"/>
    </row>
    <row r="287" spans="1:529" s="208" customFormat="1" ht="33" customHeight="1" x14ac:dyDescent="0.6">
      <c r="A287" s="203" t="s">
        <v>472</v>
      </c>
      <c r="B287" s="204"/>
      <c r="C287" s="205"/>
      <c r="D287" s="206"/>
      <c r="E287" s="207"/>
      <c r="F287" s="206"/>
      <c r="G287" s="206"/>
      <c r="H287" s="206"/>
      <c r="I287" s="206"/>
      <c r="J287" s="206"/>
      <c r="K287" s="206"/>
      <c r="L287" s="206"/>
      <c r="O287" s="206"/>
      <c r="Q287" s="207"/>
      <c r="S287" s="209" t="s">
        <v>473</v>
      </c>
      <c r="V287" s="206"/>
      <c r="W287" s="207"/>
      <c r="X287" s="210"/>
      <c r="Y287" s="210"/>
      <c r="Z287" s="210"/>
      <c r="AA287" s="210"/>
      <c r="AB287" s="210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  <c r="BZ287" s="210"/>
      <c r="CA287" s="210"/>
      <c r="CB287" s="210"/>
      <c r="CC287" s="210"/>
      <c r="CD287" s="210"/>
      <c r="CE287" s="210"/>
      <c r="CF287" s="210"/>
      <c r="CG287" s="210"/>
      <c r="CH287" s="210"/>
      <c r="CI287" s="210"/>
      <c r="CJ287" s="210"/>
      <c r="CK287" s="210"/>
      <c r="CL287" s="210"/>
      <c r="CM287" s="210"/>
      <c r="CN287" s="210"/>
      <c r="CO287" s="210"/>
      <c r="CP287" s="210"/>
      <c r="CQ287" s="210"/>
      <c r="CR287" s="210"/>
      <c r="CS287" s="210"/>
      <c r="CT287" s="210"/>
      <c r="CU287" s="210"/>
      <c r="CV287" s="210"/>
      <c r="CW287" s="210"/>
      <c r="CX287" s="210"/>
      <c r="CY287" s="210"/>
      <c r="CZ287" s="210"/>
      <c r="DA287" s="210"/>
      <c r="DB287" s="210"/>
      <c r="DC287" s="210"/>
      <c r="DD287" s="210"/>
      <c r="DE287" s="210"/>
      <c r="DF287" s="210"/>
      <c r="DG287" s="210"/>
      <c r="DH287" s="210"/>
      <c r="DI287" s="210"/>
      <c r="DJ287" s="210"/>
      <c r="DK287" s="210"/>
      <c r="DL287" s="210"/>
      <c r="DM287" s="210"/>
      <c r="DN287" s="210"/>
      <c r="DO287" s="210"/>
      <c r="DP287" s="210"/>
      <c r="DQ287" s="210"/>
      <c r="DR287" s="210"/>
      <c r="DS287" s="210"/>
      <c r="DT287" s="210"/>
      <c r="DU287" s="210"/>
      <c r="DV287" s="210"/>
      <c r="DW287" s="210"/>
      <c r="DX287" s="210"/>
      <c r="DY287" s="210"/>
      <c r="DZ287" s="210"/>
      <c r="EA287" s="210"/>
      <c r="EB287" s="210"/>
      <c r="EC287" s="210"/>
      <c r="ED287" s="210"/>
      <c r="EE287" s="210"/>
      <c r="EF287" s="210"/>
      <c r="EG287" s="210"/>
      <c r="EH287" s="210"/>
      <c r="EI287" s="210"/>
      <c r="EJ287" s="210"/>
      <c r="EK287" s="210"/>
      <c r="EL287" s="210"/>
      <c r="EM287" s="210"/>
      <c r="EN287" s="210"/>
      <c r="EO287" s="210"/>
      <c r="EP287" s="210"/>
      <c r="EQ287" s="210"/>
      <c r="ER287" s="210"/>
      <c r="ES287" s="210"/>
      <c r="ET287" s="210"/>
      <c r="EU287" s="210"/>
      <c r="EV287" s="210"/>
      <c r="EW287" s="210"/>
      <c r="EX287" s="210"/>
      <c r="EY287" s="210"/>
      <c r="EZ287" s="210"/>
      <c r="FA287" s="210"/>
      <c r="FB287" s="210"/>
      <c r="FC287" s="210"/>
      <c r="FD287" s="210"/>
      <c r="FE287" s="210"/>
      <c r="FF287" s="210"/>
      <c r="FG287" s="210"/>
      <c r="FH287" s="210"/>
      <c r="FI287" s="210"/>
      <c r="FJ287" s="210"/>
      <c r="FK287" s="210"/>
      <c r="FL287" s="210"/>
      <c r="FM287" s="210"/>
      <c r="FN287" s="210"/>
      <c r="FO287" s="210"/>
      <c r="FP287" s="210"/>
      <c r="FQ287" s="210"/>
      <c r="FR287" s="210"/>
      <c r="FS287" s="210"/>
      <c r="FT287" s="210"/>
      <c r="FU287" s="210"/>
      <c r="FV287" s="210"/>
      <c r="FW287" s="210"/>
      <c r="FX287" s="210"/>
      <c r="FY287" s="210"/>
      <c r="FZ287" s="210"/>
      <c r="GA287" s="210"/>
      <c r="GB287" s="210"/>
      <c r="GC287" s="210"/>
      <c r="GD287" s="210"/>
      <c r="GE287" s="210"/>
      <c r="GF287" s="210"/>
      <c r="GG287" s="210"/>
      <c r="GH287" s="210"/>
      <c r="GI287" s="210"/>
      <c r="GJ287" s="210"/>
      <c r="GK287" s="210"/>
      <c r="GL287" s="210"/>
      <c r="GM287" s="210"/>
      <c r="GN287" s="210"/>
      <c r="GO287" s="210"/>
      <c r="GP287" s="210"/>
      <c r="GQ287" s="210"/>
      <c r="GR287" s="210"/>
      <c r="GS287" s="210"/>
      <c r="GT287" s="210"/>
      <c r="GU287" s="210"/>
      <c r="GV287" s="210"/>
      <c r="GW287" s="210"/>
      <c r="GX287" s="210"/>
      <c r="GY287" s="210"/>
      <c r="GZ287" s="210"/>
      <c r="HA287" s="210"/>
      <c r="HB287" s="210"/>
      <c r="HC287" s="210"/>
      <c r="HD287" s="210"/>
      <c r="HE287" s="210"/>
      <c r="HF287" s="210"/>
      <c r="HG287" s="210"/>
      <c r="HH287" s="210"/>
      <c r="HI287" s="210"/>
      <c r="HJ287" s="210"/>
      <c r="HK287" s="210"/>
      <c r="HL287" s="210"/>
      <c r="HM287" s="210"/>
      <c r="HN287" s="210"/>
      <c r="HO287" s="210"/>
      <c r="HP287" s="210"/>
      <c r="HQ287" s="210"/>
      <c r="HR287" s="210"/>
      <c r="HS287" s="210"/>
      <c r="HT287" s="210"/>
      <c r="HU287" s="210"/>
      <c r="HV287" s="210"/>
      <c r="HW287" s="210"/>
      <c r="HX287" s="210"/>
      <c r="HY287" s="210"/>
      <c r="HZ287" s="210"/>
      <c r="IA287" s="210"/>
      <c r="IB287" s="210"/>
      <c r="IC287" s="210"/>
      <c r="ID287" s="210"/>
      <c r="IE287" s="210"/>
      <c r="IF287" s="210"/>
      <c r="IG287" s="210"/>
      <c r="IH287" s="210"/>
      <c r="II287" s="210"/>
      <c r="IJ287" s="210"/>
      <c r="IK287" s="210"/>
      <c r="IL287" s="210"/>
      <c r="IM287" s="210"/>
      <c r="IN287" s="210"/>
      <c r="IO287" s="210"/>
      <c r="IP287" s="210"/>
      <c r="IQ287" s="210"/>
      <c r="IR287" s="210"/>
      <c r="IS287" s="210"/>
      <c r="IT287" s="210"/>
      <c r="IU287" s="210"/>
      <c r="IV287" s="210"/>
      <c r="IW287" s="210"/>
      <c r="IX287" s="210"/>
      <c r="IY287" s="210"/>
      <c r="IZ287" s="210"/>
      <c r="JA287" s="210"/>
      <c r="JB287" s="210"/>
      <c r="JC287" s="210"/>
      <c r="JD287" s="210"/>
      <c r="JE287" s="210"/>
      <c r="JF287" s="210"/>
      <c r="JG287" s="210"/>
      <c r="JH287" s="210"/>
      <c r="JI287" s="210"/>
      <c r="JJ287" s="210"/>
      <c r="JK287" s="210"/>
      <c r="JL287" s="210"/>
      <c r="JM287" s="210"/>
      <c r="JN287" s="210"/>
      <c r="JO287" s="210"/>
      <c r="JP287" s="210"/>
      <c r="JQ287" s="210"/>
      <c r="JR287" s="210"/>
      <c r="JS287" s="210"/>
      <c r="JT287" s="210"/>
      <c r="JU287" s="210"/>
      <c r="JV287" s="210"/>
      <c r="JW287" s="210"/>
      <c r="JX287" s="210"/>
      <c r="JY287" s="210"/>
      <c r="JZ287" s="210"/>
      <c r="KA287" s="210"/>
      <c r="KB287" s="210"/>
      <c r="KC287" s="210"/>
      <c r="KD287" s="210"/>
      <c r="KE287" s="210"/>
      <c r="KF287" s="210"/>
      <c r="KG287" s="210"/>
      <c r="KH287" s="210"/>
      <c r="KI287" s="210"/>
      <c r="KJ287" s="210"/>
      <c r="KK287" s="210"/>
      <c r="KL287" s="210"/>
      <c r="KM287" s="210"/>
      <c r="KN287" s="210"/>
      <c r="KO287" s="210"/>
      <c r="KP287" s="210"/>
      <c r="KQ287" s="210"/>
      <c r="KR287" s="210"/>
      <c r="KS287" s="210"/>
      <c r="KT287" s="210"/>
      <c r="KU287" s="210"/>
      <c r="KV287" s="210"/>
      <c r="KW287" s="210"/>
      <c r="KX287" s="210"/>
      <c r="KY287" s="210"/>
      <c r="KZ287" s="210"/>
      <c r="LA287" s="210"/>
      <c r="LB287" s="210"/>
      <c r="LC287" s="210"/>
      <c r="LD287" s="210"/>
      <c r="LE287" s="210"/>
      <c r="LF287" s="210"/>
      <c r="LG287" s="210"/>
      <c r="LH287" s="210"/>
      <c r="LI287" s="210"/>
      <c r="LJ287" s="210"/>
      <c r="LK287" s="210"/>
      <c r="LL287" s="210"/>
      <c r="LM287" s="210"/>
      <c r="LN287" s="210"/>
      <c r="LO287" s="210"/>
      <c r="LP287" s="210"/>
      <c r="LQ287" s="210"/>
      <c r="LR287" s="210"/>
      <c r="LS287" s="210"/>
      <c r="LT287" s="210"/>
      <c r="LU287" s="210"/>
      <c r="LV287" s="210"/>
      <c r="LW287" s="210"/>
      <c r="LX287" s="210"/>
      <c r="LY287" s="210"/>
      <c r="LZ287" s="210"/>
      <c r="MA287" s="210"/>
      <c r="MB287" s="210"/>
      <c r="MC287" s="210"/>
      <c r="MD287" s="210"/>
      <c r="ME287" s="210"/>
      <c r="MF287" s="210"/>
      <c r="MG287" s="210"/>
      <c r="MH287" s="210"/>
      <c r="MI287" s="210"/>
      <c r="MJ287" s="210"/>
      <c r="MK287" s="210"/>
      <c r="ML287" s="210"/>
      <c r="MM287" s="210"/>
      <c r="MN287" s="210"/>
      <c r="MO287" s="210"/>
      <c r="MP287" s="210"/>
      <c r="MQ287" s="210"/>
      <c r="MR287" s="210"/>
      <c r="MS287" s="210"/>
      <c r="MT287" s="210"/>
      <c r="MU287" s="210"/>
      <c r="MV287" s="210"/>
      <c r="MW287" s="210"/>
      <c r="MX287" s="210"/>
      <c r="MY287" s="210"/>
      <c r="MZ287" s="210"/>
      <c r="NA287" s="210"/>
      <c r="NB287" s="210"/>
      <c r="NC287" s="210"/>
      <c r="ND287" s="210"/>
      <c r="NE287" s="210"/>
      <c r="NF287" s="210"/>
      <c r="NG287" s="210"/>
      <c r="NH287" s="210"/>
      <c r="NI287" s="210"/>
      <c r="NJ287" s="210"/>
      <c r="NK287" s="210"/>
      <c r="NL287" s="210"/>
      <c r="NM287" s="210"/>
      <c r="NN287" s="210"/>
      <c r="NO287" s="210"/>
      <c r="NP287" s="210"/>
      <c r="NQ287" s="210"/>
      <c r="NR287" s="210"/>
      <c r="NS287" s="210"/>
      <c r="NT287" s="210"/>
      <c r="NU287" s="210"/>
      <c r="NV287" s="210"/>
      <c r="NW287" s="210"/>
      <c r="NX287" s="210"/>
      <c r="NY287" s="210"/>
      <c r="NZ287" s="210"/>
      <c r="OA287" s="210"/>
      <c r="OB287" s="210"/>
      <c r="OC287" s="210"/>
      <c r="OD287" s="210"/>
      <c r="OE287" s="210"/>
      <c r="OF287" s="210"/>
      <c r="OG287" s="210"/>
      <c r="OH287" s="210"/>
      <c r="OI287" s="210"/>
      <c r="OJ287" s="210"/>
      <c r="OK287" s="210"/>
      <c r="OL287" s="210"/>
      <c r="OM287" s="210"/>
      <c r="ON287" s="210"/>
      <c r="OO287" s="210"/>
      <c r="OP287" s="210"/>
      <c r="OQ287" s="210"/>
      <c r="OR287" s="210"/>
      <c r="OS287" s="210"/>
      <c r="OT287" s="210"/>
      <c r="OU287" s="210"/>
      <c r="OV287" s="210"/>
      <c r="OW287" s="210"/>
      <c r="OX287" s="210"/>
      <c r="OY287" s="210"/>
      <c r="OZ287" s="210"/>
      <c r="PA287" s="210"/>
      <c r="PB287" s="210"/>
      <c r="PC287" s="210"/>
      <c r="PD287" s="210"/>
      <c r="PE287" s="210"/>
      <c r="PF287" s="210"/>
      <c r="PG287" s="210"/>
      <c r="PH287" s="210"/>
      <c r="PI287" s="210"/>
      <c r="PJ287" s="210"/>
      <c r="PK287" s="210"/>
      <c r="PL287" s="210"/>
      <c r="PM287" s="210"/>
      <c r="PN287" s="210"/>
      <c r="PO287" s="210"/>
      <c r="PP287" s="210"/>
      <c r="PQ287" s="210"/>
      <c r="PR287" s="210"/>
      <c r="PS287" s="210"/>
      <c r="PT287" s="210"/>
      <c r="PU287" s="210"/>
      <c r="PV287" s="210"/>
      <c r="PW287" s="210"/>
      <c r="PX287" s="210"/>
      <c r="PY287" s="210"/>
      <c r="PZ287" s="210"/>
      <c r="QA287" s="210"/>
      <c r="QB287" s="210"/>
      <c r="QC287" s="210"/>
      <c r="QD287" s="210"/>
      <c r="QE287" s="210"/>
      <c r="QF287" s="210"/>
      <c r="QG287" s="210"/>
      <c r="QH287" s="210"/>
      <c r="QI287" s="210"/>
      <c r="QJ287" s="210"/>
      <c r="QK287" s="210"/>
      <c r="QL287" s="210"/>
      <c r="QM287" s="210"/>
      <c r="QN287" s="210"/>
      <c r="QO287" s="210"/>
      <c r="QP287" s="210"/>
      <c r="QQ287" s="210"/>
      <c r="QR287" s="210"/>
      <c r="QS287" s="210"/>
      <c r="QT287" s="210"/>
      <c r="QU287" s="210"/>
      <c r="QV287" s="210"/>
      <c r="QW287" s="210"/>
      <c r="QX287" s="210"/>
      <c r="QY287" s="210"/>
      <c r="QZ287" s="210"/>
      <c r="RA287" s="210"/>
      <c r="RB287" s="210"/>
      <c r="RC287" s="210"/>
      <c r="RD287" s="210"/>
      <c r="RE287" s="210"/>
      <c r="RF287" s="210"/>
      <c r="RG287" s="210"/>
      <c r="RH287" s="210"/>
      <c r="RI287" s="210"/>
      <c r="RJ287" s="210"/>
      <c r="RK287" s="210"/>
      <c r="RL287" s="210"/>
      <c r="RM287" s="210"/>
      <c r="RN287" s="210"/>
      <c r="RO287" s="210"/>
      <c r="RP287" s="210"/>
      <c r="RQ287" s="210"/>
      <c r="RR287" s="210"/>
      <c r="RS287" s="210"/>
      <c r="RT287" s="210"/>
      <c r="RU287" s="210"/>
      <c r="RV287" s="210"/>
      <c r="RW287" s="210"/>
      <c r="RX287" s="210"/>
      <c r="RY287" s="210"/>
      <c r="RZ287" s="210"/>
      <c r="SA287" s="210"/>
      <c r="SB287" s="210"/>
      <c r="SC287" s="210"/>
      <c r="SD287" s="210"/>
      <c r="SE287" s="210"/>
      <c r="SF287" s="210"/>
      <c r="SG287" s="210"/>
      <c r="SH287" s="210"/>
      <c r="SI287" s="210"/>
      <c r="SJ287" s="210"/>
      <c r="SK287" s="210"/>
      <c r="SL287" s="210"/>
      <c r="SM287" s="210"/>
      <c r="SN287" s="210"/>
      <c r="SO287" s="210"/>
      <c r="SP287" s="210"/>
      <c r="SQ287" s="210"/>
      <c r="SR287" s="210"/>
      <c r="SS287" s="210"/>
      <c r="ST287" s="210"/>
      <c r="SU287" s="210"/>
      <c r="SV287" s="210"/>
      <c r="SW287" s="210"/>
      <c r="SX287" s="210"/>
      <c r="SY287" s="210"/>
      <c r="SZ287" s="210"/>
      <c r="TA287" s="210"/>
      <c r="TB287" s="210"/>
      <c r="TC287" s="210"/>
      <c r="TD287" s="210"/>
      <c r="TE287" s="210"/>
      <c r="TF287" s="210"/>
      <c r="TG287" s="210"/>
      <c r="TH287" s="210"/>
      <c r="TI287" s="210"/>
    </row>
    <row r="288" spans="1:529" s="18" customFormat="1" ht="24.75" customHeight="1" x14ac:dyDescent="0.25">
      <c r="A288" s="35"/>
      <c r="B288" s="38"/>
      <c r="C288" s="38"/>
      <c r="D288" s="25"/>
      <c r="E288" s="30"/>
      <c r="F288" s="30"/>
      <c r="G288" s="30"/>
      <c r="H288" s="58"/>
      <c r="I288" s="58"/>
      <c r="J288" s="58"/>
      <c r="K288" s="30"/>
      <c r="L288" s="30"/>
      <c r="M288" s="30"/>
      <c r="N288" s="30"/>
      <c r="O288" s="30"/>
      <c r="P288" s="30"/>
      <c r="Q288" s="30"/>
      <c r="R288" s="58"/>
      <c r="S288" s="58"/>
      <c r="T288" s="58"/>
      <c r="U288" s="58"/>
      <c r="V288" s="58"/>
      <c r="W288" s="58"/>
    </row>
    <row r="289" spans="1:23" s="213" customFormat="1" ht="30.75" customHeight="1" x14ac:dyDescent="0.55000000000000004">
      <c r="A289" s="211" t="s">
        <v>474</v>
      </c>
      <c r="B289" s="211"/>
      <c r="C289" s="211"/>
      <c r="D289" s="211"/>
      <c r="E289" s="212"/>
      <c r="F289" s="212"/>
      <c r="G289" s="212"/>
      <c r="H289" s="137"/>
      <c r="I289" s="137"/>
      <c r="J289" s="137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</row>
    <row r="290" spans="1:23" s="18" customFormat="1" ht="46.5" customHeight="1" x14ac:dyDescent="0.25">
      <c r="A290" s="69" t="s">
        <v>475</v>
      </c>
      <c r="B290" s="69"/>
      <c r="C290" s="69"/>
      <c r="D290" s="69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s="18" customFormat="1" ht="25.5" customHeight="1" x14ac:dyDescent="0.25">
      <c r="A291" s="35"/>
      <c r="B291" s="38"/>
      <c r="C291" s="38"/>
      <c r="D291" s="25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 s="18" customFormat="1" ht="22.5" customHeight="1" x14ac:dyDescent="0.25">
      <c r="A292" s="35"/>
      <c r="B292" s="38"/>
      <c r="C292" s="38"/>
      <c r="D292" s="25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 s="18" customFormat="1" ht="20.25" customHeight="1" x14ac:dyDescent="0.25">
      <c r="A293" s="35"/>
      <c r="B293" s="38"/>
      <c r="C293" s="38"/>
      <c r="D293" s="25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 s="18" customFormat="1" ht="28.5" customHeight="1" x14ac:dyDescent="0.25">
      <c r="A294" s="35"/>
      <c r="B294" s="38"/>
      <c r="C294" s="38"/>
      <c r="D294" s="25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 s="18" customFormat="1" ht="21" customHeight="1" x14ac:dyDescent="0.25">
      <c r="A295" s="35"/>
      <c r="B295" s="38"/>
      <c r="C295" s="38"/>
      <c r="D295" s="25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s="18" customFormat="1" ht="25.5" customHeight="1" x14ac:dyDescent="0.25">
      <c r="A296" s="35"/>
      <c r="B296" s="38"/>
      <c r="C296" s="38"/>
      <c r="D296" s="25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s="18" customFormat="1" x14ac:dyDescent="0.25">
      <c r="A297" s="35"/>
      <c r="B297" s="38"/>
      <c r="C297" s="38"/>
      <c r="D297" s="25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s="18" customFormat="1" ht="18" customHeight="1" x14ac:dyDescent="0.25">
      <c r="A298" s="35"/>
      <c r="B298" s="38"/>
      <c r="C298" s="38"/>
      <c r="D298" s="25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s="18" customFormat="1" ht="18.75" customHeight="1" x14ac:dyDescent="0.25">
      <c r="A299" s="35"/>
      <c r="B299" s="38"/>
      <c r="C299" s="38"/>
      <c r="D299" s="25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s="18" customFormat="1" x14ac:dyDescent="0.25">
      <c r="A300" s="35"/>
      <c r="B300" s="38"/>
      <c r="C300" s="38"/>
      <c r="D300" s="25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s="18" customFormat="1" x14ac:dyDescent="0.25">
      <c r="A301" s="35"/>
      <c r="B301" s="38"/>
      <c r="C301" s="38"/>
      <c r="D301" s="25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s="18" customFormat="1" x14ac:dyDescent="0.25">
      <c r="A302" s="35"/>
      <c r="B302" s="38"/>
      <c r="C302" s="38"/>
      <c r="D302" s="25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 s="18" customFormat="1" x14ac:dyDescent="0.25">
      <c r="A303" s="35"/>
      <c r="B303" s="38"/>
      <c r="C303" s="38"/>
      <c r="D303" s="25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s="18" customFormat="1" x14ac:dyDescent="0.25">
      <c r="A304" s="35"/>
      <c r="B304" s="38"/>
      <c r="C304" s="38"/>
      <c r="D304" s="25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 s="18" customFormat="1" x14ac:dyDescent="0.25">
      <c r="A305" s="35"/>
      <c r="B305" s="38"/>
      <c r="C305" s="38"/>
      <c r="D305" s="25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s="18" customFormat="1" x14ac:dyDescent="0.25">
      <c r="A306" s="35"/>
      <c r="B306" s="38"/>
      <c r="C306" s="38"/>
      <c r="D306" s="25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s="18" customFormat="1" x14ac:dyDescent="0.25">
      <c r="A307" s="35"/>
      <c r="B307" s="38"/>
      <c r="C307" s="38"/>
      <c r="D307" s="25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s="18" customFormat="1" x14ac:dyDescent="0.25">
      <c r="A308" s="35"/>
      <c r="B308" s="38"/>
      <c r="C308" s="38"/>
      <c r="D308" s="25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s="18" customFormat="1" x14ac:dyDescent="0.25">
      <c r="A309" s="35"/>
      <c r="B309" s="38"/>
      <c r="C309" s="38"/>
      <c r="D309" s="25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s="18" customFormat="1" x14ac:dyDescent="0.25">
      <c r="A310" s="35"/>
      <c r="B310" s="38"/>
      <c r="C310" s="38"/>
      <c r="D310" s="25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s="18" customFormat="1" x14ac:dyDescent="0.25">
      <c r="A311" s="35"/>
      <c r="B311" s="38"/>
      <c r="C311" s="38"/>
      <c r="D311" s="25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s="18" customFormat="1" x14ac:dyDescent="0.25">
      <c r="A312" s="35"/>
      <c r="B312" s="38"/>
      <c r="C312" s="38"/>
      <c r="D312" s="25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s="18" customFormat="1" x14ac:dyDescent="0.25">
      <c r="A313" s="35"/>
      <c r="B313" s="38"/>
      <c r="C313" s="38"/>
      <c r="D313" s="25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 s="18" customFormat="1" x14ac:dyDescent="0.25">
      <c r="A314" s="35"/>
      <c r="B314" s="38"/>
      <c r="C314" s="38"/>
      <c r="D314" s="25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s="18" customFormat="1" x14ac:dyDescent="0.25">
      <c r="A315" s="35"/>
      <c r="B315" s="38"/>
      <c r="C315" s="38"/>
      <c r="D315" s="25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s="18" customFormat="1" x14ac:dyDescent="0.25">
      <c r="A316" s="35"/>
      <c r="B316" s="38"/>
      <c r="C316" s="38"/>
      <c r="D316" s="25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s="18" customFormat="1" x14ac:dyDescent="0.25">
      <c r="A317" s="35"/>
      <c r="B317" s="38"/>
      <c r="C317" s="38"/>
      <c r="D317" s="25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s="18" customFormat="1" x14ac:dyDescent="0.25">
      <c r="A318" s="35"/>
      <c r="B318" s="38"/>
      <c r="C318" s="38"/>
      <c r="D318" s="25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s="18" customFormat="1" x14ac:dyDescent="0.25">
      <c r="A319" s="35"/>
      <c r="B319" s="38"/>
      <c r="C319" s="38"/>
      <c r="D319" s="25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s="18" customFormat="1" x14ac:dyDescent="0.25">
      <c r="A320" s="35"/>
      <c r="B320" s="38"/>
      <c r="C320" s="38"/>
      <c r="D320" s="25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s="18" customFormat="1" x14ac:dyDescent="0.25">
      <c r="A321" s="35"/>
      <c r="B321" s="38"/>
      <c r="C321" s="38"/>
      <c r="D321" s="25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 s="18" customFormat="1" x14ac:dyDescent="0.25">
      <c r="A322" s="35"/>
      <c r="B322" s="38"/>
      <c r="C322" s="38"/>
      <c r="D322" s="25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s="18" customFormat="1" x14ac:dyDescent="0.25">
      <c r="A323" s="35"/>
      <c r="B323" s="38"/>
      <c r="C323" s="38"/>
      <c r="D323" s="25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s="18" customFormat="1" x14ac:dyDescent="0.25">
      <c r="A324" s="35"/>
      <c r="B324" s="38"/>
      <c r="C324" s="38"/>
      <c r="D324" s="25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 s="18" customFormat="1" x14ac:dyDescent="0.25">
      <c r="A325" s="35"/>
      <c r="B325" s="38"/>
      <c r="C325" s="38"/>
      <c r="D325" s="25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s="18" customFormat="1" x14ac:dyDescent="0.25">
      <c r="A326" s="35"/>
      <c r="B326" s="38"/>
      <c r="C326" s="38"/>
      <c r="D326" s="25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s="18" customFormat="1" x14ac:dyDescent="0.25">
      <c r="A327" s="35"/>
      <c r="B327" s="38"/>
      <c r="C327" s="38"/>
      <c r="D327" s="25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 s="18" customFormat="1" x14ac:dyDescent="0.25">
      <c r="A328" s="35"/>
      <c r="B328" s="38"/>
      <c r="C328" s="38"/>
      <c r="D328" s="25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s="18" customFormat="1" x14ac:dyDescent="0.25">
      <c r="A329" s="35"/>
      <c r="B329" s="38"/>
      <c r="C329" s="38"/>
      <c r="D329" s="25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s="18" customFormat="1" x14ac:dyDescent="0.25">
      <c r="A330" s="35"/>
      <c r="B330" s="38"/>
      <c r="C330" s="38"/>
      <c r="D330" s="25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s="18" customFormat="1" x14ac:dyDescent="0.25">
      <c r="A331" s="35"/>
      <c r="B331" s="38"/>
      <c r="C331" s="38"/>
      <c r="D331" s="25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 s="18" customFormat="1" x14ac:dyDescent="0.25">
      <c r="A332" s="35"/>
      <c r="B332" s="38"/>
      <c r="C332" s="38"/>
      <c r="D332" s="25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s="18" customFormat="1" x14ac:dyDescent="0.25">
      <c r="A333" s="35"/>
      <c r="B333" s="38"/>
      <c r="C333" s="38"/>
      <c r="D333" s="25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s="18" customFormat="1" x14ac:dyDescent="0.25">
      <c r="A334" s="35"/>
      <c r="B334" s="38"/>
      <c r="C334" s="38"/>
      <c r="D334" s="25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s="18" customFormat="1" x14ac:dyDescent="0.25">
      <c r="A335" s="35"/>
      <c r="B335" s="38"/>
      <c r="C335" s="38"/>
      <c r="D335" s="25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 s="18" customFormat="1" x14ac:dyDescent="0.25">
      <c r="A336" s="35"/>
      <c r="B336" s="38"/>
      <c r="C336" s="38"/>
      <c r="D336" s="25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s="18" customFormat="1" x14ac:dyDescent="0.25">
      <c r="A337" s="35"/>
      <c r="B337" s="38"/>
      <c r="C337" s="38"/>
      <c r="D337" s="25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s="18" customFormat="1" x14ac:dyDescent="0.25">
      <c r="A338" s="35"/>
      <c r="B338" s="38"/>
      <c r="C338" s="38"/>
      <c r="D338" s="25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s="18" customFormat="1" x14ac:dyDescent="0.25">
      <c r="A339" s="35"/>
      <c r="B339" s="38"/>
      <c r="C339" s="38"/>
      <c r="D339" s="25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 s="18" customFormat="1" x14ac:dyDescent="0.25">
      <c r="A340" s="35"/>
      <c r="B340" s="38"/>
      <c r="C340" s="38"/>
      <c r="D340" s="25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s="18" customFormat="1" x14ac:dyDescent="0.25">
      <c r="A341" s="35"/>
      <c r="B341" s="38"/>
      <c r="C341" s="38"/>
      <c r="D341" s="25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s="18" customFormat="1" x14ac:dyDescent="0.25">
      <c r="A342" s="35"/>
      <c r="B342" s="38"/>
      <c r="C342" s="38"/>
      <c r="D342" s="25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s="18" customFormat="1" x14ac:dyDescent="0.25">
      <c r="A343" s="35"/>
      <c r="B343" s="38"/>
      <c r="C343" s="38"/>
      <c r="D343" s="25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s="18" customFormat="1" x14ac:dyDescent="0.25">
      <c r="A344" s="35"/>
      <c r="B344" s="38"/>
      <c r="C344" s="38"/>
      <c r="D344" s="25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 s="18" customFormat="1" x14ac:dyDescent="0.25">
      <c r="A345" s="35"/>
      <c r="B345" s="38"/>
      <c r="C345" s="38"/>
      <c r="D345" s="25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s="18" customFormat="1" x14ac:dyDescent="0.25">
      <c r="A346" s="35"/>
      <c r="B346" s="38"/>
      <c r="C346" s="38"/>
      <c r="D346" s="25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s="18" customFormat="1" x14ac:dyDescent="0.25">
      <c r="A347" s="35"/>
      <c r="B347" s="38"/>
      <c r="C347" s="38"/>
      <c r="D347" s="25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 s="18" customFormat="1" x14ac:dyDescent="0.25">
      <c r="A348" s="35"/>
      <c r="B348" s="38"/>
      <c r="C348" s="38"/>
      <c r="D348" s="25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s="18" customFormat="1" x14ac:dyDescent="0.25">
      <c r="A349" s="35"/>
      <c r="B349" s="38"/>
      <c r="C349" s="38"/>
      <c r="D349" s="25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s="18" customFormat="1" x14ac:dyDescent="0.25">
      <c r="A350" s="35"/>
      <c r="B350" s="38"/>
      <c r="C350" s="38"/>
      <c r="D350" s="25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s="18" customFormat="1" x14ac:dyDescent="0.25">
      <c r="A351" s="35"/>
      <c r="B351" s="38"/>
      <c r="C351" s="38"/>
      <c r="D351" s="25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 s="18" customFormat="1" x14ac:dyDescent="0.25">
      <c r="A352" s="35"/>
      <c r="B352" s="38"/>
      <c r="C352" s="38"/>
      <c r="D352" s="25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 s="18" customFormat="1" x14ac:dyDescent="0.25">
      <c r="A353" s="35"/>
      <c r="B353" s="38"/>
      <c r="C353" s="38"/>
      <c r="D353" s="25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s="18" customFormat="1" x14ac:dyDescent="0.25">
      <c r="A354" s="35"/>
      <c r="B354" s="38"/>
      <c r="C354" s="38"/>
      <c r="D354" s="25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s="18" customFormat="1" x14ac:dyDescent="0.25">
      <c r="A355" s="35"/>
      <c r="B355" s="38"/>
      <c r="C355" s="38"/>
      <c r="D355" s="25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s="18" customFormat="1" x14ac:dyDescent="0.25">
      <c r="A356" s="35"/>
      <c r="B356" s="38"/>
      <c r="C356" s="38"/>
      <c r="D356" s="25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s="18" customFormat="1" x14ac:dyDescent="0.25">
      <c r="A357" s="35"/>
      <c r="B357" s="38"/>
      <c r="C357" s="38"/>
      <c r="D357" s="25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s="18" customFormat="1" x14ac:dyDescent="0.25">
      <c r="A358" s="35"/>
      <c r="B358" s="38"/>
      <c r="C358" s="38"/>
      <c r="D358" s="25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s="18" customFormat="1" x14ac:dyDescent="0.25">
      <c r="A359" s="35"/>
      <c r="B359" s="38"/>
      <c r="C359" s="38"/>
      <c r="D359" s="25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s="18" customFormat="1" x14ac:dyDescent="0.25">
      <c r="A360" s="35"/>
      <c r="B360" s="38"/>
      <c r="C360" s="38"/>
      <c r="D360" s="25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s="18" customFormat="1" x14ac:dyDescent="0.25">
      <c r="A361" s="35"/>
      <c r="B361" s="38"/>
      <c r="C361" s="38"/>
      <c r="D361" s="25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s="18" customFormat="1" x14ac:dyDescent="0.25">
      <c r="A362" s="35"/>
      <c r="B362" s="38"/>
      <c r="C362" s="38"/>
      <c r="D362" s="25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s="18" customFormat="1" x14ac:dyDescent="0.25">
      <c r="A363" s="35"/>
      <c r="B363" s="38"/>
      <c r="C363" s="38"/>
      <c r="D363" s="25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s="18" customFormat="1" x14ac:dyDescent="0.25">
      <c r="A364" s="35"/>
      <c r="B364" s="38"/>
      <c r="C364" s="38"/>
      <c r="D364" s="25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s="18" customFormat="1" x14ac:dyDescent="0.25">
      <c r="A365" s="35"/>
      <c r="B365" s="38"/>
      <c r="C365" s="38"/>
      <c r="D365" s="25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s="18" customFormat="1" x14ac:dyDescent="0.25">
      <c r="A366" s="35"/>
      <c r="B366" s="38"/>
      <c r="C366" s="38"/>
      <c r="D366" s="25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s="18" customFormat="1" x14ac:dyDescent="0.25">
      <c r="A367" s="35"/>
      <c r="B367" s="38"/>
      <c r="C367" s="38"/>
      <c r="D367" s="25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 s="18" customFormat="1" x14ac:dyDescent="0.25">
      <c r="A368" s="35"/>
      <c r="B368" s="38"/>
      <c r="C368" s="38"/>
      <c r="D368" s="25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s="18" customFormat="1" x14ac:dyDescent="0.25">
      <c r="A369" s="35"/>
      <c r="B369" s="38"/>
      <c r="C369" s="38"/>
      <c r="D369" s="25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s="18" customFormat="1" x14ac:dyDescent="0.25">
      <c r="A370" s="35"/>
      <c r="B370" s="38"/>
      <c r="C370" s="38"/>
      <c r="D370" s="25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s="18" customFormat="1" x14ac:dyDescent="0.25">
      <c r="A371" s="35"/>
      <c r="B371" s="38"/>
      <c r="C371" s="38"/>
      <c r="D371" s="25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s="18" customFormat="1" x14ac:dyDescent="0.25">
      <c r="A372" s="35"/>
      <c r="B372" s="38"/>
      <c r="C372" s="38"/>
      <c r="D372" s="25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s="18" customFormat="1" x14ac:dyDescent="0.25">
      <c r="A373" s="35"/>
      <c r="B373" s="38"/>
      <c r="C373" s="38"/>
      <c r="D373" s="25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s="18" customFormat="1" x14ac:dyDescent="0.25">
      <c r="A374" s="35"/>
      <c r="B374" s="38"/>
      <c r="C374" s="38"/>
      <c r="D374" s="25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s="18" customFormat="1" x14ac:dyDescent="0.25">
      <c r="A375" s="35"/>
      <c r="B375" s="38"/>
      <c r="C375" s="38"/>
      <c r="D375" s="25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s="18" customFormat="1" x14ac:dyDescent="0.25">
      <c r="A376" s="35"/>
      <c r="B376" s="38"/>
      <c r="C376" s="38"/>
      <c r="D376" s="25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 s="18" customFormat="1" x14ac:dyDescent="0.25">
      <c r="A377" s="35"/>
      <c r="B377" s="38"/>
      <c r="C377" s="38"/>
      <c r="D377" s="25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s="18" customFormat="1" x14ac:dyDescent="0.25">
      <c r="A378" s="35"/>
      <c r="B378" s="38"/>
      <c r="C378" s="38"/>
      <c r="D378" s="25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s="18" customFormat="1" x14ac:dyDescent="0.25">
      <c r="A379" s="35"/>
      <c r="B379" s="38"/>
      <c r="C379" s="38"/>
      <c r="D379" s="25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s="18" customFormat="1" x14ac:dyDescent="0.25">
      <c r="A380" s="35"/>
      <c r="B380" s="38"/>
      <c r="C380" s="38"/>
      <c r="D380" s="25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s="18" customFormat="1" x14ac:dyDescent="0.25">
      <c r="A381" s="35"/>
      <c r="B381" s="38"/>
      <c r="C381" s="38"/>
      <c r="D381" s="25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 s="18" customFormat="1" x14ac:dyDescent="0.25">
      <c r="A382" s="35"/>
      <c r="B382" s="38"/>
      <c r="C382" s="38"/>
      <c r="D382" s="25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s="18" customFormat="1" x14ac:dyDescent="0.25">
      <c r="A383" s="35"/>
      <c r="B383" s="38"/>
      <c r="C383" s="38"/>
      <c r="D383" s="25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s="18" customFormat="1" x14ac:dyDescent="0.25">
      <c r="A384" s="35"/>
      <c r="B384" s="38"/>
      <c r="C384" s="38"/>
      <c r="D384" s="25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s="18" customFormat="1" x14ac:dyDescent="0.25">
      <c r="A385" s="35"/>
      <c r="B385" s="38"/>
      <c r="C385" s="38"/>
      <c r="D385" s="25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s="18" customFormat="1" x14ac:dyDescent="0.25">
      <c r="A386" s="35"/>
      <c r="B386" s="38"/>
      <c r="C386" s="38"/>
      <c r="D386" s="25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s="18" customFormat="1" x14ac:dyDescent="0.25">
      <c r="A387" s="35"/>
      <c r="B387" s="38"/>
      <c r="C387" s="38"/>
      <c r="D387" s="25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s="18" customFormat="1" x14ac:dyDescent="0.25">
      <c r="A388" s="35"/>
      <c r="B388" s="38"/>
      <c r="C388" s="38"/>
      <c r="D388" s="25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s="18" customFormat="1" x14ac:dyDescent="0.25">
      <c r="A389" s="35"/>
      <c r="B389" s="38"/>
      <c r="C389" s="38"/>
      <c r="D389" s="25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s="18" customFormat="1" x14ac:dyDescent="0.25">
      <c r="A390" s="35"/>
      <c r="B390" s="38"/>
      <c r="C390" s="38"/>
      <c r="D390" s="25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 s="18" customFormat="1" x14ac:dyDescent="0.25">
      <c r="A391" s="35"/>
      <c r="B391" s="38"/>
      <c r="C391" s="38"/>
      <c r="D391" s="25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s="18" customFormat="1" x14ac:dyDescent="0.25">
      <c r="A392" s="35"/>
      <c r="B392" s="38"/>
      <c r="C392" s="38"/>
      <c r="D392" s="25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s="18" customFormat="1" x14ac:dyDescent="0.25">
      <c r="A393" s="35"/>
      <c r="B393" s="38"/>
      <c r="C393" s="38"/>
      <c r="D393" s="25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s="18" customFormat="1" x14ac:dyDescent="0.25">
      <c r="A394" s="35"/>
      <c r="B394" s="38"/>
      <c r="C394" s="38"/>
      <c r="D394" s="25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 s="18" customFormat="1" x14ac:dyDescent="0.25">
      <c r="A395" s="35"/>
      <c r="B395" s="38"/>
      <c r="C395" s="38"/>
      <c r="D395" s="25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s="18" customFormat="1" x14ac:dyDescent="0.25">
      <c r="A396" s="35"/>
      <c r="B396" s="38"/>
      <c r="C396" s="38"/>
      <c r="D396" s="25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s="18" customFormat="1" x14ac:dyDescent="0.25">
      <c r="A397" s="35"/>
      <c r="B397" s="38"/>
      <c r="C397" s="38"/>
      <c r="D397" s="25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 s="18" customFormat="1" x14ac:dyDescent="0.25">
      <c r="A398" s="35"/>
      <c r="B398" s="38"/>
      <c r="C398" s="38"/>
      <c r="D398" s="25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 s="18" customFormat="1" x14ac:dyDescent="0.25">
      <c r="A399" s="35"/>
      <c r="B399" s="38"/>
      <c r="C399" s="38"/>
      <c r="D399" s="25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s="18" customFormat="1" x14ac:dyDescent="0.25">
      <c r="A400" s="35"/>
      <c r="B400" s="38"/>
      <c r="C400" s="38"/>
      <c r="D400" s="25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s="18" customFormat="1" x14ac:dyDescent="0.25">
      <c r="A401" s="35"/>
      <c r="B401" s="38"/>
      <c r="C401" s="38"/>
      <c r="D401" s="25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s="18" customFormat="1" x14ac:dyDescent="0.25">
      <c r="A402" s="35"/>
      <c r="B402" s="38"/>
      <c r="C402" s="38"/>
      <c r="D402" s="25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 s="18" customFormat="1" x14ac:dyDescent="0.25">
      <c r="A403" s="35"/>
      <c r="B403" s="38"/>
      <c r="C403" s="38"/>
      <c r="D403" s="25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s="18" customFormat="1" x14ac:dyDescent="0.25">
      <c r="A404" s="35"/>
      <c r="B404" s="38"/>
      <c r="C404" s="38"/>
      <c r="D404" s="25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s="18" customFormat="1" x14ac:dyDescent="0.25">
      <c r="A405" s="35"/>
      <c r="B405" s="38"/>
      <c r="C405" s="38"/>
      <c r="D405" s="25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s="18" customFormat="1" x14ac:dyDescent="0.25">
      <c r="A406" s="35"/>
      <c r="B406" s="38"/>
      <c r="C406" s="38"/>
      <c r="D406" s="25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s="18" customFormat="1" x14ac:dyDescent="0.25">
      <c r="A407" s="35"/>
      <c r="B407" s="38"/>
      <c r="C407" s="38"/>
      <c r="D407" s="25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 s="18" customFormat="1" x14ac:dyDescent="0.25">
      <c r="A408" s="35"/>
      <c r="B408" s="38"/>
      <c r="C408" s="38"/>
      <c r="D408" s="25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 s="18" customFormat="1" x14ac:dyDescent="0.25">
      <c r="A409" s="35"/>
      <c r="B409" s="38"/>
      <c r="C409" s="38"/>
      <c r="D409" s="25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 s="18" customFormat="1" x14ac:dyDescent="0.25">
      <c r="A410" s="35"/>
      <c r="B410" s="38"/>
      <c r="C410" s="38"/>
      <c r="D410" s="25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s="18" customFormat="1" x14ac:dyDescent="0.25">
      <c r="A411" s="35"/>
      <c r="B411" s="38"/>
      <c r="C411" s="38"/>
      <c r="D411" s="25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 s="18" customFormat="1" x14ac:dyDescent="0.25">
      <c r="A412" s="35"/>
      <c r="B412" s="38"/>
      <c r="C412" s="38"/>
      <c r="D412" s="25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s="18" customFormat="1" x14ac:dyDescent="0.25">
      <c r="A413" s="35"/>
      <c r="B413" s="38"/>
      <c r="C413" s="38"/>
      <c r="D413" s="25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18" customFormat="1" x14ac:dyDescent="0.25">
      <c r="A414" s="35"/>
      <c r="B414" s="38"/>
      <c r="C414" s="38"/>
      <c r="D414" s="25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s="18" customFormat="1" x14ac:dyDescent="0.25">
      <c r="A415" s="35"/>
      <c r="B415" s="38"/>
      <c r="C415" s="38"/>
      <c r="D415" s="25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s="18" customFormat="1" x14ac:dyDescent="0.25">
      <c r="A416" s="35"/>
      <c r="B416" s="38"/>
      <c r="C416" s="38"/>
      <c r="D416" s="25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 s="18" customFormat="1" x14ac:dyDescent="0.25">
      <c r="A417" s="35"/>
      <c r="B417" s="38"/>
      <c r="C417" s="38"/>
      <c r="D417" s="25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s="18" customFormat="1" x14ac:dyDescent="0.25">
      <c r="A418" s="35"/>
      <c r="B418" s="38"/>
      <c r="C418" s="38"/>
      <c r="D418" s="25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s="18" customFormat="1" x14ac:dyDescent="0.25">
      <c r="A419" s="35"/>
      <c r="B419" s="38"/>
      <c r="C419" s="38"/>
      <c r="D419" s="25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s="18" customFormat="1" x14ac:dyDescent="0.25">
      <c r="A420" s="35"/>
      <c r="B420" s="38"/>
      <c r="C420" s="38"/>
      <c r="D420" s="25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s="18" customFormat="1" x14ac:dyDescent="0.25">
      <c r="A421" s="35"/>
      <c r="B421" s="38"/>
      <c r="C421" s="38"/>
      <c r="D421" s="25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 s="18" customFormat="1" x14ac:dyDescent="0.25">
      <c r="A422" s="35"/>
      <c r="B422" s="38"/>
      <c r="C422" s="38"/>
      <c r="D422" s="25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 s="18" customFormat="1" x14ac:dyDescent="0.25">
      <c r="A423" s="35"/>
      <c r="B423" s="38"/>
      <c r="C423" s="38"/>
      <c r="D423" s="25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s="18" customFormat="1" x14ac:dyDescent="0.25">
      <c r="A424" s="35"/>
      <c r="B424" s="38"/>
      <c r="C424" s="38"/>
      <c r="D424" s="25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 s="18" customFormat="1" x14ac:dyDescent="0.25">
      <c r="A425" s="35"/>
      <c r="B425" s="38"/>
      <c r="C425" s="38"/>
      <c r="D425" s="25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 s="18" customFormat="1" x14ac:dyDescent="0.25">
      <c r="A426" s="35"/>
      <c r="B426" s="38"/>
      <c r="C426" s="38"/>
      <c r="D426" s="25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s="18" customFormat="1" x14ac:dyDescent="0.25">
      <c r="A427" s="35"/>
      <c r="B427" s="38"/>
      <c r="C427" s="38"/>
      <c r="D427" s="25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s="18" customFormat="1" x14ac:dyDescent="0.25">
      <c r="A428" s="35"/>
      <c r="B428" s="38"/>
      <c r="C428" s="38"/>
      <c r="D428" s="25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 s="18" customFormat="1" x14ac:dyDescent="0.25">
      <c r="A429" s="35"/>
      <c r="B429" s="38"/>
      <c r="C429" s="38"/>
      <c r="D429" s="25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 s="18" customFormat="1" x14ac:dyDescent="0.25">
      <c r="A430" s="35"/>
      <c r="B430" s="38"/>
      <c r="C430" s="38"/>
      <c r="D430" s="25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 s="18" customFormat="1" x14ac:dyDescent="0.25">
      <c r="A431" s="35"/>
      <c r="B431" s="38"/>
      <c r="C431" s="38"/>
      <c r="D431" s="25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s="18" customFormat="1" x14ac:dyDescent="0.25">
      <c r="A432" s="35"/>
      <c r="B432" s="38"/>
      <c r="C432" s="38"/>
      <c r="D432" s="25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s="18" customFormat="1" x14ac:dyDescent="0.25">
      <c r="A433" s="35"/>
      <c r="B433" s="38"/>
      <c r="C433" s="38"/>
      <c r="D433" s="25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s="18" customFormat="1" x14ac:dyDescent="0.25">
      <c r="A434" s="35"/>
      <c r="B434" s="38"/>
      <c r="C434" s="38"/>
      <c r="D434" s="25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s="18" customFormat="1" x14ac:dyDescent="0.25">
      <c r="A435" s="35"/>
      <c r="B435" s="38"/>
      <c r="C435" s="38"/>
      <c r="D435" s="25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s="18" customFormat="1" x14ac:dyDescent="0.25">
      <c r="A436" s="35"/>
      <c r="B436" s="38"/>
      <c r="C436" s="38"/>
      <c r="D436" s="25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s="18" customFormat="1" x14ac:dyDescent="0.25">
      <c r="A437" s="35"/>
      <c r="B437" s="38"/>
      <c r="C437" s="38"/>
      <c r="D437" s="25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s="18" customFormat="1" x14ac:dyDescent="0.25">
      <c r="A438" s="35"/>
      <c r="B438" s="38"/>
      <c r="C438" s="38"/>
      <c r="D438" s="25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s="18" customFormat="1" x14ac:dyDescent="0.25">
      <c r="A439" s="35"/>
      <c r="B439" s="38"/>
      <c r="C439" s="38"/>
      <c r="D439" s="25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s="18" customFormat="1" x14ac:dyDescent="0.25">
      <c r="A440" s="35"/>
      <c r="B440" s="38"/>
      <c r="C440" s="38"/>
      <c r="D440" s="25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 s="18" customFormat="1" x14ac:dyDescent="0.25">
      <c r="A441" s="35"/>
      <c r="B441" s="38"/>
      <c r="C441" s="38"/>
      <c r="D441" s="25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s="18" customFormat="1" x14ac:dyDescent="0.25">
      <c r="A442" s="35"/>
      <c r="B442" s="38"/>
      <c r="C442" s="38"/>
      <c r="D442" s="25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s="18" customFormat="1" x14ac:dyDescent="0.25">
      <c r="A443" s="35"/>
      <c r="B443" s="38"/>
      <c r="C443" s="38"/>
      <c r="D443" s="25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s="18" customFormat="1" x14ac:dyDescent="0.25">
      <c r="A444" s="35"/>
      <c r="B444" s="38"/>
      <c r="C444" s="38"/>
      <c r="D444" s="25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 s="18" customFormat="1" x14ac:dyDescent="0.25">
      <c r="A445" s="35"/>
      <c r="B445" s="38"/>
      <c r="C445" s="38"/>
      <c r="D445" s="25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 s="18" customFormat="1" x14ac:dyDescent="0.25">
      <c r="A446" s="35"/>
      <c r="B446" s="38"/>
      <c r="C446" s="38"/>
      <c r="D446" s="25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 s="18" customFormat="1" x14ac:dyDescent="0.25">
      <c r="A447" s="35"/>
      <c r="B447" s="38"/>
      <c r="C447" s="38"/>
      <c r="D447" s="25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 s="18" customFormat="1" x14ac:dyDescent="0.25">
      <c r="A448" s="35"/>
      <c r="B448" s="38"/>
      <c r="C448" s="38"/>
      <c r="D448" s="25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 s="18" customFormat="1" x14ac:dyDescent="0.25">
      <c r="A449" s="35"/>
      <c r="B449" s="38"/>
      <c r="C449" s="38"/>
      <c r="D449" s="25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 s="18" customFormat="1" x14ac:dyDescent="0.25">
      <c r="A450" s="35"/>
      <c r="B450" s="38"/>
      <c r="C450" s="38"/>
      <c r="D450" s="25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 s="18" customFormat="1" x14ac:dyDescent="0.25">
      <c r="A451" s="35"/>
      <c r="B451" s="38"/>
      <c r="C451" s="38"/>
      <c r="D451" s="25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s="18" customFormat="1" x14ac:dyDescent="0.25">
      <c r="A452" s="35"/>
      <c r="B452" s="38"/>
      <c r="C452" s="38"/>
      <c r="D452" s="25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s="18" customFormat="1" x14ac:dyDescent="0.25">
      <c r="A453" s="35"/>
      <c r="B453" s="38"/>
      <c r="C453" s="38"/>
      <c r="D453" s="25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 s="18" customFormat="1" x14ac:dyDescent="0.25">
      <c r="A454" s="35"/>
      <c r="B454" s="38"/>
      <c r="C454" s="38"/>
      <c r="D454" s="25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s="18" customFormat="1" x14ac:dyDescent="0.25">
      <c r="A455" s="35"/>
      <c r="B455" s="38"/>
      <c r="C455" s="38"/>
      <c r="D455" s="25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 s="18" customFormat="1" x14ac:dyDescent="0.25">
      <c r="A456" s="35"/>
      <c r="B456" s="38"/>
      <c r="C456" s="38"/>
      <c r="D456" s="25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 s="18" customFormat="1" x14ac:dyDescent="0.25">
      <c r="A457" s="35"/>
      <c r="B457" s="38"/>
      <c r="C457" s="38"/>
      <c r="D457" s="25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 s="18" customFormat="1" x14ac:dyDescent="0.25">
      <c r="A458" s="35"/>
      <c r="B458" s="38"/>
      <c r="C458" s="38"/>
      <c r="D458" s="25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 s="18" customFormat="1" x14ac:dyDescent="0.25">
      <c r="A459" s="35"/>
      <c r="B459" s="38"/>
      <c r="C459" s="38"/>
      <c r="D459" s="25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 s="18" customFormat="1" x14ac:dyDescent="0.25">
      <c r="A460" s="35"/>
      <c r="B460" s="38"/>
      <c r="C460" s="38"/>
      <c r="D460" s="25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 s="18" customFormat="1" x14ac:dyDescent="0.25">
      <c r="A461" s="35"/>
      <c r="B461" s="38"/>
      <c r="C461" s="38"/>
      <c r="D461" s="25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 s="18" customFormat="1" x14ac:dyDescent="0.25">
      <c r="A462" s="35"/>
      <c r="B462" s="38"/>
      <c r="C462" s="38"/>
      <c r="D462" s="25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 s="18" customFormat="1" x14ac:dyDescent="0.25">
      <c r="A463" s="35"/>
      <c r="B463" s="38"/>
      <c r="C463" s="38"/>
      <c r="D463" s="25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s="18" customFormat="1" x14ac:dyDescent="0.25">
      <c r="A464" s="35"/>
      <c r="B464" s="38"/>
      <c r="C464" s="38"/>
      <c r="D464" s="25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s="18" customFormat="1" x14ac:dyDescent="0.25">
      <c r="A465" s="35"/>
      <c r="B465" s="38"/>
      <c r="C465" s="38"/>
      <c r="D465" s="25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s="18" customFormat="1" x14ac:dyDescent="0.25">
      <c r="A466" s="35"/>
      <c r="B466" s="38"/>
      <c r="C466" s="38"/>
      <c r="D466" s="25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 s="18" customFormat="1" x14ac:dyDescent="0.25">
      <c r="A467" s="35"/>
      <c r="B467" s="38"/>
      <c r="C467" s="38"/>
      <c r="D467" s="25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s="18" customFormat="1" x14ac:dyDescent="0.25">
      <c r="A468" s="35"/>
      <c r="B468" s="38"/>
      <c r="C468" s="38"/>
      <c r="D468" s="25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 s="18" customFormat="1" x14ac:dyDescent="0.25">
      <c r="A469" s="35"/>
      <c r="B469" s="38"/>
      <c r="C469" s="38"/>
      <c r="D469" s="25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 s="18" customFormat="1" x14ac:dyDescent="0.25">
      <c r="A470" s="35"/>
      <c r="B470" s="38"/>
      <c r="C470" s="38"/>
      <c r="D470" s="25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 s="18" customFormat="1" x14ac:dyDescent="0.25">
      <c r="A471" s="35"/>
      <c r="B471" s="38"/>
      <c r="C471" s="38"/>
      <c r="D471" s="25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s="18" customFormat="1" x14ac:dyDescent="0.25">
      <c r="A472" s="35"/>
      <c r="B472" s="38"/>
      <c r="C472" s="38"/>
      <c r="D472" s="25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 s="18" customFormat="1" x14ac:dyDescent="0.25">
      <c r="A473" s="35"/>
      <c r="B473" s="38"/>
      <c r="C473" s="38"/>
      <c r="D473" s="25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</row>
    <row r="474" spans="1:23" s="18" customFormat="1" x14ac:dyDescent="0.25">
      <c r="A474" s="35"/>
      <c r="B474" s="38"/>
      <c r="C474" s="38"/>
      <c r="D474" s="25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s="18" customFormat="1" x14ac:dyDescent="0.25">
      <c r="A475" s="35"/>
      <c r="B475" s="38"/>
      <c r="C475" s="38"/>
      <c r="D475" s="25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 s="18" customFormat="1" x14ac:dyDescent="0.25">
      <c r="A476" s="35"/>
      <c r="B476" s="38"/>
      <c r="C476" s="38"/>
      <c r="D476" s="25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 s="18" customFormat="1" x14ac:dyDescent="0.25">
      <c r="A477" s="35"/>
      <c r="B477" s="38"/>
      <c r="C477" s="38"/>
      <c r="D477" s="25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 s="18" customFormat="1" x14ac:dyDescent="0.25">
      <c r="A478" s="35"/>
      <c r="B478" s="38"/>
      <c r="C478" s="38"/>
      <c r="D478" s="25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 s="18" customFormat="1" x14ac:dyDescent="0.25">
      <c r="A479" s="35"/>
      <c r="B479" s="38"/>
      <c r="C479" s="38"/>
      <c r="D479" s="25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 s="18" customFormat="1" x14ac:dyDescent="0.25">
      <c r="A480" s="35"/>
      <c r="B480" s="38"/>
      <c r="C480" s="38"/>
      <c r="D480" s="25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 s="18" customFormat="1" x14ac:dyDescent="0.25">
      <c r="A481" s="35"/>
      <c r="B481" s="38"/>
      <c r="C481" s="38"/>
      <c r="D481" s="25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s="18" customFormat="1" x14ac:dyDescent="0.25">
      <c r="A482" s="35"/>
      <c r="B482" s="38"/>
      <c r="C482" s="38"/>
      <c r="D482" s="25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s="18" customFormat="1" x14ac:dyDescent="0.25">
      <c r="A483" s="35"/>
      <c r="B483" s="38"/>
      <c r="C483" s="38"/>
      <c r="D483" s="25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 s="18" customFormat="1" x14ac:dyDescent="0.25">
      <c r="A484" s="35"/>
      <c r="B484" s="38"/>
      <c r="C484" s="38"/>
      <c r="D484" s="25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s="18" customFormat="1" x14ac:dyDescent="0.25">
      <c r="A485" s="35"/>
      <c r="B485" s="38"/>
      <c r="C485" s="38"/>
      <c r="D485" s="25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 s="18" customFormat="1" x14ac:dyDescent="0.25">
      <c r="A486" s="35"/>
      <c r="B486" s="38"/>
      <c r="C486" s="38"/>
      <c r="D486" s="25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 s="18" customFormat="1" x14ac:dyDescent="0.25">
      <c r="A487" s="35"/>
      <c r="B487" s="38"/>
      <c r="C487" s="38"/>
      <c r="D487" s="25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s="18" customFormat="1" x14ac:dyDescent="0.25">
      <c r="A488" s="35"/>
      <c r="B488" s="38"/>
      <c r="C488" s="38"/>
      <c r="D488" s="25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 s="18" customFormat="1" x14ac:dyDescent="0.25">
      <c r="A489" s="35"/>
      <c r="B489" s="38"/>
      <c r="C489" s="38"/>
      <c r="D489" s="25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 s="18" customFormat="1" x14ac:dyDescent="0.25">
      <c r="A490" s="35"/>
      <c r="B490" s="38"/>
      <c r="C490" s="38"/>
      <c r="D490" s="25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s="18" customFormat="1" x14ac:dyDescent="0.25">
      <c r="A491" s="35"/>
      <c r="B491" s="38"/>
      <c r="C491" s="38"/>
      <c r="D491" s="25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 s="18" customFormat="1" x14ac:dyDescent="0.25">
      <c r="A492" s="35"/>
      <c r="B492" s="38"/>
      <c r="C492" s="38"/>
      <c r="D492" s="25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 s="18" customFormat="1" x14ac:dyDescent="0.25">
      <c r="A493" s="35"/>
      <c r="B493" s="38"/>
      <c r="C493" s="38"/>
      <c r="D493" s="25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 s="18" customFormat="1" x14ac:dyDescent="0.25">
      <c r="A494" s="35"/>
      <c r="B494" s="38"/>
      <c r="C494" s="38"/>
      <c r="D494" s="25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 s="18" customFormat="1" x14ac:dyDescent="0.25">
      <c r="A495" s="35"/>
      <c r="B495" s="38"/>
      <c r="C495" s="38"/>
      <c r="D495" s="25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 s="18" customFormat="1" x14ac:dyDescent="0.25">
      <c r="A496" s="35"/>
      <c r="B496" s="38"/>
      <c r="C496" s="38"/>
      <c r="D496" s="25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 s="18" customFormat="1" x14ac:dyDescent="0.25">
      <c r="A497" s="35"/>
      <c r="B497" s="38"/>
      <c r="C497" s="38"/>
      <c r="D497" s="25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s="18" customFormat="1" x14ac:dyDescent="0.25">
      <c r="A498" s="35"/>
      <c r="B498" s="38"/>
      <c r="C498" s="38"/>
      <c r="D498" s="25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 s="18" customFormat="1" x14ac:dyDescent="0.25">
      <c r="A499" s="35"/>
      <c r="B499" s="38"/>
      <c r="C499" s="38"/>
      <c r="D499" s="25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s="18" customFormat="1" x14ac:dyDescent="0.25">
      <c r="A500" s="35"/>
      <c r="B500" s="38"/>
      <c r="C500" s="38"/>
      <c r="D500" s="25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s="18" customFormat="1" x14ac:dyDescent="0.25">
      <c r="A501" s="35"/>
      <c r="B501" s="38"/>
      <c r="C501" s="38"/>
      <c r="D501" s="25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 s="18" customFormat="1" x14ac:dyDescent="0.25">
      <c r="A502" s="35"/>
      <c r="B502" s="38"/>
      <c r="C502" s="38"/>
      <c r="D502" s="25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 s="18" customFormat="1" x14ac:dyDescent="0.25">
      <c r="A503" s="35"/>
      <c r="B503" s="38"/>
      <c r="C503" s="38"/>
      <c r="D503" s="25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s="18" customFormat="1" x14ac:dyDescent="0.25">
      <c r="A504" s="35"/>
      <c r="B504" s="38"/>
      <c r="C504" s="38"/>
      <c r="D504" s="25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s="18" customFormat="1" x14ac:dyDescent="0.25">
      <c r="A505" s="35"/>
      <c r="B505" s="38"/>
      <c r="C505" s="38"/>
      <c r="D505" s="25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 s="18" customFormat="1" x14ac:dyDescent="0.25">
      <c r="A506" s="35"/>
      <c r="B506" s="38"/>
      <c r="C506" s="38"/>
      <c r="D506" s="25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s="18" customFormat="1" x14ac:dyDescent="0.25">
      <c r="A507" s="35"/>
      <c r="B507" s="38"/>
      <c r="C507" s="38"/>
      <c r="D507" s="25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 s="18" customFormat="1" x14ac:dyDescent="0.25">
      <c r="A508" s="35"/>
      <c r="B508" s="38"/>
      <c r="C508" s="38"/>
      <c r="D508" s="25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s="18" customFormat="1" x14ac:dyDescent="0.25">
      <c r="A509" s="35"/>
      <c r="B509" s="38"/>
      <c r="C509" s="38"/>
      <c r="D509" s="25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 s="18" customFormat="1" x14ac:dyDescent="0.25">
      <c r="A510" s="35"/>
      <c r="B510" s="38"/>
      <c r="C510" s="38"/>
      <c r="D510" s="25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 s="18" customFormat="1" x14ac:dyDescent="0.25">
      <c r="A511" s="35"/>
      <c r="B511" s="38"/>
      <c r="C511" s="38"/>
      <c r="D511" s="25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 s="18" customFormat="1" x14ac:dyDescent="0.25">
      <c r="A512" s="35"/>
      <c r="B512" s="38"/>
      <c r="C512" s="38"/>
      <c r="D512" s="25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 s="18" customFormat="1" x14ac:dyDescent="0.25">
      <c r="A513" s="35"/>
      <c r="B513" s="38"/>
      <c r="C513" s="38"/>
      <c r="D513" s="25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 s="18" customFormat="1" x14ac:dyDescent="0.25">
      <c r="A514" s="35"/>
      <c r="B514" s="38"/>
      <c r="C514" s="38"/>
      <c r="D514" s="25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s="18" customFormat="1" x14ac:dyDescent="0.25">
      <c r="A515" s="35"/>
      <c r="B515" s="38"/>
      <c r="C515" s="38"/>
      <c r="D515" s="25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 s="18" customFormat="1" x14ac:dyDescent="0.25">
      <c r="A516" s="35"/>
      <c r="B516" s="38"/>
      <c r="C516" s="38"/>
      <c r="D516" s="25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s="18" customFormat="1" x14ac:dyDescent="0.25">
      <c r="A517" s="35"/>
      <c r="B517" s="38"/>
      <c r="C517" s="38"/>
      <c r="D517" s="25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 s="18" customFormat="1" x14ac:dyDescent="0.25">
      <c r="A518" s="35"/>
      <c r="B518" s="38"/>
      <c r="C518" s="38"/>
      <c r="D518" s="25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 s="18" customFormat="1" x14ac:dyDescent="0.25">
      <c r="A519" s="35"/>
      <c r="B519" s="38"/>
      <c r="C519" s="38"/>
      <c r="D519" s="25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s="18" customFormat="1" x14ac:dyDescent="0.25">
      <c r="A520" s="35"/>
      <c r="B520" s="38"/>
      <c r="C520" s="38"/>
      <c r="D520" s="25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 s="18" customFormat="1" x14ac:dyDescent="0.25">
      <c r="A521" s="35"/>
      <c r="B521" s="38"/>
      <c r="C521" s="38"/>
      <c r="D521" s="25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 s="18" customFormat="1" x14ac:dyDescent="0.25">
      <c r="A522" s="35"/>
      <c r="B522" s="38"/>
      <c r="C522" s="38"/>
      <c r="D522" s="25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 s="18" customFormat="1" x14ac:dyDescent="0.25">
      <c r="A523" s="35"/>
      <c r="B523" s="38"/>
      <c r="C523" s="38"/>
      <c r="D523" s="25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 s="18" customFormat="1" x14ac:dyDescent="0.25">
      <c r="A524" s="35"/>
      <c r="B524" s="38"/>
      <c r="C524" s="38"/>
      <c r="D524" s="25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 s="18" customFormat="1" x14ac:dyDescent="0.25">
      <c r="A525" s="35"/>
      <c r="B525" s="38"/>
      <c r="C525" s="38"/>
      <c r="D525" s="25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 s="18" customFormat="1" x14ac:dyDescent="0.25">
      <c r="A526" s="35"/>
      <c r="B526" s="38"/>
      <c r="C526" s="38"/>
      <c r="D526" s="25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s="18" customFormat="1" x14ac:dyDescent="0.25">
      <c r="A527" s="35"/>
      <c r="B527" s="38"/>
      <c r="C527" s="38"/>
      <c r="D527" s="25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 s="18" customFormat="1" x14ac:dyDescent="0.25">
      <c r="A528" s="35"/>
      <c r="B528" s="38"/>
      <c r="C528" s="38"/>
      <c r="D528" s="25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</row>
    <row r="529" spans="1:23" s="18" customFormat="1" x14ac:dyDescent="0.25">
      <c r="A529" s="35"/>
      <c r="B529" s="38"/>
      <c r="C529" s="38"/>
      <c r="D529" s="25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 s="18" customFormat="1" x14ac:dyDescent="0.25">
      <c r="A530" s="35"/>
      <c r="B530" s="38"/>
      <c r="C530" s="38"/>
      <c r="D530" s="25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 s="18" customFormat="1" x14ac:dyDescent="0.25">
      <c r="A531" s="35"/>
      <c r="B531" s="38"/>
      <c r="C531" s="38"/>
      <c r="D531" s="25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 s="18" customFormat="1" x14ac:dyDescent="0.25">
      <c r="A532" s="35"/>
      <c r="B532" s="38"/>
      <c r="C532" s="38"/>
      <c r="D532" s="25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 s="18" customFormat="1" x14ac:dyDescent="0.25">
      <c r="A533" s="35"/>
      <c r="B533" s="38"/>
      <c r="C533" s="38"/>
      <c r="D533" s="25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 s="18" customFormat="1" x14ac:dyDescent="0.25">
      <c r="A534" s="35"/>
      <c r="B534" s="38"/>
      <c r="C534" s="38"/>
      <c r="D534" s="25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 s="18" customFormat="1" x14ac:dyDescent="0.25">
      <c r="A535" s="35"/>
      <c r="B535" s="38"/>
      <c r="C535" s="38"/>
      <c r="D535" s="25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 s="18" customFormat="1" x14ac:dyDescent="0.25">
      <c r="A536" s="35"/>
      <c r="B536" s="38"/>
      <c r="C536" s="38"/>
      <c r="D536" s="25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 s="18" customFormat="1" x14ac:dyDescent="0.25">
      <c r="A537" s="35"/>
      <c r="B537" s="38"/>
      <c r="C537" s="38"/>
      <c r="D537" s="25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 s="18" customFormat="1" x14ac:dyDescent="0.25">
      <c r="A538" s="35"/>
      <c r="B538" s="38"/>
      <c r="C538" s="38"/>
      <c r="D538" s="25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 s="18" customFormat="1" x14ac:dyDescent="0.25">
      <c r="A539" s="35"/>
      <c r="B539" s="38"/>
      <c r="C539" s="38"/>
      <c r="D539" s="25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 s="18" customFormat="1" x14ac:dyDescent="0.25">
      <c r="A540" s="35"/>
      <c r="B540" s="38"/>
      <c r="C540" s="38"/>
      <c r="D540" s="25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 s="18" customFormat="1" x14ac:dyDescent="0.25">
      <c r="A541" s="35"/>
      <c r="B541" s="38"/>
      <c r="C541" s="38"/>
      <c r="D541" s="25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 s="18" customFormat="1" x14ac:dyDescent="0.25">
      <c r="A542" s="35"/>
      <c r="B542" s="38"/>
      <c r="C542" s="38"/>
      <c r="D542" s="25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 s="18" customFormat="1" x14ac:dyDescent="0.25">
      <c r="A543" s="35"/>
      <c r="B543" s="38"/>
      <c r="C543" s="38"/>
      <c r="D543" s="25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s="18" customFormat="1" x14ac:dyDescent="0.25">
      <c r="A544" s="35"/>
      <c r="B544" s="38"/>
      <c r="C544" s="38"/>
      <c r="D544" s="25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 s="18" customFormat="1" x14ac:dyDescent="0.25">
      <c r="A545" s="35"/>
      <c r="B545" s="38"/>
      <c r="C545" s="38"/>
      <c r="D545" s="25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 s="18" customFormat="1" x14ac:dyDescent="0.25">
      <c r="A546" s="35"/>
      <c r="B546" s="38"/>
      <c r="C546" s="38"/>
      <c r="D546" s="25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 s="18" customFormat="1" x14ac:dyDescent="0.25">
      <c r="A547" s="35"/>
      <c r="B547" s="38"/>
      <c r="C547" s="38"/>
      <c r="D547" s="25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s="18" customFormat="1" x14ac:dyDescent="0.25">
      <c r="A548" s="35"/>
      <c r="B548" s="38"/>
      <c r="C548" s="38"/>
      <c r="D548" s="25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s="18" customFormat="1" x14ac:dyDescent="0.25">
      <c r="A549" s="35"/>
      <c r="B549" s="38"/>
      <c r="C549" s="38"/>
      <c r="D549" s="25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 s="18" customFormat="1" x14ac:dyDescent="0.25">
      <c r="A550" s="35"/>
      <c r="B550" s="38"/>
      <c r="C550" s="38"/>
      <c r="D550" s="25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 s="18" customFormat="1" x14ac:dyDescent="0.25">
      <c r="A551" s="35"/>
      <c r="B551" s="38"/>
      <c r="C551" s="38"/>
      <c r="D551" s="25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 s="18" customFormat="1" x14ac:dyDescent="0.25">
      <c r="A552" s="35"/>
      <c r="B552" s="38"/>
      <c r="C552" s="38"/>
      <c r="D552" s="25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 s="18" customFormat="1" x14ac:dyDescent="0.25">
      <c r="A553" s="35"/>
      <c r="B553" s="38"/>
      <c r="C553" s="38"/>
      <c r="D553" s="25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 s="18" customFormat="1" x14ac:dyDescent="0.25">
      <c r="A554" s="35"/>
      <c r="B554" s="38"/>
      <c r="C554" s="38"/>
      <c r="D554" s="25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 s="18" customFormat="1" x14ac:dyDescent="0.25">
      <c r="A555" s="35"/>
      <c r="B555" s="38"/>
      <c r="C555" s="38"/>
      <c r="D555" s="25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 s="18" customFormat="1" x14ac:dyDescent="0.25">
      <c r="A556" s="35"/>
      <c r="B556" s="38"/>
      <c r="C556" s="38"/>
      <c r="D556" s="25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s="18" customFormat="1" x14ac:dyDescent="0.25">
      <c r="A557" s="35"/>
      <c r="B557" s="38"/>
      <c r="C557" s="38"/>
      <c r="D557" s="25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 s="18" customFormat="1" x14ac:dyDescent="0.25">
      <c r="A558" s="35"/>
      <c r="B558" s="38"/>
      <c r="C558" s="38"/>
      <c r="D558" s="25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 s="18" customFormat="1" x14ac:dyDescent="0.25">
      <c r="A559" s="35"/>
      <c r="B559" s="38"/>
      <c r="C559" s="38"/>
      <c r="D559" s="25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s="18" customFormat="1" x14ac:dyDescent="0.25">
      <c r="A560" s="35"/>
      <c r="B560" s="38"/>
      <c r="C560" s="38"/>
      <c r="D560" s="25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 s="18" customFormat="1" x14ac:dyDescent="0.25">
      <c r="A561" s="35"/>
      <c r="B561" s="38"/>
      <c r="C561" s="38"/>
      <c r="D561" s="25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 s="18" customFormat="1" x14ac:dyDescent="0.25">
      <c r="A562" s="35"/>
      <c r="B562" s="38"/>
      <c r="C562" s="38"/>
      <c r="D562" s="25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 s="18" customFormat="1" x14ac:dyDescent="0.25">
      <c r="A563" s="35"/>
      <c r="B563" s="38"/>
      <c r="C563" s="38"/>
      <c r="D563" s="25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s="18" customFormat="1" x14ac:dyDescent="0.25">
      <c r="A564" s="35"/>
      <c r="B564" s="38"/>
      <c r="C564" s="38"/>
      <c r="D564" s="25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 s="18" customFormat="1" x14ac:dyDescent="0.25">
      <c r="A565" s="35"/>
      <c r="B565" s="38"/>
      <c r="C565" s="38"/>
      <c r="D565" s="25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 s="18" customFormat="1" x14ac:dyDescent="0.25">
      <c r="A566" s="35"/>
      <c r="B566" s="38"/>
      <c r="C566" s="38"/>
      <c r="D566" s="25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 s="18" customFormat="1" x14ac:dyDescent="0.25">
      <c r="A567" s="35"/>
      <c r="B567" s="38"/>
      <c r="C567" s="38"/>
      <c r="D567" s="25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 s="18" customFormat="1" x14ac:dyDescent="0.25">
      <c r="A568" s="35"/>
      <c r="B568" s="38"/>
      <c r="C568" s="38"/>
      <c r="D568" s="25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 s="18" customFormat="1" x14ac:dyDescent="0.25">
      <c r="A569" s="35"/>
      <c r="B569" s="38"/>
      <c r="C569" s="38"/>
      <c r="D569" s="25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 s="18" customFormat="1" x14ac:dyDescent="0.25">
      <c r="A570" s="35"/>
      <c r="B570" s="38"/>
      <c r="C570" s="38"/>
      <c r="D570" s="25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 s="18" customFormat="1" x14ac:dyDescent="0.25">
      <c r="A571" s="35"/>
      <c r="B571" s="38"/>
      <c r="C571" s="38"/>
      <c r="D571" s="25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 s="18" customFormat="1" x14ac:dyDescent="0.25">
      <c r="A572" s="35"/>
      <c r="B572" s="38"/>
      <c r="C572" s="38"/>
      <c r="D572" s="25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 s="18" customFormat="1" x14ac:dyDescent="0.25">
      <c r="A573" s="35"/>
      <c r="B573" s="38"/>
      <c r="C573" s="38"/>
      <c r="D573" s="25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 s="18" customFormat="1" x14ac:dyDescent="0.25">
      <c r="A574" s="35"/>
      <c r="B574" s="38"/>
      <c r="C574" s="38"/>
      <c r="D574" s="25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 s="18" customFormat="1" x14ac:dyDescent="0.25">
      <c r="A575" s="35"/>
      <c r="B575" s="38"/>
      <c r="C575" s="38"/>
      <c r="D575" s="25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 s="18" customFormat="1" x14ac:dyDescent="0.25">
      <c r="A576" s="35"/>
      <c r="B576" s="38"/>
      <c r="C576" s="38"/>
      <c r="D576" s="25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 s="18" customFormat="1" x14ac:dyDescent="0.25">
      <c r="A577" s="35"/>
      <c r="B577" s="38"/>
      <c r="C577" s="38"/>
      <c r="D577" s="25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 s="18" customFormat="1" x14ac:dyDescent="0.25">
      <c r="A578" s="35"/>
      <c r="B578" s="38"/>
      <c r="C578" s="38"/>
      <c r="D578" s="25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 s="18" customFormat="1" x14ac:dyDescent="0.25">
      <c r="A579" s="35"/>
      <c r="B579" s="38"/>
      <c r="C579" s="38"/>
      <c r="D579" s="25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 s="18" customFormat="1" x14ac:dyDescent="0.25">
      <c r="A580" s="35"/>
      <c r="B580" s="38"/>
      <c r="C580" s="38"/>
      <c r="D580" s="25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 s="18" customFormat="1" x14ac:dyDescent="0.25">
      <c r="A581" s="35"/>
      <c r="B581" s="38"/>
      <c r="C581" s="38"/>
      <c r="D581" s="25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 s="18" customFormat="1" x14ac:dyDescent="0.25">
      <c r="A582" s="35"/>
      <c r="B582" s="38"/>
      <c r="C582" s="38"/>
      <c r="D582" s="25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 s="18" customFormat="1" x14ac:dyDescent="0.25">
      <c r="A583" s="35"/>
      <c r="B583" s="38"/>
      <c r="C583" s="38"/>
      <c r="D583" s="25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 s="18" customFormat="1" x14ac:dyDescent="0.25">
      <c r="A584" s="35"/>
      <c r="B584" s="38"/>
      <c r="C584" s="38"/>
      <c r="D584" s="25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 s="18" customFormat="1" x14ac:dyDescent="0.25">
      <c r="A585" s="35"/>
      <c r="B585" s="38"/>
      <c r="C585" s="38"/>
      <c r="D585" s="25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 s="18" customFormat="1" x14ac:dyDescent="0.25">
      <c r="A586" s="35"/>
      <c r="B586" s="38"/>
      <c r="C586" s="38"/>
      <c r="D586" s="25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 s="18" customFormat="1" x14ac:dyDescent="0.25">
      <c r="A587" s="35"/>
      <c r="B587" s="38"/>
      <c r="C587" s="38"/>
      <c r="D587" s="25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s="18" customFormat="1" x14ac:dyDescent="0.25">
      <c r="A588" s="35"/>
      <c r="B588" s="38"/>
      <c r="C588" s="38"/>
      <c r="D588" s="25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s="18" customFormat="1" x14ac:dyDescent="0.25">
      <c r="A589" s="35"/>
      <c r="B589" s="38"/>
      <c r="C589" s="38"/>
      <c r="D589" s="25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s="18" customFormat="1" x14ac:dyDescent="0.25">
      <c r="A590" s="35"/>
      <c r="B590" s="38"/>
      <c r="C590" s="38"/>
      <c r="D590" s="25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 s="18" customFormat="1" x14ac:dyDescent="0.25">
      <c r="A591" s="35"/>
      <c r="B591" s="38"/>
      <c r="C591" s="38"/>
      <c r="D591" s="25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 s="18" customFormat="1" x14ac:dyDescent="0.25">
      <c r="A592" s="35"/>
      <c r="B592" s="38"/>
      <c r="C592" s="38"/>
      <c r="D592" s="25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 s="18" customFormat="1" x14ac:dyDescent="0.25">
      <c r="A593" s="35"/>
      <c r="B593" s="38"/>
      <c r="C593" s="38"/>
      <c r="D593" s="25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 s="18" customFormat="1" x14ac:dyDescent="0.25">
      <c r="A594" s="35"/>
      <c r="B594" s="38"/>
      <c r="C594" s="38"/>
      <c r="D594" s="25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 s="18" customFormat="1" x14ac:dyDescent="0.25">
      <c r="A595" s="35"/>
      <c r="B595" s="38"/>
      <c r="C595" s="38"/>
      <c r="D595" s="25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s="18" customFormat="1" x14ac:dyDescent="0.25">
      <c r="A596" s="35"/>
      <c r="B596" s="38"/>
      <c r="C596" s="38"/>
      <c r="D596" s="25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s="18" customFormat="1" x14ac:dyDescent="0.25">
      <c r="A597" s="35"/>
      <c r="B597" s="38"/>
      <c r="C597" s="38"/>
      <c r="D597" s="25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 s="18" customFormat="1" x14ac:dyDescent="0.25">
      <c r="A598" s="35"/>
      <c r="B598" s="38"/>
      <c r="C598" s="38"/>
      <c r="D598" s="25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s="18" customFormat="1" x14ac:dyDescent="0.25">
      <c r="A599" s="35"/>
      <c r="B599" s="38"/>
      <c r="C599" s="38"/>
      <c r="D599" s="25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 s="18" customFormat="1" x14ac:dyDescent="0.25">
      <c r="A600" s="35"/>
      <c r="B600" s="38"/>
      <c r="C600" s="38"/>
      <c r="D600" s="25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 s="18" customFormat="1" x14ac:dyDescent="0.25">
      <c r="A601" s="35"/>
      <c r="B601" s="38"/>
      <c r="C601" s="38"/>
      <c r="D601" s="25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 s="18" customFormat="1" x14ac:dyDescent="0.25">
      <c r="A602" s="35"/>
      <c r="B602" s="38"/>
      <c r="C602" s="38"/>
      <c r="D602" s="25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s="18" customFormat="1" x14ac:dyDescent="0.25">
      <c r="A603" s="35"/>
      <c r="B603" s="38"/>
      <c r="C603" s="38"/>
      <c r="D603" s="25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 s="18" customFormat="1" x14ac:dyDescent="0.25">
      <c r="A604" s="35"/>
      <c r="B604" s="38"/>
      <c r="C604" s="38"/>
      <c r="D604" s="25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 s="18" customFormat="1" x14ac:dyDescent="0.25">
      <c r="A605" s="35"/>
      <c r="B605" s="38"/>
      <c r="C605" s="38"/>
      <c r="D605" s="25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 s="18" customFormat="1" x14ac:dyDescent="0.25">
      <c r="A606" s="35"/>
      <c r="B606" s="38"/>
      <c r="C606" s="38"/>
      <c r="D606" s="25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s="18" customFormat="1" x14ac:dyDescent="0.25">
      <c r="A607" s="35"/>
      <c r="B607" s="38"/>
      <c r="C607" s="38"/>
      <c r="D607" s="25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 s="18" customFormat="1" x14ac:dyDescent="0.25">
      <c r="A608" s="35"/>
      <c r="B608" s="38"/>
      <c r="C608" s="38"/>
      <c r="D608" s="25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 s="18" customFormat="1" x14ac:dyDescent="0.25">
      <c r="A609" s="35"/>
      <c r="B609" s="38"/>
      <c r="C609" s="38"/>
      <c r="D609" s="25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 s="18" customFormat="1" x14ac:dyDescent="0.25">
      <c r="A610" s="35"/>
      <c r="B610" s="38"/>
      <c r="C610" s="38"/>
      <c r="D610" s="25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 s="18" customFormat="1" x14ac:dyDescent="0.25">
      <c r="A611" s="35"/>
      <c r="B611" s="38"/>
      <c r="C611" s="38"/>
      <c r="D611" s="25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 s="18" customFormat="1" x14ac:dyDescent="0.25">
      <c r="A612" s="35"/>
      <c r="B612" s="38"/>
      <c r="C612" s="38"/>
      <c r="D612" s="25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 s="18" customFormat="1" x14ac:dyDescent="0.25">
      <c r="A613" s="35"/>
      <c r="B613" s="38"/>
      <c r="C613" s="38"/>
      <c r="D613" s="25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s="18" customFormat="1" x14ac:dyDescent="0.25">
      <c r="A614" s="35"/>
      <c r="B614" s="38"/>
      <c r="C614" s="38"/>
      <c r="D614" s="25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 s="18" customFormat="1" x14ac:dyDescent="0.25">
      <c r="A615" s="35"/>
      <c r="B615" s="38"/>
      <c r="C615" s="38"/>
      <c r="D615" s="25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 s="18" customFormat="1" x14ac:dyDescent="0.25">
      <c r="A616" s="35"/>
      <c r="B616" s="38"/>
      <c r="C616" s="38"/>
      <c r="D616" s="25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 s="18" customFormat="1" x14ac:dyDescent="0.25">
      <c r="A617" s="35"/>
      <c r="B617" s="38"/>
      <c r="C617" s="38"/>
      <c r="D617" s="25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 s="18" customFormat="1" x14ac:dyDescent="0.25">
      <c r="A618" s="35"/>
      <c r="B618" s="38"/>
      <c r="C618" s="38"/>
      <c r="D618" s="25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 s="18" customFormat="1" x14ac:dyDescent="0.25">
      <c r="A619" s="35"/>
      <c r="B619" s="38"/>
      <c r="C619" s="38"/>
      <c r="D619" s="25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 s="18" customFormat="1" x14ac:dyDescent="0.25">
      <c r="A620" s="35"/>
      <c r="B620" s="38"/>
      <c r="C620" s="38"/>
      <c r="D620" s="25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 s="18" customFormat="1" x14ac:dyDescent="0.25">
      <c r="A621" s="35"/>
      <c r="B621" s="38"/>
      <c r="C621" s="38"/>
      <c r="D621" s="25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 s="18" customFormat="1" x14ac:dyDescent="0.25">
      <c r="A622" s="35"/>
      <c r="B622" s="38"/>
      <c r="C622" s="38"/>
      <c r="D622" s="25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 s="18" customFormat="1" x14ac:dyDescent="0.25">
      <c r="A623" s="35"/>
      <c r="B623" s="38"/>
      <c r="C623" s="38"/>
      <c r="D623" s="25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 s="18" customFormat="1" x14ac:dyDescent="0.25">
      <c r="A624" s="35"/>
      <c r="B624" s="38"/>
      <c r="C624" s="38"/>
      <c r="D624" s="25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 s="18" customFormat="1" x14ac:dyDescent="0.25">
      <c r="A625" s="35"/>
      <c r="B625" s="38"/>
      <c r="C625" s="38"/>
      <c r="D625" s="25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 s="18" customFormat="1" x14ac:dyDescent="0.25">
      <c r="A626" s="35"/>
      <c r="B626" s="38"/>
      <c r="C626" s="38"/>
      <c r="D626" s="25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 s="18" customFormat="1" x14ac:dyDescent="0.25">
      <c r="A627" s="35"/>
      <c r="B627" s="38"/>
      <c r="C627" s="38"/>
      <c r="D627" s="25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 s="18" customFormat="1" x14ac:dyDescent="0.25">
      <c r="A628" s="35"/>
      <c r="B628" s="38"/>
      <c r="C628" s="38"/>
      <c r="D628" s="25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 s="18" customFormat="1" x14ac:dyDescent="0.25">
      <c r="A629" s="35"/>
      <c r="B629" s="38"/>
      <c r="C629" s="38"/>
      <c r="D629" s="25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 s="18" customFormat="1" x14ac:dyDescent="0.25">
      <c r="A630" s="35"/>
      <c r="B630" s="38"/>
      <c r="C630" s="38"/>
      <c r="D630" s="25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s="18" customFormat="1" x14ac:dyDescent="0.25">
      <c r="A631" s="35"/>
      <c r="B631" s="38"/>
      <c r="C631" s="38"/>
      <c r="D631" s="25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 s="18" customFormat="1" x14ac:dyDescent="0.25">
      <c r="A632" s="35"/>
      <c r="B632" s="38"/>
      <c r="C632" s="38"/>
      <c r="D632" s="25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 s="18" customFormat="1" x14ac:dyDescent="0.25">
      <c r="A633" s="35"/>
      <c r="B633" s="38"/>
      <c r="C633" s="38"/>
      <c r="D633" s="25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 s="18" customFormat="1" x14ac:dyDescent="0.25">
      <c r="A634" s="35"/>
      <c r="B634" s="38"/>
      <c r="C634" s="38"/>
      <c r="D634" s="25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s="18" customFormat="1" x14ac:dyDescent="0.25">
      <c r="A635" s="35"/>
      <c r="B635" s="38"/>
      <c r="C635" s="38"/>
      <c r="D635" s="25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s="18" customFormat="1" x14ac:dyDescent="0.25">
      <c r="A636" s="35"/>
      <c r="B636" s="38"/>
      <c r="C636" s="38"/>
      <c r="D636" s="25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 s="18" customFormat="1" x14ac:dyDescent="0.25">
      <c r="A637" s="35"/>
      <c r="B637" s="38"/>
      <c r="C637" s="38"/>
      <c r="D637" s="25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 s="18" customFormat="1" x14ac:dyDescent="0.25">
      <c r="A638" s="35"/>
      <c r="B638" s="38"/>
      <c r="C638" s="38"/>
      <c r="D638" s="25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 s="18" customFormat="1" x14ac:dyDescent="0.25">
      <c r="A639" s="35"/>
      <c r="B639" s="38"/>
      <c r="C639" s="38"/>
      <c r="D639" s="25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 s="18" customFormat="1" x14ac:dyDescent="0.25">
      <c r="A640" s="35"/>
      <c r="B640" s="38"/>
      <c r="C640" s="38"/>
      <c r="D640" s="25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 s="18" customFormat="1" x14ac:dyDescent="0.25">
      <c r="A641" s="35"/>
      <c r="B641" s="38"/>
      <c r="C641" s="38"/>
      <c r="D641" s="25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 s="18" customFormat="1" x14ac:dyDescent="0.25">
      <c r="A642" s="35"/>
      <c r="B642" s="38"/>
      <c r="C642" s="38"/>
      <c r="D642" s="25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 s="18" customFormat="1" x14ac:dyDescent="0.25">
      <c r="A643" s="35"/>
      <c r="B643" s="38"/>
      <c r="C643" s="38"/>
      <c r="D643" s="25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 s="18" customFormat="1" x14ac:dyDescent="0.25">
      <c r="A644" s="35"/>
      <c r="B644" s="38"/>
      <c r="C644" s="38"/>
      <c r="D644" s="25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 s="18" customFormat="1" x14ac:dyDescent="0.25">
      <c r="A645" s="35"/>
      <c r="B645" s="38"/>
      <c r="C645" s="38"/>
      <c r="D645" s="25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s="18" customFormat="1" x14ac:dyDescent="0.25">
      <c r="A646" s="35"/>
      <c r="B646" s="38"/>
      <c r="C646" s="38"/>
      <c r="D646" s="25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 s="18" customFormat="1" x14ac:dyDescent="0.25">
      <c r="A647" s="35"/>
      <c r="B647" s="38"/>
      <c r="C647" s="38"/>
      <c r="D647" s="25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s="18" customFormat="1" x14ac:dyDescent="0.25">
      <c r="A648" s="35"/>
      <c r="B648" s="38"/>
      <c r="C648" s="38"/>
      <c r="D648" s="25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s="18" customFormat="1" x14ac:dyDescent="0.25">
      <c r="A649" s="35"/>
      <c r="B649" s="38"/>
      <c r="C649" s="38"/>
      <c r="D649" s="25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s="18" customFormat="1" x14ac:dyDescent="0.25">
      <c r="A650" s="35"/>
      <c r="B650" s="38"/>
      <c r="C650" s="38"/>
      <c r="D650" s="25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 s="18" customFormat="1" x14ac:dyDescent="0.25">
      <c r="A651" s="35"/>
      <c r="B651" s="38"/>
      <c r="C651" s="38"/>
      <c r="D651" s="25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s="18" customFormat="1" x14ac:dyDescent="0.25">
      <c r="A652" s="35"/>
      <c r="B652" s="38"/>
      <c r="C652" s="38"/>
      <c r="D652" s="25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s="18" customFormat="1" x14ac:dyDescent="0.25">
      <c r="A653" s="35"/>
      <c r="B653" s="38"/>
      <c r="C653" s="38"/>
      <c r="D653" s="25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 s="18" customFormat="1" x14ac:dyDescent="0.25">
      <c r="A654" s="35"/>
      <c r="B654" s="38"/>
      <c r="C654" s="38"/>
      <c r="D654" s="25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 s="18" customFormat="1" x14ac:dyDescent="0.25">
      <c r="A655" s="35"/>
      <c r="B655" s="38"/>
      <c r="C655" s="38"/>
      <c r="D655" s="25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 s="18" customFormat="1" x14ac:dyDescent="0.25">
      <c r="A656" s="35"/>
      <c r="B656" s="38"/>
      <c r="C656" s="38"/>
      <c r="D656" s="25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 s="18" customFormat="1" x14ac:dyDescent="0.25">
      <c r="A657" s="35"/>
      <c r="B657" s="38"/>
      <c r="C657" s="38"/>
      <c r="D657" s="25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 s="18" customFormat="1" x14ac:dyDescent="0.25">
      <c r="A658" s="35"/>
      <c r="B658" s="38"/>
      <c r="C658" s="38"/>
      <c r="D658" s="25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 s="18" customFormat="1" x14ac:dyDescent="0.25">
      <c r="A659" s="35"/>
      <c r="B659" s="38"/>
      <c r="C659" s="38"/>
      <c r="D659" s="25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s="18" customFormat="1" x14ac:dyDescent="0.25">
      <c r="A660" s="35"/>
      <c r="B660" s="38"/>
      <c r="C660" s="38"/>
      <c r="D660" s="25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 s="18" customFormat="1" x14ac:dyDescent="0.25">
      <c r="A661" s="35"/>
      <c r="B661" s="38"/>
      <c r="C661" s="38"/>
      <c r="D661" s="25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 s="18" customFormat="1" x14ac:dyDescent="0.25">
      <c r="A662" s="35"/>
      <c r="B662" s="38"/>
      <c r="C662" s="38"/>
      <c r="D662" s="25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 s="18" customFormat="1" x14ac:dyDescent="0.25">
      <c r="A663" s="35"/>
      <c r="B663" s="38"/>
      <c r="C663" s="38"/>
      <c r="D663" s="25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s="18" customFormat="1" x14ac:dyDescent="0.25">
      <c r="A664" s="35"/>
      <c r="B664" s="38"/>
      <c r="C664" s="38"/>
      <c r="D664" s="25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s="18" customFormat="1" x14ac:dyDescent="0.25">
      <c r="A665" s="35"/>
      <c r="B665" s="38"/>
      <c r="C665" s="38"/>
      <c r="D665" s="25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 s="18" customFormat="1" x14ac:dyDescent="0.25">
      <c r="A666" s="35"/>
      <c r="B666" s="38"/>
      <c r="C666" s="38"/>
      <c r="D666" s="25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 s="18" customFormat="1" x14ac:dyDescent="0.25">
      <c r="A667" s="35"/>
      <c r="B667" s="38"/>
      <c r="C667" s="38"/>
      <c r="D667" s="25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 s="18" customFormat="1" x14ac:dyDescent="0.25">
      <c r="A668" s="35"/>
      <c r="B668" s="38"/>
      <c r="C668" s="38"/>
      <c r="D668" s="25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 s="18" customFormat="1" x14ac:dyDescent="0.25">
      <c r="A669" s="35"/>
      <c r="B669" s="38"/>
      <c r="C669" s="38"/>
      <c r="D669" s="25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 s="18" customFormat="1" x14ac:dyDescent="0.25">
      <c r="A670" s="35"/>
      <c r="B670" s="38"/>
      <c r="C670" s="38"/>
      <c r="D670" s="25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 s="18" customFormat="1" x14ac:dyDescent="0.25">
      <c r="A671" s="35"/>
      <c r="B671" s="38"/>
      <c r="C671" s="38"/>
      <c r="D671" s="25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 s="18" customFormat="1" x14ac:dyDescent="0.25">
      <c r="A672" s="35"/>
      <c r="B672" s="38"/>
      <c r="C672" s="38"/>
      <c r="D672" s="25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 s="18" customFormat="1" x14ac:dyDescent="0.25">
      <c r="A673" s="35"/>
      <c r="B673" s="38"/>
      <c r="C673" s="38"/>
      <c r="D673" s="25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 s="18" customFormat="1" x14ac:dyDescent="0.25">
      <c r="A674" s="35"/>
      <c r="B674" s="38"/>
      <c r="C674" s="38"/>
      <c r="D674" s="25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</row>
    <row r="675" spans="1:23" s="18" customFormat="1" x14ac:dyDescent="0.25">
      <c r="A675" s="35"/>
      <c r="B675" s="38"/>
      <c r="C675" s="38"/>
      <c r="D675" s="25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 s="18" customFormat="1" x14ac:dyDescent="0.25">
      <c r="A676" s="35"/>
      <c r="B676" s="38"/>
      <c r="C676" s="38"/>
      <c r="D676" s="25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s="18" customFormat="1" x14ac:dyDescent="0.25">
      <c r="A677" s="35"/>
      <c r="B677" s="38"/>
      <c r="C677" s="38"/>
      <c r="D677" s="25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 s="18" customFormat="1" x14ac:dyDescent="0.25">
      <c r="A678" s="35"/>
      <c r="B678" s="38"/>
      <c r="C678" s="38"/>
      <c r="D678" s="25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 s="18" customFormat="1" x14ac:dyDescent="0.25">
      <c r="A679" s="35"/>
      <c r="B679" s="38"/>
      <c r="C679" s="38"/>
      <c r="D679" s="25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 s="18" customFormat="1" x14ac:dyDescent="0.25">
      <c r="A680" s="35"/>
      <c r="B680" s="38"/>
      <c r="C680" s="38"/>
      <c r="D680" s="25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 s="18" customFormat="1" x14ac:dyDescent="0.25">
      <c r="A681" s="35"/>
      <c r="B681" s="38"/>
      <c r="C681" s="38"/>
      <c r="D681" s="25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 s="18" customFormat="1" x14ac:dyDescent="0.25">
      <c r="A682" s="35"/>
      <c r="B682" s="38"/>
      <c r="C682" s="38"/>
      <c r="D682" s="25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s="18" customFormat="1" x14ac:dyDescent="0.25">
      <c r="A683" s="35"/>
      <c r="B683" s="38"/>
      <c r="C683" s="38"/>
      <c r="D683" s="25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 s="18" customFormat="1" x14ac:dyDescent="0.25">
      <c r="A684" s="35"/>
      <c r="B684" s="38"/>
      <c r="C684" s="38"/>
      <c r="D684" s="25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 s="18" customFormat="1" x14ac:dyDescent="0.25">
      <c r="A685" s="35"/>
      <c r="B685" s="38"/>
      <c r="C685" s="38"/>
      <c r="D685" s="25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s="18" customFormat="1" x14ac:dyDescent="0.25">
      <c r="A686" s="35"/>
      <c r="B686" s="38"/>
      <c r="C686" s="38"/>
      <c r="D686" s="25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 s="18" customFormat="1" x14ac:dyDescent="0.25">
      <c r="A687" s="35"/>
      <c r="B687" s="38"/>
      <c r="C687" s="38"/>
      <c r="D687" s="25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 s="18" customFormat="1" x14ac:dyDescent="0.25">
      <c r="A688" s="35"/>
      <c r="B688" s="38"/>
      <c r="C688" s="38"/>
      <c r="D688" s="25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 s="18" customFormat="1" x14ac:dyDescent="0.25">
      <c r="A689" s="35"/>
      <c r="B689" s="38"/>
      <c r="C689" s="38"/>
      <c r="D689" s="25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s="18" customFormat="1" x14ac:dyDescent="0.25">
      <c r="A690" s="35"/>
      <c r="B690" s="38"/>
      <c r="C690" s="38"/>
      <c r="D690" s="25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s="18" customFormat="1" x14ac:dyDescent="0.25">
      <c r="A691" s="35"/>
      <c r="B691" s="38"/>
      <c r="C691" s="38"/>
      <c r="D691" s="25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 s="18" customFormat="1" x14ac:dyDescent="0.25">
      <c r="A692" s="35"/>
      <c r="B692" s="38"/>
      <c r="C692" s="38"/>
      <c r="D692" s="25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s="18" customFormat="1" x14ac:dyDescent="0.25">
      <c r="A693" s="35"/>
      <c r="B693" s="38"/>
      <c r="C693" s="38"/>
      <c r="D693" s="25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 s="18" customFormat="1" x14ac:dyDescent="0.25">
      <c r="A694" s="35"/>
      <c r="B694" s="38"/>
      <c r="C694" s="38"/>
      <c r="D694" s="25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 s="18" customFormat="1" x14ac:dyDescent="0.25">
      <c r="A695" s="35"/>
      <c r="B695" s="38"/>
      <c r="C695" s="38"/>
      <c r="D695" s="25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 s="18" customFormat="1" x14ac:dyDescent="0.25">
      <c r="A696" s="35"/>
      <c r="B696" s="38"/>
      <c r="C696" s="38"/>
      <c r="D696" s="25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 s="18" customFormat="1" x14ac:dyDescent="0.25">
      <c r="A697" s="35"/>
      <c r="B697" s="38"/>
      <c r="C697" s="38"/>
      <c r="D697" s="25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 s="18" customFormat="1" x14ac:dyDescent="0.25">
      <c r="A698" s="35"/>
      <c r="B698" s="38"/>
      <c r="C698" s="38"/>
      <c r="D698" s="25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 s="18" customFormat="1" x14ac:dyDescent="0.25">
      <c r="A699" s="35"/>
      <c r="B699" s="38"/>
      <c r="C699" s="38"/>
      <c r="D699" s="25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 s="18" customFormat="1" x14ac:dyDescent="0.25">
      <c r="A700" s="35"/>
      <c r="B700" s="38"/>
      <c r="C700" s="38"/>
      <c r="D700" s="25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 s="18" customFormat="1" x14ac:dyDescent="0.25">
      <c r="A701" s="35"/>
      <c r="B701" s="38"/>
      <c r="C701" s="38"/>
      <c r="D701" s="25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 s="18" customFormat="1" x14ac:dyDescent="0.25">
      <c r="A702" s="35"/>
      <c r="B702" s="38"/>
      <c r="C702" s="38"/>
      <c r="D702" s="25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s="18" customFormat="1" x14ac:dyDescent="0.25">
      <c r="A703" s="35"/>
      <c r="B703" s="38"/>
      <c r="C703" s="38"/>
      <c r="D703" s="25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 s="18" customFormat="1" x14ac:dyDescent="0.25">
      <c r="A704" s="35"/>
      <c r="B704" s="38"/>
      <c r="C704" s="38"/>
      <c r="D704" s="25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</row>
    <row r="705" spans="1:23" s="18" customFormat="1" x14ac:dyDescent="0.25">
      <c r="A705" s="35"/>
      <c r="B705" s="38"/>
      <c r="C705" s="38"/>
      <c r="D705" s="25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 s="18" customFormat="1" x14ac:dyDescent="0.25">
      <c r="A706" s="35"/>
      <c r="B706" s="38"/>
      <c r="C706" s="38"/>
      <c r="D706" s="25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 s="18" customFormat="1" x14ac:dyDescent="0.25">
      <c r="A707" s="35"/>
      <c r="B707" s="38"/>
      <c r="C707" s="38"/>
      <c r="D707" s="25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 s="18" customFormat="1" x14ac:dyDescent="0.25">
      <c r="A708" s="35"/>
      <c r="B708" s="38"/>
      <c r="C708" s="38"/>
      <c r="D708" s="25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 s="18" customFormat="1" x14ac:dyDescent="0.25">
      <c r="A709" s="35"/>
      <c r="B709" s="38"/>
      <c r="C709" s="38"/>
      <c r="D709" s="25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 s="18" customFormat="1" x14ac:dyDescent="0.25">
      <c r="A710" s="35"/>
      <c r="B710" s="38"/>
      <c r="C710" s="38"/>
      <c r="D710" s="25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 s="18" customFormat="1" x14ac:dyDescent="0.25">
      <c r="A711" s="35"/>
      <c r="B711" s="38"/>
      <c r="C711" s="38"/>
      <c r="D711" s="25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 s="18" customFormat="1" x14ac:dyDescent="0.25">
      <c r="A712" s="35"/>
      <c r="B712" s="38"/>
      <c r="C712" s="38"/>
      <c r="D712" s="25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s="18" customFormat="1" x14ac:dyDescent="0.25">
      <c r="A713" s="35"/>
      <c r="B713" s="38"/>
      <c r="C713" s="38"/>
      <c r="D713" s="25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 s="18" customFormat="1" x14ac:dyDescent="0.25">
      <c r="A714" s="35"/>
      <c r="B714" s="38"/>
      <c r="C714" s="38"/>
      <c r="D714" s="25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s="18" customFormat="1" x14ac:dyDescent="0.25">
      <c r="A715" s="35"/>
      <c r="B715" s="38"/>
      <c r="C715" s="38"/>
      <c r="D715" s="25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s="18" customFormat="1" x14ac:dyDescent="0.25">
      <c r="A716" s="35"/>
      <c r="B716" s="38"/>
      <c r="C716" s="38"/>
      <c r="D716" s="25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s="18" customFormat="1" x14ac:dyDescent="0.25">
      <c r="A717" s="35"/>
      <c r="B717" s="38"/>
      <c r="C717" s="38"/>
      <c r="D717" s="25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 s="18" customFormat="1" x14ac:dyDescent="0.25">
      <c r="A718" s="35"/>
      <c r="B718" s="38"/>
      <c r="C718" s="38"/>
      <c r="D718" s="25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 s="18" customFormat="1" x14ac:dyDescent="0.25">
      <c r="A719" s="35"/>
      <c r="B719" s="38"/>
      <c r="C719" s="38"/>
      <c r="D719" s="25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 s="18" customFormat="1" x14ac:dyDescent="0.25">
      <c r="A720" s="35"/>
      <c r="B720" s="38"/>
      <c r="C720" s="38"/>
      <c r="D720" s="25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 s="18" customFormat="1" x14ac:dyDescent="0.25">
      <c r="A721" s="35"/>
      <c r="B721" s="38"/>
      <c r="C721" s="38"/>
      <c r="D721" s="25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s="18" customFormat="1" x14ac:dyDescent="0.25">
      <c r="A722" s="35"/>
      <c r="B722" s="38"/>
      <c r="C722" s="38"/>
      <c r="D722" s="25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s="18" customFormat="1" x14ac:dyDescent="0.25">
      <c r="A723" s="35"/>
      <c r="B723" s="38"/>
      <c r="C723" s="38"/>
      <c r="D723" s="25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 s="18" customFormat="1" x14ac:dyDescent="0.25">
      <c r="A724" s="35"/>
      <c r="B724" s="38"/>
      <c r="C724" s="38"/>
      <c r="D724" s="25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 s="18" customFormat="1" x14ac:dyDescent="0.25">
      <c r="A725" s="35"/>
      <c r="B725" s="38"/>
      <c r="C725" s="38"/>
      <c r="D725" s="25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 s="18" customFormat="1" x14ac:dyDescent="0.25">
      <c r="A726" s="35"/>
      <c r="B726" s="38"/>
      <c r="C726" s="38"/>
      <c r="D726" s="25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s="18" customFormat="1" x14ac:dyDescent="0.25">
      <c r="A727" s="35"/>
      <c r="B727" s="38"/>
      <c r="C727" s="38"/>
      <c r="D727" s="25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 s="18" customFormat="1" x14ac:dyDescent="0.25">
      <c r="A728" s="35"/>
      <c r="B728" s="38"/>
      <c r="C728" s="38"/>
      <c r="D728" s="25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 s="18" customFormat="1" x14ac:dyDescent="0.25">
      <c r="A729" s="35"/>
      <c r="B729" s="38"/>
      <c r="C729" s="38"/>
      <c r="D729" s="25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 s="18" customFormat="1" x14ac:dyDescent="0.25">
      <c r="A730" s="35"/>
      <c r="B730" s="38"/>
      <c r="C730" s="38"/>
      <c r="D730" s="25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 s="18" customFormat="1" x14ac:dyDescent="0.25">
      <c r="A731" s="35"/>
      <c r="B731" s="38"/>
      <c r="C731" s="38"/>
      <c r="D731" s="25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 s="18" customFormat="1" x14ac:dyDescent="0.25">
      <c r="A732" s="35"/>
      <c r="B732" s="38"/>
      <c r="C732" s="38"/>
      <c r="D732" s="25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 s="18" customFormat="1" x14ac:dyDescent="0.25">
      <c r="A733" s="35"/>
      <c r="B733" s="38"/>
      <c r="C733" s="38"/>
      <c r="D733" s="25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 s="18" customFormat="1" x14ac:dyDescent="0.25">
      <c r="A734" s="35"/>
      <c r="B734" s="38"/>
      <c r="C734" s="38"/>
      <c r="D734" s="25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 s="18" customFormat="1" x14ac:dyDescent="0.25">
      <c r="A735" s="35"/>
      <c r="B735" s="38"/>
      <c r="C735" s="38"/>
      <c r="D735" s="25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 s="18" customFormat="1" x14ac:dyDescent="0.25">
      <c r="A736" s="35"/>
      <c r="B736" s="38"/>
      <c r="C736" s="38"/>
      <c r="D736" s="25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 s="18" customFormat="1" x14ac:dyDescent="0.25">
      <c r="A737" s="35"/>
      <c r="B737" s="38"/>
      <c r="C737" s="38"/>
      <c r="D737" s="25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s="18" customFormat="1" x14ac:dyDescent="0.25">
      <c r="A738" s="35"/>
      <c r="B738" s="38"/>
      <c r="C738" s="38"/>
      <c r="D738" s="25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 s="18" customFormat="1" x14ac:dyDescent="0.25">
      <c r="A739" s="35"/>
      <c r="B739" s="38"/>
      <c r="C739" s="38"/>
      <c r="D739" s="25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s="18" customFormat="1" x14ac:dyDescent="0.25">
      <c r="A740" s="35"/>
      <c r="B740" s="38"/>
      <c r="C740" s="38"/>
      <c r="D740" s="25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 s="18" customFormat="1" x14ac:dyDescent="0.25">
      <c r="A741" s="35"/>
      <c r="B741" s="38"/>
      <c r="C741" s="38"/>
      <c r="D741" s="25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 s="18" customFormat="1" x14ac:dyDescent="0.25">
      <c r="A742" s="35"/>
      <c r="B742" s="38"/>
      <c r="C742" s="38"/>
      <c r="D742" s="25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 s="18" customFormat="1" x14ac:dyDescent="0.25">
      <c r="A743" s="35"/>
      <c r="B743" s="38"/>
      <c r="C743" s="38"/>
      <c r="D743" s="25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 s="18" customFormat="1" x14ac:dyDescent="0.25">
      <c r="A744" s="35"/>
      <c r="B744" s="38"/>
      <c r="C744" s="38"/>
      <c r="D744" s="25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 s="18" customFormat="1" x14ac:dyDescent="0.25">
      <c r="A745" s="35"/>
      <c r="B745" s="38"/>
      <c r="C745" s="38"/>
      <c r="D745" s="25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 s="18" customFormat="1" x14ac:dyDescent="0.25">
      <c r="A746" s="35"/>
      <c r="B746" s="38"/>
      <c r="C746" s="38"/>
      <c r="D746" s="25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 s="18" customFormat="1" x14ac:dyDescent="0.25">
      <c r="A747" s="35"/>
      <c r="B747" s="38"/>
      <c r="C747" s="38"/>
      <c r="D747" s="25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 s="18" customFormat="1" x14ac:dyDescent="0.25">
      <c r="A748" s="35"/>
      <c r="B748" s="38"/>
      <c r="C748" s="38"/>
      <c r="D748" s="25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s="18" customFormat="1" x14ac:dyDescent="0.25">
      <c r="A749" s="35"/>
      <c r="B749" s="38"/>
      <c r="C749" s="38"/>
      <c r="D749" s="25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 s="18" customFormat="1" x14ac:dyDescent="0.25">
      <c r="A750" s="35"/>
      <c r="B750" s="38"/>
      <c r="C750" s="38"/>
      <c r="D750" s="25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 s="18" customFormat="1" x14ac:dyDescent="0.25">
      <c r="A751" s="35"/>
      <c r="B751" s="38"/>
      <c r="C751" s="38"/>
      <c r="D751" s="25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s="18" customFormat="1" x14ac:dyDescent="0.25">
      <c r="A752" s="35"/>
      <c r="B752" s="38"/>
      <c r="C752" s="38"/>
      <c r="D752" s="25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 s="18" customFormat="1" x14ac:dyDescent="0.25">
      <c r="A753" s="35"/>
      <c r="B753" s="38"/>
      <c r="C753" s="38"/>
      <c r="D753" s="25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 s="18" customFormat="1" x14ac:dyDescent="0.25">
      <c r="A754" s="35"/>
      <c r="B754" s="38"/>
      <c r="C754" s="38"/>
      <c r="D754" s="25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 s="18" customFormat="1" x14ac:dyDescent="0.25">
      <c r="A755" s="35"/>
      <c r="B755" s="38"/>
      <c r="C755" s="38"/>
      <c r="D755" s="25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 s="18" customFormat="1" x14ac:dyDescent="0.25">
      <c r="A756" s="35"/>
      <c r="B756" s="38"/>
      <c r="C756" s="38"/>
      <c r="D756" s="25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 s="18" customFormat="1" x14ac:dyDescent="0.25">
      <c r="A757" s="35"/>
      <c r="B757" s="38"/>
      <c r="C757" s="38"/>
      <c r="D757" s="25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 s="18" customFormat="1" x14ac:dyDescent="0.25">
      <c r="A758" s="35"/>
      <c r="B758" s="38"/>
      <c r="C758" s="38"/>
      <c r="D758" s="25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 s="18" customFormat="1" x14ac:dyDescent="0.25">
      <c r="A759" s="35"/>
      <c r="B759" s="38"/>
      <c r="C759" s="38"/>
      <c r="D759" s="25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 s="18" customFormat="1" x14ac:dyDescent="0.25">
      <c r="A760" s="35"/>
      <c r="B760" s="38"/>
      <c r="C760" s="38"/>
      <c r="D760" s="25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 s="18" customFormat="1" x14ac:dyDescent="0.25">
      <c r="A761" s="35"/>
      <c r="B761" s="38"/>
      <c r="C761" s="38"/>
      <c r="D761" s="25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 s="18" customFormat="1" x14ac:dyDescent="0.25">
      <c r="A762" s="35"/>
      <c r="B762" s="38"/>
      <c r="C762" s="38"/>
      <c r="D762" s="25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 s="18" customFormat="1" x14ac:dyDescent="0.25">
      <c r="A763" s="35"/>
      <c r="B763" s="38"/>
      <c r="C763" s="38"/>
      <c r="D763" s="25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 s="18" customFormat="1" x14ac:dyDescent="0.25">
      <c r="A764" s="35"/>
      <c r="B764" s="38"/>
      <c r="C764" s="38"/>
      <c r="D764" s="25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s="18" customFormat="1" x14ac:dyDescent="0.25">
      <c r="A765" s="35"/>
      <c r="B765" s="38"/>
      <c r="C765" s="38"/>
      <c r="D765" s="25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s="18" customFormat="1" x14ac:dyDescent="0.25">
      <c r="A766" s="35"/>
      <c r="B766" s="38"/>
      <c r="C766" s="38"/>
      <c r="D766" s="25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 s="18" customFormat="1" x14ac:dyDescent="0.25">
      <c r="A767" s="35"/>
      <c r="B767" s="38"/>
      <c r="C767" s="38"/>
      <c r="D767" s="25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 s="18" customFormat="1" x14ac:dyDescent="0.25">
      <c r="A768" s="35"/>
      <c r="B768" s="38"/>
      <c r="C768" s="38"/>
      <c r="D768" s="25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 s="18" customFormat="1" x14ac:dyDescent="0.25">
      <c r="A769" s="35"/>
      <c r="B769" s="38"/>
      <c r="C769" s="38"/>
      <c r="D769" s="25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 s="18" customFormat="1" x14ac:dyDescent="0.25">
      <c r="A770" s="35"/>
      <c r="B770" s="38"/>
      <c r="C770" s="38"/>
      <c r="D770" s="25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 s="18" customFormat="1" x14ac:dyDescent="0.25">
      <c r="A771" s="35"/>
      <c r="B771" s="38"/>
      <c r="C771" s="38"/>
      <c r="D771" s="25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 s="18" customFormat="1" x14ac:dyDescent="0.25">
      <c r="A772" s="35"/>
      <c r="B772" s="38"/>
      <c r="C772" s="38"/>
      <c r="D772" s="25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 s="18" customFormat="1" x14ac:dyDescent="0.25">
      <c r="A773" s="35"/>
      <c r="B773" s="38"/>
      <c r="C773" s="38"/>
      <c r="D773" s="25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 s="18" customFormat="1" x14ac:dyDescent="0.25">
      <c r="A774" s="35"/>
      <c r="B774" s="38"/>
      <c r="C774" s="38"/>
      <c r="D774" s="25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 s="18" customFormat="1" x14ac:dyDescent="0.25">
      <c r="A775" s="35"/>
      <c r="B775" s="38"/>
      <c r="C775" s="38"/>
      <c r="D775" s="25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 s="18" customFormat="1" x14ac:dyDescent="0.25">
      <c r="A776" s="35"/>
      <c r="B776" s="38"/>
      <c r="C776" s="38"/>
      <c r="D776" s="25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 s="18" customFormat="1" x14ac:dyDescent="0.25">
      <c r="A777" s="35"/>
      <c r="B777" s="38"/>
      <c r="C777" s="38"/>
      <c r="D777" s="25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s="18" customFormat="1" x14ac:dyDescent="0.25">
      <c r="A778" s="35"/>
      <c r="B778" s="38"/>
      <c r="C778" s="38"/>
      <c r="D778" s="25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s="18" customFormat="1" x14ac:dyDescent="0.25">
      <c r="A779" s="35"/>
      <c r="B779" s="38"/>
      <c r="C779" s="38"/>
      <c r="D779" s="25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s="18" customFormat="1" x14ac:dyDescent="0.25">
      <c r="A780" s="35"/>
      <c r="B780" s="38"/>
      <c r="C780" s="38"/>
      <c r="D780" s="25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s="18" customFormat="1" x14ac:dyDescent="0.25">
      <c r="A781" s="35"/>
      <c r="B781" s="38"/>
      <c r="C781" s="38"/>
      <c r="D781" s="25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s="18" customFormat="1" x14ac:dyDescent="0.25">
      <c r="A782" s="35"/>
      <c r="B782" s="38"/>
      <c r="C782" s="38"/>
      <c r="D782" s="25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s="18" customFormat="1" x14ac:dyDescent="0.25">
      <c r="A783" s="35"/>
      <c r="B783" s="38"/>
      <c r="C783" s="38"/>
      <c r="D783" s="25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 s="18" customFormat="1" x14ac:dyDescent="0.25">
      <c r="A784" s="35"/>
      <c r="B784" s="38"/>
      <c r="C784" s="38"/>
      <c r="D784" s="25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s="18" customFormat="1" x14ac:dyDescent="0.25">
      <c r="A785" s="35"/>
      <c r="B785" s="38"/>
      <c r="C785" s="38"/>
      <c r="D785" s="25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s="18" customFormat="1" x14ac:dyDescent="0.25">
      <c r="A786" s="35"/>
      <c r="B786" s="38"/>
      <c r="C786" s="38"/>
      <c r="D786" s="25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s="18" customFormat="1" x14ac:dyDescent="0.25">
      <c r="A787" s="35"/>
      <c r="B787" s="38"/>
      <c r="C787" s="38"/>
      <c r="D787" s="25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 s="18" customFormat="1" x14ac:dyDescent="0.25">
      <c r="A788" s="35"/>
      <c r="B788" s="38"/>
      <c r="C788" s="38"/>
      <c r="D788" s="25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s="18" customFormat="1" x14ac:dyDescent="0.25">
      <c r="A789" s="35"/>
      <c r="B789" s="38"/>
      <c r="C789" s="38"/>
      <c r="D789" s="25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 s="18" customFormat="1" x14ac:dyDescent="0.25">
      <c r="A790" s="35"/>
      <c r="B790" s="38"/>
      <c r="C790" s="38"/>
      <c r="D790" s="25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 s="18" customFormat="1" x14ac:dyDescent="0.25">
      <c r="A791" s="35"/>
      <c r="B791" s="38"/>
      <c r="C791" s="38"/>
      <c r="D791" s="25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 s="18" customFormat="1" x14ac:dyDescent="0.25">
      <c r="A792" s="35"/>
      <c r="B792" s="38"/>
      <c r="C792" s="38"/>
      <c r="D792" s="25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 s="18" customFormat="1" x14ac:dyDescent="0.25">
      <c r="A793" s="35"/>
      <c r="B793" s="38"/>
      <c r="C793" s="38"/>
      <c r="D793" s="25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 s="18" customFormat="1" x14ac:dyDescent="0.25">
      <c r="A794" s="35"/>
      <c r="B794" s="38"/>
      <c r="C794" s="38"/>
      <c r="D794" s="25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 s="18" customFormat="1" x14ac:dyDescent="0.25">
      <c r="A795" s="35"/>
      <c r="B795" s="38"/>
      <c r="C795" s="38"/>
      <c r="D795" s="25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 s="18" customFormat="1" x14ac:dyDescent="0.25">
      <c r="A796" s="35"/>
      <c r="B796" s="38"/>
      <c r="C796" s="38"/>
      <c r="D796" s="25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 s="18" customFormat="1" x14ac:dyDescent="0.25">
      <c r="A797" s="35"/>
      <c r="B797" s="38"/>
      <c r="C797" s="38"/>
      <c r="D797" s="25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s="18" customFormat="1" x14ac:dyDescent="0.25">
      <c r="A798" s="35"/>
      <c r="B798" s="38"/>
      <c r="C798" s="38"/>
      <c r="D798" s="25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s="18" customFormat="1" x14ac:dyDescent="0.25">
      <c r="A799" s="35"/>
      <c r="B799" s="38"/>
      <c r="C799" s="38"/>
      <c r="D799" s="25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 s="18" customFormat="1" x14ac:dyDescent="0.25">
      <c r="A800" s="35"/>
      <c r="B800" s="38"/>
      <c r="C800" s="38"/>
      <c r="D800" s="25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 s="18" customFormat="1" x14ac:dyDescent="0.25">
      <c r="A801" s="35"/>
      <c r="B801" s="38"/>
      <c r="C801" s="38"/>
      <c r="D801" s="25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 s="18" customFormat="1" x14ac:dyDescent="0.25">
      <c r="A802" s="35"/>
      <c r="B802" s="38"/>
      <c r="C802" s="38"/>
      <c r="D802" s="25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 s="18" customFormat="1" x14ac:dyDescent="0.25">
      <c r="A803" s="35"/>
      <c r="B803" s="38"/>
      <c r="C803" s="38"/>
      <c r="D803" s="25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</row>
    <row r="804" spans="1:23" s="18" customFormat="1" x14ac:dyDescent="0.25">
      <c r="A804" s="35"/>
      <c r="B804" s="38"/>
      <c r="C804" s="38"/>
      <c r="D804" s="25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 s="18" customFormat="1" x14ac:dyDescent="0.25">
      <c r="A805" s="35"/>
      <c r="B805" s="38"/>
      <c r="C805" s="38"/>
      <c r="D805" s="25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 s="18" customFormat="1" x14ac:dyDescent="0.25">
      <c r="A806" s="35"/>
      <c r="B806" s="38"/>
      <c r="C806" s="38"/>
      <c r="D806" s="25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s="18" customFormat="1" x14ac:dyDescent="0.25">
      <c r="A807" s="35"/>
      <c r="B807" s="38"/>
      <c r="C807" s="38"/>
      <c r="D807" s="25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 s="18" customFormat="1" x14ac:dyDescent="0.25">
      <c r="A808" s="35"/>
      <c r="B808" s="38"/>
      <c r="C808" s="38"/>
      <c r="D808" s="25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 s="18" customFormat="1" x14ac:dyDescent="0.25">
      <c r="A809" s="35"/>
      <c r="B809" s="38"/>
      <c r="C809" s="38"/>
      <c r="D809" s="25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</row>
    <row r="810" spans="1:23" s="18" customFormat="1" x14ac:dyDescent="0.25">
      <c r="A810" s="35"/>
      <c r="B810" s="38"/>
      <c r="C810" s="38"/>
      <c r="D810" s="25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s="18" customFormat="1" x14ac:dyDescent="0.25">
      <c r="A811" s="35"/>
      <c r="B811" s="38"/>
      <c r="C811" s="38"/>
      <c r="D811" s="25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 s="18" customFormat="1" x14ac:dyDescent="0.25">
      <c r="A812" s="35"/>
      <c r="B812" s="38"/>
      <c r="C812" s="38"/>
      <c r="D812" s="25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s="18" customFormat="1" x14ac:dyDescent="0.25">
      <c r="A813" s="35"/>
      <c r="B813" s="38"/>
      <c r="C813" s="38"/>
      <c r="D813" s="25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 s="18" customFormat="1" x14ac:dyDescent="0.25">
      <c r="A814" s="35"/>
      <c r="B814" s="38"/>
      <c r="C814" s="38"/>
      <c r="D814" s="25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 s="18" customFormat="1" x14ac:dyDescent="0.25">
      <c r="A815" s="35"/>
      <c r="B815" s="38"/>
      <c r="C815" s="38"/>
      <c r="D815" s="25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 s="18" customFormat="1" x14ac:dyDescent="0.25">
      <c r="A816" s="35"/>
      <c r="B816" s="38"/>
      <c r="C816" s="38"/>
      <c r="D816" s="25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 s="18" customFormat="1" x14ac:dyDescent="0.25">
      <c r="A817" s="35"/>
      <c r="B817" s="38"/>
      <c r="C817" s="38"/>
      <c r="D817" s="25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 s="18" customFormat="1" x14ac:dyDescent="0.25">
      <c r="A818" s="35"/>
      <c r="B818" s="38"/>
      <c r="C818" s="38"/>
      <c r="D818" s="25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 s="18" customFormat="1" x14ac:dyDescent="0.25">
      <c r="A819" s="35"/>
      <c r="B819" s="38"/>
      <c r="C819" s="38"/>
      <c r="D819" s="25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 s="18" customFormat="1" x14ac:dyDescent="0.25">
      <c r="A820" s="35"/>
      <c r="B820" s="38"/>
      <c r="C820" s="38"/>
      <c r="D820" s="25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s="18" customFormat="1" x14ac:dyDescent="0.25">
      <c r="A821" s="35"/>
      <c r="B821" s="38"/>
      <c r="C821" s="38"/>
      <c r="D821" s="25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 s="18" customFormat="1" x14ac:dyDescent="0.25">
      <c r="A822" s="35"/>
      <c r="B822" s="38"/>
      <c r="C822" s="38"/>
      <c r="D822" s="25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 s="18" customFormat="1" x14ac:dyDescent="0.25">
      <c r="A823" s="35"/>
      <c r="B823" s="38"/>
      <c r="C823" s="38"/>
      <c r="D823" s="25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 s="18" customFormat="1" x14ac:dyDescent="0.25">
      <c r="A824" s="35"/>
      <c r="B824" s="38"/>
      <c r="C824" s="38"/>
      <c r="D824" s="25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 s="18" customFormat="1" x14ac:dyDescent="0.25">
      <c r="A825" s="35"/>
      <c r="B825" s="38"/>
      <c r="C825" s="38"/>
      <c r="D825" s="25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s="18" customFormat="1" x14ac:dyDescent="0.25">
      <c r="A826" s="35"/>
      <c r="B826" s="38"/>
      <c r="C826" s="38"/>
      <c r="D826" s="25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 s="18" customFormat="1" x14ac:dyDescent="0.25">
      <c r="A827" s="35"/>
      <c r="B827" s="38"/>
      <c r="C827" s="38"/>
      <c r="D827" s="25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 s="18" customFormat="1" x14ac:dyDescent="0.25">
      <c r="A828" s="35"/>
      <c r="B828" s="38"/>
      <c r="C828" s="38"/>
      <c r="D828" s="25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 s="18" customFormat="1" x14ac:dyDescent="0.25">
      <c r="A829" s="35"/>
      <c r="B829" s="38"/>
      <c r="C829" s="38"/>
      <c r="D829" s="25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 s="18" customFormat="1" x14ac:dyDescent="0.25">
      <c r="A830" s="35"/>
      <c r="B830" s="38"/>
      <c r="C830" s="38"/>
      <c r="D830" s="25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 s="18" customFormat="1" x14ac:dyDescent="0.25">
      <c r="A831" s="35"/>
      <c r="B831" s="38"/>
      <c r="C831" s="38"/>
      <c r="D831" s="25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 s="18" customFormat="1" x14ac:dyDescent="0.25">
      <c r="A832" s="35"/>
      <c r="B832" s="38"/>
      <c r="C832" s="38"/>
      <c r="D832" s="25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 s="18" customFormat="1" x14ac:dyDescent="0.25">
      <c r="A833" s="35"/>
      <c r="B833" s="38"/>
      <c r="C833" s="38"/>
      <c r="D833" s="25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s="18" customFormat="1" x14ac:dyDescent="0.25">
      <c r="A834" s="35"/>
      <c r="B834" s="38"/>
      <c r="C834" s="38"/>
      <c r="D834" s="25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 s="18" customFormat="1" x14ac:dyDescent="0.25">
      <c r="A835" s="35"/>
      <c r="B835" s="38"/>
      <c r="C835" s="38"/>
      <c r="D835" s="25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 s="18" customFormat="1" x14ac:dyDescent="0.25">
      <c r="A836" s="35"/>
      <c r="B836" s="38"/>
      <c r="C836" s="38"/>
      <c r="D836" s="25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</row>
    <row r="837" spans="1:23" s="18" customFormat="1" x14ac:dyDescent="0.25">
      <c r="A837" s="35"/>
      <c r="B837" s="38"/>
      <c r="C837" s="38"/>
      <c r="D837" s="25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 s="18" customFormat="1" x14ac:dyDescent="0.25">
      <c r="A838" s="35"/>
      <c r="B838" s="38"/>
      <c r="C838" s="38"/>
      <c r="D838" s="25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 s="18" customFormat="1" x14ac:dyDescent="0.25">
      <c r="A839" s="35"/>
      <c r="B839" s="38"/>
      <c r="C839" s="38"/>
      <c r="D839" s="25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 s="18" customFormat="1" x14ac:dyDescent="0.25">
      <c r="A840" s="35"/>
      <c r="B840" s="38"/>
      <c r="C840" s="38"/>
      <c r="D840" s="25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 s="18" customFormat="1" x14ac:dyDescent="0.25">
      <c r="A841" s="35"/>
      <c r="B841" s="38"/>
      <c r="C841" s="38"/>
      <c r="D841" s="25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 s="18" customFormat="1" x14ac:dyDescent="0.25">
      <c r="A842" s="35"/>
      <c r="B842" s="38"/>
      <c r="C842" s="38"/>
      <c r="D842" s="25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 s="18" customFormat="1" x14ac:dyDescent="0.25">
      <c r="A843" s="35"/>
      <c r="B843" s="38"/>
      <c r="C843" s="38"/>
      <c r="D843" s="25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 s="18" customFormat="1" x14ac:dyDescent="0.25">
      <c r="A844" s="35"/>
      <c r="B844" s="38"/>
      <c r="C844" s="38"/>
      <c r="D844" s="25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 s="18" customFormat="1" x14ac:dyDescent="0.25">
      <c r="A845" s="35"/>
      <c r="B845" s="38"/>
      <c r="C845" s="38"/>
      <c r="D845" s="25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 s="18" customFormat="1" x14ac:dyDescent="0.25">
      <c r="A846" s="35"/>
      <c r="B846" s="38"/>
      <c r="C846" s="38"/>
      <c r="D846" s="25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 s="18" customFormat="1" x14ac:dyDescent="0.25">
      <c r="A847" s="35"/>
      <c r="B847" s="38"/>
      <c r="C847" s="38"/>
      <c r="D847" s="25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</row>
    <row r="848" spans="1:23" s="18" customFormat="1" x14ac:dyDescent="0.25">
      <c r="A848" s="35"/>
      <c r="B848" s="38"/>
      <c r="C848" s="38"/>
      <c r="D848" s="25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s="18" customFormat="1" x14ac:dyDescent="0.25">
      <c r="A849" s="35"/>
      <c r="B849" s="38"/>
      <c r="C849" s="38"/>
      <c r="D849" s="25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 s="18" customFormat="1" x14ac:dyDescent="0.25">
      <c r="A850" s="35"/>
      <c r="B850" s="38"/>
      <c r="C850" s="38"/>
      <c r="D850" s="25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 s="18" customFormat="1" x14ac:dyDescent="0.25">
      <c r="A851" s="35"/>
      <c r="B851" s="38"/>
      <c r="C851" s="38"/>
      <c r="D851" s="25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s="18" customFormat="1" x14ac:dyDescent="0.25">
      <c r="A852" s="35"/>
      <c r="B852" s="38"/>
      <c r="C852" s="38"/>
      <c r="D852" s="25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 s="18" customFormat="1" x14ac:dyDescent="0.25">
      <c r="A853" s="35"/>
      <c r="B853" s="38"/>
      <c r="C853" s="38"/>
      <c r="D853" s="25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 s="18" customFormat="1" x14ac:dyDescent="0.25">
      <c r="A854" s="35"/>
      <c r="B854" s="38"/>
      <c r="C854" s="38"/>
      <c r="D854" s="25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s="18" customFormat="1" x14ac:dyDescent="0.25">
      <c r="A855" s="35"/>
      <c r="B855" s="38"/>
      <c r="C855" s="38"/>
      <c r="D855" s="25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 s="18" customFormat="1" x14ac:dyDescent="0.25">
      <c r="A856" s="35"/>
      <c r="B856" s="38"/>
      <c r="C856" s="38"/>
      <c r="D856" s="25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s="18" customFormat="1" x14ac:dyDescent="0.25">
      <c r="A857" s="35"/>
      <c r="B857" s="38"/>
      <c r="C857" s="38"/>
      <c r="D857" s="25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 s="18" customFormat="1" x14ac:dyDescent="0.25">
      <c r="A858" s="35"/>
      <c r="B858" s="38"/>
      <c r="C858" s="38"/>
      <c r="D858" s="25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 s="18" customFormat="1" x14ac:dyDescent="0.25">
      <c r="A859" s="35"/>
      <c r="B859" s="38"/>
      <c r="C859" s="38"/>
      <c r="D859" s="25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 s="18" customFormat="1" x14ac:dyDescent="0.25">
      <c r="A860" s="35"/>
      <c r="B860" s="38"/>
      <c r="C860" s="38"/>
      <c r="D860" s="25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 s="18" customFormat="1" x14ac:dyDescent="0.25">
      <c r="A861" s="35"/>
      <c r="B861" s="38"/>
      <c r="C861" s="38"/>
      <c r="D861" s="25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 s="18" customFormat="1" x14ac:dyDescent="0.25">
      <c r="A862" s="35"/>
      <c r="B862" s="38"/>
      <c r="C862" s="38"/>
      <c r="D862" s="25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 s="18" customFormat="1" x14ac:dyDescent="0.25">
      <c r="A863" s="35"/>
      <c r="B863" s="38"/>
      <c r="C863" s="38"/>
      <c r="D863" s="25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 s="18" customFormat="1" x14ac:dyDescent="0.25">
      <c r="A864" s="35"/>
      <c r="B864" s="38"/>
      <c r="C864" s="38"/>
      <c r="D864" s="25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 s="18" customFormat="1" x14ac:dyDescent="0.25">
      <c r="A865" s="35"/>
      <c r="B865" s="38"/>
      <c r="C865" s="38"/>
      <c r="D865" s="25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 s="18" customFormat="1" x14ac:dyDescent="0.25">
      <c r="A866" s="35"/>
      <c r="B866" s="38"/>
      <c r="C866" s="38"/>
      <c r="D866" s="25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 s="18" customFormat="1" x14ac:dyDescent="0.25">
      <c r="A867" s="35"/>
      <c r="B867" s="38"/>
      <c r="C867" s="38"/>
      <c r="D867" s="25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 s="18" customFormat="1" x14ac:dyDescent="0.25">
      <c r="A868" s="35"/>
      <c r="B868" s="38"/>
      <c r="C868" s="38"/>
      <c r="D868" s="25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s="18" customFormat="1" x14ac:dyDescent="0.25">
      <c r="A869" s="35"/>
      <c r="B869" s="38"/>
      <c r="C869" s="38"/>
      <c r="D869" s="25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 s="18" customFormat="1" x14ac:dyDescent="0.25">
      <c r="A870" s="35"/>
      <c r="B870" s="38"/>
      <c r="C870" s="38"/>
      <c r="D870" s="25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 s="18" customFormat="1" x14ac:dyDescent="0.25">
      <c r="A871" s="35"/>
      <c r="B871" s="38"/>
      <c r="C871" s="38"/>
      <c r="D871" s="25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 s="18" customFormat="1" x14ac:dyDescent="0.25">
      <c r="A872" s="35"/>
      <c r="B872" s="38"/>
      <c r="C872" s="38"/>
      <c r="D872" s="25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 s="18" customFormat="1" x14ac:dyDescent="0.25">
      <c r="A873" s="35"/>
      <c r="B873" s="38"/>
      <c r="C873" s="38"/>
      <c r="D873" s="25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 s="18" customFormat="1" x14ac:dyDescent="0.25">
      <c r="A874" s="35"/>
      <c r="B874" s="38"/>
      <c r="C874" s="38"/>
      <c r="D874" s="25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 s="18" customFormat="1" x14ac:dyDescent="0.25">
      <c r="A875" s="35"/>
      <c r="B875" s="38"/>
      <c r="C875" s="38"/>
      <c r="D875" s="25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 s="18" customFormat="1" x14ac:dyDescent="0.25">
      <c r="A876" s="35"/>
      <c r="B876" s="38"/>
      <c r="C876" s="38"/>
      <c r="D876" s="25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s="18" customFormat="1" x14ac:dyDescent="0.25">
      <c r="A877" s="35"/>
      <c r="B877" s="38"/>
      <c r="C877" s="38"/>
      <c r="D877" s="25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 s="18" customFormat="1" x14ac:dyDescent="0.25">
      <c r="A878" s="35"/>
      <c r="B878" s="38"/>
      <c r="C878" s="38"/>
      <c r="D878" s="25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 s="18" customFormat="1" x14ac:dyDescent="0.25">
      <c r="A879" s="35"/>
      <c r="B879" s="38"/>
      <c r="C879" s="38"/>
      <c r="D879" s="25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 s="18" customFormat="1" x14ac:dyDescent="0.25">
      <c r="A880" s="35"/>
      <c r="B880" s="38"/>
      <c r="C880" s="38"/>
      <c r="D880" s="25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 s="18" customFormat="1" x14ac:dyDescent="0.25">
      <c r="A881" s="35"/>
      <c r="B881" s="38"/>
      <c r="C881" s="38"/>
      <c r="D881" s="25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s="18" customFormat="1" x14ac:dyDescent="0.25">
      <c r="A882" s="35"/>
      <c r="B882" s="38"/>
      <c r="C882" s="38"/>
      <c r="D882" s="25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 s="18" customFormat="1" x14ac:dyDescent="0.25">
      <c r="A883" s="35"/>
      <c r="B883" s="38"/>
      <c r="C883" s="38"/>
      <c r="D883" s="25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s="18" customFormat="1" x14ac:dyDescent="0.25">
      <c r="A884" s="35"/>
      <c r="B884" s="38"/>
      <c r="C884" s="38"/>
      <c r="D884" s="25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s="18" customFormat="1" x14ac:dyDescent="0.25">
      <c r="A885" s="35"/>
      <c r="B885" s="38"/>
      <c r="C885" s="38"/>
      <c r="D885" s="25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 s="18" customFormat="1" x14ac:dyDescent="0.25">
      <c r="A886" s="35"/>
      <c r="B886" s="38"/>
      <c r="C886" s="38"/>
      <c r="D886" s="25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 s="18" customFormat="1" x14ac:dyDescent="0.25">
      <c r="A887" s="35"/>
      <c r="B887" s="38"/>
      <c r="C887" s="38"/>
      <c r="D887" s="25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 s="18" customFormat="1" x14ac:dyDescent="0.25">
      <c r="A888" s="35"/>
      <c r="B888" s="38"/>
      <c r="C888" s="38"/>
      <c r="D888" s="25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 s="18" customFormat="1" x14ac:dyDescent="0.25">
      <c r="A889" s="35"/>
      <c r="B889" s="38"/>
      <c r="C889" s="38"/>
      <c r="D889" s="25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s="18" customFormat="1" x14ac:dyDescent="0.25">
      <c r="A890" s="35"/>
      <c r="B890" s="38"/>
      <c r="C890" s="38"/>
      <c r="D890" s="25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</row>
    <row r="891" spans="1:23" s="18" customFormat="1" x14ac:dyDescent="0.25">
      <c r="A891" s="35"/>
      <c r="B891" s="38"/>
      <c r="C891" s="38"/>
      <c r="D891" s="25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</row>
    <row r="892" spans="1:23" s="18" customFormat="1" x14ac:dyDescent="0.25">
      <c r="A892" s="35"/>
      <c r="B892" s="38"/>
      <c r="C892" s="38"/>
      <c r="D892" s="25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</row>
    <row r="893" spans="1:23" s="18" customFormat="1" x14ac:dyDescent="0.25">
      <c r="A893" s="35"/>
      <c r="B893" s="38"/>
      <c r="C893" s="38"/>
      <c r="D893" s="25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</row>
    <row r="894" spans="1:23" s="18" customFormat="1" x14ac:dyDescent="0.25">
      <c r="A894" s="35"/>
      <c r="B894" s="38"/>
      <c r="C894" s="38"/>
      <c r="D894" s="25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</row>
    <row r="895" spans="1:23" s="18" customFormat="1" x14ac:dyDescent="0.25">
      <c r="A895" s="35"/>
      <c r="B895" s="38"/>
      <c r="C895" s="38"/>
      <c r="D895" s="25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</row>
    <row r="896" spans="1:23" s="18" customFormat="1" x14ac:dyDescent="0.25">
      <c r="A896" s="35"/>
      <c r="B896" s="38"/>
      <c r="C896" s="38"/>
      <c r="D896" s="25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</row>
    <row r="897" spans="1:23" s="18" customFormat="1" x14ac:dyDescent="0.25">
      <c r="A897" s="35"/>
      <c r="B897" s="38"/>
      <c r="C897" s="38"/>
      <c r="D897" s="25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</row>
    <row r="898" spans="1:23" s="18" customFormat="1" x14ac:dyDescent="0.25">
      <c r="A898" s="35"/>
      <c r="B898" s="38"/>
      <c r="C898" s="38"/>
      <c r="D898" s="25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</row>
    <row r="899" spans="1:23" s="18" customFormat="1" x14ac:dyDescent="0.25">
      <c r="A899" s="35"/>
      <c r="B899" s="38"/>
      <c r="C899" s="38"/>
      <c r="D899" s="25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</row>
    <row r="900" spans="1:23" s="18" customFormat="1" x14ac:dyDescent="0.25">
      <c r="A900" s="35"/>
      <c r="B900" s="38"/>
      <c r="C900" s="38"/>
      <c r="D900" s="25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</row>
    <row r="901" spans="1:23" s="18" customFormat="1" x14ac:dyDescent="0.25">
      <c r="A901" s="35"/>
      <c r="B901" s="38"/>
      <c r="C901" s="38"/>
      <c r="D901" s="25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</row>
    <row r="902" spans="1:23" s="18" customFormat="1" x14ac:dyDescent="0.25">
      <c r="A902" s="35"/>
      <c r="B902" s="38"/>
      <c r="C902" s="38"/>
      <c r="D902" s="25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</row>
    <row r="903" spans="1:23" s="18" customFormat="1" x14ac:dyDescent="0.25">
      <c r="A903" s="35"/>
      <c r="B903" s="38"/>
      <c r="C903" s="38"/>
      <c r="D903" s="25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</row>
    <row r="904" spans="1:23" s="18" customFormat="1" x14ac:dyDescent="0.25">
      <c r="A904" s="35"/>
      <c r="B904" s="38"/>
      <c r="C904" s="38"/>
      <c r="D904" s="25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</row>
    <row r="905" spans="1:23" s="18" customFormat="1" x14ac:dyDescent="0.25">
      <c r="A905" s="35"/>
      <c r="B905" s="38"/>
      <c r="C905" s="38"/>
      <c r="D905" s="25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</row>
    <row r="906" spans="1:23" s="18" customFormat="1" x14ac:dyDescent="0.25">
      <c r="A906" s="35"/>
      <c r="B906" s="38"/>
      <c r="C906" s="38"/>
      <c r="D906" s="25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</row>
    <row r="907" spans="1:23" s="18" customFormat="1" x14ac:dyDescent="0.25">
      <c r="A907" s="35"/>
      <c r="B907" s="38"/>
      <c r="C907" s="38"/>
      <c r="D907" s="25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</row>
    <row r="908" spans="1:23" s="18" customFormat="1" x14ac:dyDescent="0.25">
      <c r="A908" s="35"/>
      <c r="B908" s="38"/>
      <c r="C908" s="38"/>
      <c r="D908" s="25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</row>
    <row r="909" spans="1:23" s="18" customFormat="1" x14ac:dyDescent="0.25">
      <c r="A909" s="35"/>
      <c r="B909" s="38"/>
      <c r="C909" s="38"/>
      <c r="D909" s="25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</row>
    <row r="910" spans="1:23" s="18" customFormat="1" x14ac:dyDescent="0.25">
      <c r="A910" s="35"/>
      <c r="B910" s="38"/>
      <c r="C910" s="38"/>
      <c r="D910" s="25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</row>
    <row r="911" spans="1:23" s="18" customFormat="1" x14ac:dyDescent="0.25">
      <c r="A911" s="35"/>
      <c r="B911" s="38"/>
      <c r="C911" s="38"/>
      <c r="D911" s="25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</row>
    <row r="912" spans="1:23" s="18" customFormat="1" x14ac:dyDescent="0.25">
      <c r="A912" s="35"/>
      <c r="B912" s="38"/>
      <c r="C912" s="38"/>
      <c r="D912" s="25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</row>
    <row r="913" spans="1:23" s="18" customFormat="1" x14ac:dyDescent="0.25">
      <c r="A913" s="35"/>
      <c r="B913" s="38"/>
      <c r="C913" s="38"/>
      <c r="D913" s="25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</row>
    <row r="914" spans="1:23" s="18" customFormat="1" x14ac:dyDescent="0.25">
      <c r="A914" s="35"/>
      <c r="B914" s="38"/>
      <c r="C914" s="38"/>
      <c r="D914" s="25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</row>
    <row r="915" spans="1:23" s="18" customFormat="1" x14ac:dyDescent="0.25">
      <c r="A915" s="35"/>
      <c r="B915" s="38"/>
      <c r="C915" s="38"/>
      <c r="D915" s="25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</row>
    <row r="916" spans="1:23" s="18" customFormat="1" x14ac:dyDescent="0.25">
      <c r="A916" s="35"/>
      <c r="B916" s="38"/>
      <c r="C916" s="38"/>
      <c r="D916" s="25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</row>
    <row r="917" spans="1:23" s="18" customFormat="1" x14ac:dyDescent="0.25">
      <c r="A917" s="35"/>
      <c r="B917" s="38"/>
      <c r="C917" s="38"/>
      <c r="D917" s="25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</row>
    <row r="918" spans="1:23" s="18" customFormat="1" x14ac:dyDescent="0.25">
      <c r="A918" s="35"/>
      <c r="B918" s="38"/>
      <c r="C918" s="38"/>
      <c r="D918" s="25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</row>
    <row r="919" spans="1:23" s="18" customFormat="1" x14ac:dyDescent="0.25">
      <c r="A919" s="35"/>
      <c r="B919" s="38"/>
      <c r="C919" s="38"/>
      <c r="D919" s="25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</row>
    <row r="920" spans="1:23" s="18" customFormat="1" x14ac:dyDescent="0.25">
      <c r="A920" s="35"/>
      <c r="B920" s="38"/>
      <c r="C920" s="38"/>
      <c r="D920" s="25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</row>
    <row r="921" spans="1:23" s="18" customFormat="1" x14ac:dyDescent="0.25">
      <c r="A921" s="35"/>
      <c r="B921" s="38"/>
      <c r="C921" s="38"/>
      <c r="D921" s="25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</row>
    <row r="922" spans="1:23" s="18" customFormat="1" x14ac:dyDescent="0.25">
      <c r="A922" s="35"/>
      <c r="B922" s="38"/>
      <c r="C922" s="38"/>
      <c r="D922" s="25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</row>
    <row r="923" spans="1:23" s="18" customFormat="1" x14ac:dyDescent="0.25">
      <c r="A923" s="35"/>
      <c r="B923" s="38"/>
      <c r="C923" s="38"/>
      <c r="D923" s="25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</row>
    <row r="924" spans="1:23" s="18" customFormat="1" x14ac:dyDescent="0.25">
      <c r="A924" s="35"/>
      <c r="B924" s="38"/>
      <c r="C924" s="38"/>
      <c r="D924" s="25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</row>
    <row r="925" spans="1:23" s="18" customFormat="1" x14ac:dyDescent="0.25">
      <c r="A925" s="35"/>
      <c r="B925" s="38"/>
      <c r="C925" s="38"/>
      <c r="D925" s="25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</row>
    <row r="926" spans="1:23" s="18" customFormat="1" x14ac:dyDescent="0.25">
      <c r="A926" s="35"/>
      <c r="B926" s="38"/>
      <c r="C926" s="38"/>
      <c r="D926" s="25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</row>
    <row r="927" spans="1:23" s="18" customFormat="1" x14ac:dyDescent="0.25">
      <c r="A927" s="35"/>
      <c r="B927" s="38"/>
      <c r="C927" s="38"/>
      <c r="D927" s="25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</row>
    <row r="928" spans="1:23" s="18" customFormat="1" x14ac:dyDescent="0.25">
      <c r="A928" s="35"/>
      <c r="B928" s="38"/>
      <c r="C928" s="38"/>
      <c r="D928" s="25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</row>
    <row r="929" spans="1:23" s="18" customFormat="1" x14ac:dyDescent="0.25">
      <c r="A929" s="35"/>
      <c r="B929" s="38"/>
      <c r="C929" s="38"/>
      <c r="D929" s="25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</row>
    <row r="930" spans="1:23" s="18" customFormat="1" x14ac:dyDescent="0.25">
      <c r="A930" s="35"/>
      <c r="B930" s="38"/>
      <c r="C930" s="38"/>
      <c r="D930" s="25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</row>
    <row r="931" spans="1:23" s="18" customFormat="1" x14ac:dyDescent="0.25">
      <c r="A931" s="35"/>
      <c r="B931" s="38"/>
      <c r="C931" s="38"/>
      <c r="D931" s="25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</row>
    <row r="932" spans="1:23" s="18" customFormat="1" x14ac:dyDescent="0.25">
      <c r="A932" s="35"/>
      <c r="B932" s="38"/>
      <c r="C932" s="38"/>
      <c r="D932" s="25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</row>
    <row r="933" spans="1:23" s="18" customFormat="1" x14ac:dyDescent="0.25">
      <c r="A933" s="35"/>
      <c r="B933" s="38"/>
      <c r="C933" s="38"/>
      <c r="D933" s="25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</row>
    <row r="934" spans="1:23" s="18" customFormat="1" x14ac:dyDescent="0.25">
      <c r="A934" s="35"/>
      <c r="B934" s="38"/>
      <c r="C934" s="38"/>
      <c r="D934" s="25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</row>
    <row r="935" spans="1:23" s="18" customFormat="1" x14ac:dyDescent="0.25">
      <c r="A935" s="35"/>
      <c r="B935" s="38"/>
      <c r="C935" s="38"/>
      <c r="D935" s="25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</row>
    <row r="936" spans="1:23" s="18" customFormat="1" x14ac:dyDescent="0.25">
      <c r="A936" s="35"/>
      <c r="B936" s="38"/>
      <c r="C936" s="38"/>
      <c r="D936" s="25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</row>
    <row r="937" spans="1:23" s="18" customFormat="1" x14ac:dyDescent="0.25">
      <c r="A937" s="35"/>
      <c r="B937" s="38"/>
      <c r="C937" s="38"/>
      <c r="D937" s="25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</row>
    <row r="938" spans="1:23" s="18" customFormat="1" x14ac:dyDescent="0.25">
      <c r="A938" s="35"/>
      <c r="B938" s="38"/>
      <c r="C938" s="38"/>
      <c r="D938" s="25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</row>
    <row r="939" spans="1:23" s="18" customFormat="1" x14ac:dyDescent="0.25">
      <c r="A939" s="35"/>
      <c r="B939" s="38"/>
      <c r="C939" s="38"/>
      <c r="D939" s="25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</row>
    <row r="940" spans="1:23" s="18" customFormat="1" x14ac:dyDescent="0.25">
      <c r="A940" s="35"/>
      <c r="B940" s="38"/>
      <c r="C940" s="38"/>
      <c r="D940" s="25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</row>
    <row r="941" spans="1:23" s="18" customFormat="1" x14ac:dyDescent="0.25">
      <c r="A941" s="35"/>
      <c r="B941" s="38"/>
      <c r="C941" s="38"/>
      <c r="D941" s="25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</row>
    <row r="942" spans="1:23" s="18" customFormat="1" x14ac:dyDescent="0.25">
      <c r="A942" s="35"/>
      <c r="B942" s="38"/>
      <c r="C942" s="38"/>
      <c r="D942" s="25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</row>
    <row r="943" spans="1:23" s="18" customFormat="1" x14ac:dyDescent="0.25">
      <c r="A943" s="35"/>
      <c r="B943" s="38"/>
      <c r="C943" s="38"/>
      <c r="D943" s="25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</row>
    <row r="944" spans="1:23" s="18" customFormat="1" x14ac:dyDescent="0.25">
      <c r="A944" s="35"/>
      <c r="B944" s="38"/>
      <c r="C944" s="38"/>
      <c r="D944" s="25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</row>
    <row r="945" spans="1:23" s="18" customFormat="1" x14ac:dyDescent="0.25">
      <c r="A945" s="35"/>
      <c r="B945" s="38"/>
      <c r="C945" s="38"/>
      <c r="D945" s="25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</row>
    <row r="946" spans="1:23" s="18" customFormat="1" x14ac:dyDescent="0.25">
      <c r="A946" s="35"/>
      <c r="B946" s="38"/>
      <c r="C946" s="38"/>
      <c r="D946" s="25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</row>
    <row r="947" spans="1:23" s="18" customFormat="1" x14ac:dyDescent="0.25">
      <c r="A947" s="35"/>
      <c r="B947" s="38"/>
      <c r="C947" s="38"/>
      <c r="D947" s="25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</row>
    <row r="948" spans="1:23" s="18" customFormat="1" x14ac:dyDescent="0.25">
      <c r="A948" s="35"/>
      <c r="B948" s="38"/>
      <c r="C948" s="38"/>
      <c r="D948" s="25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</row>
    <row r="949" spans="1:23" s="18" customFormat="1" x14ac:dyDescent="0.25">
      <c r="A949" s="35"/>
      <c r="B949" s="38"/>
      <c r="C949" s="38"/>
      <c r="D949" s="25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</row>
    <row r="950" spans="1:23" s="18" customFormat="1" x14ac:dyDescent="0.25">
      <c r="A950" s="35"/>
      <c r="B950" s="38"/>
      <c r="C950" s="38"/>
      <c r="D950" s="25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</row>
    <row r="951" spans="1:23" s="18" customFormat="1" x14ac:dyDescent="0.25">
      <c r="A951" s="35"/>
      <c r="B951" s="38"/>
      <c r="C951" s="38"/>
      <c r="D951" s="25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</row>
    <row r="952" spans="1:23" s="18" customFormat="1" x14ac:dyDescent="0.25">
      <c r="A952" s="35"/>
      <c r="B952" s="38"/>
      <c r="C952" s="38"/>
      <c r="D952" s="25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</row>
    <row r="953" spans="1:23" s="18" customFormat="1" x14ac:dyDescent="0.25">
      <c r="A953" s="35"/>
      <c r="B953" s="38"/>
      <c r="C953" s="38"/>
      <c r="D953" s="25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</row>
    <row r="954" spans="1:23" s="18" customFormat="1" x14ac:dyDescent="0.25">
      <c r="A954" s="35"/>
      <c r="B954" s="38"/>
      <c r="C954" s="38"/>
      <c r="D954" s="25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</row>
    <row r="955" spans="1:23" s="18" customFormat="1" x14ac:dyDescent="0.25">
      <c r="A955" s="35"/>
      <c r="B955" s="38"/>
      <c r="C955" s="38"/>
      <c r="D955" s="25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</row>
    <row r="956" spans="1:23" s="18" customFormat="1" x14ac:dyDescent="0.25">
      <c r="A956" s="35"/>
      <c r="B956" s="38"/>
      <c r="C956" s="38"/>
      <c r="D956" s="25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</row>
    <row r="957" spans="1:23" s="18" customFormat="1" x14ac:dyDescent="0.25">
      <c r="A957" s="35"/>
      <c r="B957" s="38"/>
      <c r="C957" s="38"/>
      <c r="D957" s="25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</row>
    <row r="958" spans="1:23" s="18" customFormat="1" x14ac:dyDescent="0.25">
      <c r="A958" s="35"/>
      <c r="B958" s="38"/>
      <c r="C958" s="38"/>
      <c r="D958" s="25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</row>
    <row r="959" spans="1:23" s="18" customFormat="1" x14ac:dyDescent="0.25">
      <c r="A959" s="35"/>
      <c r="B959" s="38"/>
      <c r="C959" s="38"/>
      <c r="D959" s="25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</row>
    <row r="960" spans="1:23" s="18" customFormat="1" x14ac:dyDescent="0.25">
      <c r="A960" s="35"/>
      <c r="B960" s="38"/>
      <c r="C960" s="38"/>
      <c r="D960" s="25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</row>
    <row r="961" spans="1:23" s="18" customFormat="1" x14ac:dyDescent="0.25">
      <c r="A961" s="35"/>
      <c r="B961" s="38"/>
      <c r="C961" s="38"/>
      <c r="D961" s="25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</row>
    <row r="962" spans="1:23" s="18" customFormat="1" x14ac:dyDescent="0.25">
      <c r="A962" s="35"/>
      <c r="B962" s="38"/>
      <c r="C962" s="38"/>
      <c r="D962" s="25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</row>
    <row r="963" spans="1:23" s="18" customFormat="1" x14ac:dyDescent="0.25">
      <c r="A963" s="35"/>
      <c r="B963" s="38"/>
      <c r="C963" s="38"/>
      <c r="D963" s="25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</row>
    <row r="964" spans="1:23" s="18" customFormat="1" x14ac:dyDescent="0.25">
      <c r="A964" s="35"/>
      <c r="B964" s="38"/>
      <c r="C964" s="38"/>
      <c r="D964" s="25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</row>
    <row r="965" spans="1:23" s="18" customFormat="1" x14ac:dyDescent="0.25">
      <c r="A965" s="35"/>
      <c r="B965" s="38"/>
      <c r="C965" s="38"/>
      <c r="D965" s="25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</row>
    <row r="966" spans="1:23" s="18" customFormat="1" x14ac:dyDescent="0.25">
      <c r="A966" s="35"/>
      <c r="B966" s="38"/>
      <c r="C966" s="38"/>
      <c r="D966" s="25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</row>
    <row r="967" spans="1:23" s="18" customFormat="1" x14ac:dyDescent="0.25">
      <c r="A967" s="35"/>
      <c r="B967" s="38"/>
      <c r="C967" s="38"/>
      <c r="D967" s="25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</row>
    <row r="968" spans="1:23" s="18" customFormat="1" x14ac:dyDescent="0.25">
      <c r="A968" s="35"/>
      <c r="B968" s="38"/>
      <c r="C968" s="38"/>
      <c r="D968" s="25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</row>
    <row r="969" spans="1:23" s="18" customFormat="1" x14ac:dyDescent="0.25">
      <c r="A969" s="35"/>
      <c r="B969" s="38"/>
      <c r="C969" s="38"/>
      <c r="D969" s="25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</row>
    <row r="970" spans="1:23" s="18" customFormat="1" x14ac:dyDescent="0.25">
      <c r="A970" s="35"/>
      <c r="B970" s="38"/>
      <c r="C970" s="38"/>
      <c r="D970" s="25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</row>
    <row r="971" spans="1:23" s="18" customFormat="1" x14ac:dyDescent="0.25">
      <c r="A971" s="35"/>
      <c r="B971" s="38"/>
      <c r="C971" s="38"/>
      <c r="D971" s="25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</row>
    <row r="972" spans="1:23" s="18" customFormat="1" x14ac:dyDescent="0.25">
      <c r="A972" s="35"/>
      <c r="B972" s="38"/>
      <c r="C972" s="38"/>
      <c r="D972" s="25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</row>
    <row r="973" spans="1:23" s="18" customFormat="1" x14ac:dyDescent="0.25">
      <c r="A973" s="35"/>
      <c r="B973" s="38"/>
      <c r="C973" s="38"/>
      <c r="D973" s="25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</row>
    <row r="974" spans="1:23" s="18" customFormat="1" x14ac:dyDescent="0.25">
      <c r="A974" s="35"/>
      <c r="B974" s="38"/>
      <c r="C974" s="38"/>
      <c r="D974" s="25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</row>
    <row r="975" spans="1:23" s="18" customFormat="1" x14ac:dyDescent="0.25">
      <c r="A975" s="35"/>
      <c r="B975" s="38"/>
      <c r="C975" s="38"/>
      <c r="D975" s="25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</row>
    <row r="976" spans="1:23" s="18" customFormat="1" x14ac:dyDescent="0.25">
      <c r="A976" s="35"/>
      <c r="B976" s="38"/>
      <c r="C976" s="38"/>
      <c r="D976" s="25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</row>
    <row r="977" spans="1:23" s="18" customFormat="1" x14ac:dyDescent="0.25">
      <c r="A977" s="35"/>
      <c r="B977" s="38"/>
      <c r="C977" s="38"/>
      <c r="D977" s="25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</row>
    <row r="978" spans="1:23" s="18" customFormat="1" x14ac:dyDescent="0.25">
      <c r="A978" s="35"/>
      <c r="B978" s="38"/>
      <c r="C978" s="38"/>
      <c r="D978" s="25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</row>
    <row r="979" spans="1:23" s="18" customFormat="1" x14ac:dyDescent="0.25">
      <c r="A979" s="35"/>
      <c r="B979" s="38"/>
      <c r="C979" s="38"/>
      <c r="D979" s="25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</row>
    <row r="980" spans="1:23" s="18" customFormat="1" x14ac:dyDescent="0.25">
      <c r="A980" s="35"/>
      <c r="B980" s="38"/>
      <c r="C980" s="38"/>
      <c r="D980" s="25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</row>
    <row r="981" spans="1:23" s="18" customFormat="1" x14ac:dyDescent="0.25">
      <c r="A981" s="35"/>
      <c r="B981" s="38"/>
      <c r="C981" s="38"/>
      <c r="D981" s="25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</row>
    <row r="982" spans="1:23" s="18" customFormat="1" x14ac:dyDescent="0.25">
      <c r="A982" s="35"/>
      <c r="B982" s="38"/>
      <c r="C982" s="38"/>
      <c r="D982" s="25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</row>
    <row r="983" spans="1:23" s="18" customFormat="1" x14ac:dyDescent="0.25">
      <c r="A983" s="35"/>
      <c r="B983" s="38"/>
      <c r="C983" s="38"/>
      <c r="D983" s="25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</row>
    <row r="984" spans="1:23" s="18" customFormat="1" x14ac:dyDescent="0.25">
      <c r="A984" s="35"/>
      <c r="B984" s="38"/>
      <c r="C984" s="38"/>
      <c r="D984" s="25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</row>
    <row r="985" spans="1:23" s="18" customFormat="1" x14ac:dyDescent="0.25">
      <c r="A985" s="35"/>
      <c r="B985" s="38"/>
      <c r="C985" s="38"/>
      <c r="D985" s="25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</row>
    <row r="986" spans="1:23" s="18" customFormat="1" x14ac:dyDescent="0.25">
      <c r="A986" s="35"/>
      <c r="B986" s="38"/>
      <c r="C986" s="38"/>
      <c r="D986" s="25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</row>
    <row r="987" spans="1:23" s="18" customFormat="1" x14ac:dyDescent="0.25">
      <c r="A987" s="35"/>
      <c r="B987" s="38"/>
      <c r="C987" s="38"/>
      <c r="D987" s="25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</row>
    <row r="988" spans="1:23" s="18" customFormat="1" x14ac:dyDescent="0.25">
      <c r="A988" s="35"/>
      <c r="B988" s="38"/>
      <c r="C988" s="38"/>
      <c r="D988" s="25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</row>
    <row r="989" spans="1:23" s="18" customFormat="1" x14ac:dyDescent="0.25">
      <c r="A989" s="35"/>
      <c r="B989" s="38"/>
      <c r="C989" s="38"/>
      <c r="D989" s="25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</row>
    <row r="990" spans="1:23" s="18" customFormat="1" x14ac:dyDescent="0.25">
      <c r="A990" s="35"/>
      <c r="B990" s="38"/>
      <c r="C990" s="38"/>
      <c r="D990" s="25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</row>
    <row r="991" spans="1:23" s="18" customFormat="1" x14ac:dyDescent="0.25">
      <c r="A991" s="35"/>
      <c r="B991" s="38"/>
      <c r="C991" s="38"/>
      <c r="D991" s="25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</row>
    <row r="992" spans="1:23" s="18" customFormat="1" x14ac:dyDescent="0.25">
      <c r="A992" s="35"/>
      <c r="B992" s="38"/>
      <c r="C992" s="38"/>
      <c r="D992" s="25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</row>
    <row r="993" spans="1:23" s="18" customFormat="1" x14ac:dyDescent="0.25">
      <c r="A993" s="35"/>
      <c r="B993" s="38"/>
      <c r="C993" s="38"/>
      <c r="D993" s="25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</row>
    <row r="994" spans="1:23" s="18" customFormat="1" x14ac:dyDescent="0.25">
      <c r="A994" s="35"/>
      <c r="B994" s="38"/>
      <c r="C994" s="38"/>
      <c r="D994" s="25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</row>
    <row r="995" spans="1:23" s="18" customFormat="1" x14ac:dyDescent="0.25">
      <c r="A995" s="35"/>
      <c r="B995" s="38"/>
      <c r="C995" s="38"/>
      <c r="D995" s="25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</row>
    <row r="996" spans="1:23" s="18" customFormat="1" x14ac:dyDescent="0.25">
      <c r="A996" s="35"/>
      <c r="B996" s="38"/>
      <c r="C996" s="38"/>
      <c r="D996" s="25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</row>
    <row r="997" spans="1:23" s="18" customFormat="1" x14ac:dyDescent="0.25">
      <c r="A997" s="35"/>
      <c r="B997" s="38"/>
      <c r="C997" s="38"/>
      <c r="D997" s="25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</row>
    <row r="998" spans="1:23" s="18" customFormat="1" x14ac:dyDescent="0.25">
      <c r="A998" s="35"/>
      <c r="B998" s="38"/>
      <c r="C998" s="38"/>
      <c r="D998" s="25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</row>
    <row r="999" spans="1:23" s="18" customFormat="1" x14ac:dyDescent="0.25">
      <c r="A999" s="35"/>
      <c r="B999" s="38"/>
      <c r="C999" s="38"/>
      <c r="D999" s="25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</row>
    <row r="1000" spans="1:23" s="18" customFormat="1" x14ac:dyDescent="0.25">
      <c r="A1000" s="35"/>
      <c r="B1000" s="38"/>
      <c r="C1000" s="38"/>
      <c r="D1000" s="25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</row>
    <row r="1001" spans="1:23" s="18" customFormat="1" x14ac:dyDescent="0.25">
      <c r="A1001" s="35"/>
      <c r="B1001" s="38"/>
      <c r="C1001" s="38"/>
      <c r="D1001" s="25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</row>
    <row r="1002" spans="1:23" s="18" customFormat="1" x14ac:dyDescent="0.25">
      <c r="A1002" s="35"/>
      <c r="B1002" s="38"/>
      <c r="C1002" s="38"/>
      <c r="D1002" s="25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</row>
    <row r="1003" spans="1:23" s="18" customFormat="1" x14ac:dyDescent="0.25">
      <c r="A1003" s="35"/>
      <c r="B1003" s="38"/>
      <c r="C1003" s="38"/>
      <c r="D1003" s="25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</row>
    <row r="1004" spans="1:23" s="18" customFormat="1" x14ac:dyDescent="0.25">
      <c r="A1004" s="35"/>
      <c r="B1004" s="38"/>
      <c r="C1004" s="38"/>
      <c r="D1004" s="25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</row>
    <row r="1005" spans="1:23" s="18" customFormat="1" x14ac:dyDescent="0.25">
      <c r="A1005" s="35"/>
      <c r="B1005" s="38"/>
      <c r="C1005" s="38"/>
      <c r="D1005" s="25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</row>
    <row r="1006" spans="1:23" s="18" customFormat="1" x14ac:dyDescent="0.25">
      <c r="A1006" s="35"/>
      <c r="B1006" s="38"/>
      <c r="C1006" s="38"/>
      <c r="D1006" s="25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</row>
    <row r="1007" spans="1:23" s="18" customFormat="1" x14ac:dyDescent="0.25">
      <c r="A1007" s="35"/>
      <c r="B1007" s="38"/>
      <c r="C1007" s="38"/>
      <c r="D1007" s="25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</row>
    <row r="1008" spans="1:23" s="18" customFormat="1" x14ac:dyDescent="0.25">
      <c r="A1008" s="35"/>
      <c r="B1008" s="38"/>
      <c r="C1008" s="38"/>
      <c r="D1008" s="25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</row>
    <row r="1009" spans="1:23" s="18" customFormat="1" x14ac:dyDescent="0.25">
      <c r="A1009" s="35"/>
      <c r="B1009" s="38"/>
      <c r="C1009" s="38"/>
      <c r="D1009" s="25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</row>
    <row r="1010" spans="1:23" s="18" customFormat="1" x14ac:dyDescent="0.25">
      <c r="A1010" s="35"/>
      <c r="B1010" s="38"/>
      <c r="C1010" s="38"/>
      <c r="D1010" s="25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</row>
    <row r="1011" spans="1:23" s="18" customFormat="1" x14ac:dyDescent="0.25">
      <c r="A1011" s="35"/>
      <c r="B1011" s="38"/>
      <c r="C1011" s="38"/>
      <c r="D1011" s="25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</row>
    <row r="1012" spans="1:23" s="18" customFormat="1" x14ac:dyDescent="0.25">
      <c r="A1012" s="35"/>
      <c r="B1012" s="38"/>
      <c r="C1012" s="38"/>
      <c r="D1012" s="25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</row>
    <row r="1013" spans="1:23" s="18" customFormat="1" x14ac:dyDescent="0.25">
      <c r="A1013" s="35"/>
      <c r="B1013" s="38"/>
      <c r="C1013" s="38"/>
      <c r="D1013" s="25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</row>
    <row r="1014" spans="1:23" s="18" customFormat="1" x14ac:dyDescent="0.25">
      <c r="A1014" s="35"/>
      <c r="B1014" s="38"/>
      <c r="C1014" s="38"/>
      <c r="D1014" s="25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</row>
    <row r="1015" spans="1:23" s="18" customFormat="1" x14ac:dyDescent="0.25">
      <c r="A1015" s="35"/>
      <c r="B1015" s="38"/>
      <c r="C1015" s="38"/>
      <c r="D1015" s="25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</row>
    <row r="1016" spans="1:23" s="18" customFormat="1" x14ac:dyDescent="0.25">
      <c r="A1016" s="35"/>
      <c r="B1016" s="38"/>
      <c r="C1016" s="38"/>
      <c r="D1016" s="25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</row>
    <row r="1017" spans="1:23" s="18" customFormat="1" x14ac:dyDescent="0.25">
      <c r="A1017" s="35"/>
      <c r="B1017" s="38"/>
      <c r="C1017" s="38"/>
      <c r="D1017" s="25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</row>
    <row r="1018" spans="1:23" s="18" customFormat="1" x14ac:dyDescent="0.25">
      <c r="A1018" s="35"/>
      <c r="B1018" s="38"/>
      <c r="C1018" s="38"/>
      <c r="D1018" s="25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</row>
    <row r="1019" spans="1:23" s="18" customFormat="1" x14ac:dyDescent="0.25">
      <c r="A1019" s="35"/>
      <c r="B1019" s="38"/>
      <c r="C1019" s="38"/>
      <c r="D1019" s="25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</row>
    <row r="1020" spans="1:23" s="18" customFormat="1" x14ac:dyDescent="0.25">
      <c r="A1020" s="35"/>
      <c r="B1020" s="38"/>
      <c r="C1020" s="38"/>
      <c r="D1020" s="25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</row>
    <row r="1021" spans="1:23" s="18" customFormat="1" x14ac:dyDescent="0.25">
      <c r="A1021" s="35"/>
      <c r="B1021" s="38"/>
      <c r="C1021" s="38"/>
      <c r="D1021" s="25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</row>
    <row r="1022" spans="1:23" s="18" customFormat="1" x14ac:dyDescent="0.25">
      <c r="A1022" s="35"/>
      <c r="B1022" s="38"/>
      <c r="C1022" s="38"/>
      <c r="D1022" s="25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</row>
    <row r="1023" spans="1:23" s="18" customFormat="1" x14ac:dyDescent="0.25">
      <c r="A1023" s="35"/>
      <c r="B1023" s="38"/>
      <c r="C1023" s="38"/>
      <c r="D1023" s="25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</row>
    <row r="1024" spans="1:23" s="18" customFormat="1" x14ac:dyDescent="0.25">
      <c r="A1024" s="35"/>
      <c r="B1024" s="38"/>
      <c r="C1024" s="38"/>
      <c r="D1024" s="25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</row>
    <row r="1025" spans="1:23" s="18" customFormat="1" x14ac:dyDescent="0.25">
      <c r="A1025" s="35"/>
      <c r="B1025" s="38"/>
      <c r="C1025" s="38"/>
      <c r="D1025" s="25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</row>
    <row r="1026" spans="1:23" s="18" customFormat="1" x14ac:dyDescent="0.25">
      <c r="A1026" s="35"/>
      <c r="B1026" s="38"/>
      <c r="C1026" s="38"/>
      <c r="D1026" s="25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</row>
    <row r="1027" spans="1:23" s="18" customFormat="1" x14ac:dyDescent="0.25">
      <c r="A1027" s="35"/>
      <c r="B1027" s="38"/>
      <c r="C1027" s="38"/>
      <c r="D1027" s="25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</row>
    <row r="1028" spans="1:23" s="18" customFormat="1" x14ac:dyDescent="0.25">
      <c r="A1028" s="35"/>
      <c r="B1028" s="38"/>
      <c r="C1028" s="38"/>
      <c r="D1028" s="25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</row>
    <row r="1029" spans="1:23" s="18" customFormat="1" x14ac:dyDescent="0.25">
      <c r="A1029" s="35"/>
      <c r="B1029" s="38"/>
      <c r="C1029" s="38"/>
      <c r="D1029" s="25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</row>
    <row r="1030" spans="1:23" s="18" customFormat="1" x14ac:dyDescent="0.25">
      <c r="A1030" s="35"/>
      <c r="B1030" s="38"/>
      <c r="C1030" s="38"/>
      <c r="D1030" s="25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</row>
    <row r="1031" spans="1:23" s="18" customFormat="1" x14ac:dyDescent="0.25">
      <c r="A1031" s="35"/>
      <c r="B1031" s="38"/>
      <c r="C1031" s="38"/>
      <c r="D1031" s="25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</row>
    <row r="1032" spans="1:23" s="18" customFormat="1" x14ac:dyDescent="0.25">
      <c r="A1032" s="35"/>
      <c r="B1032" s="38"/>
      <c r="C1032" s="38"/>
      <c r="D1032" s="25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</row>
    <row r="1033" spans="1:23" s="18" customFormat="1" x14ac:dyDescent="0.25">
      <c r="A1033" s="35"/>
      <c r="B1033" s="38"/>
      <c r="C1033" s="38"/>
      <c r="D1033" s="25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</row>
    <row r="1034" spans="1:23" s="18" customFormat="1" x14ac:dyDescent="0.25">
      <c r="A1034" s="35"/>
      <c r="B1034" s="38"/>
      <c r="C1034" s="38"/>
      <c r="D1034" s="25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</row>
    <row r="1035" spans="1:23" s="18" customFormat="1" x14ac:dyDescent="0.25">
      <c r="A1035" s="35"/>
      <c r="B1035" s="38"/>
      <c r="C1035" s="38"/>
      <c r="D1035" s="25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</row>
    <row r="1036" spans="1:23" s="18" customFormat="1" x14ac:dyDescent="0.25">
      <c r="A1036" s="35"/>
      <c r="B1036" s="38"/>
      <c r="C1036" s="38"/>
      <c r="D1036" s="25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</row>
    <row r="1037" spans="1:23" s="18" customFormat="1" x14ac:dyDescent="0.25">
      <c r="A1037" s="35"/>
      <c r="B1037" s="38"/>
      <c r="C1037" s="38"/>
      <c r="D1037" s="25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</row>
    <row r="1038" spans="1:23" s="18" customFormat="1" x14ac:dyDescent="0.25">
      <c r="A1038" s="35"/>
      <c r="B1038" s="38"/>
      <c r="C1038" s="38"/>
      <c r="D1038" s="25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</row>
    <row r="1039" spans="1:23" s="18" customFormat="1" x14ac:dyDescent="0.25">
      <c r="A1039" s="35"/>
      <c r="B1039" s="38"/>
      <c r="C1039" s="38"/>
      <c r="D1039" s="25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</row>
    <row r="1040" spans="1:23" s="18" customFormat="1" x14ac:dyDescent="0.25">
      <c r="A1040" s="35"/>
      <c r="B1040" s="38"/>
      <c r="C1040" s="38"/>
      <c r="D1040" s="25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</row>
    <row r="1041" spans="1:23" s="18" customFormat="1" x14ac:dyDescent="0.25">
      <c r="A1041" s="35"/>
      <c r="B1041" s="38"/>
      <c r="C1041" s="38"/>
      <c r="D1041" s="25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</row>
    <row r="1042" spans="1:23" s="18" customFormat="1" x14ac:dyDescent="0.25">
      <c r="A1042" s="35"/>
      <c r="B1042" s="38"/>
      <c r="C1042" s="38"/>
      <c r="D1042" s="25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</row>
    <row r="1043" spans="1:23" s="18" customFormat="1" x14ac:dyDescent="0.25">
      <c r="A1043" s="35"/>
      <c r="B1043" s="38"/>
      <c r="C1043" s="38"/>
      <c r="D1043" s="25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</row>
    <row r="1044" spans="1:23" s="18" customFormat="1" x14ac:dyDescent="0.25">
      <c r="A1044" s="35"/>
      <c r="B1044" s="38"/>
      <c r="C1044" s="38"/>
      <c r="D1044" s="25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</row>
    <row r="1045" spans="1:23" s="18" customFormat="1" x14ac:dyDescent="0.25">
      <c r="A1045" s="35"/>
      <c r="B1045" s="38"/>
      <c r="C1045" s="38"/>
      <c r="D1045" s="25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</row>
    <row r="1046" spans="1:23" s="18" customFormat="1" x14ac:dyDescent="0.25">
      <c r="A1046" s="35"/>
      <c r="B1046" s="38"/>
      <c r="C1046" s="38"/>
      <c r="D1046" s="25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</row>
    <row r="1047" spans="1:23" s="18" customFormat="1" x14ac:dyDescent="0.25">
      <c r="A1047" s="35"/>
      <c r="B1047" s="38"/>
      <c r="C1047" s="38"/>
      <c r="D1047" s="25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</row>
    <row r="1048" spans="1:23" s="18" customFormat="1" x14ac:dyDescent="0.25">
      <c r="A1048" s="35"/>
      <c r="B1048" s="38"/>
      <c r="C1048" s="38"/>
      <c r="D1048" s="25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</row>
    <row r="1049" spans="1:23" s="18" customFormat="1" x14ac:dyDescent="0.25">
      <c r="A1049" s="35"/>
      <c r="B1049" s="38"/>
      <c r="C1049" s="38"/>
      <c r="D1049" s="25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</row>
    <row r="1050" spans="1:23" s="18" customFormat="1" x14ac:dyDescent="0.25">
      <c r="A1050" s="35"/>
      <c r="B1050" s="38"/>
      <c r="C1050" s="38"/>
      <c r="D1050" s="25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</row>
    <row r="1051" spans="1:23" s="18" customFormat="1" x14ac:dyDescent="0.25">
      <c r="A1051" s="35"/>
      <c r="B1051" s="38"/>
      <c r="C1051" s="38"/>
      <c r="D1051" s="25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</row>
    <row r="1052" spans="1:23" s="18" customFormat="1" x14ac:dyDescent="0.25">
      <c r="A1052" s="35"/>
      <c r="B1052" s="38"/>
      <c r="C1052" s="38"/>
      <c r="D1052" s="25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</row>
    <row r="1053" spans="1:23" s="18" customFormat="1" x14ac:dyDescent="0.25">
      <c r="A1053" s="35"/>
      <c r="B1053" s="38"/>
      <c r="C1053" s="38"/>
      <c r="D1053" s="25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</row>
    <row r="1054" spans="1:23" s="18" customFormat="1" x14ac:dyDescent="0.25">
      <c r="A1054" s="35"/>
      <c r="B1054" s="38"/>
      <c r="C1054" s="38"/>
      <c r="D1054" s="25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</row>
    <row r="1055" spans="1:23" s="18" customFormat="1" x14ac:dyDescent="0.25">
      <c r="A1055" s="35"/>
      <c r="B1055" s="38"/>
      <c r="C1055" s="38"/>
      <c r="D1055" s="25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</row>
    <row r="1056" spans="1:23" s="18" customFormat="1" x14ac:dyDescent="0.25">
      <c r="A1056" s="35"/>
      <c r="B1056" s="38"/>
      <c r="C1056" s="38"/>
      <c r="D1056" s="25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</row>
    <row r="1057" spans="1:23" s="18" customFormat="1" x14ac:dyDescent="0.25">
      <c r="A1057" s="35"/>
      <c r="B1057" s="38"/>
      <c r="C1057" s="38"/>
      <c r="D1057" s="25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</row>
    <row r="1058" spans="1:23" s="18" customFormat="1" x14ac:dyDescent="0.25">
      <c r="A1058" s="35"/>
      <c r="B1058" s="38"/>
      <c r="C1058" s="38"/>
      <c r="D1058" s="25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</row>
    <row r="1059" spans="1:23" s="18" customFormat="1" x14ac:dyDescent="0.25">
      <c r="A1059" s="35"/>
      <c r="B1059" s="38"/>
      <c r="C1059" s="38"/>
      <c r="D1059" s="25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</row>
    <row r="1060" spans="1:23" s="18" customFormat="1" x14ac:dyDescent="0.25">
      <c r="A1060" s="35"/>
      <c r="B1060" s="38"/>
      <c r="C1060" s="38"/>
      <c r="D1060" s="25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</row>
    <row r="1061" spans="1:23" s="18" customFormat="1" x14ac:dyDescent="0.25">
      <c r="A1061" s="35"/>
      <c r="B1061" s="38"/>
      <c r="C1061" s="38"/>
      <c r="D1061" s="25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</row>
    <row r="1062" spans="1:23" s="18" customFormat="1" x14ac:dyDescent="0.25">
      <c r="A1062" s="35"/>
      <c r="B1062" s="38"/>
      <c r="C1062" s="38"/>
      <c r="D1062" s="25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</row>
    <row r="1063" spans="1:23" s="18" customFormat="1" x14ac:dyDescent="0.25">
      <c r="A1063" s="35"/>
      <c r="B1063" s="38"/>
      <c r="C1063" s="38"/>
      <c r="D1063" s="25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</row>
    <row r="1064" spans="1:23" s="18" customFormat="1" x14ac:dyDescent="0.25">
      <c r="A1064" s="35"/>
      <c r="B1064" s="38"/>
      <c r="C1064" s="38"/>
      <c r="D1064" s="25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</row>
    <row r="1065" spans="1:23" s="18" customFormat="1" x14ac:dyDescent="0.25">
      <c r="A1065" s="35"/>
      <c r="B1065" s="38"/>
      <c r="C1065" s="38"/>
      <c r="D1065" s="25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</row>
    <row r="1066" spans="1:23" s="18" customFormat="1" x14ac:dyDescent="0.25">
      <c r="A1066" s="35"/>
      <c r="B1066" s="38"/>
      <c r="C1066" s="38"/>
      <c r="D1066" s="25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</row>
    <row r="1067" spans="1:23" s="18" customFormat="1" x14ac:dyDescent="0.25">
      <c r="A1067" s="35"/>
      <c r="B1067" s="38"/>
      <c r="C1067" s="38"/>
      <c r="D1067" s="25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</row>
    <row r="1068" spans="1:23" s="18" customFormat="1" x14ac:dyDescent="0.25">
      <c r="A1068" s="35"/>
      <c r="B1068" s="38"/>
      <c r="C1068" s="38"/>
      <c r="D1068" s="25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</row>
    <row r="1069" spans="1:23" s="18" customFormat="1" x14ac:dyDescent="0.25">
      <c r="A1069" s="35"/>
      <c r="B1069" s="38"/>
      <c r="C1069" s="38"/>
      <c r="D1069" s="25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</row>
    <row r="1070" spans="1:23" s="18" customFormat="1" x14ac:dyDescent="0.25">
      <c r="A1070" s="35"/>
      <c r="B1070" s="38"/>
      <c r="C1070" s="38"/>
      <c r="D1070" s="25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</row>
    <row r="1071" spans="1:23" s="18" customFormat="1" x14ac:dyDescent="0.25">
      <c r="A1071" s="35"/>
      <c r="B1071" s="38"/>
      <c r="C1071" s="38"/>
      <c r="D1071" s="25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</row>
    <row r="1072" spans="1:23" s="18" customFormat="1" x14ac:dyDescent="0.25">
      <c r="A1072" s="35"/>
      <c r="B1072" s="38"/>
      <c r="C1072" s="38"/>
      <c r="D1072" s="25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</row>
    <row r="1073" spans="1:23" s="18" customFormat="1" x14ac:dyDescent="0.25">
      <c r="A1073" s="35"/>
      <c r="B1073" s="38"/>
      <c r="C1073" s="38"/>
      <c r="D1073" s="25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</row>
    <row r="1074" spans="1:23" s="18" customFormat="1" x14ac:dyDescent="0.25">
      <c r="A1074" s="35"/>
      <c r="B1074" s="38"/>
      <c r="C1074" s="38"/>
      <c r="D1074" s="25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</row>
    <row r="1075" spans="1:23" s="18" customFormat="1" x14ac:dyDescent="0.25">
      <c r="A1075" s="35"/>
      <c r="B1075" s="38"/>
      <c r="C1075" s="38"/>
      <c r="D1075" s="25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</row>
    <row r="1076" spans="1:23" s="18" customFormat="1" x14ac:dyDescent="0.25">
      <c r="A1076" s="35"/>
      <c r="B1076" s="38"/>
      <c r="C1076" s="38"/>
      <c r="D1076" s="25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</row>
    <row r="1077" spans="1:23" s="18" customFormat="1" x14ac:dyDescent="0.25">
      <c r="A1077" s="35"/>
      <c r="B1077" s="38"/>
      <c r="C1077" s="38"/>
      <c r="D1077" s="25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</row>
    <row r="1078" spans="1:23" s="18" customFormat="1" x14ac:dyDescent="0.25">
      <c r="A1078" s="35"/>
      <c r="B1078" s="38"/>
      <c r="C1078" s="38"/>
      <c r="D1078" s="25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</row>
    <row r="1079" spans="1:23" s="18" customFormat="1" x14ac:dyDescent="0.25">
      <c r="A1079" s="35"/>
      <c r="B1079" s="38"/>
      <c r="C1079" s="38"/>
      <c r="D1079" s="25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</row>
    <row r="1080" spans="1:23" s="18" customFormat="1" x14ac:dyDescent="0.25">
      <c r="A1080" s="35"/>
      <c r="B1080" s="38"/>
      <c r="C1080" s="38"/>
      <c r="D1080" s="25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</row>
    <row r="1081" spans="1:23" s="18" customFormat="1" x14ac:dyDescent="0.25">
      <c r="A1081" s="35"/>
      <c r="B1081" s="38"/>
      <c r="C1081" s="38"/>
      <c r="D1081" s="25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</row>
    <row r="1082" spans="1:23" s="18" customFormat="1" x14ac:dyDescent="0.25">
      <c r="A1082" s="35"/>
      <c r="B1082" s="38"/>
      <c r="C1082" s="38"/>
      <c r="D1082" s="25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</row>
    <row r="1083" spans="1:23" s="18" customFormat="1" x14ac:dyDescent="0.25">
      <c r="A1083" s="35"/>
      <c r="B1083" s="38"/>
      <c r="C1083" s="38"/>
      <c r="D1083" s="25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</row>
    <row r="1084" spans="1:23" s="18" customFormat="1" x14ac:dyDescent="0.25">
      <c r="A1084" s="35"/>
      <c r="B1084" s="38"/>
      <c r="C1084" s="38"/>
      <c r="D1084" s="25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</row>
    <row r="1085" spans="1:23" s="18" customFormat="1" x14ac:dyDescent="0.25">
      <c r="A1085" s="35"/>
      <c r="B1085" s="38"/>
      <c r="C1085" s="38"/>
      <c r="D1085" s="25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</row>
    <row r="1086" spans="1:23" s="18" customFormat="1" x14ac:dyDescent="0.25">
      <c r="A1086" s="35"/>
      <c r="B1086" s="38"/>
      <c r="C1086" s="38"/>
      <c r="D1086" s="25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</row>
    <row r="1087" spans="1:23" s="18" customFormat="1" x14ac:dyDescent="0.25">
      <c r="A1087" s="35"/>
      <c r="B1087" s="38"/>
      <c r="C1087" s="38"/>
      <c r="D1087" s="25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</row>
    <row r="1088" spans="1:23" s="18" customFormat="1" x14ac:dyDescent="0.25">
      <c r="A1088" s="35"/>
      <c r="B1088" s="38"/>
      <c r="C1088" s="38"/>
      <c r="D1088" s="25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</row>
    <row r="1089" spans="1:23" s="18" customFormat="1" x14ac:dyDescent="0.25">
      <c r="A1089" s="35"/>
      <c r="B1089" s="38"/>
      <c r="C1089" s="38"/>
      <c r="D1089" s="25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</row>
    <row r="1090" spans="1:23" s="18" customFormat="1" x14ac:dyDescent="0.25">
      <c r="A1090" s="35"/>
      <c r="B1090" s="38"/>
      <c r="C1090" s="38"/>
      <c r="D1090" s="25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</row>
    <row r="1091" spans="1:23" s="18" customFormat="1" x14ac:dyDescent="0.25">
      <c r="A1091" s="35"/>
      <c r="B1091" s="38"/>
      <c r="C1091" s="38"/>
      <c r="D1091" s="25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</row>
    <row r="1092" spans="1:23" s="18" customFormat="1" x14ac:dyDescent="0.25">
      <c r="A1092" s="35"/>
      <c r="B1092" s="38"/>
      <c r="C1092" s="38"/>
      <c r="D1092" s="25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</row>
    <row r="1093" spans="1:23" s="18" customFormat="1" x14ac:dyDescent="0.25">
      <c r="A1093" s="35"/>
      <c r="B1093" s="38"/>
      <c r="C1093" s="38"/>
      <c r="D1093" s="25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</row>
    <row r="1094" spans="1:23" s="18" customFormat="1" x14ac:dyDescent="0.25">
      <c r="A1094" s="35"/>
      <c r="B1094" s="38"/>
      <c r="C1094" s="38"/>
      <c r="D1094" s="25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</row>
    <row r="1095" spans="1:23" s="18" customFormat="1" x14ac:dyDescent="0.25">
      <c r="A1095" s="35"/>
      <c r="B1095" s="38"/>
      <c r="C1095" s="38"/>
      <c r="D1095" s="25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</row>
    <row r="1096" spans="1:23" s="18" customFormat="1" x14ac:dyDescent="0.25">
      <c r="A1096" s="35"/>
      <c r="B1096" s="38"/>
      <c r="C1096" s="38"/>
      <c r="D1096" s="25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</row>
    <row r="1097" spans="1:23" s="18" customFormat="1" x14ac:dyDescent="0.25">
      <c r="A1097" s="35"/>
      <c r="B1097" s="38"/>
      <c r="C1097" s="38"/>
      <c r="D1097" s="25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</row>
    <row r="1098" spans="1:23" s="18" customFormat="1" x14ac:dyDescent="0.25">
      <c r="A1098" s="35"/>
      <c r="B1098" s="38"/>
      <c r="C1098" s="38"/>
      <c r="D1098" s="25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</row>
    <row r="1099" spans="1:23" s="18" customFormat="1" x14ac:dyDescent="0.25">
      <c r="A1099" s="35"/>
      <c r="B1099" s="38"/>
      <c r="C1099" s="38"/>
      <c r="D1099" s="25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</row>
    <row r="1100" spans="1:23" s="18" customFormat="1" x14ac:dyDescent="0.25">
      <c r="A1100" s="35"/>
      <c r="B1100" s="38"/>
      <c r="C1100" s="38"/>
      <c r="D1100" s="25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</row>
    <row r="1101" spans="1:23" s="18" customFormat="1" x14ac:dyDescent="0.25">
      <c r="A1101" s="35"/>
      <c r="B1101" s="38"/>
      <c r="C1101" s="38"/>
      <c r="D1101" s="25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</row>
    <row r="1102" spans="1:23" s="18" customFormat="1" x14ac:dyDescent="0.25">
      <c r="A1102" s="35"/>
      <c r="B1102" s="38"/>
      <c r="C1102" s="38"/>
      <c r="D1102" s="25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</row>
    <row r="1103" spans="1:23" s="18" customFormat="1" x14ac:dyDescent="0.25">
      <c r="A1103" s="35"/>
      <c r="B1103" s="38"/>
      <c r="C1103" s="38"/>
      <c r="D1103" s="25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</row>
    <row r="1104" spans="1:23" s="18" customFormat="1" x14ac:dyDescent="0.25">
      <c r="A1104" s="35"/>
      <c r="B1104" s="38"/>
      <c r="C1104" s="38"/>
      <c r="D1104" s="25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</row>
    <row r="1105" spans="1:23" s="18" customFormat="1" x14ac:dyDescent="0.25">
      <c r="A1105" s="35"/>
      <c r="B1105" s="38"/>
      <c r="C1105" s="38"/>
      <c r="D1105" s="25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</row>
    <row r="1106" spans="1:23" s="18" customFormat="1" x14ac:dyDescent="0.25">
      <c r="A1106" s="35"/>
      <c r="B1106" s="38"/>
      <c r="C1106" s="38"/>
      <c r="D1106" s="25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</row>
    <row r="1107" spans="1:23" s="18" customFormat="1" x14ac:dyDescent="0.25">
      <c r="A1107" s="35"/>
      <c r="B1107" s="38"/>
      <c r="C1107" s="38"/>
      <c r="D1107" s="25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</row>
    <row r="1108" spans="1:23" s="18" customFormat="1" x14ac:dyDescent="0.25">
      <c r="A1108" s="35"/>
      <c r="B1108" s="38"/>
      <c r="C1108" s="38"/>
      <c r="D1108" s="25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</row>
    <row r="1109" spans="1:23" s="18" customFormat="1" x14ac:dyDescent="0.25">
      <c r="A1109" s="35"/>
      <c r="B1109" s="38"/>
      <c r="C1109" s="38"/>
      <c r="D1109" s="25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</row>
    <row r="1110" spans="1:23" s="18" customFormat="1" x14ac:dyDescent="0.25">
      <c r="A1110" s="35"/>
      <c r="B1110" s="38"/>
      <c r="C1110" s="38"/>
      <c r="D1110" s="25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</row>
    <row r="1111" spans="1:23" s="18" customFormat="1" x14ac:dyDescent="0.25">
      <c r="A1111" s="35"/>
      <c r="B1111" s="38"/>
      <c r="C1111" s="38"/>
      <c r="D1111" s="25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</row>
    <row r="1112" spans="1:23" s="18" customFormat="1" x14ac:dyDescent="0.25">
      <c r="A1112" s="35"/>
      <c r="B1112" s="38"/>
      <c r="C1112" s="38"/>
      <c r="D1112" s="25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</row>
    <row r="1113" spans="1:23" s="18" customFormat="1" x14ac:dyDescent="0.25">
      <c r="A1113" s="35"/>
      <c r="B1113" s="38"/>
      <c r="C1113" s="38"/>
      <c r="D1113" s="25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</row>
    <row r="1114" spans="1:23" s="18" customFormat="1" x14ac:dyDescent="0.25">
      <c r="A1114" s="35"/>
      <c r="B1114" s="38"/>
      <c r="C1114" s="38"/>
      <c r="D1114" s="25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</row>
    <row r="1115" spans="1:23" s="18" customFormat="1" x14ac:dyDescent="0.25">
      <c r="A1115" s="35"/>
      <c r="B1115" s="38"/>
      <c r="C1115" s="38"/>
      <c r="D1115" s="25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</row>
    <row r="1116" spans="1:23" s="18" customFormat="1" x14ac:dyDescent="0.25">
      <c r="A1116" s="35"/>
      <c r="B1116" s="38"/>
      <c r="C1116" s="38"/>
      <c r="D1116" s="25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</row>
    <row r="1117" spans="1:23" s="18" customFormat="1" x14ac:dyDescent="0.25">
      <c r="A1117" s="35"/>
      <c r="B1117" s="38"/>
      <c r="C1117" s="38"/>
      <c r="D1117" s="25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</row>
    <row r="1118" spans="1:23" s="18" customFormat="1" x14ac:dyDescent="0.25">
      <c r="A1118" s="35"/>
      <c r="B1118" s="38"/>
      <c r="C1118" s="38"/>
      <c r="D1118" s="25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</row>
    <row r="1119" spans="1:23" s="18" customFormat="1" x14ac:dyDescent="0.25">
      <c r="A1119" s="35"/>
      <c r="B1119" s="38"/>
      <c r="C1119" s="38"/>
      <c r="D1119" s="25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</row>
    <row r="1120" spans="1:23" s="18" customFormat="1" x14ac:dyDescent="0.25">
      <c r="A1120" s="35"/>
      <c r="B1120" s="38"/>
      <c r="C1120" s="38"/>
      <c r="D1120" s="25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</row>
    <row r="1121" spans="1:23" s="18" customFormat="1" x14ac:dyDescent="0.25">
      <c r="A1121" s="35"/>
      <c r="B1121" s="38"/>
      <c r="C1121" s="38"/>
      <c r="D1121" s="25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</row>
    <row r="1122" spans="1:23" s="18" customFormat="1" x14ac:dyDescent="0.25">
      <c r="A1122" s="35"/>
      <c r="B1122" s="38"/>
      <c r="C1122" s="38"/>
      <c r="D1122" s="25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</row>
    <row r="1123" spans="1:23" s="18" customFormat="1" x14ac:dyDescent="0.25">
      <c r="A1123" s="35"/>
      <c r="B1123" s="38"/>
      <c r="C1123" s="38"/>
      <c r="D1123" s="25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</row>
    <row r="1124" spans="1:23" s="18" customFormat="1" x14ac:dyDescent="0.25">
      <c r="A1124" s="35"/>
      <c r="B1124" s="38"/>
      <c r="C1124" s="38"/>
      <c r="D1124" s="25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</row>
    <row r="1125" spans="1:23" s="18" customFormat="1" x14ac:dyDescent="0.25">
      <c r="A1125" s="35"/>
      <c r="B1125" s="38"/>
      <c r="C1125" s="38"/>
      <c r="D1125" s="25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</row>
    <row r="1126" spans="1:23" s="18" customFormat="1" x14ac:dyDescent="0.25">
      <c r="A1126" s="35"/>
      <c r="B1126" s="38"/>
      <c r="C1126" s="38"/>
      <c r="D1126" s="25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</row>
    <row r="1127" spans="1:23" s="18" customFormat="1" x14ac:dyDescent="0.25">
      <c r="A1127" s="35"/>
      <c r="B1127" s="38"/>
      <c r="C1127" s="38"/>
      <c r="D1127" s="25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</row>
    <row r="1128" spans="1:23" s="18" customFormat="1" x14ac:dyDescent="0.25">
      <c r="A1128" s="35"/>
      <c r="B1128" s="38"/>
      <c r="C1128" s="38"/>
      <c r="D1128" s="25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</row>
    <row r="1129" spans="1:23" s="18" customFormat="1" x14ac:dyDescent="0.25">
      <c r="A1129" s="35"/>
      <c r="B1129" s="38"/>
      <c r="C1129" s="38"/>
      <c r="D1129" s="25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</row>
    <row r="1130" spans="1:23" s="18" customFormat="1" x14ac:dyDescent="0.25">
      <c r="A1130" s="35"/>
      <c r="B1130" s="38"/>
      <c r="C1130" s="38"/>
      <c r="D1130" s="25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</row>
    <row r="1131" spans="1:23" s="18" customFormat="1" x14ac:dyDescent="0.25">
      <c r="A1131" s="35"/>
      <c r="B1131" s="38"/>
      <c r="C1131" s="38"/>
      <c r="D1131" s="25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</row>
    <row r="1132" spans="1:23" s="18" customFormat="1" x14ac:dyDescent="0.25">
      <c r="A1132" s="35"/>
      <c r="B1132" s="38"/>
      <c r="C1132" s="38"/>
      <c r="D1132" s="25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</row>
    <row r="1133" spans="1:23" s="18" customFormat="1" x14ac:dyDescent="0.25">
      <c r="A1133" s="35"/>
      <c r="B1133" s="38"/>
      <c r="C1133" s="38"/>
      <c r="D1133" s="25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</row>
    <row r="1134" spans="1:23" s="18" customFormat="1" x14ac:dyDescent="0.25">
      <c r="A1134" s="35"/>
      <c r="B1134" s="38"/>
      <c r="C1134" s="38"/>
      <c r="D1134" s="25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</row>
    <row r="1135" spans="1:23" s="18" customFormat="1" x14ac:dyDescent="0.25">
      <c r="A1135" s="35"/>
      <c r="B1135" s="38"/>
      <c r="C1135" s="38"/>
      <c r="D1135" s="25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</row>
    <row r="1136" spans="1:23" s="18" customFormat="1" x14ac:dyDescent="0.25">
      <c r="A1136" s="35"/>
      <c r="B1136" s="38"/>
      <c r="C1136" s="38"/>
      <c r="D1136" s="25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</row>
    <row r="1137" spans="1:23" s="18" customFormat="1" x14ac:dyDescent="0.25">
      <c r="A1137" s="35"/>
      <c r="B1137" s="38"/>
      <c r="C1137" s="38"/>
      <c r="D1137" s="25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</row>
    <row r="1138" spans="1:23" s="18" customFormat="1" x14ac:dyDescent="0.25">
      <c r="A1138" s="35"/>
      <c r="B1138" s="38"/>
      <c r="C1138" s="38"/>
      <c r="D1138" s="25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</row>
    <row r="1139" spans="1:23" s="18" customFormat="1" x14ac:dyDescent="0.25">
      <c r="A1139" s="35"/>
      <c r="B1139" s="38"/>
      <c r="C1139" s="38"/>
      <c r="D1139" s="25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</row>
    <row r="1140" spans="1:23" s="18" customFormat="1" x14ac:dyDescent="0.25">
      <c r="A1140" s="35"/>
      <c r="B1140" s="38"/>
      <c r="C1140" s="38"/>
      <c r="D1140" s="25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</row>
    <row r="1141" spans="1:23" s="18" customFormat="1" x14ac:dyDescent="0.25">
      <c r="A1141" s="35"/>
      <c r="B1141" s="38"/>
      <c r="C1141" s="38"/>
      <c r="D1141" s="25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</row>
    <row r="1142" spans="1:23" s="18" customFormat="1" x14ac:dyDescent="0.25">
      <c r="A1142" s="35"/>
      <c r="B1142" s="38"/>
      <c r="C1142" s="38"/>
      <c r="D1142" s="25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</row>
    <row r="1143" spans="1:23" s="18" customFormat="1" x14ac:dyDescent="0.25">
      <c r="A1143" s="35"/>
      <c r="B1143" s="38"/>
      <c r="C1143" s="38"/>
      <c r="D1143" s="25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</row>
    <row r="1144" spans="1:23" s="18" customFormat="1" x14ac:dyDescent="0.25">
      <c r="A1144" s="35"/>
      <c r="B1144" s="38"/>
      <c r="C1144" s="38"/>
      <c r="D1144" s="25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</row>
    <row r="1145" spans="1:23" s="18" customFormat="1" x14ac:dyDescent="0.25">
      <c r="A1145" s="35"/>
      <c r="B1145" s="38"/>
      <c r="C1145" s="38"/>
      <c r="D1145" s="25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</row>
    <row r="1146" spans="1:23" s="18" customFormat="1" x14ac:dyDescent="0.25">
      <c r="A1146" s="35"/>
      <c r="B1146" s="38"/>
      <c r="C1146" s="38"/>
      <c r="D1146" s="25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</row>
    <row r="1147" spans="1:23" s="18" customFormat="1" x14ac:dyDescent="0.25">
      <c r="A1147" s="35"/>
      <c r="B1147" s="38"/>
      <c r="C1147" s="38"/>
      <c r="D1147" s="25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</row>
    <row r="1148" spans="1:23" s="18" customFormat="1" x14ac:dyDescent="0.25">
      <c r="A1148" s="35"/>
      <c r="B1148" s="38"/>
      <c r="C1148" s="38"/>
      <c r="D1148" s="25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</row>
    <row r="1149" spans="1:23" s="18" customFormat="1" x14ac:dyDescent="0.25">
      <c r="A1149" s="35"/>
      <c r="B1149" s="38"/>
      <c r="C1149" s="38"/>
      <c r="D1149" s="25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</row>
    <row r="1150" spans="1:23" s="18" customFormat="1" x14ac:dyDescent="0.25">
      <c r="A1150" s="35"/>
      <c r="B1150" s="38"/>
      <c r="C1150" s="38"/>
      <c r="D1150" s="25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</row>
    <row r="1151" spans="1:23" s="18" customFormat="1" x14ac:dyDescent="0.25">
      <c r="A1151" s="35"/>
      <c r="B1151" s="38"/>
      <c r="C1151" s="38"/>
      <c r="D1151" s="25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</row>
    <row r="1152" spans="1:23" s="18" customFormat="1" x14ac:dyDescent="0.25">
      <c r="A1152" s="35"/>
      <c r="B1152" s="38"/>
      <c r="C1152" s="38"/>
      <c r="D1152" s="25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</row>
    <row r="1153" spans="1:23" s="18" customFormat="1" x14ac:dyDescent="0.25">
      <c r="A1153" s="35"/>
      <c r="B1153" s="38"/>
      <c r="C1153" s="38"/>
      <c r="D1153" s="25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</row>
    <row r="1154" spans="1:23" s="18" customFormat="1" x14ac:dyDescent="0.25">
      <c r="A1154" s="35"/>
      <c r="B1154" s="38"/>
      <c r="C1154" s="38"/>
      <c r="D1154" s="25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</row>
    <row r="1155" spans="1:23" s="18" customFormat="1" x14ac:dyDescent="0.25">
      <c r="A1155" s="35"/>
      <c r="B1155" s="38"/>
      <c r="C1155" s="38"/>
      <c r="D1155" s="25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</row>
    <row r="1156" spans="1:23" s="18" customFormat="1" x14ac:dyDescent="0.25">
      <c r="A1156" s="35"/>
      <c r="B1156" s="38"/>
      <c r="C1156" s="38"/>
      <c r="D1156" s="25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</row>
    <row r="1157" spans="1:23" s="18" customFormat="1" x14ac:dyDescent="0.25">
      <c r="A1157" s="35"/>
      <c r="B1157" s="38"/>
      <c r="C1157" s="38"/>
      <c r="D1157" s="25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</row>
    <row r="1158" spans="1:23" s="18" customFormat="1" x14ac:dyDescent="0.25">
      <c r="A1158" s="35"/>
      <c r="B1158" s="38"/>
      <c r="C1158" s="38"/>
      <c r="D1158" s="25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</row>
    <row r="1159" spans="1:23" s="18" customFormat="1" x14ac:dyDescent="0.25">
      <c r="A1159" s="35"/>
      <c r="B1159" s="38"/>
      <c r="C1159" s="38"/>
      <c r="D1159" s="25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</row>
    <row r="1160" spans="1:23" s="18" customFormat="1" x14ac:dyDescent="0.25">
      <c r="A1160" s="35"/>
      <c r="B1160" s="38"/>
      <c r="C1160" s="38"/>
      <c r="D1160" s="25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</row>
    <row r="1161" spans="1:23" s="18" customFormat="1" x14ac:dyDescent="0.25">
      <c r="A1161" s="35"/>
      <c r="B1161" s="38"/>
      <c r="C1161" s="38"/>
      <c r="D1161" s="25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</row>
    <row r="1162" spans="1:23" s="18" customFormat="1" x14ac:dyDescent="0.25">
      <c r="A1162" s="35"/>
      <c r="B1162" s="38"/>
      <c r="C1162" s="38"/>
      <c r="D1162" s="25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</row>
    <row r="1163" spans="1:23" s="18" customFormat="1" x14ac:dyDescent="0.25">
      <c r="A1163" s="35"/>
      <c r="B1163" s="38"/>
      <c r="C1163" s="38"/>
      <c r="D1163" s="25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</row>
    <row r="1164" spans="1:23" s="18" customFormat="1" x14ac:dyDescent="0.25">
      <c r="A1164" s="35"/>
      <c r="B1164" s="38"/>
      <c r="C1164" s="38"/>
      <c r="D1164" s="25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</row>
    <row r="1165" spans="1:23" s="18" customFormat="1" x14ac:dyDescent="0.25">
      <c r="A1165" s="35"/>
      <c r="B1165" s="38"/>
      <c r="C1165" s="38"/>
      <c r="D1165" s="25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</row>
    <row r="1166" spans="1:23" s="18" customFormat="1" x14ac:dyDescent="0.25">
      <c r="A1166" s="35"/>
      <c r="B1166" s="38"/>
      <c r="C1166" s="38"/>
      <c r="D1166" s="25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</row>
    <row r="1167" spans="1:23" s="18" customFormat="1" x14ac:dyDescent="0.25">
      <c r="A1167" s="35"/>
      <c r="B1167" s="38"/>
      <c r="C1167" s="38"/>
      <c r="D1167" s="25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</row>
    <row r="1168" spans="1:23" s="18" customFormat="1" x14ac:dyDescent="0.25">
      <c r="A1168" s="35"/>
      <c r="B1168" s="38"/>
      <c r="C1168" s="38"/>
      <c r="D1168" s="25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</row>
    <row r="1169" spans="1:23" s="18" customFormat="1" x14ac:dyDescent="0.25">
      <c r="A1169" s="35"/>
      <c r="B1169" s="38"/>
      <c r="C1169" s="38"/>
      <c r="D1169" s="25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</row>
    <row r="1170" spans="1:23" s="18" customFormat="1" x14ac:dyDescent="0.25">
      <c r="A1170" s="35"/>
      <c r="B1170" s="38"/>
      <c r="C1170" s="38"/>
      <c r="D1170" s="25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</row>
    <row r="1171" spans="1:23" s="18" customFormat="1" x14ac:dyDescent="0.25">
      <c r="A1171" s="35"/>
      <c r="B1171" s="38"/>
      <c r="C1171" s="38"/>
      <c r="D1171" s="25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</row>
    <row r="1172" spans="1:23" s="18" customFormat="1" x14ac:dyDescent="0.25">
      <c r="A1172" s="35"/>
      <c r="B1172" s="38"/>
      <c r="C1172" s="38"/>
      <c r="D1172" s="25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</row>
    <row r="1173" spans="1:23" s="18" customFormat="1" x14ac:dyDescent="0.25">
      <c r="A1173" s="35"/>
      <c r="B1173" s="38"/>
      <c r="C1173" s="38"/>
      <c r="D1173" s="25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</row>
    <row r="1174" spans="1:23" s="18" customFormat="1" x14ac:dyDescent="0.25">
      <c r="A1174" s="35"/>
      <c r="B1174" s="38"/>
      <c r="C1174" s="38"/>
      <c r="D1174" s="25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</row>
    <row r="1175" spans="1:23" s="18" customFormat="1" x14ac:dyDescent="0.25">
      <c r="A1175" s="35"/>
      <c r="B1175" s="38"/>
      <c r="C1175" s="38"/>
      <c r="D1175" s="25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</row>
    <row r="1176" spans="1:23" s="18" customFormat="1" x14ac:dyDescent="0.25">
      <c r="A1176" s="35"/>
      <c r="B1176" s="38"/>
      <c r="C1176" s="38"/>
      <c r="D1176" s="25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</row>
    <row r="1177" spans="1:23" s="18" customFormat="1" x14ac:dyDescent="0.25">
      <c r="A1177" s="35"/>
      <c r="B1177" s="38"/>
      <c r="C1177" s="38"/>
      <c r="D1177" s="25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</row>
    <row r="1178" spans="1:23" s="18" customFormat="1" x14ac:dyDescent="0.25">
      <c r="A1178" s="35"/>
      <c r="B1178" s="38"/>
      <c r="C1178" s="38"/>
      <c r="D1178" s="25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</row>
    <row r="1179" spans="1:23" s="18" customFormat="1" x14ac:dyDescent="0.25">
      <c r="A1179" s="35"/>
      <c r="B1179" s="38"/>
      <c r="C1179" s="38"/>
      <c r="D1179" s="25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</row>
    <row r="1180" spans="1:23" s="18" customFormat="1" x14ac:dyDescent="0.25">
      <c r="A1180" s="35"/>
      <c r="B1180" s="38"/>
      <c r="C1180" s="38"/>
      <c r="D1180" s="25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</row>
    <row r="1181" spans="1:23" s="18" customFormat="1" x14ac:dyDescent="0.25">
      <c r="A1181" s="35"/>
      <c r="B1181" s="38"/>
      <c r="C1181" s="38"/>
      <c r="D1181" s="25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</row>
    <row r="1182" spans="1:23" s="18" customFormat="1" x14ac:dyDescent="0.25">
      <c r="A1182" s="35"/>
      <c r="B1182" s="38"/>
      <c r="C1182" s="38"/>
      <c r="D1182" s="25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</row>
    <row r="1183" spans="1:23" s="18" customFormat="1" x14ac:dyDescent="0.25">
      <c r="A1183" s="35"/>
      <c r="B1183" s="38"/>
      <c r="C1183" s="38"/>
      <c r="D1183" s="25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</row>
    <row r="1184" spans="1:23" s="18" customFormat="1" x14ac:dyDescent="0.25">
      <c r="A1184" s="35"/>
      <c r="B1184" s="38"/>
      <c r="C1184" s="38"/>
      <c r="D1184" s="25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</row>
    <row r="1185" spans="1:23" s="18" customFormat="1" x14ac:dyDescent="0.25">
      <c r="A1185" s="35"/>
      <c r="B1185" s="38"/>
      <c r="C1185" s="38"/>
      <c r="D1185" s="25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</row>
    <row r="1186" spans="1:23" s="18" customFormat="1" x14ac:dyDescent="0.25">
      <c r="A1186" s="35"/>
      <c r="B1186" s="38"/>
      <c r="C1186" s="38"/>
      <c r="D1186" s="25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</row>
    <row r="1187" spans="1:23" s="18" customFormat="1" x14ac:dyDescent="0.25">
      <c r="A1187" s="35"/>
      <c r="B1187" s="38"/>
      <c r="C1187" s="38"/>
      <c r="D1187" s="25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</row>
    <row r="1188" spans="1:23" s="18" customFormat="1" x14ac:dyDescent="0.25">
      <c r="A1188" s="35"/>
      <c r="B1188" s="38"/>
      <c r="C1188" s="38"/>
      <c r="D1188" s="25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</row>
    <row r="1189" spans="1:23" s="18" customFormat="1" x14ac:dyDescent="0.25">
      <c r="A1189" s="35"/>
      <c r="B1189" s="38"/>
      <c r="C1189" s="38"/>
      <c r="D1189" s="25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</row>
    <row r="1190" spans="1:23" s="18" customFormat="1" x14ac:dyDescent="0.25">
      <c r="A1190" s="35"/>
      <c r="B1190" s="38"/>
      <c r="C1190" s="38"/>
      <c r="D1190" s="25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</row>
    <row r="1191" spans="1:23" s="18" customFormat="1" x14ac:dyDescent="0.25">
      <c r="A1191" s="35"/>
      <c r="B1191" s="38"/>
      <c r="C1191" s="38"/>
      <c r="D1191" s="25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</row>
    <row r="1192" spans="1:23" s="18" customFormat="1" x14ac:dyDescent="0.25">
      <c r="A1192" s="35"/>
      <c r="B1192" s="38"/>
      <c r="C1192" s="38"/>
      <c r="D1192" s="25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</row>
    <row r="1193" spans="1:23" s="18" customFormat="1" x14ac:dyDescent="0.25">
      <c r="A1193" s="35"/>
      <c r="B1193" s="38"/>
      <c r="C1193" s="38"/>
      <c r="D1193" s="25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</row>
    <row r="1194" spans="1:23" s="18" customFormat="1" x14ac:dyDescent="0.25">
      <c r="A1194" s="35"/>
      <c r="B1194" s="38"/>
      <c r="C1194" s="38"/>
      <c r="D1194" s="25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</row>
    <row r="1195" spans="1:23" s="18" customFormat="1" x14ac:dyDescent="0.25">
      <c r="A1195" s="35"/>
      <c r="B1195" s="38"/>
      <c r="C1195" s="38"/>
      <c r="D1195" s="25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</row>
    <row r="1196" spans="1:23" s="18" customFormat="1" x14ac:dyDescent="0.25">
      <c r="A1196" s="35"/>
      <c r="B1196" s="38"/>
      <c r="C1196" s="38"/>
      <c r="D1196" s="25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</row>
    <row r="1197" spans="1:23" s="18" customFormat="1" x14ac:dyDescent="0.25">
      <c r="A1197" s="35"/>
      <c r="B1197" s="38"/>
      <c r="C1197" s="38"/>
      <c r="D1197" s="25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</row>
    <row r="1198" spans="1:23" s="18" customFormat="1" x14ac:dyDescent="0.25">
      <c r="A1198" s="35"/>
      <c r="B1198" s="38"/>
      <c r="C1198" s="38"/>
      <c r="D1198" s="25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</row>
    <row r="1199" spans="1:23" s="18" customFormat="1" x14ac:dyDescent="0.25">
      <c r="A1199" s="35"/>
      <c r="B1199" s="38"/>
      <c r="C1199" s="38"/>
      <c r="D1199" s="25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</row>
    <row r="1200" spans="1:23" s="18" customFormat="1" x14ac:dyDescent="0.25">
      <c r="A1200" s="35"/>
      <c r="B1200" s="38"/>
      <c r="C1200" s="38"/>
      <c r="D1200" s="25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</row>
    <row r="1201" spans="1:23" s="18" customFormat="1" x14ac:dyDescent="0.25">
      <c r="A1201" s="35"/>
      <c r="B1201" s="38"/>
      <c r="C1201" s="38"/>
      <c r="D1201" s="25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</row>
    <row r="1202" spans="1:23" s="18" customFormat="1" x14ac:dyDescent="0.25">
      <c r="A1202" s="35"/>
      <c r="B1202" s="38"/>
      <c r="C1202" s="38"/>
      <c r="D1202" s="25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</row>
    <row r="1203" spans="1:23" s="18" customFormat="1" x14ac:dyDescent="0.25">
      <c r="A1203" s="35"/>
      <c r="B1203" s="38"/>
      <c r="C1203" s="38"/>
      <c r="D1203" s="25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</row>
    <row r="1204" spans="1:23" s="18" customFormat="1" x14ac:dyDescent="0.25">
      <c r="A1204" s="35"/>
      <c r="B1204" s="38"/>
      <c r="C1204" s="38"/>
      <c r="D1204" s="25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</row>
    <row r="1205" spans="1:23" s="18" customFormat="1" x14ac:dyDescent="0.25">
      <c r="A1205" s="35"/>
      <c r="B1205" s="38"/>
      <c r="C1205" s="38"/>
      <c r="D1205" s="25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</row>
    <row r="1206" spans="1:23" s="18" customFormat="1" x14ac:dyDescent="0.25">
      <c r="A1206" s="35"/>
      <c r="B1206" s="38"/>
      <c r="C1206" s="38"/>
      <c r="D1206" s="25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</row>
    <row r="1207" spans="1:23" s="18" customFormat="1" x14ac:dyDescent="0.25">
      <c r="A1207" s="35"/>
      <c r="B1207" s="38"/>
      <c r="C1207" s="38"/>
      <c r="D1207" s="25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</row>
    <row r="1208" spans="1:23" s="18" customFormat="1" x14ac:dyDescent="0.25">
      <c r="A1208" s="35"/>
      <c r="B1208" s="38"/>
      <c r="C1208" s="38"/>
      <c r="D1208" s="25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</row>
    <row r="1209" spans="1:23" s="18" customFormat="1" x14ac:dyDescent="0.25">
      <c r="A1209" s="35"/>
      <c r="B1209" s="38"/>
      <c r="C1209" s="38"/>
      <c r="D1209" s="25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</row>
    <row r="1210" spans="1:23" s="18" customFormat="1" x14ac:dyDescent="0.25">
      <c r="A1210" s="35"/>
      <c r="B1210" s="38"/>
      <c r="C1210" s="38"/>
      <c r="D1210" s="25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</row>
    <row r="1211" spans="1:23" s="18" customFormat="1" x14ac:dyDescent="0.25">
      <c r="A1211" s="35"/>
      <c r="B1211" s="38"/>
      <c r="C1211" s="38"/>
      <c r="D1211" s="25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</row>
    <row r="1212" spans="1:23" s="18" customFormat="1" x14ac:dyDescent="0.25">
      <c r="A1212" s="35"/>
      <c r="B1212" s="38"/>
      <c r="C1212" s="38"/>
      <c r="D1212" s="25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</row>
    <row r="1213" spans="1:23" s="18" customFormat="1" x14ac:dyDescent="0.25">
      <c r="A1213" s="35"/>
      <c r="B1213" s="38"/>
      <c r="C1213" s="38"/>
      <c r="D1213" s="25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</row>
    <row r="1214" spans="1:23" s="18" customFormat="1" x14ac:dyDescent="0.25">
      <c r="A1214" s="35"/>
      <c r="B1214" s="38"/>
      <c r="C1214" s="38"/>
      <c r="D1214" s="25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</row>
    <row r="1215" spans="1:23" s="18" customFormat="1" x14ac:dyDescent="0.25">
      <c r="A1215" s="35"/>
      <c r="B1215" s="38"/>
      <c r="C1215" s="38"/>
      <c r="D1215" s="25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</row>
    <row r="1216" spans="1:23" s="18" customFormat="1" x14ac:dyDescent="0.25">
      <c r="A1216" s="35"/>
      <c r="B1216" s="38"/>
      <c r="C1216" s="38"/>
      <c r="D1216" s="25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</row>
    <row r="1217" spans="1:23" s="18" customFormat="1" x14ac:dyDescent="0.25">
      <c r="A1217" s="35"/>
      <c r="B1217" s="38"/>
      <c r="C1217" s="38"/>
      <c r="D1217" s="25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</row>
    <row r="1218" spans="1:23" s="18" customFormat="1" x14ac:dyDescent="0.25">
      <c r="A1218" s="35"/>
      <c r="B1218" s="38"/>
      <c r="C1218" s="38"/>
      <c r="D1218" s="25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</row>
    <row r="1219" spans="1:23" s="18" customFormat="1" x14ac:dyDescent="0.25">
      <c r="A1219" s="35"/>
      <c r="B1219" s="38"/>
      <c r="C1219" s="38"/>
      <c r="D1219" s="25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</row>
    <row r="1220" spans="1:23" s="18" customFormat="1" x14ac:dyDescent="0.25">
      <c r="A1220" s="35"/>
      <c r="B1220" s="38"/>
      <c r="C1220" s="38"/>
      <c r="D1220" s="25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</row>
    <row r="1221" spans="1:23" s="18" customFormat="1" x14ac:dyDescent="0.25">
      <c r="A1221" s="35"/>
      <c r="B1221" s="38"/>
      <c r="C1221" s="38"/>
      <c r="D1221" s="25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</row>
    <row r="1222" spans="1:23" s="18" customFormat="1" x14ac:dyDescent="0.25">
      <c r="A1222" s="35"/>
      <c r="B1222" s="38"/>
      <c r="C1222" s="38"/>
      <c r="D1222" s="25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</row>
    <row r="1223" spans="1:23" s="18" customFormat="1" x14ac:dyDescent="0.25">
      <c r="A1223" s="35"/>
      <c r="B1223" s="38"/>
      <c r="C1223" s="38"/>
      <c r="D1223" s="25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</row>
    <row r="1224" spans="1:23" s="18" customFormat="1" x14ac:dyDescent="0.25">
      <c r="A1224" s="35"/>
      <c r="B1224" s="38"/>
      <c r="C1224" s="38"/>
      <c r="D1224" s="25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</row>
    <row r="1225" spans="1:23" s="18" customFormat="1" x14ac:dyDescent="0.25">
      <c r="A1225" s="35"/>
      <c r="B1225" s="38"/>
      <c r="C1225" s="38"/>
      <c r="D1225" s="25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</row>
    <row r="1226" spans="1:23" s="18" customFormat="1" x14ac:dyDescent="0.25">
      <c r="A1226" s="35"/>
      <c r="B1226" s="38"/>
      <c r="C1226" s="38"/>
      <c r="D1226" s="25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</row>
    <row r="1227" spans="1:23" s="18" customFormat="1" x14ac:dyDescent="0.25">
      <c r="A1227" s="35"/>
      <c r="B1227" s="38"/>
      <c r="C1227" s="38"/>
      <c r="D1227" s="25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</row>
    <row r="1228" spans="1:23" s="18" customFormat="1" x14ac:dyDescent="0.25">
      <c r="A1228" s="35"/>
      <c r="B1228" s="38"/>
      <c r="C1228" s="38"/>
      <c r="D1228" s="25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</row>
    <row r="1229" spans="1:23" s="18" customFormat="1" x14ac:dyDescent="0.25">
      <c r="A1229" s="35"/>
      <c r="B1229" s="38"/>
      <c r="C1229" s="38"/>
      <c r="D1229" s="25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</row>
    <row r="1230" spans="1:23" s="18" customFormat="1" x14ac:dyDescent="0.25">
      <c r="A1230" s="35"/>
      <c r="B1230" s="38"/>
      <c r="C1230" s="38"/>
      <c r="D1230" s="25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</row>
    <row r="1231" spans="1:23" s="18" customFormat="1" x14ac:dyDescent="0.25">
      <c r="A1231" s="35"/>
      <c r="B1231" s="38"/>
      <c r="C1231" s="38"/>
      <c r="D1231" s="25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</row>
    <row r="1232" spans="1:23" s="18" customFormat="1" x14ac:dyDescent="0.25">
      <c r="A1232" s="35"/>
      <c r="B1232" s="38"/>
      <c r="C1232" s="38"/>
      <c r="D1232" s="25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</row>
    <row r="1233" spans="1:23" s="18" customFormat="1" x14ac:dyDescent="0.25">
      <c r="A1233" s="35"/>
      <c r="B1233" s="38"/>
      <c r="C1233" s="38"/>
      <c r="D1233" s="25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</row>
    <row r="1234" spans="1:23" s="18" customFormat="1" x14ac:dyDescent="0.25">
      <c r="A1234" s="35"/>
      <c r="B1234" s="38"/>
      <c r="C1234" s="38"/>
      <c r="D1234" s="25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</row>
    <row r="1235" spans="1:23" s="18" customFormat="1" x14ac:dyDescent="0.25">
      <c r="A1235" s="35"/>
      <c r="B1235" s="38"/>
      <c r="C1235" s="38"/>
      <c r="D1235" s="25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</row>
    <row r="1236" spans="1:23" s="18" customFormat="1" x14ac:dyDescent="0.25">
      <c r="A1236" s="35"/>
      <c r="B1236" s="38"/>
      <c r="C1236" s="38"/>
      <c r="D1236" s="25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</row>
    <row r="1237" spans="1:23" s="18" customFormat="1" x14ac:dyDescent="0.25">
      <c r="A1237" s="35"/>
      <c r="B1237" s="38"/>
      <c r="C1237" s="38"/>
      <c r="D1237" s="25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</row>
    <row r="1238" spans="1:23" s="18" customFormat="1" x14ac:dyDescent="0.25">
      <c r="A1238" s="35"/>
      <c r="B1238" s="38"/>
      <c r="C1238" s="38"/>
      <c r="D1238" s="25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</row>
    <row r="1239" spans="1:23" s="18" customFormat="1" x14ac:dyDescent="0.25">
      <c r="A1239" s="35"/>
      <c r="B1239" s="38"/>
      <c r="C1239" s="38"/>
      <c r="D1239" s="25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</row>
    <row r="1240" spans="1:23" s="18" customFormat="1" x14ac:dyDescent="0.25">
      <c r="A1240" s="35"/>
      <c r="B1240" s="38"/>
      <c r="C1240" s="38"/>
      <c r="D1240" s="25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</row>
    <row r="1241" spans="1:23" s="18" customFormat="1" x14ac:dyDescent="0.25">
      <c r="A1241" s="35"/>
      <c r="B1241" s="38"/>
      <c r="C1241" s="38"/>
      <c r="D1241" s="25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</row>
    <row r="1242" spans="1:23" s="18" customFormat="1" x14ac:dyDescent="0.25">
      <c r="A1242" s="35"/>
      <c r="B1242" s="38"/>
      <c r="C1242" s="38"/>
      <c r="D1242" s="25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</row>
    <row r="1243" spans="1:23" s="18" customFormat="1" x14ac:dyDescent="0.25">
      <c r="A1243" s="35"/>
      <c r="B1243" s="38"/>
      <c r="C1243" s="38"/>
      <c r="D1243" s="25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</row>
    <row r="1244" spans="1:23" s="18" customFormat="1" x14ac:dyDescent="0.25">
      <c r="A1244" s="35"/>
      <c r="B1244" s="38"/>
      <c r="C1244" s="38"/>
      <c r="D1244" s="25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</row>
    <row r="1245" spans="1:23" s="18" customFormat="1" x14ac:dyDescent="0.25">
      <c r="A1245" s="35"/>
      <c r="B1245" s="38"/>
      <c r="C1245" s="38"/>
      <c r="D1245" s="25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</row>
    <row r="1246" spans="1:23" s="18" customFormat="1" x14ac:dyDescent="0.25">
      <c r="A1246" s="35"/>
      <c r="B1246" s="38"/>
      <c r="C1246" s="38"/>
      <c r="D1246" s="25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</row>
    <row r="1247" spans="1:23" s="18" customFormat="1" x14ac:dyDescent="0.25">
      <c r="A1247" s="35"/>
      <c r="B1247" s="38"/>
      <c r="C1247" s="38"/>
      <c r="D1247" s="25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</row>
    <row r="1248" spans="1:23" s="18" customFormat="1" x14ac:dyDescent="0.25">
      <c r="A1248" s="35"/>
      <c r="B1248" s="38"/>
      <c r="C1248" s="38"/>
      <c r="D1248" s="25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</row>
    <row r="1249" spans="1:23" s="18" customFormat="1" x14ac:dyDescent="0.25">
      <c r="A1249" s="35"/>
      <c r="B1249" s="38"/>
      <c r="C1249" s="38"/>
      <c r="D1249" s="25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</row>
    <row r="1250" spans="1:23" s="18" customFormat="1" x14ac:dyDescent="0.25">
      <c r="A1250" s="35"/>
      <c r="B1250" s="38"/>
      <c r="C1250" s="38"/>
      <c r="D1250" s="25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</row>
    <row r="1251" spans="1:23" s="18" customFormat="1" x14ac:dyDescent="0.25">
      <c r="A1251" s="35"/>
      <c r="B1251" s="38"/>
      <c r="C1251" s="38"/>
      <c r="D1251" s="25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</row>
    <row r="1252" spans="1:23" s="18" customFormat="1" x14ac:dyDescent="0.25">
      <c r="A1252" s="35"/>
      <c r="B1252" s="38"/>
      <c r="C1252" s="38"/>
      <c r="D1252" s="25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</row>
    <row r="1253" spans="1:23" s="18" customFormat="1" x14ac:dyDescent="0.25">
      <c r="A1253" s="35"/>
      <c r="B1253" s="38"/>
      <c r="C1253" s="38"/>
      <c r="D1253" s="25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</row>
    <row r="1254" spans="1:23" s="18" customFormat="1" x14ac:dyDescent="0.25">
      <c r="A1254" s="35"/>
      <c r="B1254" s="38"/>
      <c r="C1254" s="38"/>
      <c r="D1254" s="25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</row>
    <row r="1255" spans="1:23" s="18" customFormat="1" x14ac:dyDescent="0.25">
      <c r="A1255" s="35"/>
      <c r="B1255" s="38"/>
      <c r="C1255" s="38"/>
      <c r="D1255" s="25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</row>
    <row r="1256" spans="1:23" s="18" customFormat="1" x14ac:dyDescent="0.25">
      <c r="A1256" s="35"/>
      <c r="B1256" s="38"/>
      <c r="C1256" s="38"/>
      <c r="D1256" s="25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</row>
    <row r="1257" spans="1:23" s="18" customFormat="1" x14ac:dyDescent="0.25">
      <c r="A1257" s="35"/>
      <c r="B1257" s="38"/>
      <c r="C1257" s="38"/>
      <c r="D1257" s="25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</row>
    <row r="1258" spans="1:23" s="18" customFormat="1" x14ac:dyDescent="0.25">
      <c r="A1258" s="35"/>
      <c r="B1258" s="38"/>
      <c r="C1258" s="38"/>
      <c r="D1258" s="25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</row>
    <row r="1259" spans="1:23" s="18" customFormat="1" x14ac:dyDescent="0.25">
      <c r="A1259" s="35"/>
      <c r="B1259" s="38"/>
      <c r="C1259" s="38"/>
      <c r="D1259" s="25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</row>
    <row r="1260" spans="1:23" s="18" customFormat="1" x14ac:dyDescent="0.25">
      <c r="A1260" s="35"/>
      <c r="B1260" s="38"/>
      <c r="C1260" s="38"/>
      <c r="D1260" s="25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</row>
    <row r="1261" spans="1:23" s="18" customFormat="1" x14ac:dyDescent="0.25">
      <c r="A1261" s="35"/>
      <c r="B1261" s="38"/>
      <c r="C1261" s="38"/>
      <c r="D1261" s="25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</row>
    <row r="1262" spans="1:23" s="18" customFormat="1" x14ac:dyDescent="0.25">
      <c r="A1262" s="35"/>
      <c r="B1262" s="38"/>
      <c r="C1262" s="38"/>
      <c r="D1262" s="25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</row>
    <row r="1263" spans="1:23" s="18" customFormat="1" x14ac:dyDescent="0.25">
      <c r="A1263" s="35"/>
      <c r="B1263" s="38"/>
      <c r="C1263" s="38"/>
      <c r="D1263" s="25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</row>
    <row r="1264" spans="1:23" s="18" customFormat="1" x14ac:dyDescent="0.25">
      <c r="A1264" s="35"/>
      <c r="B1264" s="38"/>
      <c r="C1264" s="38"/>
      <c r="D1264" s="25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</row>
    <row r="1265" spans="1:23" s="18" customFormat="1" x14ac:dyDescent="0.25">
      <c r="A1265" s="35"/>
      <c r="B1265" s="38"/>
      <c r="C1265" s="38"/>
      <c r="D1265" s="25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</row>
    <row r="1266" spans="1:23" s="18" customFormat="1" x14ac:dyDescent="0.25">
      <c r="A1266" s="35"/>
      <c r="B1266" s="38"/>
      <c r="C1266" s="38"/>
      <c r="D1266" s="25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</row>
    <row r="1267" spans="1:23" s="18" customFormat="1" x14ac:dyDescent="0.25">
      <c r="A1267" s="35"/>
      <c r="B1267" s="38"/>
      <c r="C1267" s="38"/>
      <c r="D1267" s="25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</row>
    <row r="1268" spans="1:23" s="18" customFormat="1" x14ac:dyDescent="0.25">
      <c r="A1268" s="35"/>
      <c r="B1268" s="38"/>
      <c r="C1268" s="38"/>
      <c r="D1268" s="25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</row>
    <row r="1269" spans="1:23" s="18" customFormat="1" x14ac:dyDescent="0.25">
      <c r="A1269" s="35"/>
      <c r="B1269" s="38"/>
      <c r="C1269" s="38"/>
      <c r="D1269" s="25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</row>
    <row r="1270" spans="1:23" s="18" customFormat="1" x14ac:dyDescent="0.25">
      <c r="A1270" s="35"/>
      <c r="B1270" s="38"/>
      <c r="C1270" s="38"/>
      <c r="D1270" s="25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</row>
    <row r="1271" spans="1:23" s="18" customFormat="1" x14ac:dyDescent="0.25">
      <c r="A1271" s="35"/>
      <c r="B1271" s="38"/>
      <c r="C1271" s="38"/>
      <c r="D1271" s="25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</row>
    <row r="1272" spans="1:23" s="18" customFormat="1" x14ac:dyDescent="0.25">
      <c r="A1272" s="35"/>
      <c r="B1272" s="38"/>
      <c r="C1272" s="38"/>
      <c r="D1272" s="25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</row>
    <row r="1273" spans="1:23" s="18" customFormat="1" x14ac:dyDescent="0.25">
      <c r="A1273" s="35"/>
      <c r="B1273" s="38"/>
      <c r="C1273" s="38"/>
      <c r="D1273" s="25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</row>
    <row r="1274" spans="1:23" s="18" customFormat="1" x14ac:dyDescent="0.25">
      <c r="A1274" s="35"/>
      <c r="B1274" s="38"/>
      <c r="C1274" s="38"/>
      <c r="D1274" s="25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</row>
    <row r="1275" spans="1:23" s="18" customFormat="1" x14ac:dyDescent="0.25">
      <c r="A1275" s="35"/>
      <c r="B1275" s="38"/>
      <c r="C1275" s="38"/>
      <c r="D1275" s="25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</row>
    <row r="1276" spans="1:23" s="18" customFormat="1" x14ac:dyDescent="0.25">
      <c r="A1276" s="35"/>
      <c r="B1276" s="38"/>
      <c r="C1276" s="38"/>
      <c r="D1276" s="25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</row>
    <row r="1277" spans="1:23" s="18" customFormat="1" x14ac:dyDescent="0.25">
      <c r="A1277" s="35"/>
      <c r="B1277" s="38"/>
      <c r="C1277" s="38"/>
      <c r="D1277" s="25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</row>
    <row r="1278" spans="1:23" s="18" customFormat="1" x14ac:dyDescent="0.25">
      <c r="A1278" s="35"/>
      <c r="B1278" s="38"/>
      <c r="C1278" s="38"/>
      <c r="D1278" s="25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</row>
    <row r="1279" spans="1:23" s="18" customFormat="1" x14ac:dyDescent="0.25">
      <c r="A1279" s="35"/>
      <c r="B1279" s="38"/>
      <c r="C1279" s="38"/>
      <c r="D1279" s="25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</row>
    <row r="1280" spans="1:23" s="18" customFormat="1" x14ac:dyDescent="0.25">
      <c r="A1280" s="35"/>
      <c r="B1280" s="38"/>
      <c r="C1280" s="38"/>
      <c r="D1280" s="25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</row>
    <row r="1281" spans="1:23" s="18" customFormat="1" x14ac:dyDescent="0.25">
      <c r="A1281" s="35"/>
      <c r="B1281" s="38"/>
      <c r="C1281" s="38"/>
      <c r="D1281" s="25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</row>
    <row r="1282" spans="1:23" s="18" customFormat="1" x14ac:dyDescent="0.25">
      <c r="A1282" s="35"/>
      <c r="B1282" s="38"/>
      <c r="C1282" s="38"/>
      <c r="D1282" s="25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</row>
    <row r="1283" spans="1:23" s="18" customFormat="1" x14ac:dyDescent="0.25">
      <c r="A1283" s="35"/>
      <c r="B1283" s="38"/>
      <c r="C1283" s="38"/>
      <c r="D1283" s="25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</row>
    <row r="1284" spans="1:23" s="18" customFormat="1" x14ac:dyDescent="0.25">
      <c r="A1284" s="35"/>
      <c r="B1284" s="38"/>
      <c r="C1284" s="38"/>
      <c r="D1284" s="25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</row>
    <row r="1285" spans="1:23" s="18" customFormat="1" x14ac:dyDescent="0.25">
      <c r="A1285" s="35"/>
      <c r="B1285" s="38"/>
      <c r="C1285" s="38"/>
      <c r="D1285" s="25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</row>
    <row r="1286" spans="1:23" s="18" customFormat="1" x14ac:dyDescent="0.25">
      <c r="A1286" s="35"/>
      <c r="B1286" s="38"/>
      <c r="C1286" s="38"/>
      <c r="D1286" s="25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</row>
    <row r="1287" spans="1:23" s="18" customFormat="1" x14ac:dyDescent="0.25">
      <c r="A1287" s="35"/>
      <c r="B1287" s="38"/>
      <c r="C1287" s="38"/>
      <c r="D1287" s="25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</row>
    <row r="1288" spans="1:23" s="18" customFormat="1" x14ac:dyDescent="0.25">
      <c r="A1288" s="35"/>
      <c r="B1288" s="38"/>
      <c r="C1288" s="38"/>
      <c r="D1288" s="25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</row>
    <row r="1289" spans="1:23" s="18" customFormat="1" x14ac:dyDescent="0.25">
      <c r="A1289" s="35"/>
      <c r="B1289" s="38"/>
      <c r="C1289" s="38"/>
      <c r="D1289" s="25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</row>
    <row r="1290" spans="1:23" s="18" customFormat="1" x14ac:dyDescent="0.25">
      <c r="A1290" s="35"/>
      <c r="B1290" s="38"/>
      <c r="C1290" s="38"/>
      <c r="D1290" s="25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</row>
    <row r="1291" spans="1:23" s="18" customFormat="1" x14ac:dyDescent="0.25">
      <c r="A1291" s="35"/>
      <c r="B1291" s="38"/>
      <c r="C1291" s="38"/>
      <c r="D1291" s="25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</row>
    <row r="1292" spans="1:23" s="18" customFormat="1" x14ac:dyDescent="0.25">
      <c r="A1292" s="35"/>
      <c r="B1292" s="38"/>
      <c r="C1292" s="38"/>
      <c r="D1292" s="25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</row>
    <row r="1293" spans="1:23" s="18" customFormat="1" x14ac:dyDescent="0.25">
      <c r="A1293" s="35"/>
      <c r="B1293" s="38"/>
      <c r="C1293" s="38"/>
      <c r="D1293" s="25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</row>
    <row r="1294" spans="1:23" s="18" customFormat="1" x14ac:dyDescent="0.25">
      <c r="A1294" s="35"/>
      <c r="B1294" s="38"/>
      <c r="C1294" s="38"/>
      <c r="D1294" s="25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</row>
    <row r="1295" spans="1:23" s="18" customFormat="1" x14ac:dyDescent="0.25">
      <c r="A1295" s="35"/>
      <c r="B1295" s="38"/>
      <c r="C1295" s="38"/>
      <c r="D1295" s="25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</row>
    <row r="1296" spans="1:23" s="18" customFormat="1" x14ac:dyDescent="0.25">
      <c r="A1296" s="35"/>
      <c r="B1296" s="38"/>
      <c r="C1296" s="38"/>
      <c r="D1296" s="25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</row>
    <row r="1297" spans="1:23" s="18" customFormat="1" x14ac:dyDescent="0.25">
      <c r="A1297" s="35"/>
      <c r="B1297" s="38"/>
      <c r="C1297" s="38"/>
      <c r="D1297" s="25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</row>
    <row r="1298" spans="1:23" s="18" customFormat="1" x14ac:dyDescent="0.25">
      <c r="A1298" s="35"/>
      <c r="B1298" s="38"/>
      <c r="C1298" s="38"/>
      <c r="D1298" s="25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</row>
    <row r="1299" spans="1:23" s="18" customFormat="1" x14ac:dyDescent="0.25">
      <c r="A1299" s="35"/>
      <c r="B1299" s="38"/>
      <c r="C1299" s="38"/>
      <c r="D1299" s="25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</row>
    <row r="1300" spans="1:23" s="18" customFormat="1" x14ac:dyDescent="0.25">
      <c r="A1300" s="35"/>
      <c r="B1300" s="38"/>
      <c r="C1300" s="38"/>
      <c r="D1300" s="25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</row>
    <row r="1301" spans="1:23" s="18" customFormat="1" x14ac:dyDescent="0.25">
      <c r="A1301" s="35"/>
      <c r="B1301" s="38"/>
      <c r="C1301" s="38"/>
      <c r="D1301" s="25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</row>
    <row r="1302" spans="1:23" s="18" customFormat="1" x14ac:dyDescent="0.25">
      <c r="A1302" s="35"/>
      <c r="B1302" s="38"/>
      <c r="C1302" s="38"/>
      <c r="D1302" s="25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</row>
    <row r="1303" spans="1:23" s="18" customFormat="1" x14ac:dyDescent="0.25">
      <c r="A1303" s="35"/>
      <c r="B1303" s="38"/>
      <c r="C1303" s="38"/>
      <c r="D1303" s="25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</row>
    <row r="1304" spans="1:23" s="18" customFormat="1" x14ac:dyDescent="0.25">
      <c r="A1304" s="35"/>
      <c r="B1304" s="38"/>
      <c r="C1304" s="38"/>
      <c r="D1304" s="25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</row>
    <row r="1305" spans="1:23" s="18" customFormat="1" x14ac:dyDescent="0.25">
      <c r="A1305" s="35"/>
      <c r="B1305" s="38"/>
      <c r="C1305" s="38"/>
      <c r="D1305" s="25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</row>
    <row r="1306" spans="1:23" s="18" customFormat="1" x14ac:dyDescent="0.25">
      <c r="A1306" s="35"/>
      <c r="B1306" s="38"/>
      <c r="C1306" s="38"/>
      <c r="D1306" s="25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</row>
    <row r="1307" spans="1:23" s="18" customFormat="1" x14ac:dyDescent="0.25">
      <c r="A1307" s="35"/>
      <c r="B1307" s="38"/>
      <c r="C1307" s="38"/>
      <c r="D1307" s="25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</row>
    <row r="1308" spans="1:23" s="18" customFormat="1" x14ac:dyDescent="0.25">
      <c r="A1308" s="35"/>
      <c r="B1308" s="38"/>
      <c r="C1308" s="38"/>
      <c r="D1308" s="25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</row>
    <row r="1309" spans="1:23" s="18" customFormat="1" x14ac:dyDescent="0.25">
      <c r="A1309" s="35"/>
      <c r="B1309" s="38"/>
      <c r="C1309" s="38"/>
      <c r="D1309" s="25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</row>
    <row r="1310" spans="1:23" s="18" customFormat="1" x14ac:dyDescent="0.25">
      <c r="A1310" s="35"/>
      <c r="B1310" s="38"/>
      <c r="C1310" s="38"/>
      <c r="D1310" s="25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</row>
    <row r="1311" spans="1:23" s="18" customFormat="1" x14ac:dyDescent="0.25">
      <c r="A1311" s="35"/>
      <c r="B1311" s="38"/>
      <c r="C1311" s="38"/>
      <c r="D1311" s="25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</row>
    <row r="1312" spans="1:23" s="18" customFormat="1" x14ac:dyDescent="0.25">
      <c r="A1312" s="35"/>
      <c r="B1312" s="38"/>
      <c r="C1312" s="38"/>
      <c r="D1312" s="25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</row>
    <row r="1313" spans="1:23" s="18" customFormat="1" x14ac:dyDescent="0.25">
      <c r="A1313" s="35"/>
      <c r="B1313" s="38"/>
      <c r="C1313" s="38"/>
      <c r="D1313" s="25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</row>
    <row r="1314" spans="1:23" s="18" customFormat="1" x14ac:dyDescent="0.25">
      <c r="A1314" s="35"/>
      <c r="B1314" s="38"/>
      <c r="C1314" s="38"/>
      <c r="D1314" s="25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</row>
    <row r="1315" spans="1:23" s="18" customFormat="1" x14ac:dyDescent="0.25">
      <c r="A1315" s="35"/>
      <c r="B1315" s="38"/>
      <c r="C1315" s="38"/>
      <c r="D1315" s="25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</row>
    <row r="1316" spans="1:23" s="18" customFormat="1" x14ac:dyDescent="0.25">
      <c r="A1316" s="35"/>
      <c r="B1316" s="38"/>
      <c r="C1316" s="38"/>
      <c r="D1316" s="25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</row>
    <row r="1317" spans="1:23" s="18" customFormat="1" x14ac:dyDescent="0.25">
      <c r="A1317" s="35"/>
      <c r="B1317" s="38"/>
      <c r="C1317" s="38"/>
      <c r="D1317" s="25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</row>
    <row r="1318" spans="1:23" s="18" customFormat="1" x14ac:dyDescent="0.25">
      <c r="A1318" s="35"/>
      <c r="B1318" s="38"/>
      <c r="C1318" s="38"/>
      <c r="D1318" s="25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</row>
    <row r="1319" spans="1:23" s="18" customFormat="1" x14ac:dyDescent="0.25">
      <c r="A1319" s="35"/>
      <c r="B1319" s="38"/>
      <c r="C1319" s="38"/>
      <c r="D1319" s="25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</row>
    <row r="1320" spans="1:23" s="18" customFormat="1" x14ac:dyDescent="0.25">
      <c r="A1320" s="35"/>
      <c r="B1320" s="38"/>
      <c r="C1320" s="38"/>
      <c r="D1320" s="25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</row>
    <row r="1321" spans="1:23" s="18" customFormat="1" x14ac:dyDescent="0.25">
      <c r="A1321" s="35"/>
      <c r="B1321" s="38"/>
      <c r="C1321" s="38"/>
      <c r="D1321" s="25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</row>
    <row r="1322" spans="1:23" s="18" customFormat="1" x14ac:dyDescent="0.25">
      <c r="A1322" s="35"/>
      <c r="B1322" s="38"/>
      <c r="C1322" s="38"/>
      <c r="D1322" s="25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</row>
    <row r="1323" spans="1:23" s="18" customFormat="1" x14ac:dyDescent="0.25">
      <c r="A1323" s="35"/>
      <c r="B1323" s="38"/>
      <c r="C1323" s="38"/>
      <c r="D1323" s="25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</row>
    <row r="1324" spans="1:23" s="18" customFormat="1" x14ac:dyDescent="0.25">
      <c r="A1324" s="35"/>
      <c r="B1324" s="38"/>
      <c r="C1324" s="38"/>
      <c r="D1324" s="25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</row>
    <row r="1325" spans="1:23" s="18" customFormat="1" x14ac:dyDescent="0.25">
      <c r="A1325" s="35"/>
      <c r="B1325" s="38"/>
      <c r="C1325" s="38"/>
      <c r="D1325" s="25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</row>
    <row r="1326" spans="1:23" s="18" customFormat="1" x14ac:dyDescent="0.25">
      <c r="A1326" s="35"/>
      <c r="B1326" s="38"/>
      <c r="C1326" s="38"/>
      <c r="D1326" s="25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</row>
    <row r="1327" spans="1:23" s="18" customFormat="1" x14ac:dyDescent="0.25">
      <c r="A1327" s="35"/>
      <c r="B1327" s="38"/>
      <c r="C1327" s="38"/>
      <c r="D1327" s="25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</row>
    <row r="1328" spans="1:23" s="18" customFormat="1" x14ac:dyDescent="0.25">
      <c r="A1328" s="35"/>
      <c r="B1328" s="38"/>
      <c r="C1328" s="38"/>
      <c r="D1328" s="25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</row>
    <row r="1329" spans="1:23" s="18" customFormat="1" x14ac:dyDescent="0.25">
      <c r="A1329" s="35"/>
      <c r="B1329" s="38"/>
      <c r="C1329" s="38"/>
      <c r="D1329" s="25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</row>
    <row r="1330" spans="1:23" s="18" customFormat="1" x14ac:dyDescent="0.25">
      <c r="A1330" s="35"/>
      <c r="B1330" s="38"/>
      <c r="C1330" s="38"/>
      <c r="D1330" s="25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</row>
    <row r="1331" spans="1:23" s="18" customFormat="1" x14ac:dyDescent="0.25">
      <c r="A1331" s="35"/>
      <c r="B1331" s="38"/>
      <c r="C1331" s="38"/>
      <c r="D1331" s="25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</row>
    <row r="1332" spans="1:23" s="18" customFormat="1" x14ac:dyDescent="0.25">
      <c r="A1332" s="35"/>
      <c r="B1332" s="38"/>
      <c r="C1332" s="38"/>
      <c r="D1332" s="25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</row>
    <row r="1333" spans="1:23" s="18" customFormat="1" x14ac:dyDescent="0.25">
      <c r="A1333" s="35"/>
      <c r="B1333" s="38"/>
      <c r="C1333" s="38"/>
      <c r="D1333" s="25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</row>
    <row r="1334" spans="1:23" s="18" customFormat="1" x14ac:dyDescent="0.25">
      <c r="A1334" s="35"/>
      <c r="B1334" s="38"/>
      <c r="C1334" s="38"/>
      <c r="D1334" s="25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</row>
    <row r="1335" spans="1:23" s="18" customFormat="1" x14ac:dyDescent="0.25">
      <c r="A1335" s="35"/>
      <c r="B1335" s="38"/>
      <c r="C1335" s="38"/>
      <c r="D1335" s="25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</row>
    <row r="1336" spans="1:23" s="18" customFormat="1" x14ac:dyDescent="0.25">
      <c r="A1336" s="35"/>
      <c r="B1336" s="38"/>
      <c r="C1336" s="38"/>
      <c r="D1336" s="25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</row>
    <row r="1337" spans="1:23" s="18" customFormat="1" x14ac:dyDescent="0.25">
      <c r="A1337" s="35"/>
      <c r="B1337" s="38"/>
      <c r="C1337" s="38"/>
      <c r="D1337" s="25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</row>
    <row r="1338" spans="1:23" s="18" customFormat="1" x14ac:dyDescent="0.25">
      <c r="A1338" s="35"/>
      <c r="B1338" s="38"/>
      <c r="C1338" s="38"/>
      <c r="D1338" s="25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</row>
    <row r="1339" spans="1:23" s="18" customFormat="1" x14ac:dyDescent="0.25">
      <c r="A1339" s="35"/>
      <c r="B1339" s="38"/>
      <c r="C1339" s="38"/>
      <c r="D1339" s="25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</row>
    <row r="1340" spans="1:23" s="18" customFormat="1" x14ac:dyDescent="0.25">
      <c r="A1340" s="35"/>
      <c r="B1340" s="38"/>
      <c r="C1340" s="38"/>
      <c r="D1340" s="25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</row>
    <row r="1341" spans="1:23" s="18" customFormat="1" x14ac:dyDescent="0.25">
      <c r="A1341" s="35"/>
      <c r="B1341" s="38"/>
      <c r="C1341" s="38"/>
      <c r="D1341" s="25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</row>
    <row r="1342" spans="1:23" s="18" customFormat="1" x14ac:dyDescent="0.25">
      <c r="A1342" s="35"/>
      <c r="B1342" s="38"/>
      <c r="C1342" s="38"/>
      <c r="D1342" s="25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</row>
    <row r="1343" spans="1:23" s="18" customFormat="1" x14ac:dyDescent="0.25">
      <c r="A1343" s="35"/>
      <c r="B1343" s="38"/>
      <c r="C1343" s="38"/>
      <c r="D1343" s="25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</row>
    <row r="1344" spans="1:23" s="18" customFormat="1" x14ac:dyDescent="0.25">
      <c r="A1344" s="35"/>
      <c r="B1344" s="38"/>
      <c r="C1344" s="38"/>
      <c r="D1344" s="25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</row>
    <row r="1345" spans="1:23" s="18" customFormat="1" x14ac:dyDescent="0.25">
      <c r="A1345" s="35"/>
      <c r="B1345" s="38"/>
      <c r="C1345" s="38"/>
      <c r="D1345" s="25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</row>
    <row r="1346" spans="1:23" s="18" customFormat="1" x14ac:dyDescent="0.25">
      <c r="A1346" s="35"/>
      <c r="B1346" s="38"/>
      <c r="C1346" s="38"/>
      <c r="D1346" s="25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</row>
    <row r="1347" spans="1:23" s="18" customFormat="1" x14ac:dyDescent="0.25">
      <c r="A1347" s="35"/>
      <c r="B1347" s="38"/>
      <c r="C1347" s="38"/>
      <c r="D1347" s="25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</row>
    <row r="1348" spans="1:23" s="18" customFormat="1" x14ac:dyDescent="0.25">
      <c r="A1348" s="35"/>
      <c r="B1348" s="38"/>
      <c r="C1348" s="38"/>
      <c r="D1348" s="25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</row>
    <row r="1349" spans="1:23" s="18" customFormat="1" x14ac:dyDescent="0.25">
      <c r="A1349" s="35"/>
      <c r="B1349" s="38"/>
      <c r="C1349" s="38"/>
      <c r="D1349" s="25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</row>
    <row r="1350" spans="1:23" s="18" customFormat="1" x14ac:dyDescent="0.25">
      <c r="A1350" s="35"/>
      <c r="B1350" s="38"/>
      <c r="C1350" s="38"/>
      <c r="D1350" s="25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</row>
    <row r="1351" spans="1:23" s="18" customFormat="1" x14ac:dyDescent="0.25">
      <c r="A1351" s="35"/>
      <c r="B1351" s="38"/>
      <c r="C1351" s="38"/>
      <c r="D1351" s="25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</row>
    <row r="1352" spans="1:23" s="18" customFormat="1" x14ac:dyDescent="0.25">
      <c r="A1352" s="35"/>
      <c r="B1352" s="38"/>
      <c r="C1352" s="38"/>
      <c r="D1352" s="25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</row>
    <row r="1353" spans="1:23" s="18" customFormat="1" x14ac:dyDescent="0.25">
      <c r="A1353" s="35"/>
      <c r="B1353" s="38"/>
      <c r="C1353" s="38"/>
      <c r="D1353" s="25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</row>
    <row r="1354" spans="1:23" s="18" customFormat="1" x14ac:dyDescent="0.25">
      <c r="A1354" s="35"/>
      <c r="B1354" s="38"/>
      <c r="C1354" s="38"/>
      <c r="D1354" s="25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</row>
    <row r="1355" spans="1:23" s="18" customFormat="1" x14ac:dyDescent="0.25">
      <c r="A1355" s="35"/>
      <c r="B1355" s="38"/>
      <c r="C1355" s="38"/>
      <c r="D1355" s="25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</row>
    <row r="1356" spans="1:23" s="18" customFormat="1" x14ac:dyDescent="0.25">
      <c r="A1356" s="35"/>
      <c r="B1356" s="38"/>
      <c r="C1356" s="38"/>
      <c r="D1356" s="25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</row>
    <row r="1357" spans="1:23" s="18" customFormat="1" x14ac:dyDescent="0.25">
      <c r="A1357" s="35"/>
      <c r="B1357" s="38"/>
      <c r="C1357" s="38"/>
      <c r="D1357" s="25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</row>
    <row r="1358" spans="1:23" s="18" customFormat="1" x14ac:dyDescent="0.25">
      <c r="A1358" s="35"/>
      <c r="B1358" s="38"/>
      <c r="C1358" s="38"/>
      <c r="D1358" s="25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</row>
    <row r="1359" spans="1:23" s="18" customFormat="1" x14ac:dyDescent="0.25">
      <c r="A1359" s="35"/>
      <c r="B1359" s="38"/>
      <c r="C1359" s="38"/>
      <c r="D1359" s="25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</row>
    <row r="1360" spans="1:23" s="18" customFormat="1" x14ac:dyDescent="0.25">
      <c r="A1360" s="35"/>
      <c r="B1360" s="38"/>
      <c r="C1360" s="38"/>
      <c r="D1360" s="25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</row>
    <row r="1361" spans="1:23" s="18" customFormat="1" x14ac:dyDescent="0.25">
      <c r="A1361" s="35"/>
      <c r="B1361" s="38"/>
      <c r="C1361" s="38"/>
      <c r="D1361" s="25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</row>
    <row r="1362" spans="1:23" s="18" customFormat="1" x14ac:dyDescent="0.25">
      <c r="A1362" s="35"/>
      <c r="B1362" s="38"/>
      <c r="C1362" s="38"/>
      <c r="D1362" s="25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</row>
    <row r="1363" spans="1:23" s="18" customFormat="1" x14ac:dyDescent="0.25">
      <c r="A1363" s="35"/>
      <c r="B1363" s="38"/>
      <c r="C1363" s="38"/>
      <c r="D1363" s="25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</row>
    <row r="1364" spans="1:23" s="18" customFormat="1" x14ac:dyDescent="0.25">
      <c r="A1364" s="35"/>
      <c r="B1364" s="38"/>
      <c r="C1364" s="38"/>
      <c r="D1364" s="25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</row>
    <row r="1365" spans="1:23" s="18" customFormat="1" x14ac:dyDescent="0.25">
      <c r="A1365" s="35"/>
      <c r="B1365" s="38"/>
      <c r="C1365" s="38"/>
      <c r="D1365" s="25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</row>
    <row r="1366" spans="1:23" s="18" customFormat="1" x14ac:dyDescent="0.25">
      <c r="A1366" s="35"/>
      <c r="B1366" s="38"/>
      <c r="C1366" s="38"/>
      <c r="D1366" s="25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</row>
    <row r="1367" spans="1:23" s="18" customFormat="1" x14ac:dyDescent="0.25">
      <c r="A1367" s="35"/>
      <c r="B1367" s="38"/>
      <c r="C1367" s="38"/>
      <c r="D1367" s="25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</row>
    <row r="1368" spans="1:23" s="18" customFormat="1" x14ac:dyDescent="0.25">
      <c r="A1368" s="35"/>
      <c r="B1368" s="38"/>
      <c r="C1368" s="38"/>
      <c r="D1368" s="25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</row>
    <row r="1369" spans="1:23" s="18" customFormat="1" x14ac:dyDescent="0.25">
      <c r="A1369" s="35"/>
      <c r="B1369" s="38"/>
      <c r="C1369" s="38"/>
      <c r="D1369" s="25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</row>
    <row r="1370" spans="1:23" s="18" customFormat="1" x14ac:dyDescent="0.25">
      <c r="A1370" s="35"/>
      <c r="B1370" s="38"/>
      <c r="C1370" s="38"/>
      <c r="D1370" s="25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</row>
    <row r="1371" spans="1:23" s="18" customFormat="1" x14ac:dyDescent="0.25">
      <c r="A1371" s="35"/>
      <c r="B1371" s="38"/>
      <c r="C1371" s="38"/>
      <c r="D1371" s="25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</row>
    <row r="1372" spans="1:23" s="18" customFormat="1" x14ac:dyDescent="0.25">
      <c r="A1372" s="35"/>
      <c r="B1372" s="38"/>
      <c r="C1372" s="38"/>
      <c r="D1372" s="25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</row>
    <row r="1373" spans="1:23" s="18" customFormat="1" x14ac:dyDescent="0.25">
      <c r="A1373" s="35"/>
      <c r="B1373" s="38"/>
      <c r="C1373" s="38"/>
      <c r="D1373" s="25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</row>
    <row r="1374" spans="1:23" s="18" customFormat="1" x14ac:dyDescent="0.25">
      <c r="A1374" s="35"/>
      <c r="B1374" s="38"/>
      <c r="C1374" s="38"/>
      <c r="D1374" s="25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</row>
    <row r="1375" spans="1:23" s="18" customFormat="1" x14ac:dyDescent="0.25">
      <c r="A1375" s="35"/>
      <c r="B1375" s="38"/>
      <c r="C1375" s="38"/>
      <c r="D1375" s="25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</row>
    <row r="1376" spans="1:23" s="18" customFormat="1" x14ac:dyDescent="0.25">
      <c r="A1376" s="35"/>
      <c r="B1376" s="38"/>
      <c r="C1376" s="38"/>
      <c r="D1376" s="25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</row>
    <row r="1377" spans="1:23" s="18" customFormat="1" x14ac:dyDescent="0.25">
      <c r="A1377" s="35"/>
      <c r="B1377" s="38"/>
      <c r="C1377" s="38"/>
      <c r="D1377" s="25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</row>
    <row r="1378" spans="1:23" s="18" customFormat="1" x14ac:dyDescent="0.25">
      <c r="A1378" s="35"/>
      <c r="B1378" s="38"/>
      <c r="C1378" s="38"/>
      <c r="D1378" s="25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</row>
    <row r="1379" spans="1:23" s="18" customFormat="1" x14ac:dyDescent="0.25">
      <c r="A1379" s="35"/>
      <c r="B1379" s="38"/>
      <c r="C1379" s="38"/>
      <c r="D1379" s="25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</row>
    <row r="1380" spans="1:23" s="18" customFormat="1" x14ac:dyDescent="0.25">
      <c r="A1380" s="35"/>
      <c r="B1380" s="38"/>
      <c r="C1380" s="38"/>
      <c r="D1380" s="25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</row>
    <row r="1381" spans="1:23" s="18" customFormat="1" x14ac:dyDescent="0.25">
      <c r="A1381" s="35"/>
      <c r="B1381" s="38"/>
      <c r="C1381" s="38"/>
      <c r="D1381" s="25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</row>
    <row r="1382" spans="1:23" s="18" customFormat="1" x14ac:dyDescent="0.25">
      <c r="A1382" s="35"/>
      <c r="B1382" s="38"/>
      <c r="C1382" s="38"/>
      <c r="D1382" s="25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</row>
    <row r="1383" spans="1:23" s="18" customFormat="1" x14ac:dyDescent="0.25">
      <c r="A1383" s="35"/>
      <c r="B1383" s="38"/>
      <c r="C1383" s="38"/>
      <c r="D1383" s="25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</row>
    <row r="1384" spans="1:23" s="18" customFormat="1" x14ac:dyDescent="0.25">
      <c r="A1384" s="35"/>
      <c r="B1384" s="38"/>
      <c r="C1384" s="38"/>
      <c r="D1384" s="25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</row>
    <row r="1385" spans="1:23" s="18" customFormat="1" x14ac:dyDescent="0.25">
      <c r="A1385" s="35"/>
      <c r="B1385" s="38"/>
      <c r="C1385" s="38"/>
      <c r="D1385" s="25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</row>
    <row r="1386" spans="1:23" s="18" customFormat="1" x14ac:dyDescent="0.25">
      <c r="A1386" s="35"/>
      <c r="B1386" s="38"/>
      <c r="C1386" s="38"/>
      <c r="D1386" s="25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</row>
    <row r="1387" spans="1:23" s="18" customFormat="1" x14ac:dyDescent="0.25">
      <c r="A1387" s="35"/>
      <c r="B1387" s="38"/>
      <c r="C1387" s="38"/>
      <c r="D1387" s="25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</row>
    <row r="1388" spans="1:23" s="18" customFormat="1" x14ac:dyDescent="0.25">
      <c r="A1388" s="35"/>
      <c r="B1388" s="38"/>
      <c r="C1388" s="38"/>
      <c r="D1388" s="25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</row>
    <row r="1389" spans="1:23" s="18" customFormat="1" x14ac:dyDescent="0.25">
      <c r="A1389" s="35"/>
      <c r="B1389" s="38"/>
      <c r="C1389" s="38"/>
      <c r="D1389" s="25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</row>
    <row r="1390" spans="1:23" s="18" customFormat="1" x14ac:dyDescent="0.25">
      <c r="A1390" s="35"/>
      <c r="B1390" s="38"/>
      <c r="C1390" s="38"/>
      <c r="D1390" s="25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</row>
    <row r="1391" spans="1:23" s="18" customFormat="1" x14ac:dyDescent="0.25">
      <c r="A1391" s="35"/>
      <c r="B1391" s="38"/>
      <c r="C1391" s="38"/>
      <c r="D1391" s="25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</row>
    <row r="1392" spans="1:23" s="18" customFormat="1" x14ac:dyDescent="0.25">
      <c r="A1392" s="35"/>
      <c r="B1392" s="38"/>
      <c r="C1392" s="38"/>
      <c r="D1392" s="25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</row>
    <row r="1393" spans="1:23" s="18" customFormat="1" x14ac:dyDescent="0.25">
      <c r="A1393" s="35"/>
      <c r="B1393" s="38"/>
      <c r="C1393" s="38"/>
      <c r="D1393" s="25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</row>
    <row r="1394" spans="1:23" s="18" customFormat="1" x14ac:dyDescent="0.25">
      <c r="A1394" s="35"/>
      <c r="B1394" s="38"/>
      <c r="C1394" s="38"/>
      <c r="D1394" s="25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</row>
    <row r="1395" spans="1:23" s="18" customFormat="1" x14ac:dyDescent="0.25">
      <c r="A1395" s="35"/>
      <c r="B1395" s="38"/>
      <c r="C1395" s="38"/>
      <c r="D1395" s="25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</row>
    <row r="1396" spans="1:23" s="18" customFormat="1" x14ac:dyDescent="0.25">
      <c r="A1396" s="35"/>
      <c r="B1396" s="38"/>
      <c r="C1396" s="38"/>
      <c r="D1396" s="25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</row>
    <row r="1397" spans="1:23" s="18" customFormat="1" x14ac:dyDescent="0.25">
      <c r="A1397" s="35"/>
      <c r="B1397" s="38"/>
      <c r="C1397" s="38"/>
      <c r="D1397" s="25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</row>
    <row r="1398" spans="1:23" s="18" customFormat="1" x14ac:dyDescent="0.25">
      <c r="A1398" s="35"/>
      <c r="B1398" s="38"/>
      <c r="C1398" s="38"/>
      <c r="D1398" s="25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</row>
    <row r="1399" spans="1:23" s="18" customFormat="1" x14ac:dyDescent="0.25">
      <c r="A1399" s="35"/>
      <c r="B1399" s="38"/>
      <c r="C1399" s="38"/>
      <c r="D1399" s="25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</row>
    <row r="1400" spans="1:23" s="18" customFormat="1" x14ac:dyDescent="0.25">
      <c r="A1400" s="35"/>
      <c r="B1400" s="38"/>
      <c r="C1400" s="38"/>
      <c r="D1400" s="25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</row>
    <row r="1401" spans="1:23" s="18" customFormat="1" x14ac:dyDescent="0.25">
      <c r="A1401" s="35"/>
      <c r="B1401" s="38"/>
      <c r="C1401" s="38"/>
      <c r="D1401" s="25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</row>
    <row r="1402" spans="1:23" s="18" customFormat="1" x14ac:dyDescent="0.25">
      <c r="A1402" s="35"/>
      <c r="B1402" s="38"/>
      <c r="C1402" s="38"/>
      <c r="D1402" s="25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</row>
    <row r="1403" spans="1:23" s="18" customFormat="1" x14ac:dyDescent="0.25">
      <c r="A1403" s="35"/>
      <c r="B1403" s="38"/>
      <c r="C1403" s="38"/>
      <c r="D1403" s="25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</row>
    <row r="1404" spans="1:23" s="18" customFormat="1" x14ac:dyDescent="0.25">
      <c r="A1404" s="35"/>
      <c r="B1404" s="38"/>
      <c r="C1404" s="38"/>
      <c r="D1404" s="25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</row>
    <row r="1405" spans="1:23" s="18" customFormat="1" x14ac:dyDescent="0.25">
      <c r="A1405" s="35"/>
      <c r="B1405" s="38"/>
      <c r="C1405" s="38"/>
      <c r="D1405" s="25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</row>
    <row r="1406" spans="1:23" s="18" customFormat="1" x14ac:dyDescent="0.25">
      <c r="A1406" s="35"/>
      <c r="B1406" s="38"/>
      <c r="C1406" s="38"/>
      <c r="D1406" s="25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</row>
    <row r="1407" spans="1:23" s="18" customFormat="1" x14ac:dyDescent="0.25">
      <c r="A1407" s="35"/>
      <c r="B1407" s="38"/>
      <c r="C1407" s="38"/>
      <c r="D1407" s="25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</row>
    <row r="1408" spans="1:23" s="18" customFormat="1" x14ac:dyDescent="0.25">
      <c r="A1408" s="35"/>
      <c r="B1408" s="38"/>
      <c r="C1408" s="38"/>
      <c r="D1408" s="25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</row>
    <row r="1409" spans="1:23" s="18" customFormat="1" x14ac:dyDescent="0.25">
      <c r="A1409" s="35"/>
      <c r="B1409" s="38"/>
      <c r="C1409" s="38"/>
      <c r="D1409" s="25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</row>
    <row r="1410" spans="1:23" s="18" customFormat="1" x14ac:dyDescent="0.25">
      <c r="A1410" s="35"/>
      <c r="B1410" s="38"/>
      <c r="C1410" s="38"/>
      <c r="D1410" s="25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</row>
    <row r="1411" spans="1:23" s="18" customFormat="1" x14ac:dyDescent="0.25">
      <c r="A1411" s="35"/>
      <c r="B1411" s="38"/>
      <c r="C1411" s="38"/>
      <c r="D1411" s="25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</row>
    <row r="1412" spans="1:23" s="18" customFormat="1" x14ac:dyDescent="0.25">
      <c r="A1412" s="35"/>
      <c r="B1412" s="38"/>
      <c r="C1412" s="38"/>
      <c r="D1412" s="25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</row>
    <row r="1413" spans="1:23" s="18" customFormat="1" x14ac:dyDescent="0.25">
      <c r="A1413" s="35"/>
      <c r="B1413" s="38"/>
      <c r="C1413" s="38"/>
      <c r="D1413" s="25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</row>
    <row r="1414" spans="1:23" s="18" customFormat="1" x14ac:dyDescent="0.25">
      <c r="A1414" s="35"/>
      <c r="B1414" s="38"/>
      <c r="C1414" s="38"/>
      <c r="D1414" s="25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</row>
    <row r="1415" spans="1:23" s="18" customFormat="1" x14ac:dyDescent="0.25">
      <c r="A1415" s="35"/>
      <c r="B1415" s="38"/>
      <c r="C1415" s="38"/>
      <c r="D1415" s="25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</row>
    <row r="1416" spans="1:23" s="18" customFormat="1" x14ac:dyDescent="0.25">
      <c r="A1416" s="35"/>
      <c r="B1416" s="38"/>
      <c r="C1416" s="38"/>
      <c r="D1416" s="25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</row>
    <row r="1417" spans="1:23" s="18" customFormat="1" x14ac:dyDescent="0.25">
      <c r="A1417" s="35"/>
      <c r="B1417" s="38"/>
      <c r="C1417" s="38"/>
      <c r="D1417" s="25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</row>
    <row r="1418" spans="1:23" s="18" customFormat="1" x14ac:dyDescent="0.25">
      <c r="A1418" s="35"/>
      <c r="B1418" s="38"/>
      <c r="C1418" s="38"/>
      <c r="D1418" s="25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</row>
    <row r="1419" spans="1:23" s="18" customFormat="1" x14ac:dyDescent="0.25">
      <c r="A1419" s="35"/>
      <c r="B1419" s="38"/>
      <c r="C1419" s="38"/>
      <c r="D1419" s="25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</row>
    <row r="1420" spans="1:23" s="18" customFormat="1" x14ac:dyDescent="0.25">
      <c r="A1420" s="35"/>
      <c r="B1420" s="38"/>
      <c r="C1420" s="38"/>
      <c r="D1420" s="25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</row>
    <row r="1421" spans="1:23" s="18" customFormat="1" x14ac:dyDescent="0.25">
      <c r="A1421" s="35"/>
      <c r="B1421" s="38"/>
      <c r="C1421" s="38"/>
      <c r="D1421" s="25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</row>
    <row r="1422" spans="1:23" s="18" customFormat="1" x14ac:dyDescent="0.25">
      <c r="A1422" s="35"/>
      <c r="B1422" s="38"/>
      <c r="C1422" s="38"/>
      <c r="D1422" s="25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</row>
    <row r="1423" spans="1:23" s="18" customFormat="1" x14ac:dyDescent="0.25">
      <c r="A1423" s="35"/>
      <c r="B1423" s="38"/>
      <c r="C1423" s="38"/>
      <c r="D1423" s="25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</row>
    <row r="1424" spans="1:23" s="18" customFormat="1" x14ac:dyDescent="0.25">
      <c r="A1424" s="35"/>
      <c r="B1424" s="38"/>
      <c r="C1424" s="38"/>
      <c r="D1424" s="25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</row>
    <row r="1425" spans="1:23" s="18" customFormat="1" x14ac:dyDescent="0.25">
      <c r="A1425" s="35"/>
      <c r="B1425" s="38"/>
      <c r="C1425" s="38"/>
      <c r="D1425" s="25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</row>
    <row r="1426" spans="1:23" s="18" customFormat="1" x14ac:dyDescent="0.25">
      <c r="A1426" s="35"/>
      <c r="B1426" s="38"/>
      <c r="C1426" s="38"/>
      <c r="D1426" s="25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</row>
    <row r="1427" spans="1:23" s="18" customFormat="1" x14ac:dyDescent="0.25">
      <c r="A1427" s="35"/>
      <c r="B1427" s="38"/>
      <c r="C1427" s="38"/>
      <c r="D1427" s="25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</row>
    <row r="1428" spans="1:23" s="18" customFormat="1" x14ac:dyDescent="0.25">
      <c r="A1428" s="35"/>
      <c r="B1428" s="38"/>
      <c r="C1428" s="38"/>
      <c r="D1428" s="25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</row>
    <row r="1429" spans="1:23" s="18" customFormat="1" x14ac:dyDescent="0.25">
      <c r="A1429" s="35"/>
      <c r="B1429" s="38"/>
      <c r="C1429" s="38"/>
      <c r="D1429" s="25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</row>
    <row r="1430" spans="1:23" s="18" customFormat="1" x14ac:dyDescent="0.25">
      <c r="A1430" s="35"/>
      <c r="B1430" s="38"/>
      <c r="C1430" s="38"/>
      <c r="D1430" s="25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</row>
    <row r="1431" spans="1:23" s="18" customFormat="1" x14ac:dyDescent="0.25">
      <c r="A1431" s="35"/>
      <c r="B1431" s="38"/>
      <c r="C1431" s="38"/>
      <c r="D1431" s="25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</row>
    <row r="1432" spans="1:23" s="18" customFormat="1" x14ac:dyDescent="0.25">
      <c r="A1432" s="35"/>
      <c r="B1432" s="38"/>
      <c r="C1432" s="38"/>
      <c r="D1432" s="25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</row>
    <row r="1433" spans="1:23" s="18" customFormat="1" x14ac:dyDescent="0.25">
      <c r="A1433" s="35"/>
      <c r="B1433" s="38"/>
      <c r="C1433" s="38"/>
      <c r="D1433" s="25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</row>
    <row r="1434" spans="1:23" s="18" customFormat="1" x14ac:dyDescent="0.25">
      <c r="A1434" s="35"/>
      <c r="B1434" s="38"/>
      <c r="C1434" s="38"/>
      <c r="D1434" s="25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</row>
    <row r="1435" spans="1:23" s="18" customFormat="1" x14ac:dyDescent="0.25">
      <c r="A1435" s="35"/>
      <c r="B1435" s="38"/>
      <c r="C1435" s="38"/>
      <c r="D1435" s="25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</row>
    <row r="1436" spans="1:23" s="18" customFormat="1" x14ac:dyDescent="0.25">
      <c r="A1436" s="35"/>
      <c r="B1436" s="38"/>
      <c r="C1436" s="38"/>
      <c r="D1436" s="25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</row>
    <row r="1437" spans="1:23" s="18" customFormat="1" x14ac:dyDescent="0.25">
      <c r="A1437" s="35"/>
      <c r="B1437" s="38"/>
      <c r="C1437" s="38"/>
      <c r="D1437" s="25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</row>
    <row r="1438" spans="1:23" s="18" customFormat="1" x14ac:dyDescent="0.25">
      <c r="A1438" s="35"/>
      <c r="B1438" s="38"/>
      <c r="C1438" s="38"/>
      <c r="D1438" s="25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</row>
    <row r="1439" spans="1:23" s="18" customFormat="1" x14ac:dyDescent="0.25">
      <c r="A1439" s="35"/>
      <c r="B1439" s="38"/>
      <c r="C1439" s="38"/>
      <c r="D1439" s="25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</row>
    <row r="1440" spans="1:23" s="18" customFormat="1" x14ac:dyDescent="0.25">
      <c r="A1440" s="35"/>
      <c r="B1440" s="38"/>
      <c r="C1440" s="38"/>
      <c r="D1440" s="25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</row>
    <row r="1441" spans="1:23" s="18" customFormat="1" x14ac:dyDescent="0.25">
      <c r="A1441" s="35"/>
      <c r="B1441" s="38"/>
      <c r="C1441" s="38"/>
      <c r="D1441" s="25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</row>
    <row r="1442" spans="1:23" s="18" customFormat="1" x14ac:dyDescent="0.25">
      <c r="A1442" s="35"/>
      <c r="B1442" s="38"/>
      <c r="C1442" s="38"/>
      <c r="D1442" s="25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</row>
    <row r="1443" spans="1:23" s="18" customFormat="1" x14ac:dyDescent="0.25">
      <c r="A1443" s="35"/>
      <c r="B1443" s="38"/>
      <c r="C1443" s="38"/>
      <c r="D1443" s="25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</row>
    <row r="1444" spans="1:23" s="18" customFormat="1" x14ac:dyDescent="0.25">
      <c r="A1444" s="35"/>
      <c r="B1444" s="38"/>
      <c r="C1444" s="38"/>
      <c r="D1444" s="25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</row>
    <row r="1445" spans="1:23" s="18" customFormat="1" x14ac:dyDescent="0.25">
      <c r="A1445" s="35"/>
      <c r="B1445" s="38"/>
      <c r="C1445" s="38"/>
      <c r="D1445" s="25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</row>
    <row r="1446" spans="1:23" s="18" customFormat="1" x14ac:dyDescent="0.25">
      <c r="A1446" s="35"/>
      <c r="B1446" s="38"/>
      <c r="C1446" s="38"/>
      <c r="D1446" s="25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</row>
    <row r="1447" spans="1:23" s="18" customFormat="1" x14ac:dyDescent="0.25">
      <c r="A1447" s="35"/>
      <c r="B1447" s="38"/>
      <c r="C1447" s="38"/>
      <c r="D1447" s="25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</row>
    <row r="1448" spans="1:23" s="18" customFormat="1" x14ac:dyDescent="0.25">
      <c r="A1448" s="35"/>
      <c r="B1448" s="38"/>
      <c r="C1448" s="38"/>
      <c r="D1448" s="25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</row>
    <row r="1449" spans="1:23" s="18" customFormat="1" x14ac:dyDescent="0.25">
      <c r="A1449" s="35"/>
      <c r="B1449" s="38"/>
      <c r="C1449" s="38"/>
      <c r="D1449" s="25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</row>
    <row r="1450" spans="1:23" s="18" customFormat="1" x14ac:dyDescent="0.25">
      <c r="A1450" s="35"/>
      <c r="B1450" s="38"/>
      <c r="C1450" s="38"/>
      <c r="D1450" s="25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</row>
    <row r="1451" spans="1:23" s="18" customFormat="1" x14ac:dyDescent="0.25">
      <c r="A1451" s="35"/>
      <c r="B1451" s="38"/>
      <c r="C1451" s="38"/>
      <c r="D1451" s="25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</row>
    <row r="1452" spans="1:23" s="18" customFormat="1" x14ac:dyDescent="0.25">
      <c r="A1452" s="35"/>
      <c r="B1452" s="38"/>
      <c r="C1452" s="38"/>
      <c r="D1452" s="25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</row>
    <row r="1453" spans="1:23" s="18" customFormat="1" x14ac:dyDescent="0.25">
      <c r="A1453" s="35"/>
      <c r="B1453" s="38"/>
      <c r="C1453" s="38"/>
      <c r="D1453" s="25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</row>
    <row r="1454" spans="1:23" s="18" customFormat="1" x14ac:dyDescent="0.25">
      <c r="A1454" s="35"/>
      <c r="B1454" s="38"/>
      <c r="C1454" s="38"/>
      <c r="D1454" s="25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</row>
    <row r="1455" spans="1:23" s="18" customFormat="1" x14ac:dyDescent="0.25">
      <c r="A1455" s="35"/>
      <c r="B1455" s="38"/>
      <c r="C1455" s="38"/>
      <c r="D1455" s="25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</row>
    <row r="1456" spans="1:23" s="18" customFormat="1" x14ac:dyDescent="0.25">
      <c r="A1456" s="35"/>
      <c r="B1456" s="38"/>
      <c r="C1456" s="38"/>
      <c r="D1456" s="25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</row>
    <row r="1457" spans="1:23" s="18" customFormat="1" x14ac:dyDescent="0.25">
      <c r="A1457" s="35"/>
      <c r="B1457" s="38"/>
      <c r="C1457" s="38"/>
      <c r="D1457" s="25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</row>
    <row r="1458" spans="1:23" s="18" customFormat="1" x14ac:dyDescent="0.25">
      <c r="A1458" s="35"/>
      <c r="B1458" s="38"/>
      <c r="C1458" s="38"/>
      <c r="D1458" s="25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</row>
    <row r="1459" spans="1:23" s="18" customFormat="1" x14ac:dyDescent="0.25">
      <c r="A1459" s="35"/>
      <c r="B1459" s="38"/>
      <c r="C1459" s="38"/>
      <c r="D1459" s="25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</row>
    <row r="1460" spans="1:23" s="18" customFormat="1" x14ac:dyDescent="0.25">
      <c r="A1460" s="35"/>
      <c r="B1460" s="38"/>
      <c r="C1460" s="38"/>
      <c r="D1460" s="25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</row>
    <row r="1461" spans="1:23" s="18" customFormat="1" x14ac:dyDescent="0.25">
      <c r="A1461" s="35"/>
      <c r="B1461" s="38"/>
      <c r="C1461" s="38"/>
      <c r="D1461" s="25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</row>
    <row r="1462" spans="1:23" s="18" customFormat="1" x14ac:dyDescent="0.25">
      <c r="A1462" s="35"/>
      <c r="B1462" s="38"/>
      <c r="C1462" s="38"/>
      <c r="D1462" s="25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</row>
    <row r="1463" spans="1:23" s="18" customFormat="1" x14ac:dyDescent="0.25">
      <c r="A1463" s="35"/>
      <c r="B1463" s="38"/>
      <c r="C1463" s="38"/>
      <c r="D1463" s="25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</row>
    <row r="1464" spans="1:23" s="18" customFormat="1" x14ac:dyDescent="0.25">
      <c r="A1464" s="35"/>
      <c r="B1464" s="38"/>
      <c r="C1464" s="38"/>
      <c r="D1464" s="25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</row>
    <row r="1465" spans="1:23" s="18" customFormat="1" x14ac:dyDescent="0.25">
      <c r="A1465" s="35"/>
      <c r="B1465" s="38"/>
      <c r="C1465" s="38"/>
      <c r="D1465" s="25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</row>
    <row r="1466" spans="1:23" s="18" customFormat="1" x14ac:dyDescent="0.25">
      <c r="A1466" s="35"/>
      <c r="B1466" s="38"/>
      <c r="C1466" s="38"/>
      <c r="D1466" s="25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</row>
    <row r="1467" spans="1:23" s="18" customFormat="1" x14ac:dyDescent="0.25">
      <c r="A1467" s="35"/>
      <c r="B1467" s="38"/>
      <c r="C1467" s="38"/>
      <c r="D1467" s="25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</row>
    <row r="1468" spans="1:23" s="18" customFormat="1" x14ac:dyDescent="0.25">
      <c r="A1468" s="35"/>
      <c r="B1468" s="38"/>
      <c r="C1468" s="38"/>
      <c r="D1468" s="25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</row>
    <row r="1469" spans="1:23" s="18" customFormat="1" x14ac:dyDescent="0.25">
      <c r="A1469" s="35"/>
      <c r="B1469" s="38"/>
      <c r="C1469" s="38"/>
      <c r="D1469" s="25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</row>
    <row r="1470" spans="1:23" s="18" customFormat="1" x14ac:dyDescent="0.25">
      <c r="A1470" s="35"/>
      <c r="B1470" s="38"/>
      <c r="C1470" s="38"/>
      <c r="D1470" s="25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</row>
    <row r="1471" spans="1:23" s="18" customFormat="1" x14ac:dyDescent="0.25">
      <c r="A1471" s="35"/>
      <c r="B1471" s="38"/>
      <c r="C1471" s="38"/>
      <c r="D1471" s="25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</row>
    <row r="1472" spans="1:23" s="18" customFormat="1" x14ac:dyDescent="0.25">
      <c r="A1472" s="35"/>
      <c r="B1472" s="38"/>
      <c r="C1472" s="38"/>
      <c r="D1472" s="25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</row>
    <row r="1473" spans="1:23" s="18" customFormat="1" x14ac:dyDescent="0.25">
      <c r="A1473" s="35"/>
      <c r="B1473" s="38"/>
      <c r="C1473" s="38"/>
      <c r="D1473" s="25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</row>
    <row r="1474" spans="1:23" s="18" customFormat="1" x14ac:dyDescent="0.25">
      <c r="A1474" s="35"/>
      <c r="B1474" s="38"/>
      <c r="C1474" s="38"/>
      <c r="D1474" s="25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</row>
    <row r="1475" spans="1:23" s="18" customFormat="1" x14ac:dyDescent="0.25">
      <c r="A1475" s="35"/>
      <c r="B1475" s="38"/>
      <c r="C1475" s="38"/>
      <c r="D1475" s="25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</row>
    <row r="1476" spans="1:23" s="18" customFormat="1" x14ac:dyDescent="0.25">
      <c r="A1476" s="35"/>
      <c r="B1476" s="38"/>
      <c r="C1476" s="38"/>
      <c r="D1476" s="25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</row>
    <row r="1477" spans="1:23" s="18" customFormat="1" x14ac:dyDescent="0.25">
      <c r="A1477" s="35"/>
      <c r="B1477" s="38"/>
      <c r="C1477" s="38"/>
      <c r="D1477" s="25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</row>
    <row r="1478" spans="1:23" s="18" customFormat="1" x14ac:dyDescent="0.25">
      <c r="A1478" s="35"/>
      <c r="B1478" s="38"/>
      <c r="C1478" s="38"/>
      <c r="D1478" s="25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</row>
    <row r="1479" spans="1:23" s="18" customFormat="1" x14ac:dyDescent="0.25">
      <c r="A1479" s="35"/>
      <c r="B1479" s="38"/>
      <c r="C1479" s="38"/>
      <c r="D1479" s="25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</row>
    <row r="1480" spans="1:23" s="18" customFormat="1" x14ac:dyDescent="0.25">
      <c r="A1480" s="35"/>
      <c r="B1480" s="38"/>
      <c r="C1480" s="38"/>
      <c r="D1480" s="25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</row>
    <row r="1481" spans="1:23" s="18" customFormat="1" x14ac:dyDescent="0.25">
      <c r="A1481" s="35"/>
      <c r="B1481" s="38"/>
      <c r="C1481" s="38"/>
      <c r="D1481" s="25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</row>
    <row r="1482" spans="1:23" s="18" customFormat="1" x14ac:dyDescent="0.25">
      <c r="A1482" s="35"/>
      <c r="B1482" s="38"/>
      <c r="C1482" s="38"/>
      <c r="D1482" s="25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</row>
    <row r="1483" spans="1:23" s="18" customFormat="1" x14ac:dyDescent="0.25">
      <c r="A1483" s="35"/>
      <c r="B1483" s="38"/>
      <c r="C1483" s="38"/>
      <c r="D1483" s="25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</row>
    <row r="1484" spans="1:23" s="18" customFormat="1" x14ac:dyDescent="0.25">
      <c r="A1484" s="35"/>
      <c r="B1484" s="38"/>
      <c r="C1484" s="38"/>
      <c r="D1484" s="25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</row>
    <row r="1485" spans="1:23" s="18" customFormat="1" x14ac:dyDescent="0.25">
      <c r="A1485" s="35"/>
      <c r="B1485" s="38"/>
      <c r="C1485" s="38"/>
      <c r="D1485" s="25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</row>
    <row r="1486" spans="1:23" s="18" customFormat="1" x14ac:dyDescent="0.25">
      <c r="A1486" s="35"/>
      <c r="B1486" s="38"/>
      <c r="C1486" s="38"/>
      <c r="D1486" s="25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</row>
    <row r="1487" spans="1:23" s="18" customFormat="1" x14ac:dyDescent="0.25">
      <c r="A1487" s="35"/>
      <c r="B1487" s="38"/>
      <c r="C1487" s="38"/>
      <c r="D1487" s="25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</row>
    <row r="1488" spans="1:23" s="18" customFormat="1" x14ac:dyDescent="0.25">
      <c r="A1488" s="35"/>
      <c r="B1488" s="38"/>
      <c r="C1488" s="38"/>
      <c r="D1488" s="25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</row>
    <row r="1489" spans="1:23" s="18" customFormat="1" x14ac:dyDescent="0.25">
      <c r="A1489" s="35"/>
      <c r="B1489" s="38"/>
      <c r="C1489" s="38"/>
      <c r="D1489" s="25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</row>
    <row r="1490" spans="1:23" s="18" customFormat="1" x14ac:dyDescent="0.25">
      <c r="A1490" s="35"/>
      <c r="B1490" s="38"/>
      <c r="C1490" s="38"/>
      <c r="D1490" s="25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</row>
    <row r="1491" spans="1:23" s="18" customFormat="1" x14ac:dyDescent="0.25">
      <c r="A1491" s="35"/>
      <c r="B1491" s="38"/>
      <c r="C1491" s="38"/>
      <c r="D1491" s="25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</row>
    <row r="1492" spans="1:23" s="18" customFormat="1" x14ac:dyDescent="0.25">
      <c r="A1492" s="35"/>
      <c r="B1492" s="38"/>
      <c r="C1492" s="38"/>
      <c r="D1492" s="25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</row>
    <row r="1493" spans="1:23" s="18" customFormat="1" x14ac:dyDescent="0.25">
      <c r="A1493" s="35"/>
      <c r="B1493" s="38"/>
      <c r="C1493" s="38"/>
      <c r="D1493" s="25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</row>
    <row r="1494" spans="1:23" s="18" customFormat="1" x14ac:dyDescent="0.25">
      <c r="A1494" s="35"/>
      <c r="B1494" s="38"/>
      <c r="C1494" s="38"/>
      <c r="D1494" s="25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</row>
    <row r="1495" spans="1:23" s="18" customFormat="1" x14ac:dyDescent="0.25">
      <c r="A1495" s="35"/>
      <c r="B1495" s="38"/>
      <c r="C1495" s="38"/>
      <c r="D1495" s="25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</row>
    <row r="1496" spans="1:23" s="18" customFormat="1" x14ac:dyDescent="0.25">
      <c r="A1496" s="35"/>
      <c r="B1496" s="38"/>
      <c r="C1496" s="38"/>
      <c r="D1496" s="25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</row>
    <row r="1497" spans="1:23" s="18" customFormat="1" x14ac:dyDescent="0.25">
      <c r="A1497" s="35"/>
      <c r="B1497" s="38"/>
      <c r="C1497" s="38"/>
      <c r="D1497" s="25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</row>
    <row r="1498" spans="1:23" s="18" customFormat="1" x14ac:dyDescent="0.25">
      <c r="A1498" s="35"/>
      <c r="B1498" s="38"/>
      <c r="C1498" s="38"/>
      <c r="D1498" s="25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</row>
    <row r="1499" spans="1:23" s="18" customFormat="1" x14ac:dyDescent="0.25">
      <c r="A1499" s="35"/>
      <c r="B1499" s="38"/>
      <c r="C1499" s="38"/>
      <c r="D1499" s="25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</row>
    <row r="1500" spans="1:23" s="18" customFormat="1" x14ac:dyDescent="0.25">
      <c r="A1500" s="35"/>
      <c r="B1500" s="38"/>
      <c r="C1500" s="38"/>
      <c r="D1500" s="25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</row>
    <row r="1501" spans="1:23" s="18" customFormat="1" x14ac:dyDescent="0.25">
      <c r="A1501" s="35"/>
      <c r="B1501" s="38"/>
      <c r="C1501" s="38"/>
      <c r="D1501" s="25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</row>
    <row r="1502" spans="1:23" s="18" customFormat="1" x14ac:dyDescent="0.25">
      <c r="A1502" s="35"/>
      <c r="B1502" s="38"/>
      <c r="C1502" s="38"/>
      <c r="D1502" s="25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</row>
    <row r="1503" spans="1:23" s="18" customFormat="1" x14ac:dyDescent="0.25">
      <c r="A1503" s="35"/>
      <c r="B1503" s="38"/>
      <c r="C1503" s="38"/>
      <c r="D1503" s="25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</row>
    <row r="1504" spans="1:23" s="18" customFormat="1" x14ac:dyDescent="0.25">
      <c r="A1504" s="35"/>
      <c r="B1504" s="38"/>
      <c r="C1504" s="38"/>
      <c r="D1504" s="25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</row>
    <row r="1505" spans="1:23" s="18" customFormat="1" x14ac:dyDescent="0.25">
      <c r="A1505" s="35"/>
      <c r="B1505" s="38"/>
      <c r="C1505" s="38"/>
      <c r="D1505" s="25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</row>
    <row r="1506" spans="1:23" s="18" customFormat="1" x14ac:dyDescent="0.25">
      <c r="A1506" s="35"/>
      <c r="B1506" s="38"/>
      <c r="C1506" s="38"/>
      <c r="D1506" s="25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</row>
    <row r="1507" spans="1:23" s="18" customFormat="1" x14ac:dyDescent="0.25">
      <c r="A1507" s="35"/>
      <c r="B1507" s="38"/>
      <c r="C1507" s="38"/>
      <c r="D1507" s="25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</row>
    <row r="1508" spans="1:23" s="18" customFormat="1" x14ac:dyDescent="0.25">
      <c r="A1508" s="35"/>
      <c r="B1508" s="38"/>
      <c r="C1508" s="38"/>
      <c r="D1508" s="25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</row>
    <row r="1509" spans="1:23" s="18" customFormat="1" x14ac:dyDescent="0.25">
      <c r="A1509" s="35"/>
      <c r="B1509" s="38"/>
      <c r="C1509" s="38"/>
      <c r="D1509" s="25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</row>
    <row r="1510" spans="1:23" s="18" customFormat="1" x14ac:dyDescent="0.25">
      <c r="A1510" s="35"/>
      <c r="B1510" s="38"/>
      <c r="C1510" s="38"/>
      <c r="D1510" s="25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</row>
    <row r="1511" spans="1:23" s="18" customFormat="1" x14ac:dyDescent="0.25">
      <c r="A1511" s="35"/>
      <c r="B1511" s="38"/>
      <c r="C1511" s="38"/>
      <c r="D1511" s="25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</row>
    <row r="1512" spans="1:23" s="18" customFormat="1" x14ac:dyDescent="0.25">
      <c r="A1512" s="35"/>
      <c r="B1512" s="38"/>
      <c r="C1512" s="38"/>
      <c r="D1512" s="25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</row>
    <row r="1513" spans="1:23" s="18" customFormat="1" x14ac:dyDescent="0.25">
      <c r="A1513" s="35"/>
      <c r="B1513" s="38"/>
      <c r="C1513" s="38"/>
      <c r="D1513" s="25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</row>
    <row r="1514" spans="1:23" s="18" customFormat="1" x14ac:dyDescent="0.25">
      <c r="A1514" s="35"/>
      <c r="B1514" s="38"/>
      <c r="C1514" s="38"/>
      <c r="D1514" s="25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</row>
    <row r="1515" spans="1:23" s="18" customFormat="1" x14ac:dyDescent="0.25">
      <c r="A1515" s="35"/>
      <c r="B1515" s="38"/>
      <c r="C1515" s="38"/>
      <c r="D1515" s="25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</row>
    <row r="1516" spans="1:23" s="18" customFormat="1" x14ac:dyDescent="0.25">
      <c r="A1516" s="35"/>
      <c r="B1516" s="38"/>
      <c r="C1516" s="38"/>
      <c r="D1516" s="25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</row>
    <row r="1517" spans="1:23" s="18" customFormat="1" x14ac:dyDescent="0.25">
      <c r="A1517" s="35"/>
      <c r="B1517" s="38"/>
      <c r="C1517" s="38"/>
      <c r="D1517" s="25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</row>
    <row r="1518" spans="1:23" s="18" customFormat="1" x14ac:dyDescent="0.25">
      <c r="A1518" s="35"/>
      <c r="B1518" s="38"/>
      <c r="C1518" s="38"/>
      <c r="D1518" s="25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</row>
    <row r="1519" spans="1:23" s="18" customFormat="1" x14ac:dyDescent="0.25">
      <c r="A1519" s="35"/>
      <c r="B1519" s="38"/>
      <c r="C1519" s="38"/>
      <c r="D1519" s="25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</row>
    <row r="1520" spans="1:23" s="18" customFormat="1" x14ac:dyDescent="0.25">
      <c r="A1520" s="35"/>
      <c r="B1520" s="38"/>
      <c r="C1520" s="38"/>
      <c r="D1520" s="25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</row>
    <row r="1521" spans="1:23" s="18" customFormat="1" x14ac:dyDescent="0.25">
      <c r="A1521" s="35"/>
      <c r="B1521" s="38"/>
      <c r="C1521" s="38"/>
      <c r="D1521" s="25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</row>
    <row r="1522" spans="1:23" s="18" customFormat="1" x14ac:dyDescent="0.25">
      <c r="A1522" s="35"/>
      <c r="B1522" s="38"/>
      <c r="C1522" s="38"/>
      <c r="D1522" s="25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</row>
    <row r="1523" spans="1:23" s="18" customFormat="1" x14ac:dyDescent="0.25">
      <c r="A1523" s="35"/>
      <c r="B1523" s="38"/>
      <c r="C1523" s="38"/>
      <c r="D1523" s="25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</row>
    <row r="1524" spans="1:23" s="18" customFormat="1" x14ac:dyDescent="0.25">
      <c r="A1524" s="35"/>
      <c r="B1524" s="38"/>
      <c r="C1524" s="38"/>
      <c r="D1524" s="25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</row>
    <row r="1525" spans="1:23" s="18" customFormat="1" x14ac:dyDescent="0.25">
      <c r="A1525" s="35"/>
      <c r="B1525" s="38"/>
      <c r="C1525" s="38"/>
      <c r="D1525" s="25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</row>
    <row r="1526" spans="1:23" s="18" customFormat="1" x14ac:dyDescent="0.25">
      <c r="A1526" s="35"/>
      <c r="B1526" s="38"/>
      <c r="C1526" s="38"/>
      <c r="D1526" s="25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</row>
    <row r="1527" spans="1:23" s="18" customFormat="1" x14ac:dyDescent="0.25">
      <c r="A1527" s="35"/>
      <c r="B1527" s="38"/>
      <c r="C1527" s="38"/>
      <c r="D1527" s="25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</row>
    <row r="1528" spans="1:23" s="18" customFormat="1" x14ac:dyDescent="0.25">
      <c r="A1528" s="35"/>
      <c r="B1528" s="38"/>
      <c r="C1528" s="38"/>
      <c r="D1528" s="25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</row>
    <row r="1529" spans="1:23" s="18" customFormat="1" x14ac:dyDescent="0.25">
      <c r="A1529" s="35"/>
      <c r="B1529" s="38"/>
      <c r="C1529" s="38"/>
      <c r="D1529" s="25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</row>
    <row r="1530" spans="1:23" s="18" customFormat="1" x14ac:dyDescent="0.25">
      <c r="A1530" s="35"/>
      <c r="B1530" s="38"/>
      <c r="C1530" s="38"/>
      <c r="D1530" s="25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</row>
    <row r="1531" spans="1:23" s="18" customFormat="1" x14ac:dyDescent="0.25">
      <c r="A1531" s="35"/>
      <c r="B1531" s="38"/>
      <c r="C1531" s="38"/>
      <c r="D1531" s="25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</row>
    <row r="1532" spans="1:23" s="18" customFormat="1" x14ac:dyDescent="0.25">
      <c r="A1532" s="35"/>
      <c r="B1532" s="38"/>
      <c r="C1532" s="38"/>
      <c r="D1532" s="25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</row>
    <row r="1533" spans="1:23" s="18" customFormat="1" x14ac:dyDescent="0.25">
      <c r="A1533" s="35"/>
      <c r="B1533" s="38"/>
      <c r="C1533" s="38"/>
      <c r="D1533" s="25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</row>
    <row r="1534" spans="1:23" s="18" customFormat="1" x14ac:dyDescent="0.25">
      <c r="A1534" s="35"/>
      <c r="B1534" s="38"/>
      <c r="C1534" s="38"/>
      <c r="D1534" s="25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</row>
    <row r="1535" spans="1:23" s="18" customFormat="1" x14ac:dyDescent="0.25">
      <c r="A1535" s="35"/>
      <c r="B1535" s="38"/>
      <c r="C1535" s="38"/>
      <c r="D1535" s="25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</row>
    <row r="1536" spans="1:23" s="18" customFormat="1" x14ac:dyDescent="0.25">
      <c r="A1536" s="35"/>
      <c r="B1536" s="38"/>
      <c r="C1536" s="38"/>
      <c r="D1536" s="25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</row>
    <row r="1537" spans="1:23" s="18" customFormat="1" x14ac:dyDescent="0.25">
      <c r="A1537" s="35"/>
      <c r="B1537" s="38"/>
      <c r="C1537" s="38"/>
      <c r="D1537" s="25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</row>
    <row r="1538" spans="1:23" s="18" customFormat="1" x14ac:dyDescent="0.25">
      <c r="A1538" s="35"/>
      <c r="B1538" s="38"/>
      <c r="C1538" s="38"/>
      <c r="D1538" s="25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</row>
    <row r="1539" spans="1:23" s="18" customFormat="1" x14ac:dyDescent="0.25">
      <c r="A1539" s="35"/>
      <c r="B1539" s="38"/>
      <c r="C1539" s="38"/>
      <c r="D1539" s="25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</row>
    <row r="1540" spans="1:23" s="18" customFormat="1" x14ac:dyDescent="0.25">
      <c r="A1540" s="35"/>
      <c r="B1540" s="38"/>
      <c r="C1540" s="38"/>
      <c r="D1540" s="25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</row>
    <row r="1541" spans="1:23" s="18" customFormat="1" x14ac:dyDescent="0.25">
      <c r="A1541" s="35"/>
      <c r="B1541" s="38"/>
      <c r="C1541" s="38"/>
      <c r="D1541" s="25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</row>
    <row r="1542" spans="1:23" s="18" customFormat="1" x14ac:dyDescent="0.25">
      <c r="A1542" s="35"/>
      <c r="B1542" s="38"/>
      <c r="C1542" s="38"/>
      <c r="D1542" s="25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</row>
    <row r="1543" spans="1:23" s="18" customFormat="1" x14ac:dyDescent="0.25">
      <c r="A1543" s="35"/>
      <c r="B1543" s="38"/>
      <c r="C1543" s="38"/>
      <c r="D1543" s="25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</row>
    <row r="1544" spans="1:23" s="18" customFormat="1" x14ac:dyDescent="0.25">
      <c r="A1544" s="35"/>
      <c r="B1544" s="38"/>
      <c r="C1544" s="38"/>
      <c r="D1544" s="25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</row>
    <row r="1545" spans="1:23" s="18" customFormat="1" x14ac:dyDescent="0.25">
      <c r="A1545" s="35"/>
      <c r="B1545" s="38"/>
      <c r="C1545" s="38"/>
      <c r="D1545" s="25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</row>
    <row r="1546" spans="1:23" s="18" customFormat="1" x14ac:dyDescent="0.25">
      <c r="A1546" s="35"/>
      <c r="B1546" s="38"/>
      <c r="C1546" s="38"/>
      <c r="D1546" s="25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</row>
    <row r="1547" spans="1:23" s="18" customFormat="1" x14ac:dyDescent="0.25">
      <c r="A1547" s="35"/>
      <c r="B1547" s="38"/>
      <c r="C1547" s="38"/>
      <c r="D1547" s="25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</row>
    <row r="1548" spans="1:23" s="18" customFormat="1" x14ac:dyDescent="0.25">
      <c r="A1548" s="35"/>
      <c r="B1548" s="38"/>
      <c r="C1548" s="38"/>
      <c r="D1548" s="25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</row>
    <row r="1549" spans="1:23" s="18" customFormat="1" x14ac:dyDescent="0.25">
      <c r="A1549" s="35"/>
      <c r="B1549" s="38"/>
      <c r="C1549" s="38"/>
      <c r="D1549" s="25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</row>
    <row r="1550" spans="1:23" s="18" customFormat="1" x14ac:dyDescent="0.25">
      <c r="A1550" s="35"/>
      <c r="B1550" s="38"/>
      <c r="C1550" s="38"/>
      <c r="D1550" s="25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</row>
    <row r="1551" spans="1:23" s="18" customFormat="1" x14ac:dyDescent="0.25">
      <c r="A1551" s="35"/>
      <c r="B1551" s="38"/>
      <c r="C1551" s="38"/>
      <c r="D1551" s="25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</row>
    <row r="1552" spans="1:23" s="18" customFormat="1" x14ac:dyDescent="0.25">
      <c r="A1552" s="35"/>
      <c r="B1552" s="38"/>
      <c r="C1552" s="38"/>
      <c r="D1552" s="25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</row>
    <row r="1553" spans="1:23" s="18" customFormat="1" x14ac:dyDescent="0.25">
      <c r="A1553" s="35"/>
      <c r="B1553" s="38"/>
      <c r="C1553" s="38"/>
      <c r="D1553" s="25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</row>
    <row r="1554" spans="1:23" s="18" customFormat="1" x14ac:dyDescent="0.25">
      <c r="A1554" s="35"/>
      <c r="B1554" s="38"/>
      <c r="C1554" s="38"/>
      <c r="D1554" s="25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</row>
    <row r="1555" spans="1:23" s="18" customFormat="1" x14ac:dyDescent="0.25">
      <c r="A1555" s="35"/>
      <c r="B1555" s="38"/>
      <c r="C1555" s="38"/>
      <c r="D1555" s="25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</row>
    <row r="1556" spans="1:23" s="18" customFormat="1" x14ac:dyDescent="0.25">
      <c r="A1556" s="35"/>
      <c r="B1556" s="38"/>
      <c r="C1556" s="38"/>
      <c r="D1556" s="25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</row>
    <row r="1557" spans="1:23" s="18" customFormat="1" x14ac:dyDescent="0.25">
      <c r="A1557" s="35"/>
      <c r="B1557" s="38"/>
      <c r="C1557" s="38"/>
      <c r="D1557" s="25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</row>
    <row r="1558" spans="1:23" s="18" customFormat="1" x14ac:dyDescent="0.25">
      <c r="A1558" s="35"/>
      <c r="B1558" s="38"/>
      <c r="C1558" s="38"/>
      <c r="D1558" s="25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</row>
    <row r="1559" spans="1:23" s="18" customFormat="1" x14ac:dyDescent="0.25">
      <c r="A1559" s="35"/>
      <c r="B1559" s="38"/>
      <c r="C1559" s="38"/>
      <c r="D1559" s="25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</row>
    <row r="1560" spans="1:23" s="18" customFormat="1" x14ac:dyDescent="0.25">
      <c r="A1560" s="35"/>
      <c r="B1560" s="38"/>
      <c r="C1560" s="38"/>
      <c r="D1560" s="25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</row>
    <row r="1561" spans="1:23" s="18" customFormat="1" x14ac:dyDescent="0.25">
      <c r="A1561" s="35"/>
      <c r="B1561" s="38"/>
      <c r="C1561" s="38"/>
      <c r="D1561" s="25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</row>
    <row r="1562" spans="1:23" s="18" customFormat="1" x14ac:dyDescent="0.25">
      <c r="A1562" s="35"/>
      <c r="B1562" s="38"/>
      <c r="C1562" s="38"/>
      <c r="D1562" s="25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</row>
    <row r="1563" spans="1:23" s="18" customFormat="1" x14ac:dyDescent="0.25">
      <c r="A1563" s="35"/>
      <c r="B1563" s="38"/>
      <c r="C1563" s="38"/>
      <c r="D1563" s="25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</row>
    <row r="1564" spans="1:23" s="18" customFormat="1" x14ac:dyDescent="0.25">
      <c r="A1564" s="35"/>
      <c r="B1564" s="38"/>
      <c r="C1564" s="38"/>
      <c r="D1564" s="25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</row>
    <row r="1565" spans="1:23" s="18" customFormat="1" x14ac:dyDescent="0.25">
      <c r="A1565" s="35"/>
      <c r="B1565" s="38"/>
      <c r="C1565" s="38"/>
      <c r="D1565" s="25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</row>
    <row r="1566" spans="1:23" s="18" customFormat="1" x14ac:dyDescent="0.25">
      <c r="A1566" s="35"/>
      <c r="B1566" s="38"/>
      <c r="C1566" s="38"/>
      <c r="D1566" s="25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</row>
    <row r="1567" spans="1:23" s="18" customFormat="1" x14ac:dyDescent="0.25">
      <c r="A1567" s="35"/>
      <c r="B1567" s="38"/>
      <c r="C1567" s="38"/>
      <c r="D1567" s="25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</row>
    <row r="1568" spans="1:23" s="18" customFormat="1" x14ac:dyDescent="0.25">
      <c r="A1568" s="35"/>
      <c r="B1568" s="38"/>
      <c r="C1568" s="38"/>
      <c r="D1568" s="25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</row>
    <row r="1569" spans="1:23" s="18" customFormat="1" x14ac:dyDescent="0.25">
      <c r="A1569" s="35"/>
      <c r="B1569" s="38"/>
      <c r="C1569" s="38"/>
      <c r="D1569" s="25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</row>
    <row r="1570" spans="1:23" s="18" customFormat="1" x14ac:dyDescent="0.25">
      <c r="A1570" s="35"/>
      <c r="B1570" s="38"/>
      <c r="C1570" s="38"/>
      <c r="D1570" s="25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</row>
    <row r="1571" spans="1:23" s="18" customFormat="1" x14ac:dyDescent="0.25">
      <c r="A1571" s="35"/>
      <c r="B1571" s="38"/>
      <c r="C1571" s="38"/>
      <c r="D1571" s="25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</row>
    <row r="1572" spans="1:23" s="18" customFormat="1" x14ac:dyDescent="0.25">
      <c r="A1572" s="35"/>
      <c r="B1572" s="38"/>
      <c r="C1572" s="38"/>
      <c r="D1572" s="25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</row>
    <row r="1573" spans="1:23" s="18" customFormat="1" x14ac:dyDescent="0.25">
      <c r="A1573" s="35"/>
      <c r="B1573" s="38"/>
      <c r="C1573" s="38"/>
      <c r="D1573" s="25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</row>
    <row r="1574" spans="1:23" s="18" customFormat="1" x14ac:dyDescent="0.25">
      <c r="A1574" s="35"/>
      <c r="B1574" s="38"/>
      <c r="C1574" s="38"/>
      <c r="D1574" s="25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</row>
    <row r="1575" spans="1:23" s="18" customFormat="1" x14ac:dyDescent="0.25">
      <c r="A1575" s="35"/>
      <c r="B1575" s="38"/>
      <c r="C1575" s="38"/>
      <c r="D1575" s="25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</row>
    <row r="1576" spans="1:23" s="18" customFormat="1" x14ac:dyDescent="0.25">
      <c r="A1576" s="35"/>
      <c r="B1576" s="38"/>
      <c r="C1576" s="38"/>
      <c r="D1576" s="25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</row>
    <row r="1577" spans="1:23" s="18" customFormat="1" x14ac:dyDescent="0.25">
      <c r="A1577" s="35"/>
      <c r="B1577" s="38"/>
      <c r="C1577" s="38"/>
      <c r="D1577" s="25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</row>
    <row r="1578" spans="1:23" s="18" customFormat="1" x14ac:dyDescent="0.25">
      <c r="A1578" s="35"/>
      <c r="B1578" s="38"/>
      <c r="C1578" s="38"/>
      <c r="D1578" s="25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</row>
    <row r="1579" spans="1:23" s="18" customFormat="1" x14ac:dyDescent="0.25">
      <c r="A1579" s="35"/>
      <c r="B1579" s="38"/>
      <c r="C1579" s="38"/>
      <c r="D1579" s="25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</row>
    <row r="1580" spans="1:23" s="18" customFormat="1" x14ac:dyDescent="0.25">
      <c r="A1580" s="35"/>
      <c r="B1580" s="38"/>
      <c r="C1580" s="38"/>
      <c r="D1580" s="25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</row>
    <row r="1581" spans="1:23" s="18" customFormat="1" x14ac:dyDescent="0.25">
      <c r="A1581" s="35"/>
      <c r="B1581" s="38"/>
      <c r="C1581" s="38"/>
      <c r="D1581" s="25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</row>
    <row r="1582" spans="1:23" s="18" customFormat="1" x14ac:dyDescent="0.25">
      <c r="A1582" s="35"/>
      <c r="B1582" s="38"/>
      <c r="C1582" s="38"/>
      <c r="D1582" s="25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</row>
    <row r="1583" spans="1:23" s="18" customFormat="1" x14ac:dyDescent="0.25">
      <c r="A1583" s="35"/>
      <c r="B1583" s="38"/>
      <c r="C1583" s="38"/>
      <c r="D1583" s="25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</row>
    <row r="1584" spans="1:23" s="18" customFormat="1" x14ac:dyDescent="0.25">
      <c r="A1584" s="35"/>
      <c r="B1584" s="38"/>
      <c r="C1584" s="38"/>
      <c r="D1584" s="25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</row>
    <row r="1585" spans="1:23" s="18" customFormat="1" x14ac:dyDescent="0.25">
      <c r="A1585" s="35"/>
      <c r="B1585" s="38"/>
      <c r="C1585" s="38"/>
      <c r="D1585" s="25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</row>
    <row r="1586" spans="1:23" s="18" customFormat="1" x14ac:dyDescent="0.25">
      <c r="A1586" s="35"/>
      <c r="B1586" s="38"/>
      <c r="C1586" s="38"/>
      <c r="D1586" s="25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</row>
    <row r="1587" spans="1:23" s="18" customFormat="1" x14ac:dyDescent="0.25">
      <c r="A1587" s="35"/>
      <c r="B1587" s="38"/>
      <c r="C1587" s="38"/>
      <c r="D1587" s="25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</row>
    <row r="1588" spans="1:23" s="18" customFormat="1" x14ac:dyDescent="0.25">
      <c r="A1588" s="35"/>
      <c r="B1588" s="38"/>
      <c r="C1588" s="38"/>
      <c r="D1588" s="25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</row>
    <row r="1589" spans="1:23" s="18" customFormat="1" x14ac:dyDescent="0.25">
      <c r="A1589" s="35"/>
      <c r="B1589" s="38"/>
      <c r="C1589" s="38"/>
      <c r="D1589" s="25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</row>
    <row r="1590" spans="1:23" s="18" customFormat="1" x14ac:dyDescent="0.25">
      <c r="A1590" s="35"/>
      <c r="B1590" s="38"/>
      <c r="C1590" s="38"/>
      <c r="D1590" s="25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</row>
    <row r="1591" spans="1:23" s="18" customFormat="1" x14ac:dyDescent="0.25">
      <c r="A1591" s="35"/>
      <c r="B1591" s="38"/>
      <c r="C1591" s="38"/>
      <c r="D1591" s="25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</row>
    <row r="1592" spans="1:23" s="18" customFormat="1" x14ac:dyDescent="0.25">
      <c r="A1592" s="35"/>
      <c r="B1592" s="38"/>
      <c r="C1592" s="38"/>
      <c r="D1592" s="25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</row>
    <row r="1593" spans="1:23" s="18" customFormat="1" x14ac:dyDescent="0.25">
      <c r="A1593" s="35"/>
      <c r="B1593" s="38"/>
      <c r="C1593" s="38"/>
      <c r="D1593" s="25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</row>
    <row r="1594" spans="1:23" s="18" customFormat="1" x14ac:dyDescent="0.25">
      <c r="A1594" s="35"/>
      <c r="B1594" s="38"/>
      <c r="C1594" s="38"/>
      <c r="D1594" s="25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</row>
    <row r="1595" spans="1:23" s="18" customFormat="1" x14ac:dyDescent="0.25">
      <c r="A1595" s="35"/>
      <c r="B1595" s="38"/>
      <c r="C1595" s="38"/>
      <c r="D1595" s="25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</row>
    <row r="1596" spans="1:23" s="18" customFormat="1" x14ac:dyDescent="0.25">
      <c r="A1596" s="35"/>
      <c r="B1596" s="38"/>
      <c r="C1596" s="38"/>
      <c r="D1596" s="25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</row>
    <row r="1597" spans="1:23" s="18" customFormat="1" x14ac:dyDescent="0.25">
      <c r="A1597" s="35"/>
      <c r="B1597" s="38"/>
      <c r="C1597" s="38"/>
      <c r="D1597" s="25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</row>
    <row r="1598" spans="1:23" s="18" customFormat="1" x14ac:dyDescent="0.25">
      <c r="A1598" s="35"/>
      <c r="B1598" s="38"/>
      <c r="C1598" s="38"/>
      <c r="D1598" s="25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</row>
    <row r="1599" spans="1:23" s="18" customFormat="1" x14ac:dyDescent="0.25">
      <c r="A1599" s="35"/>
      <c r="B1599" s="38"/>
      <c r="C1599" s="38"/>
      <c r="D1599" s="25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</row>
    <row r="1600" spans="1:23" s="18" customFormat="1" x14ac:dyDescent="0.25">
      <c r="A1600" s="35"/>
      <c r="B1600" s="38"/>
      <c r="C1600" s="38"/>
      <c r="D1600" s="25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</row>
    <row r="1601" spans="1:23" s="18" customFormat="1" x14ac:dyDescent="0.25">
      <c r="A1601" s="35"/>
      <c r="B1601" s="38"/>
      <c r="C1601" s="38"/>
      <c r="D1601" s="25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</row>
    <row r="1602" spans="1:23" s="18" customFormat="1" x14ac:dyDescent="0.25">
      <c r="A1602" s="35"/>
      <c r="B1602" s="38"/>
      <c r="C1602" s="38"/>
      <c r="D1602" s="25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</row>
    <row r="1603" spans="1:23" s="18" customFormat="1" x14ac:dyDescent="0.25">
      <c r="A1603" s="35"/>
      <c r="B1603" s="38"/>
      <c r="C1603" s="38"/>
      <c r="D1603" s="25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</row>
    <row r="1604" spans="1:23" s="18" customFormat="1" x14ac:dyDescent="0.25">
      <c r="A1604" s="35"/>
      <c r="B1604" s="38"/>
      <c r="C1604" s="38"/>
      <c r="D1604" s="25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</row>
    <row r="1605" spans="1:23" s="18" customFormat="1" x14ac:dyDescent="0.25">
      <c r="A1605" s="35"/>
      <c r="B1605" s="38"/>
      <c r="C1605" s="38"/>
      <c r="D1605" s="25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</row>
    <row r="1606" spans="1:23" s="18" customFormat="1" x14ac:dyDescent="0.25">
      <c r="A1606" s="35"/>
      <c r="B1606" s="38"/>
      <c r="C1606" s="38"/>
      <c r="D1606" s="25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</row>
    <row r="1607" spans="1:23" s="18" customFormat="1" x14ac:dyDescent="0.25">
      <c r="A1607" s="35"/>
      <c r="B1607" s="38"/>
      <c r="C1607" s="38"/>
      <c r="D1607" s="25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</row>
    <row r="1608" spans="1:23" s="18" customFormat="1" x14ac:dyDescent="0.25">
      <c r="A1608" s="35"/>
      <c r="B1608" s="38"/>
      <c r="C1608" s="38"/>
      <c r="D1608" s="25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</row>
    <row r="1609" spans="1:23" s="18" customFormat="1" x14ac:dyDescent="0.25">
      <c r="A1609" s="35"/>
      <c r="B1609" s="38"/>
      <c r="C1609" s="38"/>
      <c r="D1609" s="25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</row>
    <row r="1610" spans="1:23" s="18" customFormat="1" x14ac:dyDescent="0.25">
      <c r="A1610" s="35"/>
      <c r="B1610" s="38"/>
      <c r="C1610" s="38"/>
      <c r="D1610" s="25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</row>
    <row r="1611" spans="1:23" s="18" customFormat="1" x14ac:dyDescent="0.25">
      <c r="A1611" s="35"/>
      <c r="B1611" s="38"/>
      <c r="C1611" s="38"/>
      <c r="D1611" s="25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</row>
    <row r="1612" spans="1:23" s="18" customFormat="1" x14ac:dyDescent="0.25">
      <c r="A1612" s="35"/>
      <c r="B1612" s="38"/>
      <c r="C1612" s="38"/>
      <c r="D1612" s="25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</row>
    <row r="1613" spans="1:23" s="18" customFormat="1" x14ac:dyDescent="0.25">
      <c r="A1613" s="35"/>
      <c r="B1613" s="38"/>
      <c r="C1613" s="38"/>
      <c r="D1613" s="25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</row>
    <row r="1614" spans="1:23" s="18" customFormat="1" x14ac:dyDescent="0.25">
      <c r="A1614" s="35"/>
      <c r="B1614" s="38"/>
      <c r="C1614" s="38"/>
      <c r="D1614" s="25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</row>
    <row r="1615" spans="1:23" s="18" customFormat="1" x14ac:dyDescent="0.25">
      <c r="A1615" s="35"/>
      <c r="B1615" s="38"/>
      <c r="C1615" s="38"/>
      <c r="D1615" s="25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</row>
    <row r="1616" spans="1:23" s="18" customFormat="1" x14ac:dyDescent="0.25">
      <c r="A1616" s="35"/>
      <c r="B1616" s="38"/>
      <c r="C1616" s="38"/>
      <c r="D1616" s="25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</row>
    <row r="1617" spans="1:23" s="18" customFormat="1" x14ac:dyDescent="0.25">
      <c r="A1617" s="35"/>
      <c r="B1617" s="38"/>
      <c r="C1617" s="38"/>
      <c r="D1617" s="25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</row>
    <row r="1618" spans="1:23" s="18" customFormat="1" x14ac:dyDescent="0.25">
      <c r="A1618" s="35"/>
      <c r="B1618" s="38"/>
      <c r="C1618" s="38"/>
      <c r="D1618" s="25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</row>
    <row r="1619" spans="1:23" s="18" customFormat="1" x14ac:dyDescent="0.25">
      <c r="A1619" s="35"/>
      <c r="B1619" s="38"/>
      <c r="C1619" s="38"/>
      <c r="D1619" s="25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</row>
    <row r="1620" spans="1:23" s="18" customFormat="1" x14ac:dyDescent="0.25">
      <c r="A1620" s="35"/>
      <c r="B1620" s="38"/>
      <c r="C1620" s="38"/>
      <c r="D1620" s="25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</row>
    <row r="1621" spans="1:23" s="18" customFormat="1" x14ac:dyDescent="0.25">
      <c r="A1621" s="35"/>
      <c r="B1621" s="38"/>
      <c r="C1621" s="38"/>
      <c r="D1621" s="25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</row>
    <row r="1622" spans="1:23" s="18" customFormat="1" x14ac:dyDescent="0.25">
      <c r="A1622" s="35"/>
      <c r="B1622" s="38"/>
      <c r="C1622" s="38"/>
      <c r="D1622" s="25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</row>
    <row r="1623" spans="1:23" s="18" customFormat="1" x14ac:dyDescent="0.25">
      <c r="A1623" s="35"/>
      <c r="B1623" s="38"/>
      <c r="C1623" s="38"/>
      <c r="D1623" s="25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</row>
    <row r="1624" spans="1:23" s="18" customFormat="1" x14ac:dyDescent="0.25">
      <c r="A1624" s="35"/>
      <c r="B1624" s="38"/>
      <c r="C1624" s="38"/>
      <c r="D1624" s="25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</row>
    <row r="1625" spans="1:23" s="18" customFormat="1" x14ac:dyDescent="0.25">
      <c r="A1625" s="35"/>
      <c r="B1625" s="38"/>
      <c r="C1625" s="38"/>
      <c r="D1625" s="25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</row>
    <row r="1626" spans="1:23" s="18" customFormat="1" x14ac:dyDescent="0.25">
      <c r="A1626" s="35"/>
      <c r="B1626" s="38"/>
      <c r="C1626" s="38"/>
      <c r="D1626" s="25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</row>
    <row r="1627" spans="1:23" s="18" customFormat="1" x14ac:dyDescent="0.25">
      <c r="A1627" s="35"/>
      <c r="B1627" s="38"/>
      <c r="C1627" s="38"/>
      <c r="D1627" s="25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</row>
    <row r="1628" spans="1:23" s="18" customFormat="1" x14ac:dyDescent="0.25">
      <c r="A1628" s="35"/>
      <c r="B1628" s="38"/>
      <c r="C1628" s="38"/>
      <c r="D1628" s="25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</row>
    <row r="1629" spans="1:23" s="18" customFormat="1" x14ac:dyDescent="0.25">
      <c r="A1629" s="35"/>
      <c r="B1629" s="38"/>
      <c r="C1629" s="38"/>
      <c r="D1629" s="25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</row>
    <row r="1630" spans="1:23" s="18" customFormat="1" x14ac:dyDescent="0.25">
      <c r="A1630" s="35"/>
      <c r="B1630" s="38"/>
      <c r="C1630" s="38"/>
      <c r="D1630" s="25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</row>
    <row r="1631" spans="1:23" s="18" customFormat="1" x14ac:dyDescent="0.25">
      <c r="A1631" s="35"/>
      <c r="B1631" s="38"/>
      <c r="C1631" s="38"/>
      <c r="D1631" s="25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</row>
    <row r="1632" spans="1:23" s="18" customFormat="1" x14ac:dyDescent="0.25">
      <c r="A1632" s="35"/>
      <c r="B1632" s="38"/>
      <c r="C1632" s="38"/>
      <c r="D1632" s="25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</row>
    <row r="1633" spans="1:23" s="18" customFormat="1" x14ac:dyDescent="0.25">
      <c r="A1633" s="35"/>
      <c r="B1633" s="38"/>
      <c r="C1633" s="38"/>
      <c r="D1633" s="25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</row>
    <row r="1634" spans="1:23" s="18" customFormat="1" x14ac:dyDescent="0.25">
      <c r="A1634" s="35"/>
      <c r="B1634" s="38"/>
      <c r="C1634" s="38"/>
      <c r="D1634" s="25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</row>
    <row r="1635" spans="1:23" s="18" customFormat="1" x14ac:dyDescent="0.25">
      <c r="A1635" s="35"/>
      <c r="B1635" s="38"/>
      <c r="C1635" s="38"/>
      <c r="D1635" s="25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</row>
    <row r="1636" spans="1:23" s="18" customFormat="1" x14ac:dyDescent="0.25">
      <c r="A1636" s="35"/>
      <c r="B1636" s="38"/>
      <c r="C1636" s="38"/>
      <c r="D1636" s="25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</row>
    <row r="1637" spans="1:23" s="18" customFormat="1" x14ac:dyDescent="0.25">
      <c r="A1637" s="35"/>
      <c r="B1637" s="38"/>
      <c r="C1637" s="38"/>
      <c r="D1637" s="25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</row>
    <row r="1638" spans="1:23" s="18" customFormat="1" x14ac:dyDescent="0.25">
      <c r="A1638" s="35"/>
      <c r="B1638" s="38"/>
      <c r="C1638" s="38"/>
      <c r="D1638" s="25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</row>
    <row r="1639" spans="1:23" s="18" customFormat="1" x14ac:dyDescent="0.25">
      <c r="A1639" s="35"/>
      <c r="B1639" s="38"/>
      <c r="C1639" s="38"/>
      <c r="D1639" s="25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</row>
    <row r="1640" spans="1:23" s="18" customFormat="1" x14ac:dyDescent="0.25">
      <c r="A1640" s="35"/>
      <c r="B1640" s="38"/>
      <c r="C1640" s="38"/>
      <c r="D1640" s="25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</row>
    <row r="1641" spans="1:23" s="18" customFormat="1" x14ac:dyDescent="0.25">
      <c r="A1641" s="35"/>
      <c r="B1641" s="38"/>
      <c r="C1641" s="38"/>
      <c r="D1641" s="25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</row>
    <row r="1642" spans="1:23" s="18" customFormat="1" x14ac:dyDescent="0.25">
      <c r="A1642" s="35"/>
      <c r="B1642" s="38"/>
      <c r="C1642" s="38"/>
      <c r="D1642" s="25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</row>
    <row r="1643" spans="1:23" s="18" customFormat="1" x14ac:dyDescent="0.25">
      <c r="A1643" s="35"/>
      <c r="B1643" s="38"/>
      <c r="C1643" s="38"/>
      <c r="D1643" s="25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</row>
    <row r="1644" spans="1:23" s="18" customFormat="1" x14ac:dyDescent="0.25">
      <c r="A1644" s="35"/>
      <c r="B1644" s="38"/>
      <c r="C1644" s="38"/>
      <c r="D1644" s="25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</row>
    <row r="1645" spans="1:23" s="18" customFormat="1" x14ac:dyDescent="0.25">
      <c r="A1645" s="35"/>
      <c r="B1645" s="38"/>
      <c r="C1645" s="38"/>
      <c r="D1645" s="25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</row>
    <row r="1646" spans="1:23" s="18" customFormat="1" x14ac:dyDescent="0.25">
      <c r="A1646" s="35"/>
      <c r="B1646" s="38"/>
      <c r="C1646" s="38"/>
      <c r="D1646" s="25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</row>
    <row r="1647" spans="1:23" s="18" customFormat="1" x14ac:dyDescent="0.25">
      <c r="A1647" s="35"/>
      <c r="B1647" s="38"/>
      <c r="C1647" s="38"/>
      <c r="D1647" s="25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</row>
    <row r="1648" spans="1:23" s="18" customFormat="1" x14ac:dyDescent="0.25">
      <c r="A1648" s="35"/>
      <c r="B1648" s="38"/>
      <c r="C1648" s="38"/>
      <c r="D1648" s="25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</row>
    <row r="1649" spans="1:23" s="18" customFormat="1" x14ac:dyDescent="0.25">
      <c r="A1649" s="35"/>
      <c r="B1649" s="38"/>
      <c r="C1649" s="38"/>
      <c r="D1649" s="25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</row>
    <row r="1650" spans="1:23" s="18" customFormat="1" x14ac:dyDescent="0.25">
      <c r="A1650" s="35"/>
      <c r="B1650" s="38"/>
      <c r="C1650" s="38"/>
      <c r="D1650" s="25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</row>
    <row r="1651" spans="1:23" s="18" customFormat="1" x14ac:dyDescent="0.25">
      <c r="A1651" s="35"/>
      <c r="B1651" s="38"/>
      <c r="C1651" s="38"/>
      <c r="D1651" s="25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</row>
    <row r="1652" spans="1:23" s="18" customFormat="1" x14ac:dyDescent="0.25">
      <c r="A1652" s="35"/>
      <c r="B1652" s="38"/>
      <c r="C1652" s="38"/>
      <c r="D1652" s="25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</row>
    <row r="1653" spans="1:23" s="18" customFormat="1" x14ac:dyDescent="0.25">
      <c r="A1653" s="35"/>
      <c r="B1653" s="38"/>
      <c r="C1653" s="38"/>
      <c r="D1653" s="25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</row>
    <row r="1654" spans="1:23" s="18" customFormat="1" x14ac:dyDescent="0.25">
      <c r="A1654" s="35"/>
      <c r="B1654" s="38"/>
      <c r="C1654" s="38"/>
      <c r="D1654" s="25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</row>
    <row r="1655" spans="1:23" s="18" customFormat="1" x14ac:dyDescent="0.25">
      <c r="A1655" s="35"/>
      <c r="B1655" s="38"/>
      <c r="C1655" s="38"/>
      <c r="D1655" s="25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</row>
    <row r="1656" spans="1:23" s="18" customFormat="1" x14ac:dyDescent="0.25">
      <c r="A1656" s="35"/>
      <c r="B1656" s="38"/>
      <c r="C1656" s="38"/>
      <c r="D1656" s="25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</row>
    <row r="1657" spans="1:23" s="18" customFormat="1" x14ac:dyDescent="0.25">
      <c r="A1657" s="35"/>
      <c r="B1657" s="38"/>
      <c r="C1657" s="38"/>
      <c r="D1657" s="25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</row>
    <row r="1658" spans="1:23" s="18" customFormat="1" x14ac:dyDescent="0.25">
      <c r="A1658" s="35"/>
      <c r="B1658" s="38"/>
      <c r="C1658" s="38"/>
      <c r="D1658" s="25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</row>
    <row r="1659" spans="1:23" s="18" customFormat="1" x14ac:dyDescent="0.25">
      <c r="A1659" s="35"/>
      <c r="B1659" s="38"/>
      <c r="C1659" s="38"/>
      <c r="D1659" s="25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</row>
    <row r="1660" spans="1:23" s="18" customFormat="1" x14ac:dyDescent="0.25">
      <c r="A1660" s="35"/>
      <c r="B1660" s="38"/>
      <c r="C1660" s="38"/>
      <c r="D1660" s="25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</row>
    <row r="1661" spans="1:23" s="18" customFormat="1" x14ac:dyDescent="0.25">
      <c r="A1661" s="35"/>
      <c r="B1661" s="38"/>
      <c r="C1661" s="38"/>
      <c r="D1661" s="25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</row>
    <row r="1662" spans="1:23" s="18" customFormat="1" x14ac:dyDescent="0.25">
      <c r="A1662" s="35"/>
      <c r="B1662" s="38"/>
      <c r="C1662" s="38"/>
      <c r="D1662" s="25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</row>
  </sheetData>
  <mergeCells count="39">
    <mergeCell ref="S1:Y1"/>
    <mergeCell ref="S5:X5"/>
    <mergeCell ref="D14:D17"/>
    <mergeCell ref="S3:Y3"/>
    <mergeCell ref="S4:Y4"/>
    <mergeCell ref="Y14:Y17"/>
    <mergeCell ref="A10:Y10"/>
    <mergeCell ref="A11:Y11"/>
    <mergeCell ref="A12:Y12"/>
    <mergeCell ref="E15:G15"/>
    <mergeCell ref="N16:N17"/>
    <mergeCell ref="O16:P16"/>
    <mergeCell ref="Q16:Q17"/>
    <mergeCell ref="F16:G16"/>
    <mergeCell ref="L15:Q15"/>
    <mergeCell ref="H16:H17"/>
    <mergeCell ref="B14:B17"/>
    <mergeCell ref="K14:K17"/>
    <mergeCell ref="C14:C17"/>
    <mergeCell ref="A14:A17"/>
    <mergeCell ref="X14:X17"/>
    <mergeCell ref="L14:W14"/>
    <mergeCell ref="I16:J16"/>
    <mergeCell ref="R15:W15"/>
    <mergeCell ref="R16:R17"/>
    <mergeCell ref="S16:S17"/>
    <mergeCell ref="T16:T17"/>
    <mergeCell ref="U16:V16"/>
    <mergeCell ref="W16:W17"/>
    <mergeCell ref="H15:J15"/>
    <mergeCell ref="E14:J14"/>
    <mergeCell ref="E16:E17"/>
    <mergeCell ref="L16:L17"/>
    <mergeCell ref="M16:M17"/>
    <mergeCell ref="M3:Q3"/>
    <mergeCell ref="M4:Q4"/>
    <mergeCell ref="M5:Q5"/>
    <mergeCell ref="M6:Q6"/>
    <mergeCell ref="M8:Q8"/>
  </mergeCells>
  <phoneticPr fontId="2" type="noConversion"/>
  <printOptions horizontalCentered="1"/>
  <pageMargins left="0" right="0" top="0.70866141732283472" bottom="0.47244094488188981" header="0.47244094488188981" footer="0.19685039370078741"/>
  <pageSetup paperSize="9" scale="34" fitToHeight="100" orientation="landscape" useFirstPageNumber="1" r:id="rId1"/>
  <headerFooter scaleWithDoc="0" alignWithMargins="0">
    <oddFooter>&amp;R&amp;9Сторінка &amp;P</oddFooter>
  </headerFooter>
  <rowBreaks count="2" manualBreakCount="2">
    <brk id="33" max="24" man="1"/>
    <brk id="5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U227"/>
  <sheetViews>
    <sheetView showGridLines="0" showZeros="0" tabSelected="1" view="pageBreakPreview" topLeftCell="A215" zoomScale="82" zoomScaleNormal="87" zoomScaleSheetLayoutView="82" workbookViewId="0">
      <selection activeCell="D225" sqref="D225"/>
    </sheetView>
  </sheetViews>
  <sheetFormatPr defaultColWidth="9.1640625" defaultRowHeight="15.75" x14ac:dyDescent="0.25"/>
  <cols>
    <col min="1" max="1" width="16.33203125" style="3" customWidth="1"/>
    <col min="2" max="2" width="15.1640625" style="1" customWidth="1"/>
    <col min="3" max="3" width="68.33203125" style="4" customWidth="1"/>
    <col min="4" max="4" width="21.5" style="2" customWidth="1"/>
    <col min="5" max="5" width="20.5" style="2" customWidth="1"/>
    <col min="6" max="6" width="17.6640625" style="2" customWidth="1"/>
    <col min="7" max="7" width="19.83203125" style="2" customWidth="1"/>
    <col min="8" max="8" width="19.1640625" style="2" customWidth="1"/>
    <col min="9" max="9" width="18.1640625" style="2" customWidth="1"/>
    <col min="10" max="10" width="9.33203125" style="2" customWidth="1"/>
    <col min="11" max="11" width="19.5" style="2" customWidth="1"/>
    <col min="12" max="12" width="19.1640625" style="2" customWidth="1"/>
    <col min="13" max="13" width="17.83203125" style="2" customWidth="1"/>
    <col min="14" max="14" width="16.1640625" style="2" customWidth="1"/>
    <col min="15" max="15" width="14" style="2" customWidth="1"/>
    <col min="16" max="16" width="19.5" style="2" customWidth="1"/>
    <col min="17" max="17" width="17.83203125" style="2" customWidth="1"/>
    <col min="18" max="18" width="17.33203125" style="2" customWidth="1"/>
    <col min="19" max="19" width="17.1640625" style="2" customWidth="1"/>
    <col min="20" max="20" width="16.1640625" style="2" customWidth="1"/>
    <col min="21" max="21" width="13.5" style="2" customWidth="1"/>
    <col min="22" max="22" width="18" style="2" customWidth="1"/>
    <col min="23" max="23" width="9" style="2" customWidth="1"/>
    <col min="24" max="24" width="20" style="2" customWidth="1"/>
    <col min="25" max="16384" width="9.1640625" style="2"/>
  </cols>
  <sheetData>
    <row r="1" spans="1:24" ht="33" x14ac:dyDescent="0.45">
      <c r="L1" s="240"/>
      <c r="M1" s="240"/>
      <c r="N1" s="240"/>
      <c r="O1" s="240"/>
      <c r="P1" s="240"/>
      <c r="Q1" s="239" t="s">
        <v>580</v>
      </c>
      <c r="R1" s="239"/>
      <c r="S1" s="239"/>
      <c r="T1" s="239"/>
      <c r="U1" s="239"/>
      <c r="V1" s="199"/>
    </row>
    <row r="2" spans="1:24" ht="27" customHeight="1" x14ac:dyDescent="0.25">
      <c r="L2" s="51"/>
      <c r="M2" s="51"/>
      <c r="N2" s="51"/>
      <c r="O2" s="51"/>
      <c r="P2" s="51"/>
      <c r="Q2" s="200" t="s">
        <v>548</v>
      </c>
      <c r="R2" s="200"/>
      <c r="S2" s="200"/>
      <c r="T2" s="200"/>
      <c r="U2" s="200"/>
      <c r="V2" s="200"/>
    </row>
    <row r="3" spans="1:24" ht="26.25" customHeight="1" x14ac:dyDescent="0.45">
      <c r="L3" s="216"/>
      <c r="M3" s="216"/>
      <c r="N3" s="216"/>
      <c r="O3" s="216"/>
      <c r="P3" s="216"/>
      <c r="Q3" s="237" t="s">
        <v>577</v>
      </c>
      <c r="R3" s="237"/>
      <c r="S3" s="237"/>
      <c r="T3" s="237"/>
      <c r="U3" s="237"/>
      <c r="V3" s="237"/>
      <c r="W3" s="237"/>
    </row>
    <row r="4" spans="1:24" ht="26.25" customHeight="1" x14ac:dyDescent="0.45">
      <c r="L4" s="216"/>
      <c r="M4" s="216"/>
      <c r="N4" s="216"/>
      <c r="O4" s="216"/>
      <c r="P4" s="216"/>
      <c r="Q4" s="201" t="s">
        <v>547</v>
      </c>
      <c r="R4" s="201"/>
      <c r="S4" s="201"/>
      <c r="T4" s="201"/>
      <c r="U4" s="201"/>
      <c r="V4" s="201"/>
    </row>
    <row r="5" spans="1:24" ht="29.25" customHeight="1" x14ac:dyDescent="0.45">
      <c r="L5" s="216"/>
      <c r="M5" s="216"/>
      <c r="N5" s="216"/>
      <c r="O5" s="216"/>
      <c r="P5" s="216"/>
      <c r="Q5" s="201" t="s">
        <v>550</v>
      </c>
      <c r="R5" s="201"/>
      <c r="S5" s="201"/>
      <c r="T5" s="201"/>
      <c r="U5" s="202"/>
      <c r="V5" s="201"/>
    </row>
    <row r="6" spans="1:24" ht="29.25" customHeight="1" x14ac:dyDescent="0.45">
      <c r="L6" s="216"/>
      <c r="M6" s="216"/>
      <c r="N6" s="216"/>
      <c r="O6" s="216"/>
      <c r="P6" s="216"/>
      <c r="Q6" s="201" t="s">
        <v>549</v>
      </c>
      <c r="R6" s="201"/>
      <c r="S6" s="201"/>
      <c r="T6" s="201"/>
      <c r="U6" s="202"/>
      <c r="V6" s="201"/>
    </row>
    <row r="7" spans="1:24" ht="29.25" customHeight="1" x14ac:dyDescent="0.4">
      <c r="L7" s="59"/>
      <c r="M7" s="59"/>
      <c r="N7" s="59"/>
      <c r="O7" s="59"/>
      <c r="P7" s="59"/>
      <c r="R7" s="62"/>
      <c r="S7" s="62"/>
      <c r="T7" s="62"/>
      <c r="U7" s="62"/>
      <c r="V7" s="62"/>
    </row>
    <row r="8" spans="1:24" ht="29.25" customHeight="1" x14ac:dyDescent="0.4">
      <c r="L8" s="216"/>
      <c r="M8" s="216"/>
      <c r="N8" s="216"/>
      <c r="O8" s="216"/>
      <c r="P8" s="216"/>
      <c r="R8" s="67"/>
      <c r="S8" s="67"/>
      <c r="T8" s="67"/>
      <c r="U8" s="67"/>
      <c r="V8" s="67"/>
    </row>
    <row r="9" spans="1:24" ht="29.25" customHeight="1" x14ac:dyDescent="0.25">
      <c r="L9" s="51"/>
      <c r="M9" s="51"/>
      <c r="N9" s="51"/>
      <c r="O9" s="51"/>
      <c r="P9" s="51"/>
      <c r="R9" s="51"/>
      <c r="S9" s="51"/>
      <c r="T9" s="51"/>
      <c r="U9" s="51"/>
      <c r="V9" s="51"/>
    </row>
    <row r="10" spans="1:24" ht="105.75" customHeight="1" x14ac:dyDescent="0.25">
      <c r="A10" s="241" t="s">
        <v>546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1:24" ht="37.5" customHeight="1" x14ac:dyDescent="0.25">
      <c r="A11" s="242" t="s">
        <v>582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1:24" ht="27.75" customHeight="1" x14ac:dyDescent="0.25">
      <c r="A12" s="243" t="s">
        <v>525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ht="21" customHeight="1" x14ac:dyDescent="0.25">
      <c r="A13" s="41"/>
      <c r="B13" s="41"/>
      <c r="C13" s="37"/>
      <c r="D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4" s="8" customFormat="1" ht="31.5" customHeight="1" x14ac:dyDescent="0.3">
      <c r="A14" s="5"/>
      <c r="B14" s="6"/>
      <c r="C14" s="7"/>
      <c r="W14" s="6" t="s">
        <v>361</v>
      </c>
    </row>
    <row r="15" spans="1:24" s="8" customFormat="1" ht="24" customHeight="1" x14ac:dyDescent="0.3">
      <c r="A15" s="231" t="s">
        <v>575</v>
      </c>
      <c r="B15" s="231" t="s">
        <v>330</v>
      </c>
      <c r="C15" s="231" t="s">
        <v>342</v>
      </c>
      <c r="D15" s="226" t="s">
        <v>227</v>
      </c>
      <c r="E15" s="226"/>
      <c r="F15" s="226"/>
      <c r="G15" s="226"/>
      <c r="H15" s="226"/>
      <c r="I15" s="226"/>
      <c r="J15" s="220" t="s">
        <v>574</v>
      </c>
      <c r="K15" s="226" t="s">
        <v>228</v>
      </c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0" t="s">
        <v>551</v>
      </c>
      <c r="X15" s="226" t="s">
        <v>229</v>
      </c>
    </row>
    <row r="16" spans="1:24" s="32" customFormat="1" ht="68.25" customHeight="1" x14ac:dyDescent="0.25">
      <c r="A16" s="231"/>
      <c r="B16" s="231"/>
      <c r="C16" s="231"/>
      <c r="D16" s="228" t="s">
        <v>542</v>
      </c>
      <c r="E16" s="229"/>
      <c r="F16" s="230"/>
      <c r="G16" s="228" t="s">
        <v>543</v>
      </c>
      <c r="H16" s="229"/>
      <c r="I16" s="230"/>
      <c r="J16" s="221"/>
      <c r="K16" s="228" t="s">
        <v>542</v>
      </c>
      <c r="L16" s="229"/>
      <c r="M16" s="229"/>
      <c r="N16" s="229"/>
      <c r="O16" s="229"/>
      <c r="P16" s="230"/>
      <c r="Q16" s="228" t="s">
        <v>543</v>
      </c>
      <c r="R16" s="229"/>
      <c r="S16" s="229"/>
      <c r="T16" s="229"/>
      <c r="U16" s="229"/>
      <c r="V16" s="230"/>
      <c r="W16" s="221"/>
      <c r="X16" s="226"/>
    </row>
    <row r="17" spans="1:24" s="32" customFormat="1" ht="29.25" customHeight="1" x14ac:dyDescent="0.25">
      <c r="A17" s="231"/>
      <c r="B17" s="231"/>
      <c r="C17" s="231"/>
      <c r="D17" s="214" t="s">
        <v>331</v>
      </c>
      <c r="E17" s="214" t="s">
        <v>231</v>
      </c>
      <c r="F17" s="214"/>
      <c r="G17" s="214" t="s">
        <v>331</v>
      </c>
      <c r="H17" s="214" t="s">
        <v>231</v>
      </c>
      <c r="I17" s="214"/>
      <c r="J17" s="221"/>
      <c r="K17" s="215" t="s">
        <v>331</v>
      </c>
      <c r="L17" s="215" t="s">
        <v>332</v>
      </c>
      <c r="M17" s="215" t="s">
        <v>544</v>
      </c>
      <c r="N17" s="215" t="s">
        <v>231</v>
      </c>
      <c r="O17" s="215"/>
      <c r="P17" s="215" t="s">
        <v>232</v>
      </c>
      <c r="Q17" s="215" t="s">
        <v>331</v>
      </c>
      <c r="R17" s="215" t="s">
        <v>332</v>
      </c>
      <c r="S17" s="215" t="s">
        <v>544</v>
      </c>
      <c r="T17" s="215" t="s">
        <v>231</v>
      </c>
      <c r="U17" s="215"/>
      <c r="V17" s="215" t="s">
        <v>232</v>
      </c>
      <c r="W17" s="221"/>
      <c r="X17" s="226"/>
    </row>
    <row r="18" spans="1:24" s="32" customFormat="1" ht="96.75" customHeight="1" x14ac:dyDescent="0.25">
      <c r="A18" s="231"/>
      <c r="B18" s="231"/>
      <c r="C18" s="231"/>
      <c r="D18" s="214"/>
      <c r="E18" s="196" t="s">
        <v>233</v>
      </c>
      <c r="F18" s="71" t="s">
        <v>234</v>
      </c>
      <c r="G18" s="214"/>
      <c r="H18" s="196" t="s">
        <v>233</v>
      </c>
      <c r="I18" s="71" t="s">
        <v>234</v>
      </c>
      <c r="J18" s="222"/>
      <c r="K18" s="215"/>
      <c r="L18" s="215"/>
      <c r="M18" s="215"/>
      <c r="N18" s="61" t="s">
        <v>233</v>
      </c>
      <c r="O18" s="61" t="s">
        <v>545</v>
      </c>
      <c r="P18" s="215"/>
      <c r="Q18" s="215"/>
      <c r="R18" s="215"/>
      <c r="S18" s="215"/>
      <c r="T18" s="196" t="s">
        <v>233</v>
      </c>
      <c r="U18" s="61" t="s">
        <v>545</v>
      </c>
      <c r="V18" s="215"/>
      <c r="W18" s="222"/>
      <c r="X18" s="226"/>
    </row>
    <row r="19" spans="1:24" s="32" customFormat="1" ht="21" customHeight="1" x14ac:dyDescent="0.25">
      <c r="A19" s="138" t="s">
        <v>44</v>
      </c>
      <c r="B19" s="139"/>
      <c r="C19" s="140" t="s">
        <v>45</v>
      </c>
      <c r="D19" s="180">
        <f>D20+D21+D22</f>
        <v>260912700</v>
      </c>
      <c r="E19" s="180">
        <f t="shared" ref="E19:X19" si="0">E20+E21+E22</f>
        <v>197271700</v>
      </c>
      <c r="F19" s="180">
        <f t="shared" si="0"/>
        <v>4147100</v>
      </c>
      <c r="G19" s="180">
        <f t="shared" si="0"/>
        <v>59501985.109999999</v>
      </c>
      <c r="H19" s="180">
        <f t="shared" si="0"/>
        <v>46060095.740000002</v>
      </c>
      <c r="I19" s="180">
        <f t="shared" si="0"/>
        <v>1499116.8199999998</v>
      </c>
      <c r="J19" s="181">
        <f t="shared" si="0"/>
        <v>27.800831915227366</v>
      </c>
      <c r="K19" s="180">
        <f t="shared" si="0"/>
        <v>2776000</v>
      </c>
      <c r="L19" s="180">
        <f t="shared" si="0"/>
        <v>876000</v>
      </c>
      <c r="M19" s="180">
        <f t="shared" si="0"/>
        <v>1900000</v>
      </c>
      <c r="N19" s="180">
        <f t="shared" si="0"/>
        <v>1332000</v>
      </c>
      <c r="O19" s="180">
        <f t="shared" si="0"/>
        <v>71500</v>
      </c>
      <c r="P19" s="180">
        <f t="shared" si="0"/>
        <v>876000</v>
      </c>
      <c r="Q19" s="180">
        <f t="shared" si="0"/>
        <v>1229255.75</v>
      </c>
      <c r="R19" s="180">
        <f t="shared" si="0"/>
        <v>0</v>
      </c>
      <c r="S19" s="180">
        <f t="shared" si="0"/>
        <v>1229255.75</v>
      </c>
      <c r="T19" s="180">
        <f t="shared" si="0"/>
        <v>945860.4</v>
      </c>
      <c r="U19" s="180">
        <f t="shared" si="0"/>
        <v>33662.65</v>
      </c>
      <c r="V19" s="180">
        <f t="shared" si="0"/>
        <v>0</v>
      </c>
      <c r="W19" s="182">
        <f t="shared" ref="W19:W73" si="1">Q19/K19*100</f>
        <v>44.281547190201728</v>
      </c>
      <c r="X19" s="180">
        <f t="shared" si="0"/>
        <v>60731240.859999999</v>
      </c>
    </row>
    <row r="20" spans="1:24" ht="40.5" customHeight="1" x14ac:dyDescent="0.25">
      <c r="A20" s="141" t="s">
        <v>121</v>
      </c>
      <c r="B20" s="141" t="s">
        <v>47</v>
      </c>
      <c r="C20" s="142" t="s">
        <v>500</v>
      </c>
      <c r="D20" s="183">
        <f>'дод 2'!E22+'дод 2'!E72+'дод 2'!E111+'дод 2'!E141+'дод 2'!E176+'дод 2'!E183+'дод 2'!E198+'дод 2'!E228+'дод 2'!E232+'дод 2'!E250+'дод 2'!E256+'дод 2'!E259+'дод 2'!E270+'дод 2'!E267</f>
        <v>260277200</v>
      </c>
      <c r="E20" s="183">
        <f>'дод 2'!F22+'дод 2'!F72+'дод 2'!F111+'дод 2'!F141+'дод 2'!F176+'дод 2'!F183+'дод 2'!F198+'дод 2'!F228+'дод 2'!F232+'дод 2'!F250+'дод 2'!F256+'дод 2'!F259+'дод 2'!F270+'дод 2'!F267</f>
        <v>197271700</v>
      </c>
      <c r="F20" s="183">
        <f>'дод 2'!G22+'дод 2'!G72+'дод 2'!G111+'дод 2'!G141+'дод 2'!G176+'дод 2'!G183+'дод 2'!G198+'дод 2'!G228+'дод 2'!G232+'дод 2'!G250+'дод 2'!G256+'дод 2'!G259+'дод 2'!G270+'дод 2'!G267</f>
        <v>4147100</v>
      </c>
      <c r="G20" s="183">
        <f>'дод 2'!H22+'дод 2'!H72+'дод 2'!H111+'дод 2'!H141+'дод 2'!H176+'дод 2'!H183+'дод 2'!H198+'дод 2'!H228+'дод 2'!H232+'дод 2'!H250+'дод 2'!H256+'дод 2'!H259+'дод 2'!H270+'дод 2'!H267</f>
        <v>59480436.109999999</v>
      </c>
      <c r="H20" s="183">
        <f>'дод 2'!I22+'дод 2'!I72+'дод 2'!I111+'дод 2'!I141+'дод 2'!I176+'дод 2'!I183+'дод 2'!I198+'дод 2'!I228+'дод 2'!I232+'дод 2'!I250+'дод 2'!I256+'дод 2'!I259+'дод 2'!I270+'дод 2'!I267</f>
        <v>46060095.740000002</v>
      </c>
      <c r="I20" s="183">
        <f>'дод 2'!J22+'дод 2'!J72+'дод 2'!J111+'дод 2'!J141+'дод 2'!J176+'дод 2'!J183+'дод 2'!J198+'дод 2'!J228+'дод 2'!J232+'дод 2'!J250+'дод 2'!J256+'дод 2'!J259+'дод 2'!J270+'дод 2'!J267</f>
        <v>1499116.8199999998</v>
      </c>
      <c r="J20" s="184">
        <f t="shared" ref="J20:J80" si="2">G20/D20*100</f>
        <v>22.8527262895098</v>
      </c>
      <c r="K20" s="183">
        <f>'дод 2'!L22+'дод 2'!L72+'дод 2'!L111+'дод 2'!L141+'дод 2'!L176+'дод 2'!L183+'дод 2'!L198+'дод 2'!L228+'дод 2'!L232+'дод 2'!L250+'дод 2'!L256+'дод 2'!L259+'дод 2'!L270+'дод 2'!L267</f>
        <v>2776000</v>
      </c>
      <c r="L20" s="183">
        <f>'дод 2'!M22+'дод 2'!M72+'дод 2'!M111+'дод 2'!M141+'дод 2'!M176+'дод 2'!M183+'дод 2'!M198+'дод 2'!M228+'дод 2'!M232+'дод 2'!M250+'дод 2'!M256+'дод 2'!M259+'дод 2'!M270+'дод 2'!M267</f>
        <v>876000</v>
      </c>
      <c r="M20" s="183">
        <f>'дод 2'!N22+'дод 2'!N72+'дод 2'!N111+'дод 2'!N141+'дод 2'!N176+'дод 2'!N183+'дод 2'!N198+'дод 2'!N228+'дод 2'!N232+'дод 2'!N250+'дод 2'!N256+'дод 2'!N259+'дод 2'!N270+'дод 2'!N267</f>
        <v>1900000</v>
      </c>
      <c r="N20" s="183">
        <f>'дод 2'!O22+'дод 2'!O72+'дод 2'!O111+'дод 2'!O141+'дод 2'!O176+'дод 2'!O183+'дод 2'!O198+'дод 2'!O228+'дод 2'!O232+'дод 2'!O250+'дод 2'!O256+'дод 2'!O259+'дод 2'!O270+'дод 2'!O267</f>
        <v>1332000</v>
      </c>
      <c r="O20" s="183">
        <f>'дод 2'!P22+'дод 2'!P72+'дод 2'!P111+'дод 2'!P141+'дод 2'!P176+'дод 2'!P183+'дод 2'!P198+'дод 2'!P228+'дод 2'!P232+'дод 2'!P250+'дод 2'!P256+'дод 2'!P259+'дод 2'!P270+'дод 2'!P267</f>
        <v>71500</v>
      </c>
      <c r="P20" s="183">
        <f>'дод 2'!Q22+'дод 2'!Q72+'дод 2'!Q111+'дод 2'!Q141+'дод 2'!Q176+'дод 2'!Q183+'дод 2'!Q198+'дод 2'!Q228+'дод 2'!Q232+'дод 2'!Q250+'дод 2'!Q256+'дод 2'!Q259+'дод 2'!Q270+'дод 2'!Q267</f>
        <v>876000</v>
      </c>
      <c r="Q20" s="183">
        <f>'дод 2'!R22+'дод 2'!R72+'дод 2'!R111+'дод 2'!R141+'дод 2'!R176+'дод 2'!R183+'дод 2'!R198+'дод 2'!R228+'дод 2'!R232+'дод 2'!R250+'дод 2'!R256+'дод 2'!R259+'дод 2'!R270+'дод 2'!R267</f>
        <v>1229255.75</v>
      </c>
      <c r="R20" s="183">
        <f>'дод 2'!S22+'дод 2'!S72+'дод 2'!S111+'дод 2'!S141+'дод 2'!S176+'дод 2'!S183+'дод 2'!S198+'дод 2'!S228+'дод 2'!S232+'дод 2'!S250+'дод 2'!S256+'дод 2'!S259+'дод 2'!S270+'дод 2'!S267</f>
        <v>0</v>
      </c>
      <c r="S20" s="183">
        <f>'дод 2'!T22+'дод 2'!T72+'дод 2'!T111+'дод 2'!T141+'дод 2'!T176+'дод 2'!T183+'дод 2'!T198+'дод 2'!T228+'дод 2'!T232+'дод 2'!T250+'дод 2'!T256+'дод 2'!T259+'дод 2'!T270+'дод 2'!T267</f>
        <v>1229255.75</v>
      </c>
      <c r="T20" s="183">
        <f>'дод 2'!U22+'дод 2'!U72+'дод 2'!U111+'дод 2'!U141+'дод 2'!U176+'дод 2'!U183+'дод 2'!U198+'дод 2'!U228+'дод 2'!U232+'дод 2'!U250+'дод 2'!U256+'дод 2'!U259+'дод 2'!U270+'дод 2'!U267</f>
        <v>945860.4</v>
      </c>
      <c r="U20" s="183">
        <f>'дод 2'!V22+'дод 2'!V72+'дод 2'!V111+'дод 2'!V141+'дод 2'!V176+'дод 2'!V183+'дод 2'!V198+'дод 2'!V228+'дод 2'!V232+'дод 2'!V250+'дод 2'!V256+'дод 2'!V259+'дод 2'!V270+'дод 2'!V267</f>
        <v>33662.65</v>
      </c>
      <c r="V20" s="183">
        <f>'дод 2'!W22+'дод 2'!W72+'дод 2'!W111+'дод 2'!W141+'дод 2'!W176+'дод 2'!W183+'дод 2'!W198+'дод 2'!W228+'дод 2'!W232+'дод 2'!W250+'дод 2'!W256+'дод 2'!W259+'дод 2'!W270+'дод 2'!W267</f>
        <v>0</v>
      </c>
      <c r="W20" s="185">
        <f t="shared" si="1"/>
        <v>44.281547190201728</v>
      </c>
      <c r="X20" s="186">
        <f t="shared" ref="X20:X80" si="3">G20+Q20</f>
        <v>60709691.859999999</v>
      </c>
    </row>
    <row r="21" spans="1:24" ht="33" customHeight="1" x14ac:dyDescent="0.25">
      <c r="A21" s="143" t="s">
        <v>91</v>
      </c>
      <c r="B21" s="143" t="s">
        <v>461</v>
      </c>
      <c r="C21" s="142" t="s">
        <v>452</v>
      </c>
      <c r="D21" s="183">
        <f>'дод 2'!E23</f>
        <v>200000</v>
      </c>
      <c r="E21" s="183">
        <f>'дод 2'!F23</f>
        <v>0</v>
      </c>
      <c r="F21" s="183">
        <f>'дод 2'!G23</f>
        <v>0</v>
      </c>
      <c r="G21" s="183">
        <f>'дод 2'!H23</f>
        <v>0</v>
      </c>
      <c r="H21" s="183">
        <f>'дод 2'!I23</f>
        <v>0</v>
      </c>
      <c r="I21" s="183">
        <f>'дод 2'!J23</f>
        <v>0</v>
      </c>
      <c r="J21" s="184">
        <f t="shared" si="2"/>
        <v>0</v>
      </c>
      <c r="K21" s="183">
        <f>'дод 2'!L23</f>
        <v>0</v>
      </c>
      <c r="L21" s="183">
        <f>'дод 2'!M23</f>
        <v>0</v>
      </c>
      <c r="M21" s="183">
        <f>'дод 2'!N23</f>
        <v>0</v>
      </c>
      <c r="N21" s="183">
        <f>'дод 2'!O23</f>
        <v>0</v>
      </c>
      <c r="O21" s="183">
        <f>'дод 2'!P23</f>
        <v>0</v>
      </c>
      <c r="P21" s="183">
        <f>'дод 2'!Q23</f>
        <v>0</v>
      </c>
      <c r="Q21" s="183">
        <f>'дод 2'!R23</f>
        <v>0</v>
      </c>
      <c r="R21" s="183">
        <f>'дод 2'!S23</f>
        <v>0</v>
      </c>
      <c r="S21" s="183">
        <f>'дод 2'!T23</f>
        <v>0</v>
      </c>
      <c r="T21" s="183">
        <f>'дод 2'!U23</f>
        <v>0</v>
      </c>
      <c r="U21" s="183">
        <f>'дод 2'!V23</f>
        <v>0</v>
      </c>
      <c r="V21" s="183">
        <f>'дод 2'!W23</f>
        <v>0</v>
      </c>
      <c r="W21" s="185"/>
      <c r="X21" s="186">
        <f t="shared" si="3"/>
        <v>0</v>
      </c>
    </row>
    <row r="22" spans="1:24" ht="22.5" customHeight="1" x14ac:dyDescent="0.25">
      <c r="A22" s="141" t="s">
        <v>46</v>
      </c>
      <c r="B22" s="141" t="s">
        <v>94</v>
      </c>
      <c r="C22" s="142" t="s">
        <v>245</v>
      </c>
      <c r="D22" s="183">
        <f>'дод 2'!E24+'дод 2'!E142</f>
        <v>435500</v>
      </c>
      <c r="E22" s="183">
        <f>'дод 2'!F24+'дод 2'!F142</f>
        <v>0</v>
      </c>
      <c r="F22" s="183">
        <f>'дод 2'!G24+'дод 2'!G142</f>
        <v>0</v>
      </c>
      <c r="G22" s="183">
        <f>'дод 2'!H24+'дод 2'!H142</f>
        <v>21549</v>
      </c>
      <c r="H22" s="183">
        <f>'дод 2'!I24+'дод 2'!I142</f>
        <v>0</v>
      </c>
      <c r="I22" s="183">
        <f>'дод 2'!J24+'дод 2'!J142</f>
        <v>0</v>
      </c>
      <c r="J22" s="184">
        <f t="shared" si="2"/>
        <v>4.9481056257175657</v>
      </c>
      <c r="K22" s="183">
        <f>'дод 2'!L24+'дод 2'!L142</f>
        <v>0</v>
      </c>
      <c r="L22" s="183">
        <f>'дод 2'!M24+'дод 2'!M142</f>
        <v>0</v>
      </c>
      <c r="M22" s="183">
        <f>'дод 2'!N24+'дод 2'!N142</f>
        <v>0</v>
      </c>
      <c r="N22" s="183">
        <f>'дод 2'!O24+'дод 2'!O142</f>
        <v>0</v>
      </c>
      <c r="O22" s="183">
        <f>'дод 2'!P24+'дод 2'!P142</f>
        <v>0</v>
      </c>
      <c r="P22" s="183">
        <f>'дод 2'!Q24+'дод 2'!Q142</f>
        <v>0</v>
      </c>
      <c r="Q22" s="183">
        <f>'дод 2'!R24+'дод 2'!R142</f>
        <v>0</v>
      </c>
      <c r="R22" s="183">
        <f>'дод 2'!S24+'дод 2'!S142</f>
        <v>0</v>
      </c>
      <c r="S22" s="183">
        <f>'дод 2'!T24+'дод 2'!T142</f>
        <v>0</v>
      </c>
      <c r="T22" s="183">
        <f>'дод 2'!U24+'дод 2'!U142</f>
        <v>0</v>
      </c>
      <c r="U22" s="183">
        <f>'дод 2'!V24+'дод 2'!V142</f>
        <v>0</v>
      </c>
      <c r="V22" s="183">
        <f>'дод 2'!W24+'дод 2'!W142</f>
        <v>0</v>
      </c>
      <c r="W22" s="185"/>
      <c r="X22" s="186">
        <f t="shared" si="3"/>
        <v>21549</v>
      </c>
    </row>
    <row r="23" spans="1:24" s="32" customFormat="1" ht="18.75" customHeight="1" x14ac:dyDescent="0.25">
      <c r="A23" s="144" t="s">
        <v>48</v>
      </c>
      <c r="B23" s="145"/>
      <c r="C23" s="140" t="s">
        <v>406</v>
      </c>
      <c r="D23" s="180">
        <f>D32+D34+D41+D43+D46+D48+D50+D51+D52+D53+D54+D55+D57+D58+D60</f>
        <v>1101941905.6300001</v>
      </c>
      <c r="E23" s="180">
        <f t="shared" ref="E23:P23" si="4">E32+E34+E41+E43+E46+E48+E50+E51+E52+E53+E54+E55+E57+E58+E60</f>
        <v>810153624</v>
      </c>
      <c r="F23" s="180">
        <f t="shared" si="4"/>
        <v>57096650</v>
      </c>
      <c r="G23" s="180">
        <f t="shared" ref="G23:I23" si="5">G32+G34+G41+G43+G46+G48+G50+G51+G52+G53+G54+G55+G57+G58+G60</f>
        <v>255699697.15000001</v>
      </c>
      <c r="H23" s="180">
        <f t="shared" si="5"/>
        <v>181836192.20000002</v>
      </c>
      <c r="I23" s="180">
        <f t="shared" si="5"/>
        <v>23197407.090000004</v>
      </c>
      <c r="J23" s="181">
        <f t="shared" si="2"/>
        <v>23.20446258043085</v>
      </c>
      <c r="K23" s="180">
        <f t="shared" si="4"/>
        <v>42108500</v>
      </c>
      <c r="L23" s="180">
        <f t="shared" si="4"/>
        <v>2488900</v>
      </c>
      <c r="M23" s="180">
        <f t="shared" si="4"/>
        <v>39616470</v>
      </c>
      <c r="N23" s="180">
        <f t="shared" si="4"/>
        <v>4494964</v>
      </c>
      <c r="O23" s="180">
        <f t="shared" si="4"/>
        <v>139890</v>
      </c>
      <c r="P23" s="180">
        <f t="shared" si="4"/>
        <v>2492030</v>
      </c>
      <c r="Q23" s="180">
        <f t="shared" ref="Q23:V23" si="6">Q32+Q34+Q41+Q43+Q46+Q48+Q50+Q51+Q52+Q53+Q54+Q55+Q57+Q58+Q60</f>
        <v>9908405.5800000001</v>
      </c>
      <c r="R23" s="180">
        <f t="shared" si="6"/>
        <v>0</v>
      </c>
      <c r="S23" s="180">
        <f t="shared" si="6"/>
        <v>9634976.6899999995</v>
      </c>
      <c r="T23" s="180">
        <f t="shared" si="6"/>
        <v>1399752.05</v>
      </c>
      <c r="U23" s="180">
        <f t="shared" si="6"/>
        <v>12506.21</v>
      </c>
      <c r="V23" s="180">
        <f t="shared" si="6"/>
        <v>273428.89</v>
      </c>
      <c r="W23" s="182">
        <f t="shared" si="1"/>
        <v>23.530654333448116</v>
      </c>
      <c r="X23" s="187">
        <f t="shared" si="3"/>
        <v>265608102.73000002</v>
      </c>
    </row>
    <row r="24" spans="1:24" s="33" customFormat="1" ht="34.5" x14ac:dyDescent="0.3">
      <c r="A24" s="146"/>
      <c r="B24" s="147"/>
      <c r="C24" s="148" t="s">
        <v>392</v>
      </c>
      <c r="D24" s="188">
        <f>D44+D47</f>
        <v>482448000</v>
      </c>
      <c r="E24" s="188">
        <f t="shared" ref="E24:P24" si="7">E44+E47</f>
        <v>396066000</v>
      </c>
      <c r="F24" s="188">
        <f t="shared" si="7"/>
        <v>0</v>
      </c>
      <c r="G24" s="188">
        <f t="shared" ref="G24:I24" si="8">G44+G47</f>
        <v>101576044.09</v>
      </c>
      <c r="H24" s="188">
        <f t="shared" si="8"/>
        <v>83421193.790000007</v>
      </c>
      <c r="I24" s="188">
        <f t="shared" si="8"/>
        <v>0</v>
      </c>
      <c r="J24" s="189">
        <f t="shared" si="2"/>
        <v>21.054298927552814</v>
      </c>
      <c r="K24" s="188">
        <f t="shared" si="7"/>
        <v>0</v>
      </c>
      <c r="L24" s="188">
        <f t="shared" si="7"/>
        <v>0</v>
      </c>
      <c r="M24" s="188">
        <f t="shared" si="7"/>
        <v>0</v>
      </c>
      <c r="N24" s="188">
        <f t="shared" si="7"/>
        <v>0</v>
      </c>
      <c r="O24" s="188">
        <f t="shared" si="7"/>
        <v>0</v>
      </c>
      <c r="P24" s="188">
        <f t="shared" si="7"/>
        <v>0</v>
      </c>
      <c r="Q24" s="188">
        <f t="shared" ref="Q24:V24" si="9">Q44+Q47</f>
        <v>0</v>
      </c>
      <c r="R24" s="188">
        <f t="shared" si="9"/>
        <v>0</v>
      </c>
      <c r="S24" s="188">
        <f t="shared" si="9"/>
        <v>0</v>
      </c>
      <c r="T24" s="188">
        <f t="shared" si="9"/>
        <v>0</v>
      </c>
      <c r="U24" s="188">
        <f t="shared" si="9"/>
        <v>0</v>
      </c>
      <c r="V24" s="188">
        <f t="shared" si="9"/>
        <v>0</v>
      </c>
      <c r="W24" s="190"/>
      <c r="X24" s="191">
        <f t="shared" si="3"/>
        <v>101576044.09</v>
      </c>
    </row>
    <row r="25" spans="1:24" s="33" customFormat="1" ht="86.25" hidden="1" x14ac:dyDescent="0.3">
      <c r="A25" s="146"/>
      <c r="B25" s="147"/>
      <c r="C25" s="148" t="s">
        <v>390</v>
      </c>
      <c r="D25" s="188"/>
      <c r="E25" s="188"/>
      <c r="F25" s="188"/>
      <c r="G25" s="188"/>
      <c r="H25" s="188"/>
      <c r="I25" s="188"/>
      <c r="J25" s="189" t="e">
        <f t="shared" si="2"/>
        <v>#DIV/0!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90"/>
      <c r="X25" s="191">
        <f t="shared" si="3"/>
        <v>0</v>
      </c>
    </row>
    <row r="26" spans="1:24" s="33" customFormat="1" ht="51.75" x14ac:dyDescent="0.3">
      <c r="A26" s="146"/>
      <c r="B26" s="147"/>
      <c r="C26" s="148" t="s">
        <v>387</v>
      </c>
      <c r="D26" s="188">
        <f>D45+D56</f>
        <v>3578416</v>
      </c>
      <c r="E26" s="188">
        <f t="shared" ref="E26:P26" si="10">E45+E56</f>
        <v>1228720</v>
      </c>
      <c r="F26" s="188">
        <f t="shared" si="10"/>
        <v>0</v>
      </c>
      <c r="G26" s="188">
        <f t="shared" ref="G26:I26" si="11">G45+G56</f>
        <v>643713.85</v>
      </c>
      <c r="H26" s="188">
        <f t="shared" si="11"/>
        <v>167690.85999999999</v>
      </c>
      <c r="I26" s="188">
        <f t="shared" si="11"/>
        <v>0</v>
      </c>
      <c r="J26" s="189">
        <f t="shared" si="2"/>
        <v>17.988793086102898</v>
      </c>
      <c r="K26" s="188">
        <f t="shared" si="10"/>
        <v>0</v>
      </c>
      <c r="L26" s="188">
        <f t="shared" si="10"/>
        <v>0</v>
      </c>
      <c r="M26" s="188">
        <f t="shared" si="10"/>
        <v>0</v>
      </c>
      <c r="N26" s="188">
        <f t="shared" si="10"/>
        <v>0</v>
      </c>
      <c r="O26" s="188">
        <f t="shared" si="10"/>
        <v>0</v>
      </c>
      <c r="P26" s="188">
        <f t="shared" si="10"/>
        <v>0</v>
      </c>
      <c r="Q26" s="188">
        <f t="shared" ref="Q26:V26" si="12">Q45+Q56</f>
        <v>0</v>
      </c>
      <c r="R26" s="188">
        <f t="shared" si="12"/>
        <v>0</v>
      </c>
      <c r="S26" s="188">
        <f t="shared" si="12"/>
        <v>0</v>
      </c>
      <c r="T26" s="188">
        <f t="shared" si="12"/>
        <v>0</v>
      </c>
      <c r="U26" s="188">
        <f t="shared" si="12"/>
        <v>0</v>
      </c>
      <c r="V26" s="188">
        <f t="shared" si="12"/>
        <v>0</v>
      </c>
      <c r="W26" s="190"/>
      <c r="X26" s="191">
        <f t="shared" si="3"/>
        <v>643713.85</v>
      </c>
    </row>
    <row r="27" spans="1:24" s="33" customFormat="1" ht="51.75" hidden="1" x14ac:dyDescent="0.3">
      <c r="A27" s="146"/>
      <c r="B27" s="147"/>
      <c r="C27" s="148" t="s">
        <v>389</v>
      </c>
      <c r="D27" s="188"/>
      <c r="E27" s="188"/>
      <c r="F27" s="188"/>
      <c r="G27" s="188"/>
      <c r="H27" s="188"/>
      <c r="I27" s="188"/>
      <c r="J27" s="189" t="e">
        <f t="shared" si="2"/>
        <v>#DIV/0!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90" t="e">
        <f t="shared" si="1"/>
        <v>#DIV/0!</v>
      </c>
      <c r="X27" s="191">
        <f t="shared" si="3"/>
        <v>0</v>
      </c>
    </row>
    <row r="28" spans="1:24" s="33" customFormat="1" ht="69" x14ac:dyDescent="0.3">
      <c r="A28" s="146"/>
      <c r="B28" s="147"/>
      <c r="C28" s="149" t="s">
        <v>386</v>
      </c>
      <c r="D28" s="188">
        <f>D59</f>
        <v>1780860</v>
      </c>
      <c r="E28" s="188">
        <f t="shared" ref="E28:P28" si="13">E59</f>
        <v>1459720</v>
      </c>
      <c r="F28" s="188">
        <f t="shared" si="13"/>
        <v>0</v>
      </c>
      <c r="G28" s="188">
        <f t="shared" ref="G28:I28" si="14">G59</f>
        <v>330265.90999999997</v>
      </c>
      <c r="H28" s="188">
        <f t="shared" si="14"/>
        <v>270710.03000000003</v>
      </c>
      <c r="I28" s="188">
        <f t="shared" si="14"/>
        <v>0</v>
      </c>
      <c r="J28" s="189">
        <f t="shared" si="2"/>
        <v>18.545304515795738</v>
      </c>
      <c r="K28" s="188">
        <f t="shared" si="13"/>
        <v>903840</v>
      </c>
      <c r="L28" s="188">
        <f t="shared" si="13"/>
        <v>903840</v>
      </c>
      <c r="M28" s="188">
        <f t="shared" si="13"/>
        <v>0</v>
      </c>
      <c r="N28" s="188">
        <f t="shared" si="13"/>
        <v>0</v>
      </c>
      <c r="O28" s="188">
        <f t="shared" si="13"/>
        <v>0</v>
      </c>
      <c r="P28" s="188">
        <f t="shared" si="13"/>
        <v>903840</v>
      </c>
      <c r="Q28" s="188">
        <f t="shared" ref="Q28:V28" si="15">Q59</f>
        <v>0</v>
      </c>
      <c r="R28" s="188">
        <f t="shared" si="15"/>
        <v>0</v>
      </c>
      <c r="S28" s="188">
        <f t="shared" si="15"/>
        <v>0</v>
      </c>
      <c r="T28" s="188">
        <f t="shared" si="15"/>
        <v>0</v>
      </c>
      <c r="U28" s="188">
        <f t="shared" si="15"/>
        <v>0</v>
      </c>
      <c r="V28" s="188">
        <f t="shared" si="15"/>
        <v>0</v>
      </c>
      <c r="W28" s="190">
        <f t="shared" si="1"/>
        <v>0</v>
      </c>
      <c r="X28" s="191">
        <f t="shared" si="3"/>
        <v>330265.90999999997</v>
      </c>
    </row>
    <row r="29" spans="1:24" s="33" customFormat="1" ht="69" hidden="1" x14ac:dyDescent="0.3">
      <c r="A29" s="146"/>
      <c r="B29" s="147"/>
      <c r="C29" s="148" t="s">
        <v>388</v>
      </c>
      <c r="D29" s="188"/>
      <c r="E29" s="188"/>
      <c r="F29" s="188"/>
      <c r="G29" s="188"/>
      <c r="H29" s="188"/>
      <c r="I29" s="188"/>
      <c r="J29" s="189" t="e">
        <f t="shared" si="2"/>
        <v>#DIV/0!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90" t="e">
        <f t="shared" si="1"/>
        <v>#DIV/0!</v>
      </c>
      <c r="X29" s="191">
        <f t="shared" si="3"/>
        <v>0</v>
      </c>
    </row>
    <row r="30" spans="1:24" s="33" customFormat="1" ht="86.25" x14ac:dyDescent="0.3">
      <c r="A30" s="146"/>
      <c r="B30" s="146"/>
      <c r="C30" s="149" t="s">
        <v>531</v>
      </c>
      <c r="D30" s="188">
        <f>D61</f>
        <v>1174231</v>
      </c>
      <c r="E30" s="188">
        <f t="shared" ref="E30:P30" si="16">E61</f>
        <v>962484</v>
      </c>
      <c r="F30" s="188">
        <f t="shared" si="16"/>
        <v>0</v>
      </c>
      <c r="G30" s="188">
        <f t="shared" ref="G30:I30" si="17">G61</f>
        <v>106857.07</v>
      </c>
      <c r="H30" s="188">
        <f t="shared" si="17"/>
        <v>87587.76</v>
      </c>
      <c r="I30" s="188">
        <f t="shared" si="17"/>
        <v>0</v>
      </c>
      <c r="J30" s="189">
        <f t="shared" si="2"/>
        <v>9.1001744971815608</v>
      </c>
      <c r="K30" s="188">
        <f t="shared" si="16"/>
        <v>0</v>
      </c>
      <c r="L30" s="188">
        <f t="shared" si="16"/>
        <v>0</v>
      </c>
      <c r="M30" s="188">
        <f t="shared" si="16"/>
        <v>0</v>
      </c>
      <c r="N30" s="188">
        <f t="shared" si="16"/>
        <v>0</v>
      </c>
      <c r="O30" s="188">
        <f t="shared" si="16"/>
        <v>0</v>
      </c>
      <c r="P30" s="188">
        <f t="shared" si="16"/>
        <v>0</v>
      </c>
      <c r="Q30" s="188">
        <f t="shared" ref="Q30:V30" si="18">Q61</f>
        <v>0</v>
      </c>
      <c r="R30" s="188">
        <f t="shared" si="18"/>
        <v>0</v>
      </c>
      <c r="S30" s="188">
        <f t="shared" si="18"/>
        <v>0</v>
      </c>
      <c r="T30" s="188">
        <f t="shared" si="18"/>
        <v>0</v>
      </c>
      <c r="U30" s="188">
        <f t="shared" si="18"/>
        <v>0</v>
      </c>
      <c r="V30" s="188">
        <f t="shared" si="18"/>
        <v>0</v>
      </c>
      <c r="W30" s="190"/>
      <c r="X30" s="191">
        <f t="shared" si="3"/>
        <v>106857.07</v>
      </c>
    </row>
    <row r="31" spans="1:24" s="33" customFormat="1" ht="34.5" x14ac:dyDescent="0.3">
      <c r="A31" s="146"/>
      <c r="B31" s="146"/>
      <c r="C31" s="149" t="s">
        <v>539</v>
      </c>
      <c r="D31" s="188">
        <f>D49</f>
        <v>0</v>
      </c>
      <c r="E31" s="188">
        <f t="shared" ref="E31:P31" si="19">E49</f>
        <v>0</v>
      </c>
      <c r="F31" s="188">
        <f t="shared" si="19"/>
        <v>0</v>
      </c>
      <c r="G31" s="188">
        <f t="shared" ref="G31:I31" si="20">G49</f>
        <v>0</v>
      </c>
      <c r="H31" s="188">
        <f t="shared" si="20"/>
        <v>0</v>
      </c>
      <c r="I31" s="188">
        <f t="shared" si="20"/>
        <v>0</v>
      </c>
      <c r="J31" s="189"/>
      <c r="K31" s="188">
        <f t="shared" si="19"/>
        <v>377160</v>
      </c>
      <c r="L31" s="188">
        <f t="shared" si="19"/>
        <v>377160</v>
      </c>
      <c r="M31" s="188">
        <f t="shared" si="19"/>
        <v>0</v>
      </c>
      <c r="N31" s="188">
        <f t="shared" si="19"/>
        <v>0</v>
      </c>
      <c r="O31" s="188">
        <f t="shared" si="19"/>
        <v>0</v>
      </c>
      <c r="P31" s="188">
        <f t="shared" si="19"/>
        <v>377160</v>
      </c>
      <c r="Q31" s="188">
        <f t="shared" ref="Q31:V31" si="21">Q49</f>
        <v>0</v>
      </c>
      <c r="R31" s="188">
        <f t="shared" si="21"/>
        <v>0</v>
      </c>
      <c r="S31" s="188">
        <f t="shared" si="21"/>
        <v>0</v>
      </c>
      <c r="T31" s="188">
        <f t="shared" si="21"/>
        <v>0</v>
      </c>
      <c r="U31" s="188">
        <f t="shared" si="21"/>
        <v>0</v>
      </c>
      <c r="V31" s="188">
        <f t="shared" si="21"/>
        <v>0</v>
      </c>
      <c r="W31" s="190">
        <f t="shared" si="1"/>
        <v>0</v>
      </c>
      <c r="X31" s="191">
        <f t="shared" si="3"/>
        <v>0</v>
      </c>
    </row>
    <row r="32" spans="1:24" ht="17.25" customHeight="1" x14ac:dyDescent="0.25">
      <c r="A32" s="141" t="s">
        <v>49</v>
      </c>
      <c r="B32" s="141" t="s">
        <v>50</v>
      </c>
      <c r="C32" s="142" t="s">
        <v>509</v>
      </c>
      <c r="D32" s="183">
        <f>'дод 2'!E73</f>
        <v>290974798.63</v>
      </c>
      <c r="E32" s="183">
        <f>'дод 2'!F73</f>
        <v>205054200</v>
      </c>
      <c r="F32" s="183">
        <f>'дод 2'!G73</f>
        <v>21914800</v>
      </c>
      <c r="G32" s="183">
        <f>'дод 2'!H73</f>
        <v>71702621.560000002</v>
      </c>
      <c r="H32" s="183">
        <f>'дод 2'!I73</f>
        <v>48651286.5</v>
      </c>
      <c r="I32" s="183">
        <f>'дод 2'!J73</f>
        <v>8435439.3599999994</v>
      </c>
      <c r="J32" s="184">
        <f t="shared" si="2"/>
        <v>24.642210218066403</v>
      </c>
      <c r="K32" s="183">
        <f>'дод 2'!L73</f>
        <v>12129700</v>
      </c>
      <c r="L32" s="183">
        <f>'дод 2'!M73</f>
        <v>370000</v>
      </c>
      <c r="M32" s="183">
        <f>'дод 2'!N73</f>
        <v>11759700</v>
      </c>
      <c r="N32" s="183">
        <f>'дод 2'!O73</f>
        <v>0</v>
      </c>
      <c r="O32" s="183">
        <f>'дод 2'!P73</f>
        <v>0</v>
      </c>
      <c r="P32" s="183">
        <f>'дод 2'!Q73</f>
        <v>370000</v>
      </c>
      <c r="Q32" s="183">
        <f>'дод 2'!R73</f>
        <v>3899859.61</v>
      </c>
      <c r="R32" s="183">
        <f>'дод 2'!S73</f>
        <v>0</v>
      </c>
      <c r="S32" s="183">
        <f>'дод 2'!T73</f>
        <v>3899859.61</v>
      </c>
      <c r="T32" s="183">
        <f>'дод 2'!U73</f>
        <v>0</v>
      </c>
      <c r="U32" s="183">
        <f>'дод 2'!V73</f>
        <v>0</v>
      </c>
      <c r="V32" s="183">
        <f>'дод 2'!W73</f>
        <v>0</v>
      </c>
      <c r="W32" s="185">
        <f t="shared" si="1"/>
        <v>32.151327815197405</v>
      </c>
      <c r="X32" s="186">
        <f t="shared" si="3"/>
        <v>75602481.170000002</v>
      </c>
    </row>
    <row r="33" spans="1:24" ht="66" hidden="1" x14ac:dyDescent="0.25">
      <c r="A33" s="141"/>
      <c r="B33" s="141"/>
      <c r="C33" s="150" t="s">
        <v>386</v>
      </c>
      <c r="D33" s="183"/>
      <c r="E33" s="183"/>
      <c r="F33" s="183"/>
      <c r="G33" s="183"/>
      <c r="H33" s="183"/>
      <c r="I33" s="183"/>
      <c r="J33" s="184" t="e">
        <f t="shared" si="2"/>
        <v>#DIV/0!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5" t="e">
        <f t="shared" si="1"/>
        <v>#DIV/0!</v>
      </c>
      <c r="X33" s="186">
        <f t="shared" si="3"/>
        <v>0</v>
      </c>
    </row>
    <row r="34" spans="1:24" ht="38.25" customHeight="1" x14ac:dyDescent="0.25">
      <c r="A34" s="141">
        <v>1021</v>
      </c>
      <c r="B34" s="141" t="s">
        <v>52</v>
      </c>
      <c r="C34" s="151" t="s">
        <v>477</v>
      </c>
      <c r="D34" s="183">
        <f>'дод 2'!E74</f>
        <v>208826250</v>
      </c>
      <c r="E34" s="183">
        <f>'дод 2'!F74</f>
        <v>119643500</v>
      </c>
      <c r="F34" s="183">
        <f>'дод 2'!G74</f>
        <v>30342200</v>
      </c>
      <c r="G34" s="183">
        <f>'дод 2'!H74</f>
        <v>54387874.039999999</v>
      </c>
      <c r="H34" s="183">
        <f>'дод 2'!I74</f>
        <v>29274131.649999999</v>
      </c>
      <c r="I34" s="183">
        <f>'дод 2'!J74</f>
        <v>12718233.279999999</v>
      </c>
      <c r="J34" s="184">
        <f t="shared" si="2"/>
        <v>26.044558114700617</v>
      </c>
      <c r="K34" s="183">
        <f>'дод 2'!L74</f>
        <v>25456200</v>
      </c>
      <c r="L34" s="183">
        <f>'дод 2'!M74</f>
        <v>325400</v>
      </c>
      <c r="M34" s="183">
        <f>'дод 2'!N74</f>
        <v>25130800</v>
      </c>
      <c r="N34" s="183">
        <f>'дод 2'!O74</f>
        <v>2268060</v>
      </c>
      <c r="O34" s="183">
        <f>'дод 2'!P74</f>
        <v>139890</v>
      </c>
      <c r="P34" s="183">
        <f>'дод 2'!Q74</f>
        <v>325400</v>
      </c>
      <c r="Q34" s="183">
        <f>'дод 2'!R74</f>
        <v>4869578.5900000008</v>
      </c>
      <c r="R34" s="183">
        <f>'дод 2'!S74</f>
        <v>0</v>
      </c>
      <c r="S34" s="183">
        <f>'дод 2'!T74</f>
        <v>4624725.4800000004</v>
      </c>
      <c r="T34" s="183">
        <f>'дод 2'!U74</f>
        <v>535240.39</v>
      </c>
      <c r="U34" s="183">
        <f>'дод 2'!V74</f>
        <v>12506.21</v>
      </c>
      <c r="V34" s="183">
        <f>'дод 2'!W74</f>
        <v>244853.11</v>
      </c>
      <c r="W34" s="185">
        <f t="shared" si="1"/>
        <v>19.12924391700254</v>
      </c>
      <c r="X34" s="186">
        <f t="shared" si="3"/>
        <v>59257452.630000003</v>
      </c>
    </row>
    <row r="35" spans="1:24" ht="66" hidden="1" x14ac:dyDescent="0.25">
      <c r="A35" s="141"/>
      <c r="B35" s="141"/>
      <c r="C35" s="150" t="s">
        <v>390</v>
      </c>
      <c r="D35" s="183"/>
      <c r="E35" s="183"/>
      <c r="F35" s="183"/>
      <c r="G35" s="183"/>
      <c r="H35" s="183"/>
      <c r="I35" s="183"/>
      <c r="J35" s="184" t="e">
        <f t="shared" si="2"/>
        <v>#DIV/0!</v>
      </c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5" t="e">
        <f t="shared" si="1"/>
        <v>#DIV/0!</v>
      </c>
      <c r="X35" s="186">
        <f t="shared" si="3"/>
        <v>0</v>
      </c>
    </row>
    <row r="36" spans="1:24" ht="49.5" hidden="1" x14ac:dyDescent="0.25">
      <c r="A36" s="141"/>
      <c r="B36" s="141"/>
      <c r="C36" s="150" t="s">
        <v>387</v>
      </c>
      <c r="D36" s="183"/>
      <c r="E36" s="183"/>
      <c r="F36" s="183"/>
      <c r="G36" s="183"/>
      <c r="H36" s="183"/>
      <c r="I36" s="183"/>
      <c r="J36" s="184" t="e">
        <f t="shared" si="2"/>
        <v>#DIV/0!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5" t="e">
        <f t="shared" si="1"/>
        <v>#DIV/0!</v>
      </c>
      <c r="X36" s="186">
        <f t="shared" si="3"/>
        <v>0</v>
      </c>
    </row>
    <row r="37" spans="1:24" ht="49.5" hidden="1" x14ac:dyDescent="0.25">
      <c r="A37" s="141"/>
      <c r="B37" s="141"/>
      <c r="C37" s="150" t="s">
        <v>389</v>
      </c>
      <c r="D37" s="183"/>
      <c r="E37" s="183"/>
      <c r="F37" s="183"/>
      <c r="G37" s="183"/>
      <c r="H37" s="183"/>
      <c r="I37" s="183"/>
      <c r="J37" s="184" t="e">
        <f t="shared" si="2"/>
        <v>#DIV/0!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5" t="e">
        <f t="shared" si="1"/>
        <v>#DIV/0!</v>
      </c>
      <c r="X37" s="186">
        <f t="shared" si="3"/>
        <v>0</v>
      </c>
    </row>
    <row r="38" spans="1:24" ht="66" hidden="1" x14ac:dyDescent="0.25">
      <c r="A38" s="141"/>
      <c r="B38" s="141"/>
      <c r="C38" s="150" t="s">
        <v>386</v>
      </c>
      <c r="D38" s="183"/>
      <c r="E38" s="183"/>
      <c r="F38" s="183"/>
      <c r="G38" s="183"/>
      <c r="H38" s="183"/>
      <c r="I38" s="183"/>
      <c r="J38" s="184" t="e">
        <f t="shared" si="2"/>
        <v>#DIV/0!</v>
      </c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5" t="e">
        <f t="shared" si="1"/>
        <v>#DIV/0!</v>
      </c>
      <c r="X38" s="186">
        <f t="shared" si="3"/>
        <v>0</v>
      </c>
    </row>
    <row r="39" spans="1:24" ht="33" hidden="1" x14ac:dyDescent="0.25">
      <c r="A39" s="141"/>
      <c r="B39" s="141"/>
      <c r="C39" s="150" t="s">
        <v>392</v>
      </c>
      <c r="D39" s="183"/>
      <c r="E39" s="183"/>
      <c r="F39" s="183"/>
      <c r="G39" s="183"/>
      <c r="H39" s="183"/>
      <c r="I39" s="183"/>
      <c r="J39" s="184" t="e">
        <f t="shared" si="2"/>
        <v>#DIV/0!</v>
      </c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5" t="e">
        <f t="shared" si="1"/>
        <v>#DIV/0!</v>
      </c>
      <c r="X39" s="186">
        <f t="shared" si="3"/>
        <v>0</v>
      </c>
    </row>
    <row r="40" spans="1:24" ht="66" hidden="1" x14ac:dyDescent="0.25">
      <c r="A40" s="141"/>
      <c r="B40" s="141"/>
      <c r="C40" s="150" t="s">
        <v>388</v>
      </c>
      <c r="D40" s="183"/>
      <c r="E40" s="183"/>
      <c r="F40" s="183"/>
      <c r="G40" s="183"/>
      <c r="H40" s="183"/>
      <c r="I40" s="183"/>
      <c r="J40" s="184" t="e">
        <f t="shared" si="2"/>
        <v>#DIV/0!</v>
      </c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5" t="e">
        <f t="shared" si="1"/>
        <v>#DIV/0!</v>
      </c>
      <c r="X40" s="186">
        <f t="shared" si="3"/>
        <v>0</v>
      </c>
    </row>
    <row r="41" spans="1:24" ht="66" x14ac:dyDescent="0.25">
      <c r="A41" s="141">
        <v>1022</v>
      </c>
      <c r="B41" s="152" t="s">
        <v>56</v>
      </c>
      <c r="C41" s="153" t="s">
        <v>479</v>
      </c>
      <c r="D41" s="183">
        <f>'дод 2'!E75</f>
        <v>13842400</v>
      </c>
      <c r="E41" s="183">
        <f>'дод 2'!F75</f>
        <v>8830500</v>
      </c>
      <c r="F41" s="183">
        <f>'дод 2'!G75</f>
        <v>1210000</v>
      </c>
      <c r="G41" s="183">
        <f>'дод 2'!H75</f>
        <v>3539049.61</v>
      </c>
      <c r="H41" s="183">
        <f>'дод 2'!I75</f>
        <v>2112864.84</v>
      </c>
      <c r="I41" s="183">
        <f>'дод 2'!J75</f>
        <v>532817.81000000006</v>
      </c>
      <c r="J41" s="184">
        <f t="shared" si="2"/>
        <v>25.566734164595733</v>
      </c>
      <c r="K41" s="183">
        <f>'дод 2'!L75</f>
        <v>250000</v>
      </c>
      <c r="L41" s="183">
        <f>'дод 2'!M75</f>
        <v>250000</v>
      </c>
      <c r="M41" s="183">
        <f>'дод 2'!N75</f>
        <v>0</v>
      </c>
      <c r="N41" s="183">
        <f>'дод 2'!O75</f>
        <v>0</v>
      </c>
      <c r="O41" s="183">
        <f>'дод 2'!P75</f>
        <v>0</v>
      </c>
      <c r="P41" s="183">
        <f>'дод 2'!Q75</f>
        <v>250000</v>
      </c>
      <c r="Q41" s="183">
        <f>'дод 2'!R75</f>
        <v>36259.47</v>
      </c>
      <c r="R41" s="183">
        <f>'дод 2'!S75</f>
        <v>0</v>
      </c>
      <c r="S41" s="183">
        <f>'дод 2'!T75</f>
        <v>10827.59</v>
      </c>
      <c r="T41" s="183">
        <f>'дод 2'!U75</f>
        <v>0</v>
      </c>
      <c r="U41" s="183">
        <f>'дод 2'!V75</f>
        <v>0</v>
      </c>
      <c r="V41" s="183">
        <f>'дод 2'!W75</f>
        <v>25431.88</v>
      </c>
      <c r="W41" s="185">
        <f t="shared" si="1"/>
        <v>14.503788</v>
      </c>
      <c r="X41" s="186">
        <f t="shared" si="3"/>
        <v>3575309.08</v>
      </c>
    </row>
    <row r="42" spans="1:24" ht="63" hidden="1" customHeight="1" x14ac:dyDescent="0.25">
      <c r="A42" s="141"/>
      <c r="B42" s="141"/>
      <c r="C42" s="150" t="s">
        <v>390</v>
      </c>
      <c r="D42" s="183" t="e">
        <f>'дод 2'!#REF!</f>
        <v>#REF!</v>
      </c>
      <c r="E42" s="183" t="e">
        <f>'дод 2'!#REF!</f>
        <v>#REF!</v>
      </c>
      <c r="F42" s="183" t="e">
        <f>'дод 2'!#REF!</f>
        <v>#REF!</v>
      </c>
      <c r="G42" s="183" t="e">
        <f>'дод 2'!#REF!</f>
        <v>#REF!</v>
      </c>
      <c r="H42" s="183" t="e">
        <f>'дод 2'!#REF!</f>
        <v>#REF!</v>
      </c>
      <c r="I42" s="183" t="e">
        <f>'дод 2'!#REF!</f>
        <v>#REF!</v>
      </c>
      <c r="J42" s="184" t="e">
        <f t="shared" si="2"/>
        <v>#REF!</v>
      </c>
      <c r="K42" s="183" t="e">
        <f>'дод 2'!#REF!</f>
        <v>#REF!</v>
      </c>
      <c r="L42" s="183" t="e">
        <f>'дод 2'!#REF!</f>
        <v>#REF!</v>
      </c>
      <c r="M42" s="183" t="e">
        <f>'дод 2'!#REF!</f>
        <v>#REF!</v>
      </c>
      <c r="N42" s="183" t="e">
        <f>'дод 2'!#REF!</f>
        <v>#REF!</v>
      </c>
      <c r="O42" s="183" t="e">
        <f>'дод 2'!#REF!</f>
        <v>#REF!</v>
      </c>
      <c r="P42" s="183" t="e">
        <f>'дод 2'!#REF!</f>
        <v>#REF!</v>
      </c>
      <c r="Q42" s="183" t="e">
        <f>'дод 2'!#REF!</f>
        <v>#REF!</v>
      </c>
      <c r="R42" s="183" t="e">
        <f>'дод 2'!#REF!</f>
        <v>#REF!</v>
      </c>
      <c r="S42" s="183" t="e">
        <f>'дод 2'!#REF!</f>
        <v>#REF!</v>
      </c>
      <c r="T42" s="183" t="e">
        <f>'дод 2'!#REF!</f>
        <v>#REF!</v>
      </c>
      <c r="U42" s="183" t="e">
        <f>'дод 2'!#REF!</f>
        <v>#REF!</v>
      </c>
      <c r="V42" s="183" t="e">
        <f>'дод 2'!#REF!</f>
        <v>#REF!</v>
      </c>
      <c r="W42" s="185" t="e">
        <f t="shared" si="1"/>
        <v>#REF!</v>
      </c>
      <c r="X42" s="186" t="e">
        <f t="shared" si="3"/>
        <v>#REF!</v>
      </c>
    </row>
    <row r="43" spans="1:24" ht="35.25" customHeight="1" x14ac:dyDescent="0.25">
      <c r="A43" s="154">
        <v>1031</v>
      </c>
      <c r="B43" s="152" t="s">
        <v>52</v>
      </c>
      <c r="C43" s="151" t="s">
        <v>510</v>
      </c>
      <c r="D43" s="183">
        <f>'дод 2'!E76</f>
        <v>468962880</v>
      </c>
      <c r="E43" s="183">
        <f>'дод 2'!F76</f>
        <v>383296900</v>
      </c>
      <c r="F43" s="183">
        <f>'дод 2'!G76</f>
        <v>0</v>
      </c>
      <c r="G43" s="183">
        <f>'дод 2'!H76</f>
        <v>98259220.230000004</v>
      </c>
      <c r="H43" s="183">
        <f>'дод 2'!I76</f>
        <v>80334644.510000005</v>
      </c>
      <c r="I43" s="183">
        <f>'дод 2'!J76</f>
        <v>0</v>
      </c>
      <c r="J43" s="184">
        <f t="shared" si="2"/>
        <v>20.952451552242259</v>
      </c>
      <c r="K43" s="183">
        <f>'дод 2'!L76</f>
        <v>0</v>
      </c>
      <c r="L43" s="183">
        <f>'дод 2'!M76</f>
        <v>0</v>
      </c>
      <c r="M43" s="183">
        <f>'дод 2'!N76</f>
        <v>0</v>
      </c>
      <c r="N43" s="183">
        <f>'дод 2'!O76</f>
        <v>0</v>
      </c>
      <c r="O43" s="183">
        <f>'дод 2'!P76</f>
        <v>0</v>
      </c>
      <c r="P43" s="183">
        <f>'дод 2'!Q76</f>
        <v>0</v>
      </c>
      <c r="Q43" s="183">
        <f>'дод 2'!R76</f>
        <v>0</v>
      </c>
      <c r="R43" s="183">
        <f>'дод 2'!S76</f>
        <v>0</v>
      </c>
      <c r="S43" s="183">
        <f>'дод 2'!T76</f>
        <v>0</v>
      </c>
      <c r="T43" s="183">
        <f>'дод 2'!U76</f>
        <v>0</v>
      </c>
      <c r="U43" s="183">
        <f>'дод 2'!V76</f>
        <v>0</v>
      </c>
      <c r="V43" s="183">
        <f>'дод 2'!W76</f>
        <v>0</v>
      </c>
      <c r="W43" s="185"/>
      <c r="X43" s="186">
        <f t="shared" si="3"/>
        <v>98259220.230000004</v>
      </c>
    </row>
    <row r="44" spans="1:24" s="34" customFormat="1" ht="33" x14ac:dyDescent="0.25">
      <c r="A44" s="155"/>
      <c r="B44" s="155"/>
      <c r="C44" s="156" t="s">
        <v>392</v>
      </c>
      <c r="D44" s="192">
        <f>'дод 2'!E77</f>
        <v>466883500</v>
      </c>
      <c r="E44" s="192">
        <f>'дод 2'!F77</f>
        <v>383296900</v>
      </c>
      <c r="F44" s="192">
        <f>'дод 2'!G77</f>
        <v>0</v>
      </c>
      <c r="G44" s="192">
        <f>'дод 2'!H77</f>
        <v>97820089.230000004</v>
      </c>
      <c r="H44" s="192">
        <f>'дод 2'!I77</f>
        <v>80334644.510000005</v>
      </c>
      <c r="I44" s="192">
        <f>'дод 2'!J77</f>
        <v>0</v>
      </c>
      <c r="J44" s="193">
        <f t="shared" si="2"/>
        <v>20.951712628525105</v>
      </c>
      <c r="K44" s="192">
        <f>'дод 2'!L77</f>
        <v>0</v>
      </c>
      <c r="L44" s="192">
        <f>'дод 2'!M77</f>
        <v>0</v>
      </c>
      <c r="M44" s="192">
        <f>'дод 2'!N77</f>
        <v>0</v>
      </c>
      <c r="N44" s="192">
        <f>'дод 2'!O77</f>
        <v>0</v>
      </c>
      <c r="O44" s="192">
        <f>'дод 2'!P77</f>
        <v>0</v>
      </c>
      <c r="P44" s="192">
        <f>'дод 2'!Q77</f>
        <v>0</v>
      </c>
      <c r="Q44" s="192">
        <f>'дод 2'!R77</f>
        <v>0</v>
      </c>
      <c r="R44" s="192">
        <f>'дод 2'!S77</f>
        <v>0</v>
      </c>
      <c r="S44" s="192">
        <f>'дод 2'!T77</f>
        <v>0</v>
      </c>
      <c r="T44" s="192">
        <f>'дод 2'!U77</f>
        <v>0</v>
      </c>
      <c r="U44" s="192">
        <f>'дод 2'!V77</f>
        <v>0</v>
      </c>
      <c r="V44" s="192">
        <f>'дод 2'!W77</f>
        <v>0</v>
      </c>
      <c r="W44" s="185"/>
      <c r="X44" s="194">
        <f t="shared" si="3"/>
        <v>97820089.230000004</v>
      </c>
    </row>
    <row r="45" spans="1:24" s="34" customFormat="1" ht="50.25" customHeight="1" x14ac:dyDescent="0.25">
      <c r="A45" s="155"/>
      <c r="B45" s="155"/>
      <c r="C45" s="156" t="s">
        <v>387</v>
      </c>
      <c r="D45" s="192">
        <f>'дод 2'!E78</f>
        <v>2079380</v>
      </c>
      <c r="E45" s="192">
        <f>'дод 2'!F78</f>
        <v>0</v>
      </c>
      <c r="F45" s="192">
        <f>'дод 2'!G78</f>
        <v>0</v>
      </c>
      <c r="G45" s="192">
        <f>'дод 2'!H78</f>
        <v>439131</v>
      </c>
      <c r="H45" s="192">
        <f>'дод 2'!I78</f>
        <v>0</v>
      </c>
      <c r="I45" s="192">
        <f>'дод 2'!J78</f>
        <v>0</v>
      </c>
      <c r="J45" s="193">
        <f t="shared" si="2"/>
        <v>21.118362204118533</v>
      </c>
      <c r="K45" s="192">
        <f>'дод 2'!L78</f>
        <v>0</v>
      </c>
      <c r="L45" s="192">
        <f>'дод 2'!M78</f>
        <v>0</v>
      </c>
      <c r="M45" s="192">
        <f>'дод 2'!N78</f>
        <v>0</v>
      </c>
      <c r="N45" s="192">
        <f>'дод 2'!O78</f>
        <v>0</v>
      </c>
      <c r="O45" s="192">
        <f>'дод 2'!P78</f>
        <v>0</v>
      </c>
      <c r="P45" s="192">
        <f>'дод 2'!Q78</f>
        <v>0</v>
      </c>
      <c r="Q45" s="192">
        <f>'дод 2'!R78</f>
        <v>0</v>
      </c>
      <c r="R45" s="192">
        <f>'дод 2'!S78</f>
        <v>0</v>
      </c>
      <c r="S45" s="192">
        <f>'дод 2'!T78</f>
        <v>0</v>
      </c>
      <c r="T45" s="192">
        <f>'дод 2'!U78</f>
        <v>0</v>
      </c>
      <c r="U45" s="192">
        <f>'дод 2'!V78</f>
        <v>0</v>
      </c>
      <c r="V45" s="192">
        <f>'дод 2'!W78</f>
        <v>0</v>
      </c>
      <c r="W45" s="195"/>
      <c r="X45" s="194">
        <f t="shared" si="3"/>
        <v>439131</v>
      </c>
    </row>
    <row r="46" spans="1:24" ht="63.75" customHeight="1" x14ac:dyDescent="0.25">
      <c r="A46" s="152" t="s">
        <v>482</v>
      </c>
      <c r="B46" s="152" t="s">
        <v>56</v>
      </c>
      <c r="C46" s="151" t="s">
        <v>511</v>
      </c>
      <c r="D46" s="183">
        <f>'дод 2'!E79</f>
        <v>15564500</v>
      </c>
      <c r="E46" s="183">
        <f>'дод 2'!F79</f>
        <v>12769100</v>
      </c>
      <c r="F46" s="183">
        <f>'дод 2'!G79</f>
        <v>0</v>
      </c>
      <c r="G46" s="183">
        <f>'дод 2'!H79</f>
        <v>3755954.86</v>
      </c>
      <c r="H46" s="183">
        <f>'дод 2'!I79</f>
        <v>3086549.28</v>
      </c>
      <c r="I46" s="183">
        <f>'дод 2'!J79</f>
        <v>0</v>
      </c>
      <c r="J46" s="184">
        <f t="shared" si="2"/>
        <v>24.131548459635709</v>
      </c>
      <c r="K46" s="183">
        <f>'дод 2'!L79</f>
        <v>0</v>
      </c>
      <c r="L46" s="183">
        <f>'дод 2'!M79</f>
        <v>0</v>
      </c>
      <c r="M46" s="183">
        <f>'дод 2'!N79</f>
        <v>0</v>
      </c>
      <c r="N46" s="183">
        <f>'дод 2'!O79</f>
        <v>0</v>
      </c>
      <c r="O46" s="183">
        <f>'дод 2'!P79</f>
        <v>0</v>
      </c>
      <c r="P46" s="183">
        <f>'дод 2'!Q79</f>
        <v>0</v>
      </c>
      <c r="Q46" s="183">
        <f>'дод 2'!R79</f>
        <v>0</v>
      </c>
      <c r="R46" s="183">
        <f>'дод 2'!S79</f>
        <v>0</v>
      </c>
      <c r="S46" s="183">
        <f>'дод 2'!T79</f>
        <v>0</v>
      </c>
      <c r="T46" s="183">
        <f>'дод 2'!U79</f>
        <v>0</v>
      </c>
      <c r="U46" s="183">
        <f>'дод 2'!V79</f>
        <v>0</v>
      </c>
      <c r="V46" s="183">
        <f>'дод 2'!W79</f>
        <v>0</v>
      </c>
      <c r="W46" s="185"/>
      <c r="X46" s="186">
        <f t="shared" si="3"/>
        <v>3755954.86</v>
      </c>
    </row>
    <row r="47" spans="1:24" s="34" customFormat="1" ht="33" x14ac:dyDescent="0.25">
      <c r="A47" s="155"/>
      <c r="B47" s="155"/>
      <c r="C47" s="156" t="s">
        <v>392</v>
      </c>
      <c r="D47" s="192">
        <f>'дод 2'!E80</f>
        <v>15564500</v>
      </c>
      <c r="E47" s="192">
        <f>'дод 2'!F80</f>
        <v>12769100</v>
      </c>
      <c r="F47" s="192">
        <f>'дод 2'!G80</f>
        <v>0</v>
      </c>
      <c r="G47" s="192">
        <f>'дод 2'!H80</f>
        <v>3755954.86</v>
      </c>
      <c r="H47" s="192">
        <f>'дод 2'!I80</f>
        <v>3086549.28</v>
      </c>
      <c r="I47" s="192">
        <f>'дод 2'!J80</f>
        <v>0</v>
      </c>
      <c r="J47" s="193">
        <f t="shared" si="2"/>
        <v>24.131548459635709</v>
      </c>
      <c r="K47" s="192">
        <f>'дод 2'!L80</f>
        <v>0</v>
      </c>
      <c r="L47" s="192">
        <f>'дод 2'!M80</f>
        <v>0</v>
      </c>
      <c r="M47" s="192">
        <f>'дод 2'!N80</f>
        <v>0</v>
      </c>
      <c r="N47" s="192">
        <f>'дод 2'!O80</f>
        <v>0</v>
      </c>
      <c r="O47" s="192">
        <f>'дод 2'!P80</f>
        <v>0</v>
      </c>
      <c r="P47" s="192">
        <f>'дод 2'!Q80</f>
        <v>0</v>
      </c>
      <c r="Q47" s="192">
        <f>'дод 2'!R80</f>
        <v>0</v>
      </c>
      <c r="R47" s="192">
        <f>'дод 2'!S80</f>
        <v>0</v>
      </c>
      <c r="S47" s="192">
        <f>'дод 2'!T80</f>
        <v>0</v>
      </c>
      <c r="T47" s="192">
        <f>'дод 2'!U80</f>
        <v>0</v>
      </c>
      <c r="U47" s="192">
        <f>'дод 2'!V80</f>
        <v>0</v>
      </c>
      <c r="V47" s="192">
        <f>'дод 2'!W80</f>
        <v>0</v>
      </c>
      <c r="W47" s="185"/>
      <c r="X47" s="194">
        <f t="shared" si="3"/>
        <v>3755954.86</v>
      </c>
    </row>
    <row r="48" spans="1:24" ht="33" x14ac:dyDescent="0.25">
      <c r="A48" s="141">
        <v>1061</v>
      </c>
      <c r="B48" s="152" t="s">
        <v>52</v>
      </c>
      <c r="C48" s="153" t="s">
        <v>540</v>
      </c>
      <c r="D48" s="183">
        <f>'дод 2'!E81</f>
        <v>0</v>
      </c>
      <c r="E48" s="183">
        <f>'дод 2'!F81</f>
        <v>0</v>
      </c>
      <c r="F48" s="183">
        <f>'дод 2'!G81</f>
        <v>0</v>
      </c>
      <c r="G48" s="183">
        <f>'дод 2'!H81</f>
        <v>0</v>
      </c>
      <c r="H48" s="183">
        <f>'дод 2'!I81</f>
        <v>0</v>
      </c>
      <c r="I48" s="183">
        <f>'дод 2'!J81</f>
        <v>0</v>
      </c>
      <c r="J48" s="184"/>
      <c r="K48" s="183">
        <f>'дод 2'!L81</f>
        <v>377160</v>
      </c>
      <c r="L48" s="183">
        <f>'дод 2'!M81</f>
        <v>377160</v>
      </c>
      <c r="M48" s="183">
        <f>'дод 2'!N81</f>
        <v>0</v>
      </c>
      <c r="N48" s="183">
        <f>'дод 2'!O81</f>
        <v>0</v>
      </c>
      <c r="O48" s="183">
        <f>'дод 2'!P81</f>
        <v>0</v>
      </c>
      <c r="P48" s="183">
        <f>'дод 2'!Q81</f>
        <v>377160</v>
      </c>
      <c r="Q48" s="183">
        <f>'дод 2'!R81</f>
        <v>0</v>
      </c>
      <c r="R48" s="183">
        <f>'дод 2'!S81</f>
        <v>0</v>
      </c>
      <c r="S48" s="183">
        <f>'дод 2'!T81</f>
        <v>0</v>
      </c>
      <c r="T48" s="183">
        <f>'дод 2'!U81</f>
        <v>0</v>
      </c>
      <c r="U48" s="183">
        <f>'дод 2'!V81</f>
        <v>0</v>
      </c>
      <c r="V48" s="183">
        <f>'дод 2'!W81</f>
        <v>0</v>
      </c>
      <c r="W48" s="185">
        <f t="shared" si="1"/>
        <v>0</v>
      </c>
      <c r="X48" s="186">
        <f t="shared" si="3"/>
        <v>0</v>
      </c>
    </row>
    <row r="49" spans="1:24" s="34" customFormat="1" ht="32.25" customHeight="1" x14ac:dyDescent="0.3">
      <c r="A49" s="155"/>
      <c r="B49" s="157"/>
      <c r="C49" s="156" t="s">
        <v>539</v>
      </c>
      <c r="D49" s="192">
        <f>'дод 2'!E82</f>
        <v>0</v>
      </c>
      <c r="E49" s="192">
        <f>'дод 2'!F82</f>
        <v>0</v>
      </c>
      <c r="F49" s="192">
        <f>'дод 2'!G82</f>
        <v>0</v>
      </c>
      <c r="G49" s="192">
        <f>'дод 2'!H82</f>
        <v>0</v>
      </c>
      <c r="H49" s="192">
        <f>'дод 2'!I82</f>
        <v>0</v>
      </c>
      <c r="I49" s="192">
        <f>'дод 2'!J82</f>
        <v>0</v>
      </c>
      <c r="J49" s="193"/>
      <c r="K49" s="192">
        <f>'дод 2'!L82</f>
        <v>377160</v>
      </c>
      <c r="L49" s="192">
        <f>'дод 2'!M82</f>
        <v>377160</v>
      </c>
      <c r="M49" s="192">
        <f>'дод 2'!N82</f>
        <v>0</v>
      </c>
      <c r="N49" s="192">
        <f>'дод 2'!O82</f>
        <v>0</v>
      </c>
      <c r="O49" s="192">
        <f>'дод 2'!P82</f>
        <v>0</v>
      </c>
      <c r="P49" s="192">
        <f>'дод 2'!Q82</f>
        <v>377160</v>
      </c>
      <c r="Q49" s="192">
        <f>'дод 2'!R82</f>
        <v>0</v>
      </c>
      <c r="R49" s="192">
        <f>'дод 2'!S82</f>
        <v>0</v>
      </c>
      <c r="S49" s="192">
        <f>'дод 2'!T82</f>
        <v>0</v>
      </c>
      <c r="T49" s="192">
        <f>'дод 2'!U82</f>
        <v>0</v>
      </c>
      <c r="U49" s="192">
        <f>'дод 2'!V82</f>
        <v>0</v>
      </c>
      <c r="V49" s="192">
        <f>'дод 2'!W82</f>
        <v>0</v>
      </c>
      <c r="W49" s="195">
        <f t="shared" si="1"/>
        <v>0</v>
      </c>
      <c r="X49" s="191">
        <f t="shared" si="3"/>
        <v>0</v>
      </c>
    </row>
    <row r="50" spans="1:24" ht="38.25" customHeight="1" x14ac:dyDescent="0.25">
      <c r="A50" s="152" t="s">
        <v>55</v>
      </c>
      <c r="B50" s="152" t="s">
        <v>58</v>
      </c>
      <c r="C50" s="151" t="s">
        <v>368</v>
      </c>
      <c r="D50" s="183">
        <f>'дод 2'!E83</f>
        <v>34392700</v>
      </c>
      <c r="E50" s="183">
        <f>'дод 2'!F83</f>
        <v>25836800</v>
      </c>
      <c r="F50" s="183">
        <f>'дод 2'!G83</f>
        <v>2353200</v>
      </c>
      <c r="G50" s="183">
        <f>'дод 2'!H83</f>
        <v>8505074.9299999997</v>
      </c>
      <c r="H50" s="183">
        <f>'дод 2'!I83</f>
        <v>6112009.6699999999</v>
      </c>
      <c r="I50" s="183">
        <f>'дод 2'!J83</f>
        <v>1020411.35</v>
      </c>
      <c r="J50" s="184">
        <f t="shared" si="2"/>
        <v>24.729302817167596</v>
      </c>
      <c r="K50" s="183">
        <f>'дод 2'!L83</f>
        <v>112500</v>
      </c>
      <c r="L50" s="183">
        <f>'дод 2'!M83</f>
        <v>112500</v>
      </c>
      <c r="M50" s="183">
        <f>'дод 2'!N83</f>
        <v>0</v>
      </c>
      <c r="N50" s="183">
        <f>'дод 2'!O83</f>
        <v>0</v>
      </c>
      <c r="O50" s="183">
        <f>'дод 2'!P83</f>
        <v>0</v>
      </c>
      <c r="P50" s="183">
        <f>'дод 2'!Q83</f>
        <v>112500</v>
      </c>
      <c r="Q50" s="183">
        <f>'дод 2'!R83</f>
        <v>0</v>
      </c>
      <c r="R50" s="183">
        <f>'дод 2'!S83</f>
        <v>0</v>
      </c>
      <c r="S50" s="183">
        <f>'дод 2'!T83</f>
        <v>0</v>
      </c>
      <c r="T50" s="183">
        <f>'дод 2'!U83</f>
        <v>0</v>
      </c>
      <c r="U50" s="183">
        <f>'дод 2'!V83</f>
        <v>0</v>
      </c>
      <c r="V50" s="183">
        <f>'дод 2'!W83</f>
        <v>0</v>
      </c>
      <c r="W50" s="185">
        <f t="shared" si="1"/>
        <v>0</v>
      </c>
      <c r="X50" s="186">
        <f t="shared" si="3"/>
        <v>8505074.9299999997</v>
      </c>
    </row>
    <row r="51" spans="1:24" ht="16.5" customHeight="1" x14ac:dyDescent="0.25">
      <c r="A51" s="154">
        <v>1080</v>
      </c>
      <c r="B51" s="152" t="s">
        <v>58</v>
      </c>
      <c r="C51" s="151" t="s">
        <v>516</v>
      </c>
      <c r="D51" s="183">
        <f>'дод 2'!E184</f>
        <v>50737500</v>
      </c>
      <c r="E51" s="183">
        <f>'дод 2'!F184</f>
        <v>40594000</v>
      </c>
      <c r="F51" s="183">
        <f>'дод 2'!G184</f>
        <v>612300</v>
      </c>
      <c r="G51" s="183">
        <f>'дод 2'!H184</f>
        <v>11625326.74</v>
      </c>
      <c r="H51" s="183">
        <f>'дод 2'!I184</f>
        <v>9296708.4299999997</v>
      </c>
      <c r="I51" s="183">
        <f>'дод 2'!J184</f>
        <v>289468.90000000002</v>
      </c>
      <c r="J51" s="184">
        <f t="shared" si="2"/>
        <v>22.912691283567383</v>
      </c>
      <c r="K51" s="183">
        <f>'дод 2'!L184</f>
        <v>2729100</v>
      </c>
      <c r="L51" s="183">
        <f>'дод 2'!M184</f>
        <v>0</v>
      </c>
      <c r="M51" s="183">
        <f>'дод 2'!N184</f>
        <v>2725970</v>
      </c>
      <c r="N51" s="183">
        <f>'дод 2'!O184</f>
        <v>2226904</v>
      </c>
      <c r="O51" s="183">
        <f>'дод 2'!P184</f>
        <v>0</v>
      </c>
      <c r="P51" s="183">
        <f>'дод 2'!Q184</f>
        <v>3130</v>
      </c>
      <c r="Q51" s="183">
        <f>'дод 2'!R184</f>
        <v>1061306.6199999999</v>
      </c>
      <c r="R51" s="183">
        <f>'дод 2'!S184</f>
        <v>0</v>
      </c>
      <c r="S51" s="183">
        <f>'дод 2'!T184</f>
        <v>1058162.72</v>
      </c>
      <c r="T51" s="183">
        <f>'дод 2'!U184</f>
        <v>864511.66</v>
      </c>
      <c r="U51" s="183">
        <f>'дод 2'!V184</f>
        <v>0</v>
      </c>
      <c r="V51" s="183">
        <f>'дод 2'!W184</f>
        <v>3143.9</v>
      </c>
      <c r="W51" s="185">
        <f t="shared" si="1"/>
        <v>38.888520757758968</v>
      </c>
      <c r="X51" s="186">
        <f t="shared" si="3"/>
        <v>12686633.359999999</v>
      </c>
    </row>
    <row r="52" spans="1:24" ht="21" customHeight="1" x14ac:dyDescent="0.25">
      <c r="A52" s="152" t="s">
        <v>485</v>
      </c>
      <c r="B52" s="152" t="s">
        <v>59</v>
      </c>
      <c r="C52" s="153" t="s">
        <v>517</v>
      </c>
      <c r="D52" s="183">
        <f>'дод 2'!E84</f>
        <v>11229130</v>
      </c>
      <c r="E52" s="183">
        <f>'дод 2'!F84</f>
        <v>8331500</v>
      </c>
      <c r="F52" s="183">
        <f>'дод 2'!G84</f>
        <v>527130</v>
      </c>
      <c r="G52" s="183">
        <f>'дод 2'!H84</f>
        <v>2670507.41</v>
      </c>
      <c r="H52" s="183">
        <f>'дод 2'!I84</f>
        <v>2012194.68</v>
      </c>
      <c r="I52" s="183">
        <f>'дод 2'!J84</f>
        <v>149464.12</v>
      </c>
      <c r="J52" s="184">
        <f t="shared" si="2"/>
        <v>23.781961826072013</v>
      </c>
      <c r="K52" s="183">
        <f>'дод 2'!L84</f>
        <v>100000</v>
      </c>
      <c r="L52" s="183">
        <f>'дод 2'!M84</f>
        <v>100000</v>
      </c>
      <c r="M52" s="183">
        <f>'дод 2'!N84</f>
        <v>0</v>
      </c>
      <c r="N52" s="183">
        <f>'дод 2'!O84</f>
        <v>0</v>
      </c>
      <c r="O52" s="183">
        <f>'дод 2'!P84</f>
        <v>0</v>
      </c>
      <c r="P52" s="183">
        <f>'дод 2'!Q84</f>
        <v>100000</v>
      </c>
      <c r="Q52" s="183">
        <f>'дод 2'!R84</f>
        <v>41121.29</v>
      </c>
      <c r="R52" s="183">
        <f>'дод 2'!S84</f>
        <v>0</v>
      </c>
      <c r="S52" s="183">
        <f>'дод 2'!T84</f>
        <v>41121.29</v>
      </c>
      <c r="T52" s="183">
        <f>'дод 2'!U84</f>
        <v>0</v>
      </c>
      <c r="U52" s="183">
        <f>'дод 2'!V84</f>
        <v>0</v>
      </c>
      <c r="V52" s="183">
        <f>'дод 2'!W84</f>
        <v>0</v>
      </c>
      <c r="W52" s="185">
        <f t="shared" si="1"/>
        <v>41.121290000000002</v>
      </c>
      <c r="X52" s="186">
        <f t="shared" si="3"/>
        <v>2711628.7</v>
      </c>
    </row>
    <row r="53" spans="1:24" ht="16.5" x14ac:dyDescent="0.25">
      <c r="A53" s="152" t="s">
        <v>487</v>
      </c>
      <c r="B53" s="152" t="s">
        <v>59</v>
      </c>
      <c r="C53" s="153" t="s">
        <v>284</v>
      </c>
      <c r="D53" s="183">
        <f>'дод 2'!E85</f>
        <v>113000</v>
      </c>
      <c r="E53" s="183">
        <f>'дод 2'!F85</f>
        <v>0</v>
      </c>
      <c r="F53" s="183">
        <f>'дод 2'!G85</f>
        <v>0</v>
      </c>
      <c r="G53" s="183">
        <f>'дод 2'!H85</f>
        <v>27000</v>
      </c>
      <c r="H53" s="183">
        <f>'дод 2'!I85</f>
        <v>0</v>
      </c>
      <c r="I53" s="183">
        <f>'дод 2'!J85</f>
        <v>0</v>
      </c>
      <c r="J53" s="184">
        <f t="shared" si="2"/>
        <v>23.893805309734514</v>
      </c>
      <c r="K53" s="183">
        <f>'дод 2'!L85</f>
        <v>0</v>
      </c>
      <c r="L53" s="183">
        <f>'дод 2'!M85</f>
        <v>0</v>
      </c>
      <c r="M53" s="183">
        <f>'дод 2'!N85</f>
        <v>0</v>
      </c>
      <c r="N53" s="183">
        <f>'дод 2'!O85</f>
        <v>0</v>
      </c>
      <c r="O53" s="183">
        <f>'дод 2'!P85</f>
        <v>0</v>
      </c>
      <c r="P53" s="183">
        <f>'дод 2'!Q85</f>
        <v>0</v>
      </c>
      <c r="Q53" s="183">
        <f>'дод 2'!R85</f>
        <v>0</v>
      </c>
      <c r="R53" s="183">
        <f>'дод 2'!S85</f>
        <v>0</v>
      </c>
      <c r="S53" s="183">
        <f>'дод 2'!T85</f>
        <v>0</v>
      </c>
      <c r="T53" s="183">
        <f>'дод 2'!U85</f>
        <v>0</v>
      </c>
      <c r="U53" s="183">
        <f>'дод 2'!V85</f>
        <v>0</v>
      </c>
      <c r="V53" s="183">
        <f>'дод 2'!W85</f>
        <v>0</v>
      </c>
      <c r="W53" s="185"/>
      <c r="X53" s="186">
        <f t="shared" si="3"/>
        <v>27000</v>
      </c>
    </row>
    <row r="54" spans="1:24" ht="33" x14ac:dyDescent="0.25">
      <c r="A54" s="152" t="s">
        <v>489</v>
      </c>
      <c r="B54" s="152" t="s">
        <v>59</v>
      </c>
      <c r="C54" s="151" t="s">
        <v>490</v>
      </c>
      <c r="D54" s="183">
        <f>'дод 2'!E86</f>
        <v>431850</v>
      </c>
      <c r="E54" s="183">
        <f>'дод 2'!F86</f>
        <v>266200</v>
      </c>
      <c r="F54" s="183">
        <f>'дод 2'!G86</f>
        <v>52650</v>
      </c>
      <c r="G54" s="183">
        <f>'дод 2'!H86</f>
        <v>31712.79</v>
      </c>
      <c r="H54" s="183">
        <f>'дод 2'!I86</f>
        <v>0</v>
      </c>
      <c r="I54" s="183">
        <f>'дод 2'!J86</f>
        <v>24041.51</v>
      </c>
      <c r="J54" s="184">
        <f t="shared" si="2"/>
        <v>7.3434734282737057</v>
      </c>
      <c r="K54" s="183">
        <f>'дод 2'!L86</f>
        <v>0</v>
      </c>
      <c r="L54" s="183">
        <f>'дод 2'!M86</f>
        <v>0</v>
      </c>
      <c r="M54" s="183">
        <f>'дод 2'!N86</f>
        <v>0</v>
      </c>
      <c r="N54" s="183">
        <f>'дод 2'!O86</f>
        <v>0</v>
      </c>
      <c r="O54" s="183">
        <f>'дод 2'!P86</f>
        <v>0</v>
      </c>
      <c r="P54" s="183">
        <f>'дод 2'!Q86</f>
        <v>0</v>
      </c>
      <c r="Q54" s="183">
        <f>'дод 2'!R86</f>
        <v>0</v>
      </c>
      <c r="R54" s="183">
        <f>'дод 2'!S86</f>
        <v>0</v>
      </c>
      <c r="S54" s="183">
        <f>'дод 2'!T86</f>
        <v>0</v>
      </c>
      <c r="T54" s="183">
        <f>'дод 2'!U86</f>
        <v>0</v>
      </c>
      <c r="U54" s="183">
        <f>'дод 2'!V86</f>
        <v>0</v>
      </c>
      <c r="V54" s="183">
        <f>'дод 2'!W86</f>
        <v>0</v>
      </c>
      <c r="W54" s="185"/>
      <c r="X54" s="186">
        <f t="shared" si="3"/>
        <v>31712.79</v>
      </c>
    </row>
    <row r="55" spans="1:24" ht="36.75" customHeight="1" x14ac:dyDescent="0.25">
      <c r="A55" s="152" t="s">
        <v>492</v>
      </c>
      <c r="B55" s="152" t="s">
        <v>59</v>
      </c>
      <c r="C55" s="151" t="s">
        <v>518</v>
      </c>
      <c r="D55" s="183">
        <f>'дод 2'!E87</f>
        <v>1499036</v>
      </c>
      <c r="E55" s="183">
        <f>'дод 2'!F87</f>
        <v>1228720</v>
      </c>
      <c r="F55" s="183">
        <f>'дод 2'!G87</f>
        <v>0</v>
      </c>
      <c r="G55" s="183">
        <f>'дод 2'!H87</f>
        <v>204582.85</v>
      </c>
      <c r="H55" s="183">
        <f>'дод 2'!I87</f>
        <v>167690.85999999999</v>
      </c>
      <c r="I55" s="183">
        <f>'дод 2'!J87</f>
        <v>0</v>
      </c>
      <c r="J55" s="184">
        <f t="shared" si="2"/>
        <v>13.647627541966973</v>
      </c>
      <c r="K55" s="183">
        <f>'дод 2'!L87</f>
        <v>0</v>
      </c>
      <c r="L55" s="183">
        <f>'дод 2'!M87</f>
        <v>0</v>
      </c>
      <c r="M55" s="183">
        <f>'дод 2'!N87</f>
        <v>0</v>
      </c>
      <c r="N55" s="183">
        <f>'дод 2'!O87</f>
        <v>0</v>
      </c>
      <c r="O55" s="183">
        <f>'дод 2'!P87</f>
        <v>0</v>
      </c>
      <c r="P55" s="183">
        <f>'дод 2'!Q87</f>
        <v>0</v>
      </c>
      <c r="Q55" s="183">
        <f>'дод 2'!R87</f>
        <v>0</v>
      </c>
      <c r="R55" s="183">
        <f>'дод 2'!S87</f>
        <v>0</v>
      </c>
      <c r="S55" s="183">
        <f>'дод 2'!T87</f>
        <v>0</v>
      </c>
      <c r="T55" s="183">
        <f>'дод 2'!U87</f>
        <v>0</v>
      </c>
      <c r="U55" s="183">
        <f>'дод 2'!V87</f>
        <v>0</v>
      </c>
      <c r="V55" s="183">
        <f>'дод 2'!W87</f>
        <v>0</v>
      </c>
      <c r="W55" s="185"/>
      <c r="X55" s="186">
        <f t="shared" si="3"/>
        <v>204582.85</v>
      </c>
    </row>
    <row r="56" spans="1:24" s="34" customFormat="1" ht="49.5" customHeight="1" x14ac:dyDescent="0.25">
      <c r="A56" s="155"/>
      <c r="B56" s="155"/>
      <c r="C56" s="156" t="s">
        <v>387</v>
      </c>
      <c r="D56" s="192">
        <f>'дод 2'!E88</f>
        <v>1499036</v>
      </c>
      <c r="E56" s="192">
        <f>'дод 2'!F88</f>
        <v>1228720</v>
      </c>
      <c r="F56" s="192">
        <f>'дод 2'!G88</f>
        <v>0</v>
      </c>
      <c r="G56" s="192">
        <f>'дод 2'!H88</f>
        <v>204582.85</v>
      </c>
      <c r="H56" s="192">
        <f>'дод 2'!I88</f>
        <v>167690.85999999999</v>
      </c>
      <c r="I56" s="192">
        <f>'дод 2'!J88</f>
        <v>0</v>
      </c>
      <c r="J56" s="193">
        <f t="shared" si="2"/>
        <v>13.647627541966973</v>
      </c>
      <c r="K56" s="192">
        <f>'дод 2'!L88</f>
        <v>0</v>
      </c>
      <c r="L56" s="192">
        <f>'дод 2'!M88</f>
        <v>0</v>
      </c>
      <c r="M56" s="192">
        <f>'дод 2'!N88</f>
        <v>0</v>
      </c>
      <c r="N56" s="192">
        <f>'дод 2'!O88</f>
        <v>0</v>
      </c>
      <c r="O56" s="192">
        <f>'дод 2'!P88</f>
        <v>0</v>
      </c>
      <c r="P56" s="192">
        <f>'дод 2'!Q88</f>
        <v>0</v>
      </c>
      <c r="Q56" s="192">
        <f>'дод 2'!R88</f>
        <v>0</v>
      </c>
      <c r="R56" s="192">
        <f>'дод 2'!S88</f>
        <v>0</v>
      </c>
      <c r="S56" s="192">
        <f>'дод 2'!T88</f>
        <v>0</v>
      </c>
      <c r="T56" s="192">
        <f>'дод 2'!U88</f>
        <v>0</v>
      </c>
      <c r="U56" s="192">
        <f>'дод 2'!V88</f>
        <v>0</v>
      </c>
      <c r="V56" s="192">
        <f>'дод 2'!W88</f>
        <v>0</v>
      </c>
      <c r="W56" s="195"/>
      <c r="X56" s="194">
        <f t="shared" si="3"/>
        <v>204582.85</v>
      </c>
    </row>
    <row r="57" spans="1:24" s="34" customFormat="1" ht="33" x14ac:dyDescent="0.25">
      <c r="A57" s="152" t="s">
        <v>494</v>
      </c>
      <c r="B57" s="152" t="str">
        <f>'дод 5'!A20</f>
        <v>0160</v>
      </c>
      <c r="C57" s="151" t="s">
        <v>495</v>
      </c>
      <c r="D57" s="183">
        <f>'дод 2'!E89</f>
        <v>2412770</v>
      </c>
      <c r="E57" s="183">
        <f>'дод 2'!F89</f>
        <v>1880000</v>
      </c>
      <c r="F57" s="183">
        <f>'дод 2'!G89</f>
        <v>84370</v>
      </c>
      <c r="G57" s="183">
        <f>'дод 2'!H89</f>
        <v>553649.15</v>
      </c>
      <c r="H57" s="183">
        <f>'дод 2'!I89</f>
        <v>429813.99</v>
      </c>
      <c r="I57" s="183">
        <f>'дод 2'!J89</f>
        <v>27530.76</v>
      </c>
      <c r="J57" s="184">
        <f t="shared" si="2"/>
        <v>22.946619445699344</v>
      </c>
      <c r="K57" s="183">
        <f>'дод 2'!L89</f>
        <v>50000</v>
      </c>
      <c r="L57" s="183">
        <f>'дод 2'!M89</f>
        <v>50000</v>
      </c>
      <c r="M57" s="183">
        <f>'дод 2'!N89</f>
        <v>0</v>
      </c>
      <c r="N57" s="183">
        <f>'дод 2'!O89</f>
        <v>0</v>
      </c>
      <c r="O57" s="183">
        <f>'дод 2'!P89</f>
        <v>0</v>
      </c>
      <c r="P57" s="183">
        <f>'дод 2'!Q89</f>
        <v>50000</v>
      </c>
      <c r="Q57" s="183">
        <f>'дод 2'!R89</f>
        <v>280</v>
      </c>
      <c r="R57" s="183">
        <f>'дод 2'!S89</f>
        <v>0</v>
      </c>
      <c r="S57" s="183">
        <f>'дод 2'!T89</f>
        <v>280</v>
      </c>
      <c r="T57" s="183">
        <f>'дод 2'!U89</f>
        <v>0</v>
      </c>
      <c r="U57" s="183">
        <f>'дод 2'!V89</f>
        <v>0</v>
      </c>
      <c r="V57" s="183">
        <f>'дод 2'!W89</f>
        <v>0</v>
      </c>
      <c r="W57" s="185">
        <f t="shared" si="1"/>
        <v>0.55999999999999994</v>
      </c>
      <c r="X57" s="186">
        <f t="shared" si="3"/>
        <v>553929.15</v>
      </c>
    </row>
    <row r="58" spans="1:24" s="34" customFormat="1" ht="66" x14ac:dyDescent="0.25">
      <c r="A58" s="152" t="s">
        <v>497</v>
      </c>
      <c r="B58" s="152" t="s">
        <v>59</v>
      </c>
      <c r="C58" s="158" t="s">
        <v>519</v>
      </c>
      <c r="D58" s="183">
        <f>'дод 2'!E90</f>
        <v>1780860</v>
      </c>
      <c r="E58" s="183">
        <f>'дод 2'!F90</f>
        <v>1459720</v>
      </c>
      <c r="F58" s="183">
        <f>'дод 2'!G90</f>
        <v>0</v>
      </c>
      <c r="G58" s="183">
        <f>'дод 2'!H90</f>
        <v>330265.90999999997</v>
      </c>
      <c r="H58" s="183">
        <f>'дод 2'!I90</f>
        <v>270710.03000000003</v>
      </c>
      <c r="I58" s="183">
        <f>'дод 2'!J90</f>
        <v>0</v>
      </c>
      <c r="J58" s="184">
        <f t="shared" si="2"/>
        <v>18.545304515795738</v>
      </c>
      <c r="K58" s="183">
        <f>'дод 2'!L90</f>
        <v>903840</v>
      </c>
      <c r="L58" s="183">
        <f>'дод 2'!M90</f>
        <v>903840</v>
      </c>
      <c r="M58" s="183">
        <f>'дод 2'!N90</f>
        <v>0</v>
      </c>
      <c r="N58" s="183">
        <f>'дод 2'!O90</f>
        <v>0</v>
      </c>
      <c r="O58" s="183">
        <f>'дод 2'!P90</f>
        <v>0</v>
      </c>
      <c r="P58" s="183">
        <f>'дод 2'!Q90</f>
        <v>903840</v>
      </c>
      <c r="Q58" s="183">
        <f>'дод 2'!R90</f>
        <v>0</v>
      </c>
      <c r="R58" s="183">
        <f>'дод 2'!S90</f>
        <v>0</v>
      </c>
      <c r="S58" s="183">
        <f>'дод 2'!T90</f>
        <v>0</v>
      </c>
      <c r="T58" s="183">
        <f>'дод 2'!U90</f>
        <v>0</v>
      </c>
      <c r="U58" s="183">
        <f>'дод 2'!V90</f>
        <v>0</v>
      </c>
      <c r="V58" s="183">
        <f>'дод 2'!W90</f>
        <v>0</v>
      </c>
      <c r="W58" s="185">
        <f t="shared" si="1"/>
        <v>0</v>
      </c>
      <c r="X58" s="186">
        <f t="shared" si="3"/>
        <v>330265.90999999997</v>
      </c>
    </row>
    <row r="59" spans="1:24" s="34" customFormat="1" ht="66" x14ac:dyDescent="0.25">
      <c r="A59" s="157"/>
      <c r="B59" s="157"/>
      <c r="C59" s="156" t="s">
        <v>386</v>
      </c>
      <c r="D59" s="192">
        <f>'дод 2'!E91</f>
        <v>1780860</v>
      </c>
      <c r="E59" s="192">
        <f>'дод 2'!F91</f>
        <v>1459720</v>
      </c>
      <c r="F59" s="192">
        <f>'дод 2'!G91</f>
        <v>0</v>
      </c>
      <c r="G59" s="192">
        <f>'дод 2'!H91</f>
        <v>330265.90999999997</v>
      </c>
      <c r="H59" s="192">
        <f>'дод 2'!I91</f>
        <v>270710.03000000003</v>
      </c>
      <c r="I59" s="192">
        <f>'дод 2'!J91</f>
        <v>0</v>
      </c>
      <c r="J59" s="193">
        <f t="shared" si="2"/>
        <v>18.545304515795738</v>
      </c>
      <c r="K59" s="192">
        <f>'дод 2'!L91</f>
        <v>903840</v>
      </c>
      <c r="L59" s="192">
        <f>'дод 2'!M91</f>
        <v>903840</v>
      </c>
      <c r="M59" s="192">
        <f>'дод 2'!N91</f>
        <v>0</v>
      </c>
      <c r="N59" s="192">
        <f>'дод 2'!O91</f>
        <v>0</v>
      </c>
      <c r="O59" s="192">
        <f>'дод 2'!P91</f>
        <v>0</v>
      </c>
      <c r="P59" s="192">
        <f>'дод 2'!Q91</f>
        <v>903840</v>
      </c>
      <c r="Q59" s="192">
        <f>'дод 2'!R91</f>
        <v>0</v>
      </c>
      <c r="R59" s="192">
        <f>'дод 2'!S91</f>
        <v>0</v>
      </c>
      <c r="S59" s="192">
        <f>'дод 2'!T91</f>
        <v>0</v>
      </c>
      <c r="T59" s="192">
        <f>'дод 2'!U91</f>
        <v>0</v>
      </c>
      <c r="U59" s="192">
        <f>'дод 2'!V91</f>
        <v>0</v>
      </c>
      <c r="V59" s="192">
        <f>'дод 2'!W91</f>
        <v>0</v>
      </c>
      <c r="W59" s="185">
        <f t="shared" si="1"/>
        <v>0</v>
      </c>
      <c r="X59" s="194">
        <f t="shared" si="3"/>
        <v>330265.90999999997</v>
      </c>
    </row>
    <row r="60" spans="1:24" s="34" customFormat="1" ht="66" x14ac:dyDescent="0.25">
      <c r="A60" s="152" t="s">
        <v>532</v>
      </c>
      <c r="B60" s="152" t="s">
        <v>59</v>
      </c>
      <c r="C60" s="153" t="s">
        <v>530</v>
      </c>
      <c r="D60" s="183">
        <f>'дод 2'!E92</f>
        <v>1174231</v>
      </c>
      <c r="E60" s="183">
        <f>'дод 2'!F92</f>
        <v>962484</v>
      </c>
      <c r="F60" s="183">
        <f>'дод 2'!G92</f>
        <v>0</v>
      </c>
      <c r="G60" s="183">
        <f>'дод 2'!H92</f>
        <v>106857.07</v>
      </c>
      <c r="H60" s="183">
        <f>'дод 2'!I92</f>
        <v>87587.76</v>
      </c>
      <c r="I60" s="183">
        <f>'дод 2'!J92</f>
        <v>0</v>
      </c>
      <c r="J60" s="184">
        <f t="shared" si="2"/>
        <v>9.1001744971815608</v>
      </c>
      <c r="K60" s="183">
        <f>'дод 2'!L92</f>
        <v>0</v>
      </c>
      <c r="L60" s="183">
        <f>'дод 2'!M92</f>
        <v>0</v>
      </c>
      <c r="M60" s="183">
        <f>'дод 2'!N92</f>
        <v>0</v>
      </c>
      <c r="N60" s="183">
        <f>'дод 2'!O92</f>
        <v>0</v>
      </c>
      <c r="O60" s="183">
        <f>'дод 2'!P92</f>
        <v>0</v>
      </c>
      <c r="P60" s="183">
        <f>'дод 2'!Q92</f>
        <v>0</v>
      </c>
      <c r="Q60" s="183">
        <f>'дод 2'!R92</f>
        <v>0</v>
      </c>
      <c r="R60" s="183">
        <f>'дод 2'!S92</f>
        <v>0</v>
      </c>
      <c r="S60" s="183">
        <f>'дод 2'!T92</f>
        <v>0</v>
      </c>
      <c r="T60" s="183">
        <f>'дод 2'!U92</f>
        <v>0</v>
      </c>
      <c r="U60" s="183">
        <f>'дод 2'!V92</f>
        <v>0</v>
      </c>
      <c r="V60" s="183">
        <f>'дод 2'!W92</f>
        <v>0</v>
      </c>
      <c r="W60" s="185"/>
      <c r="X60" s="186">
        <f t="shared" si="3"/>
        <v>106857.07</v>
      </c>
    </row>
    <row r="61" spans="1:24" s="34" customFormat="1" ht="66" x14ac:dyDescent="0.25">
      <c r="A61" s="157"/>
      <c r="B61" s="157"/>
      <c r="C61" s="156" t="s">
        <v>531</v>
      </c>
      <c r="D61" s="192">
        <f>'дод 2'!E93</f>
        <v>1174231</v>
      </c>
      <c r="E61" s="192">
        <f>'дод 2'!F93</f>
        <v>962484</v>
      </c>
      <c r="F61" s="192">
        <f>'дод 2'!G93</f>
        <v>0</v>
      </c>
      <c r="G61" s="192">
        <f>'дод 2'!H93</f>
        <v>106857.07</v>
      </c>
      <c r="H61" s="192">
        <f>'дод 2'!I93</f>
        <v>87587.76</v>
      </c>
      <c r="I61" s="192">
        <f>'дод 2'!J93</f>
        <v>0</v>
      </c>
      <c r="J61" s="193">
        <f t="shared" si="2"/>
        <v>9.1001744971815608</v>
      </c>
      <c r="K61" s="192">
        <f>'дод 2'!L93</f>
        <v>0</v>
      </c>
      <c r="L61" s="192">
        <f>'дод 2'!M93</f>
        <v>0</v>
      </c>
      <c r="M61" s="192">
        <f>'дод 2'!N93</f>
        <v>0</v>
      </c>
      <c r="N61" s="192">
        <f>'дод 2'!O93</f>
        <v>0</v>
      </c>
      <c r="O61" s="192">
        <f>'дод 2'!P93</f>
        <v>0</v>
      </c>
      <c r="P61" s="192">
        <f>'дод 2'!Q93</f>
        <v>0</v>
      </c>
      <c r="Q61" s="192">
        <f>'дод 2'!R93</f>
        <v>0</v>
      </c>
      <c r="R61" s="192">
        <f>'дод 2'!S93</f>
        <v>0</v>
      </c>
      <c r="S61" s="192">
        <f>'дод 2'!T93</f>
        <v>0</v>
      </c>
      <c r="T61" s="192">
        <f>'дод 2'!U93</f>
        <v>0</v>
      </c>
      <c r="U61" s="192">
        <f>'дод 2'!V93</f>
        <v>0</v>
      </c>
      <c r="V61" s="192">
        <f>'дод 2'!W93</f>
        <v>0</v>
      </c>
      <c r="W61" s="195"/>
      <c r="X61" s="194">
        <f t="shared" si="3"/>
        <v>106857.07</v>
      </c>
    </row>
    <row r="62" spans="1:24" s="32" customFormat="1" ht="19.5" customHeight="1" x14ac:dyDescent="0.25">
      <c r="A62" s="144" t="s">
        <v>60</v>
      </c>
      <c r="B62" s="145"/>
      <c r="C62" s="140" t="s">
        <v>533</v>
      </c>
      <c r="D62" s="180">
        <f>D67+D72+D74+D76+D78+D81+D82+D71</f>
        <v>78063121</v>
      </c>
      <c r="E62" s="180">
        <f t="shared" ref="E62:P62" si="22">E67+E72+E74+E76+E78+E81+E82+E71</f>
        <v>2387600</v>
      </c>
      <c r="F62" s="180">
        <f t="shared" si="22"/>
        <v>48700</v>
      </c>
      <c r="G62" s="180">
        <f t="shared" ref="G62:I62" si="23">G67+G72+G74+G76+G78+G81+G82+G71</f>
        <v>18169127.800000001</v>
      </c>
      <c r="H62" s="180">
        <f t="shared" si="23"/>
        <v>576483.51</v>
      </c>
      <c r="I62" s="180">
        <f t="shared" si="23"/>
        <v>17321.080000000002</v>
      </c>
      <c r="J62" s="181">
        <f t="shared" si="2"/>
        <v>23.274918511136651</v>
      </c>
      <c r="K62" s="180">
        <f t="shared" si="22"/>
        <v>66161500</v>
      </c>
      <c r="L62" s="180">
        <f t="shared" si="22"/>
        <v>66161500</v>
      </c>
      <c r="M62" s="180">
        <f t="shared" si="22"/>
        <v>0</v>
      </c>
      <c r="N62" s="180">
        <f t="shared" si="22"/>
        <v>0</v>
      </c>
      <c r="O62" s="180">
        <f t="shared" si="22"/>
        <v>0</v>
      </c>
      <c r="P62" s="180">
        <f t="shared" si="22"/>
        <v>66161500</v>
      </c>
      <c r="Q62" s="180">
        <f t="shared" ref="Q62:V62" si="24">Q67+Q72+Q74+Q76+Q78+Q81+Q82+Q71</f>
        <v>11582624.300000001</v>
      </c>
      <c r="R62" s="180">
        <f t="shared" si="24"/>
        <v>11582499.300000001</v>
      </c>
      <c r="S62" s="180">
        <f t="shared" si="24"/>
        <v>125</v>
      </c>
      <c r="T62" s="180">
        <f t="shared" si="24"/>
        <v>0</v>
      </c>
      <c r="U62" s="180">
        <f t="shared" si="24"/>
        <v>0</v>
      </c>
      <c r="V62" s="180">
        <f t="shared" si="24"/>
        <v>11582499.300000001</v>
      </c>
      <c r="W62" s="182">
        <f t="shared" si="1"/>
        <v>17.506592655849701</v>
      </c>
      <c r="X62" s="187">
        <f t="shared" si="3"/>
        <v>29751752.100000001</v>
      </c>
    </row>
    <row r="63" spans="1:24" s="33" customFormat="1" ht="34.5" hidden="1" x14ac:dyDescent="0.3">
      <c r="A63" s="146"/>
      <c r="B63" s="147"/>
      <c r="C63" s="148" t="s">
        <v>393</v>
      </c>
      <c r="D63" s="188">
        <f>D68+D73+D75</f>
        <v>0</v>
      </c>
      <c r="E63" s="188">
        <f t="shared" ref="E63:P63" si="25">E68+E73+E75</f>
        <v>0</v>
      </c>
      <c r="F63" s="188">
        <f t="shared" si="25"/>
        <v>0</v>
      </c>
      <c r="G63" s="188">
        <f t="shared" ref="G63:I63" si="26">G68+G73+G75</f>
        <v>0</v>
      </c>
      <c r="H63" s="188">
        <f t="shared" si="26"/>
        <v>0</v>
      </c>
      <c r="I63" s="188">
        <f t="shared" si="26"/>
        <v>0</v>
      </c>
      <c r="J63" s="181" t="e">
        <f t="shared" si="2"/>
        <v>#DIV/0!</v>
      </c>
      <c r="K63" s="188">
        <f t="shared" si="25"/>
        <v>0</v>
      </c>
      <c r="L63" s="188">
        <f t="shared" si="25"/>
        <v>0</v>
      </c>
      <c r="M63" s="188">
        <f t="shared" si="25"/>
        <v>0</v>
      </c>
      <c r="N63" s="188">
        <f t="shared" si="25"/>
        <v>0</v>
      </c>
      <c r="O63" s="188">
        <f t="shared" si="25"/>
        <v>0</v>
      </c>
      <c r="P63" s="188">
        <f t="shared" si="25"/>
        <v>0</v>
      </c>
      <c r="Q63" s="188">
        <f t="shared" ref="Q63:V63" si="27">Q68+Q73+Q75</f>
        <v>0</v>
      </c>
      <c r="R63" s="188">
        <f t="shared" si="27"/>
        <v>0</v>
      </c>
      <c r="S63" s="188">
        <f t="shared" si="27"/>
        <v>0</v>
      </c>
      <c r="T63" s="188">
        <f t="shared" si="27"/>
        <v>0</v>
      </c>
      <c r="U63" s="188">
        <f t="shared" si="27"/>
        <v>0</v>
      </c>
      <c r="V63" s="188">
        <f t="shared" si="27"/>
        <v>0</v>
      </c>
      <c r="W63" s="182" t="e">
        <f t="shared" si="1"/>
        <v>#DIV/0!</v>
      </c>
      <c r="X63" s="187">
        <f t="shared" si="3"/>
        <v>0</v>
      </c>
    </row>
    <row r="64" spans="1:24" s="33" customFormat="1" ht="51.75" hidden="1" x14ac:dyDescent="0.3">
      <c r="A64" s="146"/>
      <c r="B64" s="147"/>
      <c r="C64" s="148" t="s">
        <v>394</v>
      </c>
      <c r="D64" s="188">
        <f>D69+D79</f>
        <v>0</v>
      </c>
      <c r="E64" s="188">
        <f t="shared" ref="E64:P64" si="28">E69+E79</f>
        <v>0</v>
      </c>
      <c r="F64" s="188">
        <f t="shared" si="28"/>
        <v>0</v>
      </c>
      <c r="G64" s="188">
        <f t="shared" ref="G64:I64" si="29">G69+G79</f>
        <v>0</v>
      </c>
      <c r="H64" s="188">
        <f t="shared" si="29"/>
        <v>0</v>
      </c>
      <c r="I64" s="188">
        <f t="shared" si="29"/>
        <v>0</v>
      </c>
      <c r="J64" s="181" t="e">
        <f t="shared" si="2"/>
        <v>#DIV/0!</v>
      </c>
      <c r="K64" s="188">
        <f t="shared" si="28"/>
        <v>0</v>
      </c>
      <c r="L64" s="188">
        <f t="shared" si="28"/>
        <v>0</v>
      </c>
      <c r="M64" s="188">
        <f t="shared" si="28"/>
        <v>0</v>
      </c>
      <c r="N64" s="188">
        <f t="shared" si="28"/>
        <v>0</v>
      </c>
      <c r="O64" s="188">
        <f t="shared" si="28"/>
        <v>0</v>
      </c>
      <c r="P64" s="188">
        <f t="shared" si="28"/>
        <v>0</v>
      </c>
      <c r="Q64" s="188">
        <f t="shared" ref="Q64:V64" si="30">Q69+Q79</f>
        <v>0</v>
      </c>
      <c r="R64" s="188">
        <f t="shared" si="30"/>
        <v>0</v>
      </c>
      <c r="S64" s="188">
        <f t="shared" si="30"/>
        <v>0</v>
      </c>
      <c r="T64" s="188">
        <f t="shared" si="30"/>
        <v>0</v>
      </c>
      <c r="U64" s="188">
        <f t="shared" si="30"/>
        <v>0</v>
      </c>
      <c r="V64" s="188">
        <f t="shared" si="30"/>
        <v>0</v>
      </c>
      <c r="W64" s="182" t="e">
        <f t="shared" si="1"/>
        <v>#DIV/0!</v>
      </c>
      <c r="X64" s="187">
        <f t="shared" si="3"/>
        <v>0</v>
      </c>
    </row>
    <row r="65" spans="1:24" s="33" customFormat="1" ht="69" x14ac:dyDescent="0.3">
      <c r="A65" s="146"/>
      <c r="B65" s="147"/>
      <c r="C65" s="148" t="s">
        <v>395</v>
      </c>
      <c r="D65" s="188">
        <f>D77+D80</f>
        <v>7670800</v>
      </c>
      <c r="E65" s="188">
        <f t="shared" ref="E65:P65" si="31">E77+E80</f>
        <v>0</v>
      </c>
      <c r="F65" s="188">
        <f t="shared" si="31"/>
        <v>0</v>
      </c>
      <c r="G65" s="188">
        <f t="shared" ref="G65:I65" si="32">G77+G80</f>
        <v>1666407.15</v>
      </c>
      <c r="H65" s="188">
        <f t="shared" si="32"/>
        <v>0</v>
      </c>
      <c r="I65" s="188">
        <f t="shared" si="32"/>
        <v>0</v>
      </c>
      <c r="J65" s="189">
        <f t="shared" si="2"/>
        <v>21.724033347238876</v>
      </c>
      <c r="K65" s="188">
        <f t="shared" si="31"/>
        <v>0</v>
      </c>
      <c r="L65" s="188">
        <f t="shared" si="31"/>
        <v>0</v>
      </c>
      <c r="M65" s="188">
        <f t="shared" si="31"/>
        <v>0</v>
      </c>
      <c r="N65" s="188">
        <f t="shared" si="31"/>
        <v>0</v>
      </c>
      <c r="O65" s="188">
        <f t="shared" si="31"/>
        <v>0</v>
      </c>
      <c r="P65" s="188">
        <f t="shared" si="31"/>
        <v>0</v>
      </c>
      <c r="Q65" s="188">
        <f t="shared" ref="Q65:V65" si="33">Q77+Q80</f>
        <v>0</v>
      </c>
      <c r="R65" s="188">
        <f t="shared" si="33"/>
        <v>0</v>
      </c>
      <c r="S65" s="188">
        <f t="shared" si="33"/>
        <v>0</v>
      </c>
      <c r="T65" s="188">
        <f t="shared" si="33"/>
        <v>0</v>
      </c>
      <c r="U65" s="188">
        <f t="shared" si="33"/>
        <v>0</v>
      </c>
      <c r="V65" s="188">
        <f t="shared" si="33"/>
        <v>0</v>
      </c>
      <c r="W65" s="190"/>
      <c r="X65" s="187">
        <f t="shared" si="3"/>
        <v>1666407.15</v>
      </c>
    </row>
    <row r="66" spans="1:24" s="33" customFormat="1" ht="17.25" hidden="1" x14ac:dyDescent="0.3">
      <c r="A66" s="146"/>
      <c r="B66" s="147"/>
      <c r="C66" s="148" t="s">
        <v>396</v>
      </c>
      <c r="D66" s="188">
        <f>D70</f>
        <v>0</v>
      </c>
      <c r="E66" s="188">
        <f t="shared" ref="E66:P66" si="34">E70</f>
        <v>0</v>
      </c>
      <c r="F66" s="188">
        <f t="shared" si="34"/>
        <v>0</v>
      </c>
      <c r="G66" s="188"/>
      <c r="H66" s="188"/>
      <c r="I66" s="188"/>
      <c r="J66" s="181" t="e">
        <f t="shared" si="2"/>
        <v>#DIV/0!</v>
      </c>
      <c r="K66" s="188">
        <f t="shared" si="34"/>
        <v>0</v>
      </c>
      <c r="L66" s="188">
        <f t="shared" si="34"/>
        <v>0</v>
      </c>
      <c r="M66" s="188">
        <f t="shared" si="34"/>
        <v>0</v>
      </c>
      <c r="N66" s="188">
        <f t="shared" si="34"/>
        <v>0</v>
      </c>
      <c r="O66" s="188">
        <f t="shared" si="34"/>
        <v>0</v>
      </c>
      <c r="P66" s="188">
        <f t="shared" si="34"/>
        <v>0</v>
      </c>
      <c r="Q66" s="188">
        <f t="shared" ref="Q66:V66" si="35">Q70</f>
        <v>0</v>
      </c>
      <c r="R66" s="188">
        <f t="shared" si="35"/>
        <v>0</v>
      </c>
      <c r="S66" s="188">
        <f t="shared" si="35"/>
        <v>0</v>
      </c>
      <c r="T66" s="188">
        <f t="shared" si="35"/>
        <v>0</v>
      </c>
      <c r="U66" s="188">
        <f t="shared" si="35"/>
        <v>0</v>
      </c>
      <c r="V66" s="188">
        <f t="shared" si="35"/>
        <v>0</v>
      </c>
      <c r="W66" s="182" t="e">
        <f t="shared" si="1"/>
        <v>#DIV/0!</v>
      </c>
      <c r="X66" s="187">
        <f t="shared" si="3"/>
        <v>0</v>
      </c>
    </row>
    <row r="67" spans="1:24" ht="33" x14ac:dyDescent="0.25">
      <c r="A67" s="141" t="s">
        <v>61</v>
      </c>
      <c r="B67" s="141" t="s">
        <v>62</v>
      </c>
      <c r="C67" s="142" t="s">
        <v>463</v>
      </c>
      <c r="D67" s="183">
        <f>'дод 2'!E112</f>
        <v>33423521</v>
      </c>
      <c r="E67" s="183">
        <f>'дод 2'!F112</f>
        <v>0</v>
      </c>
      <c r="F67" s="183">
        <f>'дод 2'!G112</f>
        <v>0</v>
      </c>
      <c r="G67" s="183">
        <f>'дод 2'!H112</f>
        <v>9151481.3200000003</v>
      </c>
      <c r="H67" s="183">
        <f>'дод 2'!I112</f>
        <v>0</v>
      </c>
      <c r="I67" s="183">
        <f>'дод 2'!J112</f>
        <v>0</v>
      </c>
      <c r="J67" s="184">
        <f t="shared" si="2"/>
        <v>27.380362828919193</v>
      </c>
      <c r="K67" s="183">
        <f>'дод 2'!L112</f>
        <v>39324000</v>
      </c>
      <c r="L67" s="183">
        <f>'дод 2'!M112</f>
        <v>39324000</v>
      </c>
      <c r="M67" s="183">
        <f>'дод 2'!N112</f>
        <v>0</v>
      </c>
      <c r="N67" s="183">
        <f>'дод 2'!O112</f>
        <v>0</v>
      </c>
      <c r="O67" s="183">
        <f>'дод 2'!P112</f>
        <v>0</v>
      </c>
      <c r="P67" s="183">
        <f>'дод 2'!Q112</f>
        <v>39324000</v>
      </c>
      <c r="Q67" s="183">
        <f>'дод 2'!R112</f>
        <v>7285000</v>
      </c>
      <c r="R67" s="183">
        <f>'дод 2'!S112</f>
        <v>7285000</v>
      </c>
      <c r="S67" s="183">
        <f>'дод 2'!T112</f>
        <v>0</v>
      </c>
      <c r="T67" s="183">
        <f>'дод 2'!U112</f>
        <v>0</v>
      </c>
      <c r="U67" s="183">
        <f>'дод 2'!V112</f>
        <v>0</v>
      </c>
      <c r="V67" s="183">
        <f>'дод 2'!W112</f>
        <v>7285000</v>
      </c>
      <c r="W67" s="185">
        <f t="shared" si="1"/>
        <v>18.525582341572576</v>
      </c>
      <c r="X67" s="186">
        <f t="shared" si="3"/>
        <v>16436481.32</v>
      </c>
    </row>
    <row r="68" spans="1:24" s="34" customFormat="1" ht="31.5" hidden="1" customHeight="1" x14ac:dyDescent="0.25">
      <c r="A68" s="155"/>
      <c r="B68" s="155"/>
      <c r="C68" s="159" t="s">
        <v>393</v>
      </c>
      <c r="D68" s="192">
        <f>'дод 2'!E113</f>
        <v>0</v>
      </c>
      <c r="E68" s="192">
        <f>'дод 2'!F113</f>
        <v>0</v>
      </c>
      <c r="F68" s="192">
        <f>'дод 2'!G113</f>
        <v>0</v>
      </c>
      <c r="G68" s="192">
        <f>'дод 2'!H113</f>
        <v>0</v>
      </c>
      <c r="H68" s="192">
        <f>'дод 2'!I113</f>
        <v>0</v>
      </c>
      <c r="I68" s="192">
        <f>'дод 2'!J113</f>
        <v>0</v>
      </c>
      <c r="J68" s="184" t="e">
        <f t="shared" si="2"/>
        <v>#DIV/0!</v>
      </c>
      <c r="K68" s="192">
        <f>'дод 2'!L113</f>
        <v>0</v>
      </c>
      <c r="L68" s="192">
        <f>'дод 2'!M113</f>
        <v>0</v>
      </c>
      <c r="M68" s="192">
        <f>'дод 2'!N113</f>
        <v>0</v>
      </c>
      <c r="N68" s="192">
        <f>'дод 2'!O113</f>
        <v>0</v>
      </c>
      <c r="O68" s="192">
        <f>'дод 2'!P113</f>
        <v>0</v>
      </c>
      <c r="P68" s="192">
        <f>'дод 2'!Q113</f>
        <v>0</v>
      </c>
      <c r="Q68" s="192">
        <f>'дод 2'!R113</f>
        <v>0</v>
      </c>
      <c r="R68" s="192">
        <f>'дод 2'!S113</f>
        <v>0</v>
      </c>
      <c r="S68" s="192">
        <f>'дод 2'!T113</f>
        <v>0</v>
      </c>
      <c r="T68" s="192">
        <f>'дод 2'!U113</f>
        <v>0</v>
      </c>
      <c r="U68" s="192">
        <f>'дод 2'!V113</f>
        <v>0</v>
      </c>
      <c r="V68" s="192">
        <f>'дод 2'!W113</f>
        <v>0</v>
      </c>
      <c r="W68" s="185" t="e">
        <f t="shared" si="1"/>
        <v>#DIV/0!</v>
      </c>
      <c r="X68" s="186">
        <f t="shared" si="3"/>
        <v>0</v>
      </c>
    </row>
    <row r="69" spans="1:24" s="34" customFormat="1" ht="47.25" hidden="1" customHeight="1" x14ac:dyDescent="0.25">
      <c r="A69" s="155"/>
      <c r="B69" s="155"/>
      <c r="C69" s="159" t="s">
        <v>394</v>
      </c>
      <c r="D69" s="192">
        <f>'дод 2'!E114</f>
        <v>0</v>
      </c>
      <c r="E69" s="192">
        <f>'дод 2'!F114</f>
        <v>0</v>
      </c>
      <c r="F69" s="192">
        <f>'дод 2'!G114</f>
        <v>0</v>
      </c>
      <c r="G69" s="192">
        <f>'дод 2'!H114</f>
        <v>0</v>
      </c>
      <c r="H69" s="192">
        <f>'дод 2'!I114</f>
        <v>0</v>
      </c>
      <c r="I69" s="192">
        <f>'дод 2'!J114</f>
        <v>0</v>
      </c>
      <c r="J69" s="184" t="e">
        <f t="shared" si="2"/>
        <v>#DIV/0!</v>
      </c>
      <c r="K69" s="192">
        <f>'дод 2'!L114</f>
        <v>0</v>
      </c>
      <c r="L69" s="192">
        <f>'дод 2'!M114</f>
        <v>0</v>
      </c>
      <c r="M69" s="192">
        <f>'дод 2'!N114</f>
        <v>0</v>
      </c>
      <c r="N69" s="192">
        <f>'дод 2'!O114</f>
        <v>0</v>
      </c>
      <c r="O69" s="192">
        <f>'дод 2'!P114</f>
        <v>0</v>
      </c>
      <c r="P69" s="192">
        <f>'дод 2'!Q114</f>
        <v>0</v>
      </c>
      <c r="Q69" s="192">
        <f>'дод 2'!R114</f>
        <v>0</v>
      </c>
      <c r="R69" s="192">
        <f>'дод 2'!S114</f>
        <v>0</v>
      </c>
      <c r="S69" s="192">
        <f>'дод 2'!T114</f>
        <v>0</v>
      </c>
      <c r="T69" s="192">
        <f>'дод 2'!U114</f>
        <v>0</v>
      </c>
      <c r="U69" s="192">
        <f>'дод 2'!V114</f>
        <v>0</v>
      </c>
      <c r="V69" s="192">
        <f>'дод 2'!W114</f>
        <v>0</v>
      </c>
      <c r="W69" s="185" t="e">
        <f t="shared" si="1"/>
        <v>#DIV/0!</v>
      </c>
      <c r="X69" s="186">
        <f t="shared" si="3"/>
        <v>0</v>
      </c>
    </row>
    <row r="70" spans="1:24" s="34" customFormat="1" ht="15.75" hidden="1" customHeight="1" x14ac:dyDescent="0.25">
      <c r="A70" s="155"/>
      <c r="B70" s="155"/>
      <c r="C70" s="159" t="s">
        <v>396</v>
      </c>
      <c r="D70" s="192">
        <f>'дод 2'!E115</f>
        <v>0</v>
      </c>
      <c r="E70" s="192">
        <f>'дод 2'!F115</f>
        <v>0</v>
      </c>
      <c r="F70" s="192">
        <f>'дод 2'!G115</f>
        <v>0</v>
      </c>
      <c r="G70" s="192">
        <f>'дод 2'!H115</f>
        <v>0</v>
      </c>
      <c r="H70" s="192">
        <f>'дод 2'!I115</f>
        <v>0</v>
      </c>
      <c r="I70" s="192">
        <f>'дод 2'!J115</f>
        <v>0</v>
      </c>
      <c r="J70" s="184" t="e">
        <f t="shared" si="2"/>
        <v>#DIV/0!</v>
      </c>
      <c r="K70" s="192">
        <f>'дод 2'!L115</f>
        <v>0</v>
      </c>
      <c r="L70" s="192">
        <f>'дод 2'!M115</f>
        <v>0</v>
      </c>
      <c r="M70" s="192">
        <f>'дод 2'!N115</f>
        <v>0</v>
      </c>
      <c r="N70" s="192">
        <f>'дод 2'!O115</f>
        <v>0</v>
      </c>
      <c r="O70" s="192">
        <f>'дод 2'!P115</f>
        <v>0</v>
      </c>
      <c r="P70" s="192">
        <f>'дод 2'!Q115</f>
        <v>0</v>
      </c>
      <c r="Q70" s="192">
        <f>'дод 2'!R115</f>
        <v>0</v>
      </c>
      <c r="R70" s="192">
        <f>'дод 2'!S115</f>
        <v>0</v>
      </c>
      <c r="S70" s="192">
        <f>'дод 2'!T115</f>
        <v>0</v>
      </c>
      <c r="T70" s="192">
        <f>'дод 2'!U115</f>
        <v>0</v>
      </c>
      <c r="U70" s="192">
        <f>'дод 2'!V115</f>
        <v>0</v>
      </c>
      <c r="V70" s="192">
        <f>'дод 2'!W115</f>
        <v>0</v>
      </c>
      <c r="W70" s="185" t="e">
        <f t="shared" si="1"/>
        <v>#DIV/0!</v>
      </c>
      <c r="X70" s="186">
        <f t="shared" si="3"/>
        <v>0</v>
      </c>
    </row>
    <row r="71" spans="1:24" ht="24" hidden="1" customHeight="1" x14ac:dyDescent="0.25">
      <c r="A71" s="141">
        <v>2020</v>
      </c>
      <c r="B71" s="143" t="s">
        <v>449</v>
      </c>
      <c r="C71" s="142" t="s">
        <v>450</v>
      </c>
      <c r="D71" s="183">
        <f>'дод 2'!E116</f>
        <v>0</v>
      </c>
      <c r="E71" s="183">
        <f>'дод 2'!F116</f>
        <v>0</v>
      </c>
      <c r="F71" s="183">
        <f>'дод 2'!G116</f>
        <v>0</v>
      </c>
      <c r="G71" s="183">
        <f>'дод 2'!H116</f>
        <v>0</v>
      </c>
      <c r="H71" s="183">
        <f>'дод 2'!I116</f>
        <v>0</v>
      </c>
      <c r="I71" s="183">
        <f>'дод 2'!J116</f>
        <v>0</v>
      </c>
      <c r="J71" s="184" t="e">
        <f t="shared" si="2"/>
        <v>#DIV/0!</v>
      </c>
      <c r="K71" s="183">
        <f>'дод 2'!L116</f>
        <v>0</v>
      </c>
      <c r="L71" s="183">
        <f>'дод 2'!M116</f>
        <v>0</v>
      </c>
      <c r="M71" s="183">
        <f>'дод 2'!N116</f>
        <v>0</v>
      </c>
      <c r="N71" s="183">
        <f>'дод 2'!O116</f>
        <v>0</v>
      </c>
      <c r="O71" s="183">
        <f>'дод 2'!P116</f>
        <v>0</v>
      </c>
      <c r="P71" s="183">
        <f>'дод 2'!Q116</f>
        <v>0</v>
      </c>
      <c r="Q71" s="183">
        <f>'дод 2'!R116</f>
        <v>0</v>
      </c>
      <c r="R71" s="183">
        <f>'дод 2'!S116</f>
        <v>0</v>
      </c>
      <c r="S71" s="183">
        <f>'дод 2'!T116</f>
        <v>0</v>
      </c>
      <c r="T71" s="183">
        <f>'дод 2'!U116</f>
        <v>0</v>
      </c>
      <c r="U71" s="183">
        <f>'дод 2'!V116</f>
        <v>0</v>
      </c>
      <c r="V71" s="183">
        <f>'дод 2'!W116</f>
        <v>0</v>
      </c>
      <c r="W71" s="185" t="e">
        <f t="shared" si="1"/>
        <v>#DIV/0!</v>
      </c>
      <c r="X71" s="186">
        <f t="shared" si="3"/>
        <v>0</v>
      </c>
    </row>
    <row r="72" spans="1:24" ht="36.75" customHeight="1" x14ac:dyDescent="0.25">
      <c r="A72" s="141" t="s">
        <v>123</v>
      </c>
      <c r="B72" s="141" t="s">
        <v>63</v>
      </c>
      <c r="C72" s="142" t="s">
        <v>464</v>
      </c>
      <c r="D72" s="183">
        <f>'дод 2'!E117</f>
        <v>3317600</v>
      </c>
      <c r="E72" s="183">
        <f>'дод 2'!F117</f>
        <v>0</v>
      </c>
      <c r="F72" s="183">
        <f>'дод 2'!G117</f>
        <v>0</v>
      </c>
      <c r="G72" s="183">
        <f>'дод 2'!H117</f>
        <v>1039343.23</v>
      </c>
      <c r="H72" s="183">
        <f>'дод 2'!I117</f>
        <v>0</v>
      </c>
      <c r="I72" s="183">
        <f>'дод 2'!J117</f>
        <v>0</v>
      </c>
      <c r="J72" s="184">
        <f t="shared" si="2"/>
        <v>31.32816584277791</v>
      </c>
      <c r="K72" s="183">
        <f>'дод 2'!L117</f>
        <v>5100000</v>
      </c>
      <c r="L72" s="183">
        <f>'дод 2'!M117</f>
        <v>5100000</v>
      </c>
      <c r="M72" s="183">
        <f>'дод 2'!N117</f>
        <v>0</v>
      </c>
      <c r="N72" s="183">
        <f>'дод 2'!O117</f>
        <v>0</v>
      </c>
      <c r="O72" s="183">
        <f>'дод 2'!P117</f>
        <v>0</v>
      </c>
      <c r="P72" s="183">
        <f>'дод 2'!Q117</f>
        <v>5100000</v>
      </c>
      <c r="Q72" s="183">
        <f>'дод 2'!R117</f>
        <v>4297499.3</v>
      </c>
      <c r="R72" s="183">
        <f>'дод 2'!S117</f>
        <v>4297499.3</v>
      </c>
      <c r="S72" s="183">
        <f>'дод 2'!T117</f>
        <v>0</v>
      </c>
      <c r="T72" s="183">
        <f>'дод 2'!U117</f>
        <v>0</v>
      </c>
      <c r="U72" s="183">
        <f>'дод 2'!V117</f>
        <v>0</v>
      </c>
      <c r="V72" s="183">
        <f>'дод 2'!W117</f>
        <v>4297499.3</v>
      </c>
      <c r="W72" s="185">
        <f t="shared" si="1"/>
        <v>84.264692156862736</v>
      </c>
      <c r="X72" s="186">
        <f t="shared" si="3"/>
        <v>5336842.5299999993</v>
      </c>
    </row>
    <row r="73" spans="1:24" s="34" customFormat="1" ht="31.5" hidden="1" customHeight="1" x14ac:dyDescent="0.25">
      <c r="A73" s="155"/>
      <c r="B73" s="155"/>
      <c r="C73" s="159" t="s">
        <v>393</v>
      </c>
      <c r="D73" s="192">
        <f>'дод 2'!E118</f>
        <v>0</v>
      </c>
      <c r="E73" s="192">
        <f>'дод 2'!F118</f>
        <v>0</v>
      </c>
      <c r="F73" s="192">
        <f>'дод 2'!G118</f>
        <v>0</v>
      </c>
      <c r="G73" s="192">
        <f>'дод 2'!H118</f>
        <v>0</v>
      </c>
      <c r="H73" s="192">
        <f>'дод 2'!I118</f>
        <v>0</v>
      </c>
      <c r="I73" s="192">
        <f>'дод 2'!J118</f>
        <v>0</v>
      </c>
      <c r="J73" s="184" t="e">
        <f t="shared" si="2"/>
        <v>#DIV/0!</v>
      </c>
      <c r="K73" s="192">
        <f>'дод 2'!L118</f>
        <v>0</v>
      </c>
      <c r="L73" s="192">
        <f>'дод 2'!M118</f>
        <v>0</v>
      </c>
      <c r="M73" s="192">
        <f>'дод 2'!N118</f>
        <v>0</v>
      </c>
      <c r="N73" s="192">
        <f>'дод 2'!O118</f>
        <v>0</v>
      </c>
      <c r="O73" s="192">
        <f>'дод 2'!P118</f>
        <v>0</v>
      </c>
      <c r="P73" s="192">
        <f>'дод 2'!Q118</f>
        <v>0</v>
      </c>
      <c r="Q73" s="192">
        <f>'дод 2'!R118</f>
        <v>0</v>
      </c>
      <c r="R73" s="192">
        <f>'дод 2'!S118</f>
        <v>0</v>
      </c>
      <c r="S73" s="192">
        <f>'дод 2'!T118</f>
        <v>0</v>
      </c>
      <c r="T73" s="192">
        <f>'дод 2'!U118</f>
        <v>0</v>
      </c>
      <c r="U73" s="192">
        <f>'дод 2'!V118</f>
        <v>0</v>
      </c>
      <c r="V73" s="192">
        <f>'дод 2'!W118</f>
        <v>0</v>
      </c>
      <c r="W73" s="185" t="e">
        <f t="shared" si="1"/>
        <v>#DIV/0!</v>
      </c>
      <c r="X73" s="186">
        <f t="shared" si="3"/>
        <v>0</v>
      </c>
    </row>
    <row r="74" spans="1:24" ht="19.5" customHeight="1" x14ac:dyDescent="0.25">
      <c r="A74" s="141" t="s">
        <v>124</v>
      </c>
      <c r="B74" s="141" t="s">
        <v>64</v>
      </c>
      <c r="C74" s="142" t="s">
        <v>465</v>
      </c>
      <c r="D74" s="183">
        <f>'дод 2'!E119</f>
        <v>7602100</v>
      </c>
      <c r="E74" s="183">
        <f>'дод 2'!F119</f>
        <v>0</v>
      </c>
      <c r="F74" s="183">
        <f>'дод 2'!G119</f>
        <v>0</v>
      </c>
      <c r="G74" s="183">
        <f>'дод 2'!H119</f>
        <v>1775195.02</v>
      </c>
      <c r="H74" s="183">
        <f>'дод 2'!I119</f>
        <v>0</v>
      </c>
      <c r="I74" s="183">
        <f>'дод 2'!J119</f>
        <v>0</v>
      </c>
      <c r="J74" s="184">
        <f t="shared" si="2"/>
        <v>23.351376856394943</v>
      </c>
      <c r="K74" s="183">
        <f>'дод 2'!L119</f>
        <v>0</v>
      </c>
      <c r="L74" s="183">
        <f>'дод 2'!M119</f>
        <v>0</v>
      </c>
      <c r="M74" s="183">
        <f>'дод 2'!N119</f>
        <v>0</v>
      </c>
      <c r="N74" s="183">
        <f>'дод 2'!O119</f>
        <v>0</v>
      </c>
      <c r="O74" s="183">
        <f>'дод 2'!P119</f>
        <v>0</v>
      </c>
      <c r="P74" s="183">
        <f>'дод 2'!Q119</f>
        <v>0</v>
      </c>
      <c r="Q74" s="183">
        <f>'дод 2'!R119</f>
        <v>0</v>
      </c>
      <c r="R74" s="183">
        <f>'дод 2'!S119</f>
        <v>0</v>
      </c>
      <c r="S74" s="183">
        <f>'дод 2'!T119</f>
        <v>0</v>
      </c>
      <c r="T74" s="183">
        <f>'дод 2'!U119</f>
        <v>0</v>
      </c>
      <c r="U74" s="183">
        <f>'дод 2'!V119</f>
        <v>0</v>
      </c>
      <c r="V74" s="183">
        <f>'дод 2'!W119</f>
        <v>0</v>
      </c>
      <c r="W74" s="185"/>
      <c r="X74" s="186">
        <f t="shared" si="3"/>
        <v>1775195.02</v>
      </c>
    </row>
    <row r="75" spans="1:24" s="34" customFormat="1" ht="31.5" hidden="1" customHeight="1" x14ac:dyDescent="0.25">
      <c r="A75" s="155"/>
      <c r="B75" s="155"/>
      <c r="C75" s="159" t="s">
        <v>393</v>
      </c>
      <c r="D75" s="192">
        <f>'дод 2'!E120</f>
        <v>0</v>
      </c>
      <c r="E75" s="192">
        <f>'дод 2'!F120</f>
        <v>0</v>
      </c>
      <c r="F75" s="192">
        <f>'дод 2'!G120</f>
        <v>0</v>
      </c>
      <c r="G75" s="192">
        <f>'дод 2'!H120</f>
        <v>0</v>
      </c>
      <c r="H75" s="192">
        <f>'дод 2'!I120</f>
        <v>0</v>
      </c>
      <c r="I75" s="192">
        <f>'дод 2'!J120</f>
        <v>0</v>
      </c>
      <c r="J75" s="184" t="e">
        <f t="shared" si="2"/>
        <v>#DIV/0!</v>
      </c>
      <c r="K75" s="192">
        <f>'дод 2'!L120</f>
        <v>0</v>
      </c>
      <c r="L75" s="192">
        <f>'дод 2'!M120</f>
        <v>0</v>
      </c>
      <c r="M75" s="192">
        <f>'дод 2'!N120</f>
        <v>0</v>
      </c>
      <c r="N75" s="192">
        <f>'дод 2'!O120</f>
        <v>0</v>
      </c>
      <c r="O75" s="192">
        <f>'дод 2'!P120</f>
        <v>0</v>
      </c>
      <c r="P75" s="192">
        <f>'дод 2'!Q120</f>
        <v>0</v>
      </c>
      <c r="Q75" s="192">
        <f>'дод 2'!R120</f>
        <v>0</v>
      </c>
      <c r="R75" s="192">
        <f>'дод 2'!S120</f>
        <v>0</v>
      </c>
      <c r="S75" s="192">
        <f>'дод 2'!T120</f>
        <v>0</v>
      </c>
      <c r="T75" s="192">
        <f>'дод 2'!U120</f>
        <v>0</v>
      </c>
      <c r="U75" s="192">
        <f>'дод 2'!V120</f>
        <v>0</v>
      </c>
      <c r="V75" s="192">
        <f>'дод 2'!W120</f>
        <v>0</v>
      </c>
      <c r="W75" s="185"/>
      <c r="X75" s="186">
        <f t="shared" si="3"/>
        <v>0</v>
      </c>
    </row>
    <row r="76" spans="1:24" ht="48.75" customHeight="1" x14ac:dyDescent="0.25">
      <c r="A76" s="141" t="s">
        <v>125</v>
      </c>
      <c r="B76" s="141" t="s">
        <v>316</v>
      </c>
      <c r="C76" s="142" t="s">
        <v>466</v>
      </c>
      <c r="D76" s="183">
        <f>'дод 2'!E121</f>
        <v>2716000</v>
      </c>
      <c r="E76" s="183">
        <f>'дод 2'!F121</f>
        <v>0</v>
      </c>
      <c r="F76" s="183">
        <f>'дод 2'!G121</f>
        <v>0</v>
      </c>
      <c r="G76" s="183">
        <f>'дод 2'!H121</f>
        <v>895012.04</v>
      </c>
      <c r="H76" s="183">
        <f>'дод 2'!I121</f>
        <v>0</v>
      </c>
      <c r="I76" s="183">
        <f>'дод 2'!J121</f>
        <v>0</v>
      </c>
      <c r="J76" s="184">
        <f t="shared" si="2"/>
        <v>32.953315169366718</v>
      </c>
      <c r="K76" s="183">
        <f>'дод 2'!L121</f>
        <v>0</v>
      </c>
      <c r="L76" s="183">
        <f>'дод 2'!M121</f>
        <v>0</v>
      </c>
      <c r="M76" s="183">
        <f>'дод 2'!N121</f>
        <v>0</v>
      </c>
      <c r="N76" s="183">
        <f>'дод 2'!O121</f>
        <v>0</v>
      </c>
      <c r="O76" s="183">
        <f>'дод 2'!P121</f>
        <v>0</v>
      </c>
      <c r="P76" s="183">
        <f>'дод 2'!Q121</f>
        <v>0</v>
      </c>
      <c r="Q76" s="183">
        <f>'дод 2'!R121</f>
        <v>0</v>
      </c>
      <c r="R76" s="183">
        <f>'дод 2'!S121</f>
        <v>0</v>
      </c>
      <c r="S76" s="183">
        <f>'дод 2'!T121</f>
        <v>0</v>
      </c>
      <c r="T76" s="183">
        <f>'дод 2'!U121</f>
        <v>0</v>
      </c>
      <c r="U76" s="183">
        <f>'дод 2'!V121</f>
        <v>0</v>
      </c>
      <c r="V76" s="183">
        <f>'дод 2'!W121</f>
        <v>0</v>
      </c>
      <c r="W76" s="185"/>
      <c r="X76" s="186">
        <f t="shared" si="3"/>
        <v>895012.04</v>
      </c>
    </row>
    <row r="77" spans="1:24" s="34" customFormat="1" ht="47.25" hidden="1" customHeight="1" x14ac:dyDescent="0.25">
      <c r="A77" s="155"/>
      <c r="B77" s="155"/>
      <c r="C77" s="160" t="s">
        <v>395</v>
      </c>
      <c r="D77" s="192">
        <f>'дод 2'!E122</f>
        <v>0</v>
      </c>
      <c r="E77" s="192">
        <f>'дод 2'!F122</f>
        <v>0</v>
      </c>
      <c r="F77" s="192">
        <f>'дод 2'!G122</f>
        <v>0</v>
      </c>
      <c r="G77" s="192">
        <f>'дод 2'!H122</f>
        <v>0</v>
      </c>
      <c r="H77" s="192">
        <f>'дод 2'!I122</f>
        <v>0</v>
      </c>
      <c r="I77" s="192">
        <f>'дод 2'!J122</f>
        <v>0</v>
      </c>
      <c r="J77" s="184" t="e">
        <f t="shared" si="2"/>
        <v>#DIV/0!</v>
      </c>
      <c r="K77" s="192">
        <f>'дод 2'!L122</f>
        <v>0</v>
      </c>
      <c r="L77" s="192">
        <f>'дод 2'!M122</f>
        <v>0</v>
      </c>
      <c r="M77" s="192">
        <f>'дод 2'!N122</f>
        <v>0</v>
      </c>
      <c r="N77" s="192">
        <f>'дод 2'!O122</f>
        <v>0</v>
      </c>
      <c r="O77" s="192">
        <f>'дод 2'!P122</f>
        <v>0</v>
      </c>
      <c r="P77" s="192">
        <f>'дод 2'!Q122</f>
        <v>0</v>
      </c>
      <c r="Q77" s="192">
        <f>'дод 2'!R122</f>
        <v>0</v>
      </c>
      <c r="R77" s="192">
        <f>'дод 2'!S122</f>
        <v>0</v>
      </c>
      <c r="S77" s="192">
        <f>'дод 2'!T122</f>
        <v>0</v>
      </c>
      <c r="T77" s="192">
        <f>'дод 2'!U122</f>
        <v>0</v>
      </c>
      <c r="U77" s="192">
        <f>'дод 2'!V122</f>
        <v>0</v>
      </c>
      <c r="V77" s="192">
        <f>'дод 2'!W122</f>
        <v>0</v>
      </c>
      <c r="W77" s="185"/>
      <c r="X77" s="187">
        <f t="shared" si="3"/>
        <v>0</v>
      </c>
    </row>
    <row r="78" spans="1:24" ht="33" x14ac:dyDescent="0.25">
      <c r="A78" s="161">
        <v>2144</v>
      </c>
      <c r="B78" s="141" t="s">
        <v>65</v>
      </c>
      <c r="C78" s="142" t="s">
        <v>407</v>
      </c>
      <c r="D78" s="183">
        <f>'дод 2'!E123</f>
        <v>7670800</v>
      </c>
      <c r="E78" s="183">
        <f>'дод 2'!F123</f>
        <v>0</v>
      </c>
      <c r="F78" s="183">
        <f>'дод 2'!G123</f>
        <v>0</v>
      </c>
      <c r="G78" s="183">
        <f>'дод 2'!H123</f>
        <v>1666407.15</v>
      </c>
      <c r="H78" s="183">
        <f>'дод 2'!I123</f>
        <v>0</v>
      </c>
      <c r="I78" s="183">
        <f>'дод 2'!J123</f>
        <v>0</v>
      </c>
      <c r="J78" s="184">
        <f t="shared" si="2"/>
        <v>21.724033347238876</v>
      </c>
      <c r="K78" s="183">
        <f>'дод 2'!L123</f>
        <v>0</v>
      </c>
      <c r="L78" s="183">
        <f>'дод 2'!M123</f>
        <v>0</v>
      </c>
      <c r="M78" s="183">
        <f>'дод 2'!N123</f>
        <v>0</v>
      </c>
      <c r="N78" s="183">
        <f>'дод 2'!O123</f>
        <v>0</v>
      </c>
      <c r="O78" s="183">
        <f>'дод 2'!P123</f>
        <v>0</v>
      </c>
      <c r="P78" s="183">
        <f>'дод 2'!Q123</f>
        <v>0</v>
      </c>
      <c r="Q78" s="183">
        <f>'дод 2'!R123</f>
        <v>0</v>
      </c>
      <c r="R78" s="183">
        <f>'дод 2'!S123</f>
        <v>0</v>
      </c>
      <c r="S78" s="183">
        <f>'дод 2'!T123</f>
        <v>0</v>
      </c>
      <c r="T78" s="183">
        <f>'дод 2'!U123</f>
        <v>0</v>
      </c>
      <c r="U78" s="183">
        <f>'дод 2'!V123</f>
        <v>0</v>
      </c>
      <c r="V78" s="183">
        <f>'дод 2'!W123</f>
        <v>0</v>
      </c>
      <c r="W78" s="185"/>
      <c r="X78" s="186">
        <f t="shared" si="3"/>
        <v>1666407.15</v>
      </c>
    </row>
    <row r="79" spans="1:24" s="34" customFormat="1" ht="49.5" hidden="1" x14ac:dyDescent="0.25">
      <c r="A79" s="162"/>
      <c r="B79" s="155"/>
      <c r="C79" s="159" t="s">
        <v>394</v>
      </c>
      <c r="D79" s="192">
        <f>'дод 2'!E124</f>
        <v>0</v>
      </c>
      <c r="E79" s="192">
        <f>'дод 2'!F124</f>
        <v>0</v>
      </c>
      <c r="F79" s="192">
        <f>'дод 2'!G124</f>
        <v>0</v>
      </c>
      <c r="G79" s="192">
        <f>'дод 2'!H124</f>
        <v>0</v>
      </c>
      <c r="H79" s="192">
        <f>'дод 2'!I124</f>
        <v>0</v>
      </c>
      <c r="I79" s="192">
        <f>'дод 2'!J124</f>
        <v>0</v>
      </c>
      <c r="J79" s="184" t="e">
        <f t="shared" si="2"/>
        <v>#DIV/0!</v>
      </c>
      <c r="K79" s="192">
        <f>'дод 2'!L124</f>
        <v>0</v>
      </c>
      <c r="L79" s="192">
        <f>'дод 2'!M124</f>
        <v>0</v>
      </c>
      <c r="M79" s="192">
        <f>'дод 2'!N124</f>
        <v>0</v>
      </c>
      <c r="N79" s="192">
        <f>'дод 2'!O124</f>
        <v>0</v>
      </c>
      <c r="O79" s="192">
        <f>'дод 2'!P124</f>
        <v>0</v>
      </c>
      <c r="P79" s="192">
        <f>'дод 2'!Q124</f>
        <v>0</v>
      </c>
      <c r="Q79" s="192">
        <f>'дод 2'!R124</f>
        <v>0</v>
      </c>
      <c r="R79" s="192">
        <f>'дод 2'!S124</f>
        <v>0</v>
      </c>
      <c r="S79" s="192">
        <f>'дод 2'!T124</f>
        <v>0</v>
      </c>
      <c r="T79" s="192">
        <f>'дод 2'!U124</f>
        <v>0</v>
      </c>
      <c r="U79" s="192">
        <f>'дод 2'!V124</f>
        <v>0</v>
      </c>
      <c r="V79" s="192">
        <f>'дод 2'!W124</f>
        <v>0</v>
      </c>
      <c r="W79" s="185"/>
      <c r="X79" s="187">
        <f t="shared" si="3"/>
        <v>0</v>
      </c>
    </row>
    <row r="80" spans="1:24" s="34" customFormat="1" ht="66" x14ac:dyDescent="0.25">
      <c r="A80" s="162"/>
      <c r="B80" s="155"/>
      <c r="C80" s="159" t="s">
        <v>395</v>
      </c>
      <c r="D80" s="192">
        <f>'дод 2'!E125</f>
        <v>7670800</v>
      </c>
      <c r="E80" s="192">
        <f>'дод 2'!F125</f>
        <v>0</v>
      </c>
      <c r="F80" s="192">
        <f>'дод 2'!G125</f>
        <v>0</v>
      </c>
      <c r="G80" s="192">
        <f>'дод 2'!H125</f>
        <v>1666407.15</v>
      </c>
      <c r="H80" s="192">
        <f>'дод 2'!I125</f>
        <v>0</v>
      </c>
      <c r="I80" s="192">
        <f>'дод 2'!J125</f>
        <v>0</v>
      </c>
      <c r="J80" s="193">
        <f t="shared" si="2"/>
        <v>21.724033347238876</v>
      </c>
      <c r="K80" s="192">
        <f>'дод 2'!L125</f>
        <v>0</v>
      </c>
      <c r="L80" s="192">
        <f>'дод 2'!M125</f>
        <v>0</v>
      </c>
      <c r="M80" s="192">
        <f>'дод 2'!N125</f>
        <v>0</v>
      </c>
      <c r="N80" s="192">
        <f>'дод 2'!O125</f>
        <v>0</v>
      </c>
      <c r="O80" s="192">
        <f>'дод 2'!P125</f>
        <v>0</v>
      </c>
      <c r="P80" s="192">
        <f>'дод 2'!Q125</f>
        <v>0</v>
      </c>
      <c r="Q80" s="192">
        <f>'дод 2'!R125</f>
        <v>0</v>
      </c>
      <c r="R80" s="192">
        <f>'дод 2'!S125</f>
        <v>0</v>
      </c>
      <c r="S80" s="192">
        <f>'дод 2'!T125</f>
        <v>0</v>
      </c>
      <c r="T80" s="192">
        <f>'дод 2'!U125</f>
        <v>0</v>
      </c>
      <c r="U80" s="192">
        <f>'дод 2'!V125</f>
        <v>0</v>
      </c>
      <c r="V80" s="192">
        <f>'дод 2'!W125</f>
        <v>0</v>
      </c>
      <c r="W80" s="185"/>
      <c r="X80" s="194">
        <f t="shared" si="3"/>
        <v>1666407.15</v>
      </c>
    </row>
    <row r="81" spans="1:24" ht="33.75" customHeight="1" x14ac:dyDescent="0.25">
      <c r="A81" s="141" t="s">
        <v>285</v>
      </c>
      <c r="B81" s="141" t="s">
        <v>65</v>
      </c>
      <c r="C81" s="150" t="s">
        <v>287</v>
      </c>
      <c r="D81" s="183">
        <f>'дод 2'!E126</f>
        <v>3049300</v>
      </c>
      <c r="E81" s="183">
        <f>'дод 2'!F126</f>
        <v>2387600</v>
      </c>
      <c r="F81" s="183">
        <f>'дод 2'!G126</f>
        <v>48700</v>
      </c>
      <c r="G81" s="183">
        <f>'дод 2'!H126</f>
        <v>728500.15</v>
      </c>
      <c r="H81" s="183">
        <f>'дод 2'!I126</f>
        <v>576483.51</v>
      </c>
      <c r="I81" s="183">
        <f>'дод 2'!J126</f>
        <v>17321.080000000002</v>
      </c>
      <c r="J81" s="184">
        <f t="shared" ref="J81:J144" si="36">G81/D81*100</f>
        <v>23.890733938936805</v>
      </c>
      <c r="K81" s="183">
        <f>'дод 2'!L126</f>
        <v>0</v>
      </c>
      <c r="L81" s="183">
        <f>'дод 2'!M126</f>
        <v>0</v>
      </c>
      <c r="M81" s="183">
        <f>'дод 2'!N126</f>
        <v>0</v>
      </c>
      <c r="N81" s="183">
        <f>'дод 2'!O126</f>
        <v>0</v>
      </c>
      <c r="O81" s="183">
        <f>'дод 2'!P126</f>
        <v>0</v>
      </c>
      <c r="P81" s="183">
        <f>'дод 2'!Q126</f>
        <v>0</v>
      </c>
      <c r="Q81" s="183">
        <f>'дод 2'!R126</f>
        <v>125</v>
      </c>
      <c r="R81" s="183">
        <f>'дод 2'!S126</f>
        <v>0</v>
      </c>
      <c r="S81" s="183">
        <f>'дод 2'!T126</f>
        <v>125</v>
      </c>
      <c r="T81" s="183">
        <f>'дод 2'!U126</f>
        <v>0</v>
      </c>
      <c r="U81" s="183">
        <f>'дод 2'!V126</f>
        <v>0</v>
      </c>
      <c r="V81" s="183">
        <f>'дод 2'!W126</f>
        <v>0</v>
      </c>
      <c r="W81" s="185"/>
      <c r="X81" s="186">
        <f t="shared" ref="X81:X144" si="37">G81+Q81</f>
        <v>728625.15</v>
      </c>
    </row>
    <row r="82" spans="1:24" ht="21.75" customHeight="1" x14ac:dyDescent="0.25">
      <c r="A82" s="141" t="s">
        <v>286</v>
      </c>
      <c r="B82" s="141" t="s">
        <v>65</v>
      </c>
      <c r="C82" s="150" t="s">
        <v>288</v>
      </c>
      <c r="D82" s="183">
        <f>'дод 2'!E127</f>
        <v>20283800</v>
      </c>
      <c r="E82" s="183">
        <f>'дод 2'!F127</f>
        <v>0</v>
      </c>
      <c r="F82" s="183">
        <f>'дод 2'!G127</f>
        <v>0</v>
      </c>
      <c r="G82" s="183">
        <f>'дод 2'!H127</f>
        <v>2913188.89</v>
      </c>
      <c r="H82" s="183">
        <f>'дод 2'!I127</f>
        <v>0</v>
      </c>
      <c r="I82" s="183">
        <f>'дод 2'!J127</f>
        <v>0</v>
      </c>
      <c r="J82" s="184">
        <f t="shared" si="36"/>
        <v>14.362145603880929</v>
      </c>
      <c r="K82" s="183">
        <f>'дод 2'!L127</f>
        <v>21737500</v>
      </c>
      <c r="L82" s="183">
        <f>'дод 2'!M127</f>
        <v>21737500</v>
      </c>
      <c r="M82" s="183">
        <f>'дод 2'!N127</f>
        <v>0</v>
      </c>
      <c r="N82" s="183">
        <f>'дод 2'!O127</f>
        <v>0</v>
      </c>
      <c r="O82" s="183">
        <f>'дод 2'!P127</f>
        <v>0</v>
      </c>
      <c r="P82" s="183">
        <f>'дод 2'!Q127</f>
        <v>21737500</v>
      </c>
      <c r="Q82" s="183">
        <f>'дод 2'!R127</f>
        <v>0</v>
      </c>
      <c r="R82" s="183">
        <f>'дод 2'!S127</f>
        <v>0</v>
      </c>
      <c r="S82" s="183">
        <f>'дод 2'!T127</f>
        <v>0</v>
      </c>
      <c r="T82" s="183">
        <f>'дод 2'!U127</f>
        <v>0</v>
      </c>
      <c r="U82" s="183">
        <f>'дод 2'!V127</f>
        <v>0</v>
      </c>
      <c r="V82" s="183">
        <f>'дод 2'!W127</f>
        <v>0</v>
      </c>
      <c r="W82" s="185">
        <f t="shared" ref="W82:W144" si="38">Q82/K82*100</f>
        <v>0</v>
      </c>
      <c r="X82" s="186">
        <f t="shared" si="37"/>
        <v>2913188.89</v>
      </c>
    </row>
    <row r="83" spans="1:24" s="32" customFormat="1" ht="33" customHeight="1" x14ac:dyDescent="0.25">
      <c r="A83" s="144" t="s">
        <v>66</v>
      </c>
      <c r="B83" s="163"/>
      <c r="C83" s="164" t="s">
        <v>520</v>
      </c>
      <c r="D83" s="180">
        <f>D87+D88+D89+D91+D92+D93+D95+D97+D98+D99+D100+D101+D102+D103+D104+D106+D108+D109+D110+D111+D112+D117+D118</f>
        <v>146466899.35000002</v>
      </c>
      <c r="E83" s="180">
        <f t="shared" ref="E83:P83" si="39">E87+E88+E89+E91+E92+E93+E95+E97+E98+E99+E100+E101+E102+E103+E104+E106+E108+E109+E110+E111+E112+E117+E118</f>
        <v>21152900</v>
      </c>
      <c r="F83" s="180">
        <f t="shared" si="39"/>
        <v>677480</v>
      </c>
      <c r="G83" s="180">
        <f t="shared" ref="G83:I83" si="40">G87+G88+G89+G91+G92+G93+G95+G97+G98+G99+G100+G101+G102+G103+G104+G106+G108+G109+G110+G111+G112+G117+G118</f>
        <v>17529725.350000001</v>
      </c>
      <c r="H83" s="180">
        <f t="shared" si="40"/>
        <v>4904912.2699999996</v>
      </c>
      <c r="I83" s="180">
        <f t="shared" si="40"/>
        <v>228247.4</v>
      </c>
      <c r="J83" s="181">
        <f t="shared" si="36"/>
        <v>11.968387006070664</v>
      </c>
      <c r="K83" s="180">
        <f t="shared" si="39"/>
        <v>522340</v>
      </c>
      <c r="L83" s="180">
        <f t="shared" si="39"/>
        <v>426140</v>
      </c>
      <c r="M83" s="180">
        <f t="shared" si="39"/>
        <v>96200</v>
      </c>
      <c r="N83" s="180">
        <f t="shared" si="39"/>
        <v>75000</v>
      </c>
      <c r="O83" s="180">
        <f t="shared" si="39"/>
        <v>0</v>
      </c>
      <c r="P83" s="180">
        <f t="shared" si="39"/>
        <v>426140</v>
      </c>
      <c r="Q83" s="180">
        <f t="shared" ref="Q83:V83" si="41">Q87+Q88+Q89+Q91+Q92+Q93+Q95+Q97+Q98+Q99+Q100+Q101+Q102+Q103+Q104+Q106+Q108+Q109+Q110+Q111+Q112+Q117+Q118</f>
        <v>78191.08</v>
      </c>
      <c r="R83" s="180">
        <f t="shared" si="41"/>
        <v>0</v>
      </c>
      <c r="S83" s="180">
        <f t="shared" si="41"/>
        <v>78191.08</v>
      </c>
      <c r="T83" s="180">
        <f t="shared" si="41"/>
        <v>7948.16</v>
      </c>
      <c r="U83" s="180">
        <f t="shared" si="41"/>
        <v>0</v>
      </c>
      <c r="V83" s="180">
        <f t="shared" si="41"/>
        <v>0</v>
      </c>
      <c r="W83" s="182">
        <f t="shared" si="38"/>
        <v>14.969383926178351</v>
      </c>
      <c r="X83" s="187">
        <f t="shared" si="37"/>
        <v>17607916.43</v>
      </c>
    </row>
    <row r="84" spans="1:24" s="33" customFormat="1" ht="262.5" hidden="1" customHeight="1" x14ac:dyDescent="0.3">
      <c r="A84" s="146"/>
      <c r="B84" s="165"/>
      <c r="C84" s="148" t="s">
        <v>445</v>
      </c>
      <c r="D84" s="188">
        <f>D114</f>
        <v>0</v>
      </c>
      <c r="E84" s="188">
        <f t="shared" ref="E84:P84" si="42">E114</f>
        <v>0</v>
      </c>
      <c r="F84" s="188">
        <f t="shared" si="42"/>
        <v>0</v>
      </c>
      <c r="G84" s="188">
        <f t="shared" ref="G84:I84" si="43">G114</f>
        <v>0</v>
      </c>
      <c r="H84" s="188">
        <f t="shared" si="43"/>
        <v>0</v>
      </c>
      <c r="I84" s="188">
        <f t="shared" si="43"/>
        <v>0</v>
      </c>
      <c r="J84" s="181" t="e">
        <f t="shared" si="36"/>
        <v>#DIV/0!</v>
      </c>
      <c r="K84" s="188">
        <f t="shared" si="42"/>
        <v>0</v>
      </c>
      <c r="L84" s="188">
        <f t="shared" si="42"/>
        <v>0</v>
      </c>
      <c r="M84" s="188">
        <f t="shared" si="42"/>
        <v>0</v>
      </c>
      <c r="N84" s="188">
        <f t="shared" si="42"/>
        <v>0</v>
      </c>
      <c r="O84" s="188">
        <f t="shared" si="42"/>
        <v>0</v>
      </c>
      <c r="P84" s="188">
        <f t="shared" si="42"/>
        <v>0</v>
      </c>
      <c r="Q84" s="188">
        <f t="shared" ref="Q84:V84" si="44">Q114</f>
        <v>0</v>
      </c>
      <c r="R84" s="188">
        <f t="shared" si="44"/>
        <v>0</v>
      </c>
      <c r="S84" s="188">
        <f t="shared" si="44"/>
        <v>0</v>
      </c>
      <c r="T84" s="188">
        <f t="shared" si="44"/>
        <v>0</v>
      </c>
      <c r="U84" s="188">
        <f t="shared" si="44"/>
        <v>0</v>
      </c>
      <c r="V84" s="188">
        <f t="shared" si="44"/>
        <v>0</v>
      </c>
      <c r="W84" s="182" t="e">
        <f t="shared" si="38"/>
        <v>#DIV/0!</v>
      </c>
      <c r="X84" s="187">
        <f t="shared" si="37"/>
        <v>0</v>
      </c>
    </row>
    <row r="85" spans="1:24" s="33" customFormat="1" ht="231" hidden="1" customHeight="1" x14ac:dyDescent="0.3">
      <c r="A85" s="146"/>
      <c r="B85" s="165"/>
      <c r="C85" s="148" t="s">
        <v>444</v>
      </c>
      <c r="D85" s="188">
        <f>D116</f>
        <v>0</v>
      </c>
      <c r="E85" s="188">
        <f t="shared" ref="E85:P85" si="45">E116</f>
        <v>0</v>
      </c>
      <c r="F85" s="188">
        <f t="shared" si="45"/>
        <v>0</v>
      </c>
      <c r="G85" s="188">
        <f t="shared" ref="G85:I85" si="46">G116</f>
        <v>0</v>
      </c>
      <c r="H85" s="188">
        <f t="shared" si="46"/>
        <v>0</v>
      </c>
      <c r="I85" s="188">
        <f t="shared" si="46"/>
        <v>0</v>
      </c>
      <c r="J85" s="181" t="e">
        <f t="shared" si="36"/>
        <v>#DIV/0!</v>
      </c>
      <c r="K85" s="188">
        <f t="shared" si="45"/>
        <v>0</v>
      </c>
      <c r="L85" s="188">
        <f t="shared" si="45"/>
        <v>0</v>
      </c>
      <c r="M85" s="188">
        <f t="shared" si="45"/>
        <v>0</v>
      </c>
      <c r="N85" s="188">
        <f t="shared" si="45"/>
        <v>0</v>
      </c>
      <c r="O85" s="188">
        <f t="shared" si="45"/>
        <v>0</v>
      </c>
      <c r="P85" s="188">
        <f t="shared" si="45"/>
        <v>0</v>
      </c>
      <c r="Q85" s="188">
        <f t="shared" ref="Q85:V85" si="47">Q116</f>
        <v>0</v>
      </c>
      <c r="R85" s="188">
        <f t="shared" si="47"/>
        <v>0</v>
      </c>
      <c r="S85" s="188">
        <f t="shared" si="47"/>
        <v>0</v>
      </c>
      <c r="T85" s="188">
        <f t="shared" si="47"/>
        <v>0</v>
      </c>
      <c r="U85" s="188">
        <f t="shared" si="47"/>
        <v>0</v>
      </c>
      <c r="V85" s="188">
        <f t="shared" si="47"/>
        <v>0</v>
      </c>
      <c r="W85" s="182" t="e">
        <f t="shared" si="38"/>
        <v>#DIV/0!</v>
      </c>
      <c r="X85" s="187">
        <f t="shared" si="37"/>
        <v>0</v>
      </c>
    </row>
    <row r="86" spans="1:24" s="33" customFormat="1" ht="17.25" x14ac:dyDescent="0.3">
      <c r="A86" s="146"/>
      <c r="B86" s="165"/>
      <c r="C86" s="148" t="s">
        <v>398</v>
      </c>
      <c r="D86" s="188">
        <f>D90+D94+D96+D105+D107+D119</f>
        <v>4800910.24</v>
      </c>
      <c r="E86" s="188">
        <f t="shared" ref="E86:P86" si="48">E90+E94+E96+E105+E107+E119</f>
        <v>0</v>
      </c>
      <c r="F86" s="188">
        <f t="shared" si="48"/>
        <v>0</v>
      </c>
      <c r="G86" s="188">
        <f t="shared" ref="G86:I86" si="49">G90+G94+G96+G105+G107+G119</f>
        <v>814840.67</v>
      </c>
      <c r="H86" s="188">
        <f t="shared" si="49"/>
        <v>0</v>
      </c>
      <c r="I86" s="188">
        <f t="shared" si="49"/>
        <v>0</v>
      </c>
      <c r="J86" s="189">
        <f t="shared" si="36"/>
        <v>16.972628715507916</v>
      </c>
      <c r="K86" s="188">
        <f t="shared" si="48"/>
        <v>0</v>
      </c>
      <c r="L86" s="188">
        <f t="shared" si="48"/>
        <v>0</v>
      </c>
      <c r="M86" s="188">
        <f t="shared" si="48"/>
        <v>0</v>
      </c>
      <c r="N86" s="188">
        <f t="shared" si="48"/>
        <v>0</v>
      </c>
      <c r="O86" s="188">
        <f t="shared" si="48"/>
        <v>0</v>
      </c>
      <c r="P86" s="188">
        <f t="shared" si="48"/>
        <v>0</v>
      </c>
      <c r="Q86" s="188">
        <f t="shared" ref="Q86:V86" si="50">Q90+Q94+Q96+Q105+Q107+Q119</f>
        <v>0</v>
      </c>
      <c r="R86" s="188">
        <f t="shared" si="50"/>
        <v>0</v>
      </c>
      <c r="S86" s="188">
        <f t="shared" si="50"/>
        <v>0</v>
      </c>
      <c r="T86" s="188">
        <f t="shared" si="50"/>
        <v>0</v>
      </c>
      <c r="U86" s="188">
        <f t="shared" si="50"/>
        <v>0</v>
      </c>
      <c r="V86" s="188">
        <f t="shared" si="50"/>
        <v>0</v>
      </c>
      <c r="W86" s="190"/>
      <c r="X86" s="191">
        <f t="shared" si="37"/>
        <v>814840.67</v>
      </c>
    </row>
    <row r="87" spans="1:24" ht="38.25" customHeight="1" x14ac:dyDescent="0.25">
      <c r="A87" s="141" t="s">
        <v>99</v>
      </c>
      <c r="B87" s="141" t="s">
        <v>53</v>
      </c>
      <c r="C87" s="150" t="s">
        <v>126</v>
      </c>
      <c r="D87" s="183">
        <f>'дод 2'!E143</f>
        <v>604900</v>
      </c>
      <c r="E87" s="183">
        <f>'дод 2'!F143</f>
        <v>0</v>
      </c>
      <c r="F87" s="183">
        <f>'дод 2'!G143</f>
        <v>0</v>
      </c>
      <c r="G87" s="183">
        <f>'дод 2'!H143</f>
        <v>56031.87</v>
      </c>
      <c r="H87" s="183">
        <f>'дод 2'!I143</f>
        <v>0</v>
      </c>
      <c r="I87" s="183">
        <f>'дод 2'!J143</f>
        <v>0</v>
      </c>
      <c r="J87" s="184">
        <f t="shared" si="36"/>
        <v>9.2629971896181189</v>
      </c>
      <c r="K87" s="183">
        <f>'дод 2'!L143</f>
        <v>0</v>
      </c>
      <c r="L87" s="183">
        <f>'дод 2'!M143</f>
        <v>0</v>
      </c>
      <c r="M87" s="183">
        <f>'дод 2'!N143</f>
        <v>0</v>
      </c>
      <c r="N87" s="183">
        <f>'дод 2'!O143</f>
        <v>0</v>
      </c>
      <c r="O87" s="183">
        <f>'дод 2'!P143</f>
        <v>0</v>
      </c>
      <c r="P87" s="183">
        <f>'дод 2'!Q143</f>
        <v>0</v>
      </c>
      <c r="Q87" s="183">
        <f>'дод 2'!R143</f>
        <v>0</v>
      </c>
      <c r="R87" s="183">
        <f>'дод 2'!S143</f>
        <v>0</v>
      </c>
      <c r="S87" s="183">
        <f>'дод 2'!T143</f>
        <v>0</v>
      </c>
      <c r="T87" s="183">
        <f>'дод 2'!U143</f>
        <v>0</v>
      </c>
      <c r="U87" s="183">
        <f>'дод 2'!V143</f>
        <v>0</v>
      </c>
      <c r="V87" s="183">
        <f>'дод 2'!W143</f>
        <v>0</v>
      </c>
      <c r="W87" s="185"/>
      <c r="X87" s="186">
        <f t="shared" si="37"/>
        <v>56031.87</v>
      </c>
    </row>
    <row r="88" spans="1:24" ht="36.75" customHeight="1" x14ac:dyDescent="0.25">
      <c r="A88" s="141" t="s">
        <v>127</v>
      </c>
      <c r="B88" s="141" t="s">
        <v>55</v>
      </c>
      <c r="C88" s="150" t="s">
        <v>363</v>
      </c>
      <c r="D88" s="183">
        <f>'дод 2'!E144</f>
        <v>1150000</v>
      </c>
      <c r="E88" s="183">
        <f>'дод 2'!F144</f>
        <v>0</v>
      </c>
      <c r="F88" s="183">
        <f>'дод 2'!G144</f>
        <v>0</v>
      </c>
      <c r="G88" s="183">
        <f>'дод 2'!H144</f>
        <v>244257.24</v>
      </c>
      <c r="H88" s="183">
        <f>'дод 2'!I144</f>
        <v>0</v>
      </c>
      <c r="I88" s="183">
        <f>'дод 2'!J144</f>
        <v>0</v>
      </c>
      <c r="J88" s="184">
        <f t="shared" si="36"/>
        <v>21.23976</v>
      </c>
      <c r="K88" s="183">
        <f>'дод 2'!L144</f>
        <v>0</v>
      </c>
      <c r="L88" s="183">
        <f>'дод 2'!M144</f>
        <v>0</v>
      </c>
      <c r="M88" s="183">
        <f>'дод 2'!N144</f>
        <v>0</v>
      </c>
      <c r="N88" s="183">
        <f>'дод 2'!O144</f>
        <v>0</v>
      </c>
      <c r="O88" s="183">
        <f>'дод 2'!P144</f>
        <v>0</v>
      </c>
      <c r="P88" s="183">
        <f>'дод 2'!Q144</f>
        <v>0</v>
      </c>
      <c r="Q88" s="183">
        <f>'дод 2'!R144</f>
        <v>0</v>
      </c>
      <c r="R88" s="183">
        <f>'дод 2'!S144</f>
        <v>0</v>
      </c>
      <c r="S88" s="183">
        <f>'дод 2'!T144</f>
        <v>0</v>
      </c>
      <c r="T88" s="183">
        <f>'дод 2'!U144</f>
        <v>0</v>
      </c>
      <c r="U88" s="183">
        <f>'дод 2'!V144</f>
        <v>0</v>
      </c>
      <c r="V88" s="183">
        <f>'дод 2'!W144</f>
        <v>0</v>
      </c>
      <c r="W88" s="185"/>
      <c r="X88" s="186">
        <f t="shared" si="37"/>
        <v>244257.24</v>
      </c>
    </row>
    <row r="89" spans="1:24" ht="49.5" x14ac:dyDescent="0.25">
      <c r="A89" s="141" t="s">
        <v>100</v>
      </c>
      <c r="B89" s="141" t="s">
        <v>55</v>
      </c>
      <c r="C89" s="150" t="s">
        <v>414</v>
      </c>
      <c r="D89" s="183">
        <f>'дод 2'!E145+'дод 2'!E25</f>
        <v>23312311.240000002</v>
      </c>
      <c r="E89" s="183">
        <f>'дод 2'!F145+'дод 2'!F25</f>
        <v>0</v>
      </c>
      <c r="F89" s="183">
        <f>'дод 2'!G145+'дод 2'!G25</f>
        <v>0</v>
      </c>
      <c r="G89" s="183">
        <f>'дод 2'!H145+'дод 2'!H25</f>
        <v>1799463.04</v>
      </c>
      <c r="H89" s="183">
        <f>'дод 2'!I145+'дод 2'!I25</f>
        <v>0</v>
      </c>
      <c r="I89" s="183">
        <f>'дод 2'!J145+'дод 2'!J25</f>
        <v>0</v>
      </c>
      <c r="J89" s="184">
        <f t="shared" si="36"/>
        <v>7.7189388108049286</v>
      </c>
      <c r="K89" s="183">
        <f>'дод 2'!L145+'дод 2'!L25</f>
        <v>0</v>
      </c>
      <c r="L89" s="183">
        <f>'дод 2'!M145+'дод 2'!M25</f>
        <v>0</v>
      </c>
      <c r="M89" s="183">
        <f>'дод 2'!N145+'дод 2'!N25</f>
        <v>0</v>
      </c>
      <c r="N89" s="183">
        <f>'дод 2'!O145+'дод 2'!O25</f>
        <v>0</v>
      </c>
      <c r="O89" s="183">
        <f>'дод 2'!P145+'дод 2'!P25</f>
        <v>0</v>
      </c>
      <c r="P89" s="183">
        <f>'дод 2'!Q145+'дод 2'!Q25</f>
        <v>0</v>
      </c>
      <c r="Q89" s="183">
        <f>'дод 2'!R145+'дод 2'!R25</f>
        <v>0</v>
      </c>
      <c r="R89" s="183">
        <f>'дод 2'!S145+'дод 2'!S25</f>
        <v>0</v>
      </c>
      <c r="S89" s="183">
        <f>'дод 2'!T145+'дод 2'!T25</f>
        <v>0</v>
      </c>
      <c r="T89" s="183">
        <f>'дод 2'!U145+'дод 2'!U25</f>
        <v>0</v>
      </c>
      <c r="U89" s="183">
        <f>'дод 2'!V145+'дод 2'!V25</f>
        <v>0</v>
      </c>
      <c r="V89" s="183">
        <f>'дод 2'!W145+'дод 2'!W25</f>
        <v>0</v>
      </c>
      <c r="W89" s="185"/>
      <c r="X89" s="186">
        <f t="shared" si="37"/>
        <v>1799463.04</v>
      </c>
    </row>
    <row r="90" spans="1:24" s="34" customFormat="1" ht="21.75" customHeight="1" x14ac:dyDescent="0.3">
      <c r="A90" s="155"/>
      <c r="B90" s="155"/>
      <c r="C90" s="159" t="s">
        <v>396</v>
      </c>
      <c r="D90" s="192">
        <f>'дод 2'!E146</f>
        <v>3342111.24</v>
      </c>
      <c r="E90" s="192">
        <f>'дод 2'!F146</f>
        <v>0</v>
      </c>
      <c r="F90" s="192">
        <f>'дод 2'!G146</f>
        <v>0</v>
      </c>
      <c r="G90" s="192">
        <f>'дод 2'!H146</f>
        <v>538924.04</v>
      </c>
      <c r="H90" s="192">
        <f>'дод 2'!I146</f>
        <v>0</v>
      </c>
      <c r="I90" s="192">
        <f>'дод 2'!J146</f>
        <v>0</v>
      </c>
      <c r="J90" s="193">
        <f t="shared" si="36"/>
        <v>16.12525739867354</v>
      </c>
      <c r="K90" s="192">
        <f>'дод 2'!L146</f>
        <v>0</v>
      </c>
      <c r="L90" s="192">
        <f>'дод 2'!M146</f>
        <v>0</v>
      </c>
      <c r="M90" s="192">
        <f>'дод 2'!N146</f>
        <v>0</v>
      </c>
      <c r="N90" s="192">
        <f>'дод 2'!O146</f>
        <v>0</v>
      </c>
      <c r="O90" s="192">
        <f>'дод 2'!P146</f>
        <v>0</v>
      </c>
      <c r="P90" s="192">
        <f>'дод 2'!Q146</f>
        <v>0</v>
      </c>
      <c r="Q90" s="192">
        <f>'дод 2'!R146</f>
        <v>0</v>
      </c>
      <c r="R90" s="192">
        <f>'дод 2'!S146</f>
        <v>0</v>
      </c>
      <c r="S90" s="192">
        <f>'дод 2'!T146</f>
        <v>0</v>
      </c>
      <c r="T90" s="192">
        <f>'дод 2'!U146</f>
        <v>0</v>
      </c>
      <c r="U90" s="192">
        <f>'дод 2'!V146</f>
        <v>0</v>
      </c>
      <c r="V90" s="192">
        <f>'дод 2'!W146</f>
        <v>0</v>
      </c>
      <c r="W90" s="195"/>
      <c r="X90" s="191">
        <f t="shared" si="37"/>
        <v>538924.04</v>
      </c>
    </row>
    <row r="91" spans="1:24" ht="36" customHeight="1" x14ac:dyDescent="0.25">
      <c r="A91" s="141" t="s">
        <v>326</v>
      </c>
      <c r="B91" s="141" t="s">
        <v>55</v>
      </c>
      <c r="C91" s="150" t="s">
        <v>325</v>
      </c>
      <c r="D91" s="183">
        <f>'дод 2'!E147</f>
        <v>1500000</v>
      </c>
      <c r="E91" s="183">
        <f>'дод 2'!F147</f>
        <v>0</v>
      </c>
      <c r="F91" s="183">
        <f>'дод 2'!G147</f>
        <v>0</v>
      </c>
      <c r="G91" s="183">
        <f>'дод 2'!H147</f>
        <v>0</v>
      </c>
      <c r="H91" s="183">
        <f>'дод 2'!I147</f>
        <v>0</v>
      </c>
      <c r="I91" s="183">
        <f>'дод 2'!J147</f>
        <v>0</v>
      </c>
      <c r="J91" s="184">
        <f t="shared" si="36"/>
        <v>0</v>
      </c>
      <c r="K91" s="183">
        <f>'дод 2'!L147</f>
        <v>0</v>
      </c>
      <c r="L91" s="183">
        <f>'дод 2'!M147</f>
        <v>0</v>
      </c>
      <c r="M91" s="183">
        <f>'дод 2'!N147</f>
        <v>0</v>
      </c>
      <c r="N91" s="183">
        <f>'дод 2'!O147</f>
        <v>0</v>
      </c>
      <c r="O91" s="183">
        <f>'дод 2'!P147</f>
        <v>0</v>
      </c>
      <c r="P91" s="183">
        <f>'дод 2'!Q147</f>
        <v>0</v>
      </c>
      <c r="Q91" s="183">
        <f>'дод 2'!R147</f>
        <v>0</v>
      </c>
      <c r="R91" s="183">
        <f>'дод 2'!S147</f>
        <v>0</v>
      </c>
      <c r="S91" s="183">
        <f>'дод 2'!T147</f>
        <v>0</v>
      </c>
      <c r="T91" s="183">
        <f>'дод 2'!U147</f>
        <v>0</v>
      </c>
      <c r="U91" s="183">
        <f>'дод 2'!V147</f>
        <v>0</v>
      </c>
      <c r="V91" s="183">
        <f>'дод 2'!W147</f>
        <v>0</v>
      </c>
      <c r="W91" s="185"/>
      <c r="X91" s="186">
        <f t="shared" si="37"/>
        <v>0</v>
      </c>
    </row>
    <row r="92" spans="1:24" ht="35.25" customHeight="1" x14ac:dyDescent="0.25">
      <c r="A92" s="141" t="s">
        <v>128</v>
      </c>
      <c r="B92" s="141" t="s">
        <v>55</v>
      </c>
      <c r="C92" s="150" t="s">
        <v>19</v>
      </c>
      <c r="D92" s="183">
        <f>'дод 2'!E148+'дод 2'!E26</f>
        <v>37759500</v>
      </c>
      <c r="E92" s="183">
        <f>'дод 2'!F148+'дод 2'!F26</f>
        <v>0</v>
      </c>
      <c r="F92" s="183">
        <f>'дод 2'!G148+'дод 2'!G26</f>
        <v>0</v>
      </c>
      <c r="G92" s="183">
        <f>'дод 2'!H148+'дод 2'!H26</f>
        <v>2274837.31</v>
      </c>
      <c r="H92" s="183">
        <f>'дод 2'!I148+'дод 2'!I26</f>
        <v>0</v>
      </c>
      <c r="I92" s="183">
        <f>'дод 2'!J148+'дод 2'!J26</f>
        <v>0</v>
      </c>
      <c r="J92" s="184">
        <f t="shared" si="36"/>
        <v>6.0245429891815307</v>
      </c>
      <c r="K92" s="183">
        <f>'дод 2'!L148+'дод 2'!L26</f>
        <v>0</v>
      </c>
      <c r="L92" s="183">
        <f>'дод 2'!M148+'дод 2'!M26</f>
        <v>0</v>
      </c>
      <c r="M92" s="183">
        <f>'дод 2'!N148+'дод 2'!N26</f>
        <v>0</v>
      </c>
      <c r="N92" s="183">
        <f>'дод 2'!O148+'дод 2'!O26</f>
        <v>0</v>
      </c>
      <c r="O92" s="183">
        <f>'дод 2'!P148+'дод 2'!P26</f>
        <v>0</v>
      </c>
      <c r="P92" s="183">
        <f>'дод 2'!Q148+'дод 2'!Q26</f>
        <v>0</v>
      </c>
      <c r="Q92" s="183">
        <f>'дод 2'!R148+'дод 2'!R26</f>
        <v>0</v>
      </c>
      <c r="R92" s="183">
        <f>'дод 2'!S148+'дод 2'!S26</f>
        <v>0</v>
      </c>
      <c r="S92" s="183">
        <f>'дод 2'!T148+'дод 2'!T26</f>
        <v>0</v>
      </c>
      <c r="T92" s="183">
        <f>'дод 2'!U148+'дод 2'!U26</f>
        <v>0</v>
      </c>
      <c r="U92" s="183">
        <f>'дод 2'!V148+'дод 2'!V26</f>
        <v>0</v>
      </c>
      <c r="V92" s="183">
        <f>'дод 2'!W148+'дод 2'!W26</f>
        <v>0</v>
      </c>
      <c r="W92" s="185"/>
      <c r="X92" s="186">
        <f t="shared" si="37"/>
        <v>2274837.31</v>
      </c>
    </row>
    <row r="93" spans="1:24" ht="49.5" x14ac:dyDescent="0.25">
      <c r="A93" s="141" t="s">
        <v>102</v>
      </c>
      <c r="B93" s="141" t="s">
        <v>55</v>
      </c>
      <c r="C93" s="150" t="s">
        <v>412</v>
      </c>
      <c r="D93" s="183">
        <f>'дод 2'!E149</f>
        <v>667500</v>
      </c>
      <c r="E93" s="183">
        <f>'дод 2'!F149</f>
        <v>0</v>
      </c>
      <c r="F93" s="183">
        <f>'дод 2'!G149</f>
        <v>0</v>
      </c>
      <c r="G93" s="183">
        <f>'дод 2'!H149</f>
        <v>95805.62</v>
      </c>
      <c r="H93" s="183">
        <f>'дод 2'!I149</f>
        <v>0</v>
      </c>
      <c r="I93" s="183">
        <f>'дод 2'!J149</f>
        <v>0</v>
      </c>
      <c r="J93" s="184">
        <f t="shared" si="36"/>
        <v>14.352901872659176</v>
      </c>
      <c r="K93" s="183">
        <f>'дод 2'!L149</f>
        <v>0</v>
      </c>
      <c r="L93" s="183">
        <f>'дод 2'!M149</f>
        <v>0</v>
      </c>
      <c r="M93" s="183">
        <f>'дод 2'!N149</f>
        <v>0</v>
      </c>
      <c r="N93" s="183">
        <f>'дод 2'!O149</f>
        <v>0</v>
      </c>
      <c r="O93" s="183">
        <f>'дод 2'!P149</f>
        <v>0</v>
      </c>
      <c r="P93" s="183">
        <f>'дод 2'!Q149</f>
        <v>0</v>
      </c>
      <c r="Q93" s="183">
        <f>'дод 2'!R149</f>
        <v>0</v>
      </c>
      <c r="R93" s="183">
        <f>'дод 2'!S149</f>
        <v>0</v>
      </c>
      <c r="S93" s="183">
        <f>'дод 2'!T149</f>
        <v>0</v>
      </c>
      <c r="T93" s="183">
        <f>'дод 2'!U149</f>
        <v>0</v>
      </c>
      <c r="U93" s="183">
        <f>'дод 2'!V149</f>
        <v>0</v>
      </c>
      <c r="V93" s="183">
        <f>'дод 2'!W149</f>
        <v>0</v>
      </c>
      <c r="W93" s="185"/>
      <c r="X93" s="186">
        <f t="shared" si="37"/>
        <v>95805.62</v>
      </c>
    </row>
    <row r="94" spans="1:24" s="34" customFormat="1" ht="17.25" x14ac:dyDescent="0.3">
      <c r="A94" s="155"/>
      <c r="B94" s="155"/>
      <c r="C94" s="159" t="s">
        <v>396</v>
      </c>
      <c r="D94" s="192">
        <f>'дод 2'!E150</f>
        <v>667500</v>
      </c>
      <c r="E94" s="192">
        <f>'дод 2'!F150</f>
        <v>0</v>
      </c>
      <c r="F94" s="192">
        <f>'дод 2'!G150</f>
        <v>0</v>
      </c>
      <c r="G94" s="192">
        <f>'дод 2'!H150</f>
        <v>95805.62</v>
      </c>
      <c r="H94" s="192">
        <f>'дод 2'!I150</f>
        <v>0</v>
      </c>
      <c r="I94" s="192">
        <f>'дод 2'!J150</f>
        <v>0</v>
      </c>
      <c r="J94" s="193">
        <f t="shared" si="36"/>
        <v>14.352901872659176</v>
      </c>
      <c r="K94" s="192">
        <f>'дод 2'!L150</f>
        <v>0</v>
      </c>
      <c r="L94" s="192">
        <f>'дод 2'!M150</f>
        <v>0</v>
      </c>
      <c r="M94" s="192">
        <f>'дод 2'!N150</f>
        <v>0</v>
      </c>
      <c r="N94" s="192">
        <f>'дод 2'!O150</f>
        <v>0</v>
      </c>
      <c r="O94" s="192">
        <f>'дод 2'!P150</f>
        <v>0</v>
      </c>
      <c r="P94" s="192">
        <f>'дод 2'!Q150</f>
        <v>0</v>
      </c>
      <c r="Q94" s="192">
        <f>'дод 2'!R150</f>
        <v>0</v>
      </c>
      <c r="R94" s="192">
        <f>'дод 2'!S150</f>
        <v>0</v>
      </c>
      <c r="S94" s="192">
        <f>'дод 2'!T150</f>
        <v>0</v>
      </c>
      <c r="T94" s="192">
        <f>'дод 2'!U150</f>
        <v>0</v>
      </c>
      <c r="U94" s="192">
        <f>'дод 2'!V150</f>
        <v>0</v>
      </c>
      <c r="V94" s="192">
        <f>'дод 2'!W150</f>
        <v>0</v>
      </c>
      <c r="W94" s="195"/>
      <c r="X94" s="191">
        <f t="shared" si="37"/>
        <v>95805.62</v>
      </c>
    </row>
    <row r="95" spans="1:24" ht="40.5" customHeight="1" x14ac:dyDescent="0.25">
      <c r="A95" s="141" t="s">
        <v>318</v>
      </c>
      <c r="B95" s="141" t="s">
        <v>53</v>
      </c>
      <c r="C95" s="150" t="s">
        <v>413</v>
      </c>
      <c r="D95" s="183">
        <f>'дод 2'!E151</f>
        <v>245000</v>
      </c>
      <c r="E95" s="183">
        <f>'дод 2'!F151</f>
        <v>0</v>
      </c>
      <c r="F95" s="183">
        <f>'дод 2'!G151</f>
        <v>0</v>
      </c>
      <c r="G95" s="183">
        <f>'дод 2'!H151</f>
        <v>23777.49</v>
      </c>
      <c r="H95" s="183">
        <f>'дод 2'!I151</f>
        <v>0</v>
      </c>
      <c r="I95" s="183">
        <f>'дод 2'!J151</f>
        <v>0</v>
      </c>
      <c r="J95" s="184">
        <f t="shared" si="36"/>
        <v>9.705097959183675</v>
      </c>
      <c r="K95" s="183">
        <f>'дод 2'!L151</f>
        <v>0</v>
      </c>
      <c r="L95" s="183">
        <f>'дод 2'!M151</f>
        <v>0</v>
      </c>
      <c r="M95" s="183">
        <f>'дод 2'!N151</f>
        <v>0</v>
      </c>
      <c r="N95" s="183">
        <f>'дод 2'!O151</f>
        <v>0</v>
      </c>
      <c r="O95" s="183">
        <f>'дод 2'!P151</f>
        <v>0</v>
      </c>
      <c r="P95" s="183">
        <f>'дод 2'!Q151</f>
        <v>0</v>
      </c>
      <c r="Q95" s="183">
        <f>'дод 2'!R151</f>
        <v>0</v>
      </c>
      <c r="R95" s="183">
        <f>'дод 2'!S151</f>
        <v>0</v>
      </c>
      <c r="S95" s="183">
        <f>'дод 2'!T151</f>
        <v>0</v>
      </c>
      <c r="T95" s="183">
        <f>'дод 2'!U151</f>
        <v>0</v>
      </c>
      <c r="U95" s="183">
        <f>'дод 2'!V151</f>
        <v>0</v>
      </c>
      <c r="V95" s="183">
        <f>'дод 2'!W151</f>
        <v>0</v>
      </c>
      <c r="W95" s="185"/>
      <c r="X95" s="186">
        <f t="shared" si="37"/>
        <v>23777.49</v>
      </c>
    </row>
    <row r="96" spans="1:24" s="34" customFormat="1" ht="16.5" x14ac:dyDescent="0.25">
      <c r="A96" s="155"/>
      <c r="B96" s="155"/>
      <c r="C96" s="159" t="s">
        <v>396</v>
      </c>
      <c r="D96" s="192">
        <f>'дод 2'!E152</f>
        <v>245000</v>
      </c>
      <c r="E96" s="192">
        <f>'дод 2'!F152</f>
        <v>0</v>
      </c>
      <c r="F96" s="192">
        <f>'дод 2'!G152</f>
        <v>0</v>
      </c>
      <c r="G96" s="192">
        <f>'дод 2'!H152</f>
        <v>23777.49</v>
      </c>
      <c r="H96" s="192">
        <f>'дод 2'!I152</f>
        <v>0</v>
      </c>
      <c r="I96" s="192">
        <f>'дод 2'!J152</f>
        <v>0</v>
      </c>
      <c r="J96" s="193">
        <f t="shared" si="36"/>
        <v>9.705097959183675</v>
      </c>
      <c r="K96" s="192">
        <f>'дод 2'!L152</f>
        <v>0</v>
      </c>
      <c r="L96" s="192">
        <f>'дод 2'!M152</f>
        <v>0</v>
      </c>
      <c r="M96" s="192">
        <f>'дод 2'!N152</f>
        <v>0</v>
      </c>
      <c r="N96" s="192">
        <f>'дод 2'!O152</f>
        <v>0</v>
      </c>
      <c r="O96" s="192">
        <f>'дод 2'!P152</f>
        <v>0</v>
      </c>
      <c r="P96" s="192">
        <f>'дод 2'!Q152</f>
        <v>0</v>
      </c>
      <c r="Q96" s="192">
        <f>'дод 2'!R152</f>
        <v>0</v>
      </c>
      <c r="R96" s="192">
        <f>'дод 2'!S152</f>
        <v>0</v>
      </c>
      <c r="S96" s="192">
        <f>'дод 2'!T152</f>
        <v>0</v>
      </c>
      <c r="T96" s="192">
        <f>'дод 2'!U152</f>
        <v>0</v>
      </c>
      <c r="U96" s="192">
        <f>'дод 2'!V152</f>
        <v>0</v>
      </c>
      <c r="V96" s="192">
        <f>'дод 2'!W152</f>
        <v>0</v>
      </c>
      <c r="W96" s="195"/>
      <c r="X96" s="194">
        <f t="shared" si="37"/>
        <v>23777.49</v>
      </c>
    </row>
    <row r="97" spans="1:24" ht="66.75" customHeight="1" x14ac:dyDescent="0.25">
      <c r="A97" s="141" t="s">
        <v>103</v>
      </c>
      <c r="B97" s="141" t="s">
        <v>51</v>
      </c>
      <c r="C97" s="150" t="s">
        <v>31</v>
      </c>
      <c r="D97" s="183">
        <f>'дод 2'!E153</f>
        <v>17394450</v>
      </c>
      <c r="E97" s="183">
        <f>'дод 2'!F153</f>
        <v>13551350</v>
      </c>
      <c r="F97" s="183">
        <f>'дод 2'!G153</f>
        <v>208050</v>
      </c>
      <c r="G97" s="183">
        <f>'дод 2'!H153</f>
        <v>4010183.33</v>
      </c>
      <c r="H97" s="183">
        <f>'дод 2'!I153</f>
        <v>3147104.03</v>
      </c>
      <c r="I97" s="183">
        <f>'дод 2'!J153</f>
        <v>102643.92</v>
      </c>
      <c r="J97" s="184">
        <f t="shared" si="36"/>
        <v>23.054384185760401</v>
      </c>
      <c r="K97" s="183">
        <f>'дод 2'!L153</f>
        <v>96200</v>
      </c>
      <c r="L97" s="183">
        <f>'дод 2'!M153</f>
        <v>0</v>
      </c>
      <c r="M97" s="183">
        <f>'дод 2'!N153</f>
        <v>96200</v>
      </c>
      <c r="N97" s="183">
        <f>'дод 2'!O153</f>
        <v>75000</v>
      </c>
      <c r="O97" s="183">
        <f>'дод 2'!P153</f>
        <v>0</v>
      </c>
      <c r="P97" s="183">
        <f>'дод 2'!Q153</f>
        <v>0</v>
      </c>
      <c r="Q97" s="183">
        <f>'дод 2'!R153</f>
        <v>71345.960000000006</v>
      </c>
      <c r="R97" s="183">
        <f>'дод 2'!S153</f>
        <v>0</v>
      </c>
      <c r="S97" s="183">
        <f>'дод 2'!T153</f>
        <v>71345.960000000006</v>
      </c>
      <c r="T97" s="183">
        <f>'дод 2'!U153</f>
        <v>7948.16</v>
      </c>
      <c r="U97" s="183">
        <f>'дод 2'!V153</f>
        <v>0</v>
      </c>
      <c r="V97" s="183">
        <f>'дод 2'!W153</f>
        <v>0</v>
      </c>
      <c r="W97" s="185">
        <f t="shared" si="38"/>
        <v>74.164199584199579</v>
      </c>
      <c r="X97" s="186">
        <f t="shared" si="37"/>
        <v>4081529.29</v>
      </c>
    </row>
    <row r="98" spans="1:24" ht="69.75" customHeight="1" x14ac:dyDescent="0.25">
      <c r="A98" s="141" t="s">
        <v>335</v>
      </c>
      <c r="B98" s="141" t="s">
        <v>101</v>
      </c>
      <c r="C98" s="153" t="s">
        <v>336</v>
      </c>
      <c r="D98" s="183">
        <f>SUM('дод 2'!E177)</f>
        <v>0</v>
      </c>
      <c r="E98" s="183">
        <f>SUM('дод 2'!F177)</f>
        <v>0</v>
      </c>
      <c r="F98" s="183">
        <f>SUM('дод 2'!G177)</f>
        <v>0</v>
      </c>
      <c r="G98" s="183">
        <f>SUM('дод 2'!H177)</f>
        <v>0</v>
      </c>
      <c r="H98" s="183">
        <f>SUM('дод 2'!I177)</f>
        <v>0</v>
      </c>
      <c r="I98" s="183">
        <f>SUM('дод 2'!J177)</f>
        <v>0</v>
      </c>
      <c r="J98" s="184"/>
      <c r="K98" s="183">
        <f>SUM('дод 2'!L177)</f>
        <v>21140</v>
      </c>
      <c r="L98" s="183">
        <f>SUM('дод 2'!M177)</f>
        <v>21140</v>
      </c>
      <c r="M98" s="183">
        <f>SUM('дод 2'!N177)</f>
        <v>0</v>
      </c>
      <c r="N98" s="183">
        <f>SUM('дод 2'!O177)</f>
        <v>0</v>
      </c>
      <c r="O98" s="183">
        <f>SUM('дод 2'!P177)</f>
        <v>0</v>
      </c>
      <c r="P98" s="183">
        <f>SUM('дод 2'!Q177)</f>
        <v>21140</v>
      </c>
      <c r="Q98" s="183">
        <f>SUM('дод 2'!R177)</f>
        <v>0</v>
      </c>
      <c r="R98" s="183">
        <f>SUM('дод 2'!S177)</f>
        <v>0</v>
      </c>
      <c r="S98" s="183">
        <f>SUM('дод 2'!T177)</f>
        <v>0</v>
      </c>
      <c r="T98" s="183">
        <f>SUM('дод 2'!U177)</f>
        <v>0</v>
      </c>
      <c r="U98" s="183">
        <f>SUM('дод 2'!V177)</f>
        <v>0</v>
      </c>
      <c r="V98" s="183">
        <f>SUM('дод 2'!W177)</f>
        <v>0</v>
      </c>
      <c r="W98" s="185">
        <f t="shared" si="38"/>
        <v>0</v>
      </c>
      <c r="X98" s="186">
        <f t="shared" si="37"/>
        <v>0</v>
      </c>
    </row>
    <row r="99" spans="1:24" s="34" customFormat="1" ht="36" customHeight="1" x14ac:dyDescent="0.25">
      <c r="A99" s="141" t="s">
        <v>104</v>
      </c>
      <c r="B99" s="141" t="s">
        <v>101</v>
      </c>
      <c r="C99" s="150" t="s">
        <v>32</v>
      </c>
      <c r="D99" s="183">
        <f>'дод 2'!E178</f>
        <v>96240</v>
      </c>
      <c r="E99" s="183">
        <f>'дод 2'!F178</f>
        <v>0</v>
      </c>
      <c r="F99" s="183">
        <f>'дод 2'!G178</f>
        <v>0</v>
      </c>
      <c r="G99" s="183">
        <f>'дод 2'!H178</f>
        <v>3441.93</v>
      </c>
      <c r="H99" s="183">
        <f>'дод 2'!I178</f>
        <v>0</v>
      </c>
      <c r="I99" s="183">
        <f>'дод 2'!J178</f>
        <v>0</v>
      </c>
      <c r="J99" s="184">
        <f t="shared" si="36"/>
        <v>3.5764027431421446</v>
      </c>
      <c r="K99" s="183">
        <f>'дод 2'!L178</f>
        <v>0</v>
      </c>
      <c r="L99" s="183">
        <f>'дод 2'!M178</f>
        <v>0</v>
      </c>
      <c r="M99" s="183">
        <f>'дод 2'!N178</f>
        <v>0</v>
      </c>
      <c r="N99" s="183">
        <f>'дод 2'!O178</f>
        <v>0</v>
      </c>
      <c r="O99" s="183">
        <f>'дод 2'!P178</f>
        <v>0</v>
      </c>
      <c r="P99" s="183">
        <f>'дод 2'!Q178</f>
        <v>0</v>
      </c>
      <c r="Q99" s="183">
        <f>'дод 2'!R178</f>
        <v>0</v>
      </c>
      <c r="R99" s="183">
        <f>'дод 2'!S178</f>
        <v>0</v>
      </c>
      <c r="S99" s="183">
        <f>'дод 2'!T178</f>
        <v>0</v>
      </c>
      <c r="T99" s="183">
        <f>'дод 2'!U178</f>
        <v>0</v>
      </c>
      <c r="U99" s="183">
        <f>'дод 2'!V178</f>
        <v>0</v>
      </c>
      <c r="V99" s="183">
        <f>'дод 2'!W178</f>
        <v>0</v>
      </c>
      <c r="W99" s="185"/>
      <c r="X99" s="186">
        <f t="shared" si="37"/>
        <v>3441.93</v>
      </c>
    </row>
    <row r="100" spans="1:24" s="34" customFormat="1" ht="38.25" customHeight="1" x14ac:dyDescent="0.25">
      <c r="A100" s="141" t="s">
        <v>129</v>
      </c>
      <c r="B100" s="141" t="s">
        <v>101</v>
      </c>
      <c r="C100" s="150" t="s">
        <v>507</v>
      </c>
      <c r="D100" s="183">
        <f>'дод 2'!E27</f>
        <v>3206400</v>
      </c>
      <c r="E100" s="183">
        <f>'дод 2'!F27</f>
        <v>2407050</v>
      </c>
      <c r="F100" s="183">
        <f>'дод 2'!G27</f>
        <v>39590</v>
      </c>
      <c r="G100" s="183">
        <f>'дод 2'!H27</f>
        <v>722805.05</v>
      </c>
      <c r="H100" s="183">
        <f>'дод 2'!I27</f>
        <v>576182.9</v>
      </c>
      <c r="I100" s="183">
        <f>'дод 2'!J27</f>
        <v>7124.72</v>
      </c>
      <c r="J100" s="184">
        <f t="shared" si="36"/>
        <v>22.542572667165668</v>
      </c>
      <c r="K100" s="183">
        <f>'дод 2'!L27</f>
        <v>0</v>
      </c>
      <c r="L100" s="183">
        <f>'дод 2'!M27</f>
        <v>0</v>
      </c>
      <c r="M100" s="183">
        <f>'дод 2'!N27</f>
        <v>0</v>
      </c>
      <c r="N100" s="183">
        <f>'дод 2'!O27</f>
        <v>0</v>
      </c>
      <c r="O100" s="183">
        <f>'дод 2'!P27</f>
        <v>0</v>
      </c>
      <c r="P100" s="183">
        <f>'дод 2'!Q27</f>
        <v>0</v>
      </c>
      <c r="Q100" s="183">
        <f>'дод 2'!R27</f>
        <v>680</v>
      </c>
      <c r="R100" s="183">
        <f>'дод 2'!S27</f>
        <v>0</v>
      </c>
      <c r="S100" s="183">
        <f>'дод 2'!T27</f>
        <v>680</v>
      </c>
      <c r="T100" s="183">
        <f>'дод 2'!U27</f>
        <v>0</v>
      </c>
      <c r="U100" s="183">
        <f>'дод 2'!V27</f>
        <v>0</v>
      </c>
      <c r="V100" s="183">
        <f>'дод 2'!W27</f>
        <v>0</v>
      </c>
      <c r="W100" s="185"/>
      <c r="X100" s="186">
        <f t="shared" si="37"/>
        <v>723485.05</v>
      </c>
    </row>
    <row r="101" spans="1:24" s="34" customFormat="1" ht="49.5" x14ac:dyDescent="0.25">
      <c r="A101" s="161" t="s">
        <v>108</v>
      </c>
      <c r="B101" s="161" t="s">
        <v>101</v>
      </c>
      <c r="C101" s="150" t="s">
        <v>343</v>
      </c>
      <c r="D101" s="183">
        <f>'дод 2'!E28</f>
        <v>684300</v>
      </c>
      <c r="E101" s="183">
        <f>'дод 2'!F28</f>
        <v>0</v>
      </c>
      <c r="F101" s="183">
        <f>'дод 2'!G28</f>
        <v>0</v>
      </c>
      <c r="G101" s="183">
        <f>'дод 2'!H28</f>
        <v>3000</v>
      </c>
      <c r="H101" s="183">
        <f>'дод 2'!I28</f>
        <v>0</v>
      </c>
      <c r="I101" s="183">
        <f>'дод 2'!J28</f>
        <v>0</v>
      </c>
      <c r="J101" s="184">
        <f t="shared" si="36"/>
        <v>0.43840420868040331</v>
      </c>
      <c r="K101" s="183">
        <f>'дод 2'!L28</f>
        <v>0</v>
      </c>
      <c r="L101" s="183">
        <f>'дод 2'!M28</f>
        <v>0</v>
      </c>
      <c r="M101" s="183">
        <f>'дод 2'!N28</f>
        <v>0</v>
      </c>
      <c r="N101" s="183">
        <f>'дод 2'!O28</f>
        <v>0</v>
      </c>
      <c r="O101" s="183">
        <f>'дод 2'!P28</f>
        <v>0</v>
      </c>
      <c r="P101" s="183">
        <f>'дод 2'!Q28</f>
        <v>0</v>
      </c>
      <c r="Q101" s="183">
        <f>'дод 2'!R28</f>
        <v>0</v>
      </c>
      <c r="R101" s="183">
        <f>'дод 2'!S28</f>
        <v>0</v>
      </c>
      <c r="S101" s="183">
        <f>'дод 2'!T28</f>
        <v>0</v>
      </c>
      <c r="T101" s="183">
        <f>'дод 2'!U28</f>
        <v>0</v>
      </c>
      <c r="U101" s="183">
        <f>'дод 2'!V28</f>
        <v>0</v>
      </c>
      <c r="V101" s="183">
        <f>'дод 2'!W28</f>
        <v>0</v>
      </c>
      <c r="W101" s="185"/>
      <c r="X101" s="186">
        <f t="shared" si="37"/>
        <v>3000</v>
      </c>
    </row>
    <row r="102" spans="1:24" ht="69" customHeight="1" x14ac:dyDescent="0.25">
      <c r="A102" s="141" t="s">
        <v>109</v>
      </c>
      <c r="B102" s="141" t="s">
        <v>101</v>
      </c>
      <c r="C102" s="142" t="s">
        <v>20</v>
      </c>
      <c r="D102" s="183">
        <f>'дод 2'!E29+'дод 2'!E94</f>
        <v>3780000</v>
      </c>
      <c r="E102" s="183">
        <f>'дод 2'!F29+'дод 2'!F94</f>
        <v>0</v>
      </c>
      <c r="F102" s="183">
        <f>'дод 2'!G29+'дод 2'!G94</f>
        <v>0</v>
      </c>
      <c r="G102" s="183">
        <f>'дод 2'!H29+'дод 2'!H94</f>
        <v>0</v>
      </c>
      <c r="H102" s="183">
        <f>'дод 2'!I29+'дод 2'!I94</f>
        <v>0</v>
      </c>
      <c r="I102" s="183">
        <f>'дод 2'!J29+'дод 2'!J94</f>
        <v>0</v>
      </c>
      <c r="J102" s="184">
        <f t="shared" si="36"/>
        <v>0</v>
      </c>
      <c r="K102" s="183">
        <f>'дод 2'!L29+'дод 2'!L94</f>
        <v>0</v>
      </c>
      <c r="L102" s="183">
        <f>'дод 2'!M29+'дод 2'!M94</f>
        <v>0</v>
      </c>
      <c r="M102" s="183">
        <f>'дод 2'!N29+'дод 2'!N94</f>
        <v>0</v>
      </c>
      <c r="N102" s="183">
        <f>'дод 2'!O29+'дод 2'!O94</f>
        <v>0</v>
      </c>
      <c r="O102" s="183">
        <f>'дод 2'!P29+'дод 2'!P94</f>
        <v>0</v>
      </c>
      <c r="P102" s="183">
        <f>'дод 2'!Q29+'дод 2'!Q94</f>
        <v>0</v>
      </c>
      <c r="Q102" s="183">
        <f>'дод 2'!R29+'дод 2'!R94</f>
        <v>0</v>
      </c>
      <c r="R102" s="183">
        <f>'дод 2'!S29+'дод 2'!S94</f>
        <v>0</v>
      </c>
      <c r="S102" s="183">
        <f>'дод 2'!T29+'дод 2'!T94</f>
        <v>0</v>
      </c>
      <c r="T102" s="183">
        <f>'дод 2'!U29+'дод 2'!U94</f>
        <v>0</v>
      </c>
      <c r="U102" s="183">
        <f>'дод 2'!V29+'дод 2'!V94</f>
        <v>0</v>
      </c>
      <c r="V102" s="183">
        <f>'дод 2'!W29+'дод 2'!W94</f>
        <v>0</v>
      </c>
      <c r="W102" s="185"/>
      <c r="X102" s="186">
        <f t="shared" si="37"/>
        <v>0</v>
      </c>
    </row>
    <row r="103" spans="1:24" ht="82.5" x14ac:dyDescent="0.25">
      <c r="A103" s="141" t="s">
        <v>110</v>
      </c>
      <c r="B103" s="141">
        <v>1010</v>
      </c>
      <c r="C103" s="150" t="s">
        <v>289</v>
      </c>
      <c r="D103" s="183">
        <f>'дод 2'!E154</f>
        <v>2500000</v>
      </c>
      <c r="E103" s="183">
        <f>'дод 2'!F154</f>
        <v>0</v>
      </c>
      <c r="F103" s="183">
        <f>'дод 2'!G154</f>
        <v>0</v>
      </c>
      <c r="G103" s="183">
        <f>'дод 2'!H154</f>
        <v>686717.11</v>
      </c>
      <c r="H103" s="183">
        <f>'дод 2'!I154</f>
        <v>0</v>
      </c>
      <c r="I103" s="183">
        <f>'дод 2'!J154</f>
        <v>0</v>
      </c>
      <c r="J103" s="184">
        <f t="shared" si="36"/>
        <v>27.468684399999997</v>
      </c>
      <c r="K103" s="183">
        <f>'дод 2'!L154</f>
        <v>0</v>
      </c>
      <c r="L103" s="183">
        <f>'дод 2'!M154</f>
        <v>0</v>
      </c>
      <c r="M103" s="183">
        <f>'дод 2'!N154</f>
        <v>0</v>
      </c>
      <c r="N103" s="183">
        <f>'дод 2'!O154</f>
        <v>0</v>
      </c>
      <c r="O103" s="183">
        <f>'дод 2'!P154</f>
        <v>0</v>
      </c>
      <c r="P103" s="183">
        <f>'дод 2'!Q154</f>
        <v>0</v>
      </c>
      <c r="Q103" s="183">
        <f>'дод 2'!R154</f>
        <v>0</v>
      </c>
      <c r="R103" s="183">
        <f>'дод 2'!S154</f>
        <v>0</v>
      </c>
      <c r="S103" s="183">
        <f>'дод 2'!T154</f>
        <v>0</v>
      </c>
      <c r="T103" s="183">
        <f>'дод 2'!U154</f>
        <v>0</v>
      </c>
      <c r="U103" s="183">
        <f>'дод 2'!V154</f>
        <v>0</v>
      </c>
      <c r="V103" s="183">
        <f>'дод 2'!W154</f>
        <v>0</v>
      </c>
      <c r="W103" s="185"/>
      <c r="X103" s="186">
        <f t="shared" si="37"/>
        <v>686717.11</v>
      </c>
    </row>
    <row r="104" spans="1:24" s="34" customFormat="1" ht="64.5" customHeight="1" x14ac:dyDescent="0.25">
      <c r="A104" s="141" t="s">
        <v>319</v>
      </c>
      <c r="B104" s="141">
        <v>1010</v>
      </c>
      <c r="C104" s="150" t="s">
        <v>408</v>
      </c>
      <c r="D104" s="183">
        <f>'дод 2'!E155</f>
        <v>198209</v>
      </c>
      <c r="E104" s="183">
        <f>'дод 2'!F155</f>
        <v>0</v>
      </c>
      <c r="F104" s="183">
        <f>'дод 2'!G155</f>
        <v>0</v>
      </c>
      <c r="G104" s="183">
        <f>'дод 2'!H155</f>
        <v>86678.52</v>
      </c>
      <c r="H104" s="183">
        <f>'дод 2'!I155</f>
        <v>0</v>
      </c>
      <c r="I104" s="183">
        <f>'дод 2'!J155</f>
        <v>0</v>
      </c>
      <c r="J104" s="184">
        <f t="shared" si="36"/>
        <v>43.730869940315529</v>
      </c>
      <c r="K104" s="183">
        <f>'дод 2'!L155</f>
        <v>0</v>
      </c>
      <c r="L104" s="183">
        <f>'дод 2'!M155</f>
        <v>0</v>
      </c>
      <c r="M104" s="183">
        <f>'дод 2'!N155</f>
        <v>0</v>
      </c>
      <c r="N104" s="183">
        <f>'дод 2'!O155</f>
        <v>0</v>
      </c>
      <c r="O104" s="183">
        <f>'дод 2'!P155</f>
        <v>0</v>
      </c>
      <c r="P104" s="183">
        <f>'дод 2'!Q155</f>
        <v>0</v>
      </c>
      <c r="Q104" s="183">
        <f>'дод 2'!R155</f>
        <v>0</v>
      </c>
      <c r="R104" s="183">
        <f>'дод 2'!S155</f>
        <v>0</v>
      </c>
      <c r="S104" s="183">
        <f>'дод 2'!T155</f>
        <v>0</v>
      </c>
      <c r="T104" s="183">
        <f>'дод 2'!U155</f>
        <v>0</v>
      </c>
      <c r="U104" s="183">
        <f>'дод 2'!V155</f>
        <v>0</v>
      </c>
      <c r="V104" s="183">
        <f>'дод 2'!W155</f>
        <v>0</v>
      </c>
      <c r="W104" s="185"/>
      <c r="X104" s="186">
        <f t="shared" si="37"/>
        <v>86678.52</v>
      </c>
    </row>
    <row r="105" spans="1:24" s="34" customFormat="1" ht="16.5" x14ac:dyDescent="0.25">
      <c r="A105" s="155"/>
      <c r="B105" s="155"/>
      <c r="C105" s="159" t="s">
        <v>396</v>
      </c>
      <c r="D105" s="192">
        <f>'дод 2'!E156</f>
        <v>198209</v>
      </c>
      <c r="E105" s="192">
        <f>'дод 2'!F156</f>
        <v>0</v>
      </c>
      <c r="F105" s="192">
        <f>'дод 2'!G156</f>
        <v>0</v>
      </c>
      <c r="G105" s="192">
        <f>'дод 2'!H156</f>
        <v>86678.52</v>
      </c>
      <c r="H105" s="192">
        <f>'дод 2'!I156</f>
        <v>0</v>
      </c>
      <c r="I105" s="192">
        <f>'дод 2'!J156</f>
        <v>0</v>
      </c>
      <c r="J105" s="193">
        <f t="shared" si="36"/>
        <v>43.730869940315529</v>
      </c>
      <c r="K105" s="192">
        <f>'дод 2'!L156</f>
        <v>0</v>
      </c>
      <c r="L105" s="192">
        <f>'дод 2'!M156</f>
        <v>0</v>
      </c>
      <c r="M105" s="192">
        <f>'дод 2'!N156</f>
        <v>0</v>
      </c>
      <c r="N105" s="192">
        <f>'дод 2'!O156</f>
        <v>0</v>
      </c>
      <c r="O105" s="192">
        <f>'дод 2'!P156</f>
        <v>0</v>
      </c>
      <c r="P105" s="192">
        <f>'дод 2'!Q156</f>
        <v>0</v>
      </c>
      <c r="Q105" s="192">
        <f>'дод 2'!R156</f>
        <v>0</v>
      </c>
      <c r="R105" s="192">
        <f>'дод 2'!S156</f>
        <v>0</v>
      </c>
      <c r="S105" s="192">
        <f>'дод 2'!T156</f>
        <v>0</v>
      </c>
      <c r="T105" s="192">
        <f>'дод 2'!U156</f>
        <v>0</v>
      </c>
      <c r="U105" s="192">
        <f>'дод 2'!V156</f>
        <v>0</v>
      </c>
      <c r="V105" s="192">
        <f>'дод 2'!W156</f>
        <v>0</v>
      </c>
      <c r="W105" s="195"/>
      <c r="X105" s="194">
        <f t="shared" si="37"/>
        <v>86678.52</v>
      </c>
    </row>
    <row r="106" spans="1:24" ht="36" customHeight="1" x14ac:dyDescent="0.25">
      <c r="A106" s="141" t="s">
        <v>320</v>
      </c>
      <c r="B106" s="141">
        <v>1010</v>
      </c>
      <c r="C106" s="150" t="s">
        <v>409</v>
      </c>
      <c r="D106" s="183">
        <f>'дод 2'!E157</f>
        <v>90</v>
      </c>
      <c r="E106" s="183">
        <f>'дод 2'!F157</f>
        <v>0</v>
      </c>
      <c r="F106" s="183">
        <f>'дод 2'!G157</f>
        <v>0</v>
      </c>
      <c r="G106" s="183">
        <f>'дод 2'!H157</f>
        <v>0</v>
      </c>
      <c r="H106" s="183">
        <f>'дод 2'!I157</f>
        <v>0</v>
      </c>
      <c r="I106" s="183">
        <f>'дод 2'!J157</f>
        <v>0</v>
      </c>
      <c r="J106" s="184">
        <f t="shared" si="36"/>
        <v>0</v>
      </c>
      <c r="K106" s="183">
        <f>'дод 2'!L157</f>
        <v>0</v>
      </c>
      <c r="L106" s="183">
        <f>'дод 2'!M157</f>
        <v>0</v>
      </c>
      <c r="M106" s="183">
        <f>'дод 2'!N157</f>
        <v>0</v>
      </c>
      <c r="N106" s="183">
        <f>'дод 2'!O157</f>
        <v>0</v>
      </c>
      <c r="O106" s="183">
        <f>'дод 2'!P157</f>
        <v>0</v>
      </c>
      <c r="P106" s="183">
        <f>'дод 2'!Q157</f>
        <v>0</v>
      </c>
      <c r="Q106" s="183">
        <f>'дод 2'!R157</f>
        <v>0</v>
      </c>
      <c r="R106" s="183">
        <f>'дод 2'!S157</f>
        <v>0</v>
      </c>
      <c r="S106" s="183">
        <f>'дод 2'!T157</f>
        <v>0</v>
      </c>
      <c r="T106" s="183">
        <f>'дод 2'!U157</f>
        <v>0</v>
      </c>
      <c r="U106" s="183">
        <f>'дод 2'!V157</f>
        <v>0</v>
      </c>
      <c r="V106" s="183">
        <f>'дод 2'!W157</f>
        <v>0</v>
      </c>
      <c r="W106" s="185"/>
      <c r="X106" s="186">
        <f t="shared" si="37"/>
        <v>0</v>
      </c>
    </row>
    <row r="107" spans="1:24" s="34" customFormat="1" ht="16.5" x14ac:dyDescent="0.25">
      <c r="A107" s="155"/>
      <c r="B107" s="155"/>
      <c r="C107" s="159" t="s">
        <v>396</v>
      </c>
      <c r="D107" s="192">
        <f>'дод 2'!E158</f>
        <v>90</v>
      </c>
      <c r="E107" s="192">
        <f>'дод 2'!F158</f>
        <v>0</v>
      </c>
      <c r="F107" s="192">
        <f>'дод 2'!G158</f>
        <v>0</v>
      </c>
      <c r="G107" s="192">
        <f>'дод 2'!H158</f>
        <v>0</v>
      </c>
      <c r="H107" s="192">
        <f>'дод 2'!I158</f>
        <v>0</v>
      </c>
      <c r="I107" s="192">
        <f>'дод 2'!J158</f>
        <v>0</v>
      </c>
      <c r="J107" s="193">
        <f t="shared" si="36"/>
        <v>0</v>
      </c>
      <c r="K107" s="192">
        <f>'дод 2'!L158</f>
        <v>0</v>
      </c>
      <c r="L107" s="192">
        <f>'дод 2'!M158</f>
        <v>0</v>
      </c>
      <c r="M107" s="192">
        <f>'дод 2'!N158</f>
        <v>0</v>
      </c>
      <c r="N107" s="192">
        <f>'дод 2'!O158</f>
        <v>0</v>
      </c>
      <c r="O107" s="192">
        <f>'дод 2'!P158</f>
        <v>0</v>
      </c>
      <c r="P107" s="192">
        <f>'дод 2'!Q158</f>
        <v>0</v>
      </c>
      <c r="Q107" s="192">
        <f>'дод 2'!R158</f>
        <v>0</v>
      </c>
      <c r="R107" s="192">
        <f>'дод 2'!S158</f>
        <v>0</v>
      </c>
      <c r="S107" s="192">
        <f>'дод 2'!T158</f>
        <v>0</v>
      </c>
      <c r="T107" s="192">
        <f>'дод 2'!U158</f>
        <v>0</v>
      </c>
      <c r="U107" s="192">
        <f>'дод 2'!V158</f>
        <v>0</v>
      </c>
      <c r="V107" s="192">
        <f>'дод 2'!W158</f>
        <v>0</v>
      </c>
      <c r="W107" s="195"/>
      <c r="X107" s="194">
        <f t="shared" si="37"/>
        <v>0</v>
      </c>
    </row>
    <row r="108" spans="1:24" ht="66" customHeight="1" x14ac:dyDescent="0.25">
      <c r="A108" s="141" t="s">
        <v>105</v>
      </c>
      <c r="B108" s="141" t="s">
        <v>54</v>
      </c>
      <c r="C108" s="150" t="s">
        <v>344</v>
      </c>
      <c r="D108" s="183">
        <f>'дод 2'!E159</f>
        <v>2213520</v>
      </c>
      <c r="E108" s="183">
        <f>'дод 2'!F159</f>
        <v>0</v>
      </c>
      <c r="F108" s="183">
        <f>'дод 2'!G159</f>
        <v>0</v>
      </c>
      <c r="G108" s="183">
        <f>'дод 2'!H159</f>
        <v>835206.87</v>
      </c>
      <c r="H108" s="183">
        <f>'дод 2'!I159</f>
        <v>0</v>
      </c>
      <c r="I108" s="183">
        <f>'дод 2'!J159</f>
        <v>0</v>
      </c>
      <c r="J108" s="184">
        <f t="shared" si="36"/>
        <v>37.732067928006067</v>
      </c>
      <c r="K108" s="183">
        <f>'дод 2'!L159</f>
        <v>0</v>
      </c>
      <c r="L108" s="183">
        <f>'дод 2'!M159</f>
        <v>0</v>
      </c>
      <c r="M108" s="183">
        <f>'дод 2'!N159</f>
        <v>0</v>
      </c>
      <c r="N108" s="183">
        <f>'дод 2'!O159</f>
        <v>0</v>
      </c>
      <c r="O108" s="183">
        <f>'дод 2'!P159</f>
        <v>0</v>
      </c>
      <c r="P108" s="183">
        <f>'дод 2'!Q159</f>
        <v>0</v>
      </c>
      <c r="Q108" s="183">
        <f>'дод 2'!R159</f>
        <v>0</v>
      </c>
      <c r="R108" s="183">
        <f>'дод 2'!S159</f>
        <v>0</v>
      </c>
      <c r="S108" s="183">
        <f>'дод 2'!T159</f>
        <v>0</v>
      </c>
      <c r="T108" s="183">
        <f>'дод 2'!U159</f>
        <v>0</v>
      </c>
      <c r="U108" s="183">
        <f>'дод 2'!V159</f>
        <v>0</v>
      </c>
      <c r="V108" s="183">
        <f>'дод 2'!W159</f>
        <v>0</v>
      </c>
      <c r="W108" s="185"/>
      <c r="X108" s="186">
        <f t="shared" si="37"/>
        <v>835206.87</v>
      </c>
    </row>
    <row r="109" spans="1:24" ht="33" x14ac:dyDescent="0.25">
      <c r="A109" s="141" t="s">
        <v>290</v>
      </c>
      <c r="B109" s="141" t="s">
        <v>53</v>
      </c>
      <c r="C109" s="150" t="s">
        <v>18</v>
      </c>
      <c r="D109" s="183">
        <f>'дод 2'!E160</f>
        <v>2089960</v>
      </c>
      <c r="E109" s="183">
        <f>'дод 2'!F160</f>
        <v>0</v>
      </c>
      <c r="F109" s="183">
        <f>'дод 2'!G160</f>
        <v>0</v>
      </c>
      <c r="G109" s="183">
        <f>'дод 2'!H160</f>
        <v>589833.06000000006</v>
      </c>
      <c r="H109" s="183">
        <f>'дод 2'!I160</f>
        <v>0</v>
      </c>
      <c r="I109" s="183">
        <f>'дод 2'!J160</f>
        <v>0</v>
      </c>
      <c r="J109" s="184">
        <f t="shared" si="36"/>
        <v>28.222217650098568</v>
      </c>
      <c r="K109" s="183">
        <f>'дод 2'!L160</f>
        <v>0</v>
      </c>
      <c r="L109" s="183">
        <f>'дод 2'!M160</f>
        <v>0</v>
      </c>
      <c r="M109" s="183">
        <f>'дод 2'!N160</f>
        <v>0</v>
      </c>
      <c r="N109" s="183">
        <f>'дод 2'!O160</f>
        <v>0</v>
      </c>
      <c r="O109" s="183">
        <f>'дод 2'!P160</f>
        <v>0</v>
      </c>
      <c r="P109" s="183">
        <f>'дод 2'!Q160</f>
        <v>0</v>
      </c>
      <c r="Q109" s="183">
        <f>'дод 2'!R160</f>
        <v>0</v>
      </c>
      <c r="R109" s="183">
        <f>'дод 2'!S160</f>
        <v>0</v>
      </c>
      <c r="S109" s="183">
        <f>'дод 2'!T160</f>
        <v>0</v>
      </c>
      <c r="T109" s="183">
        <f>'дод 2'!U160</f>
        <v>0</v>
      </c>
      <c r="U109" s="183">
        <f>'дод 2'!V160</f>
        <v>0</v>
      </c>
      <c r="V109" s="183">
        <f>'дод 2'!W160</f>
        <v>0</v>
      </c>
      <c r="W109" s="185"/>
      <c r="X109" s="186">
        <f t="shared" si="37"/>
        <v>589833.06000000006</v>
      </c>
    </row>
    <row r="110" spans="1:24" ht="51" customHeight="1" x14ac:dyDescent="0.25">
      <c r="A110" s="141" t="s">
        <v>291</v>
      </c>
      <c r="B110" s="141" t="s">
        <v>53</v>
      </c>
      <c r="C110" s="151" t="s">
        <v>508</v>
      </c>
      <c r="D110" s="183">
        <f>'дод 2'!E161</f>
        <v>2250688</v>
      </c>
      <c r="E110" s="183">
        <f>'дод 2'!F161</f>
        <v>0</v>
      </c>
      <c r="F110" s="183">
        <f>'дод 2'!G161</f>
        <v>0</v>
      </c>
      <c r="G110" s="183">
        <f>'дод 2'!H161</f>
        <v>460975.13</v>
      </c>
      <c r="H110" s="183">
        <f>'дод 2'!I161</f>
        <v>0</v>
      </c>
      <c r="I110" s="183">
        <f>'дод 2'!J161</f>
        <v>0</v>
      </c>
      <c r="J110" s="184">
        <f t="shared" si="36"/>
        <v>20.481520761651549</v>
      </c>
      <c r="K110" s="183">
        <f>'дод 2'!L161</f>
        <v>0</v>
      </c>
      <c r="L110" s="183">
        <f>'дод 2'!M161</f>
        <v>0</v>
      </c>
      <c r="M110" s="183">
        <f>'дод 2'!N161</f>
        <v>0</v>
      </c>
      <c r="N110" s="183">
        <f>'дод 2'!O161</f>
        <v>0</v>
      </c>
      <c r="O110" s="183">
        <f>'дод 2'!P161</f>
        <v>0</v>
      </c>
      <c r="P110" s="183">
        <f>'дод 2'!Q161</f>
        <v>0</v>
      </c>
      <c r="Q110" s="183">
        <f>'дод 2'!R161</f>
        <v>0</v>
      </c>
      <c r="R110" s="183">
        <f>'дод 2'!S161</f>
        <v>0</v>
      </c>
      <c r="S110" s="183">
        <f>'дод 2'!T161</f>
        <v>0</v>
      </c>
      <c r="T110" s="183">
        <f>'дод 2'!U161</f>
        <v>0</v>
      </c>
      <c r="U110" s="183">
        <f>'дод 2'!V161</f>
        <v>0</v>
      </c>
      <c r="V110" s="183">
        <f>'дод 2'!W161</f>
        <v>0</v>
      </c>
      <c r="W110" s="185"/>
      <c r="X110" s="186">
        <f t="shared" si="37"/>
        <v>460975.13</v>
      </c>
    </row>
    <row r="111" spans="1:24" ht="36.75" customHeight="1" x14ac:dyDescent="0.25">
      <c r="A111" s="141" t="s">
        <v>106</v>
      </c>
      <c r="B111" s="141" t="s">
        <v>57</v>
      </c>
      <c r="C111" s="150" t="s">
        <v>345</v>
      </c>
      <c r="D111" s="183">
        <f>'дод 2'!E162</f>
        <v>92000</v>
      </c>
      <c r="E111" s="183">
        <f>'дод 2'!F162</f>
        <v>0</v>
      </c>
      <c r="F111" s="183">
        <f>'дод 2'!G162</f>
        <v>0</v>
      </c>
      <c r="G111" s="183">
        <f>'дод 2'!H162</f>
        <v>9000</v>
      </c>
      <c r="H111" s="183">
        <f>'дод 2'!I162</f>
        <v>0</v>
      </c>
      <c r="I111" s="183">
        <f>'дод 2'!J162</f>
        <v>0</v>
      </c>
      <c r="J111" s="184">
        <f t="shared" si="36"/>
        <v>9.7826086956521738</v>
      </c>
      <c r="K111" s="183">
        <f>'дод 2'!L162</f>
        <v>0</v>
      </c>
      <c r="L111" s="183">
        <f>'дод 2'!M162</f>
        <v>0</v>
      </c>
      <c r="M111" s="183">
        <f>'дод 2'!N162</f>
        <v>0</v>
      </c>
      <c r="N111" s="183">
        <f>'дод 2'!O162</f>
        <v>0</v>
      </c>
      <c r="O111" s="183">
        <f>'дод 2'!P162</f>
        <v>0</v>
      </c>
      <c r="P111" s="183">
        <f>'дод 2'!Q162</f>
        <v>0</v>
      </c>
      <c r="Q111" s="183">
        <f>'дод 2'!R162</f>
        <v>0</v>
      </c>
      <c r="R111" s="183">
        <f>'дод 2'!S162</f>
        <v>0</v>
      </c>
      <c r="S111" s="183">
        <f>'дод 2'!T162</f>
        <v>0</v>
      </c>
      <c r="T111" s="183">
        <f>'дод 2'!U162</f>
        <v>0</v>
      </c>
      <c r="U111" s="183">
        <f>'дод 2'!V162</f>
        <v>0</v>
      </c>
      <c r="V111" s="183">
        <f>'дод 2'!W162</f>
        <v>0</v>
      </c>
      <c r="W111" s="185"/>
      <c r="X111" s="186">
        <f t="shared" si="37"/>
        <v>9000</v>
      </c>
    </row>
    <row r="112" spans="1:24" ht="20.25" customHeight="1" x14ac:dyDescent="0.25">
      <c r="A112" s="141" t="s">
        <v>292</v>
      </c>
      <c r="B112" s="141" t="s">
        <v>107</v>
      </c>
      <c r="C112" s="150" t="s">
        <v>38</v>
      </c>
      <c r="D112" s="183">
        <f>'дод 2'!E163+'дод 2'!E199</f>
        <v>250000</v>
      </c>
      <c r="E112" s="183">
        <f>'дод 2'!F163+'дод 2'!F199</f>
        <v>40900</v>
      </c>
      <c r="F112" s="183">
        <f>'дод 2'!G163+'дод 2'!G199</f>
        <v>0</v>
      </c>
      <c r="G112" s="183">
        <f>'дод 2'!H163+'дод 2'!H199</f>
        <v>0</v>
      </c>
      <c r="H112" s="183">
        <f>'дод 2'!I163+'дод 2'!I199</f>
        <v>0</v>
      </c>
      <c r="I112" s="183">
        <f>'дод 2'!J163+'дод 2'!J199</f>
        <v>0</v>
      </c>
      <c r="J112" s="184">
        <f t="shared" si="36"/>
        <v>0</v>
      </c>
      <c r="K112" s="183">
        <f>'дод 2'!L163+'дод 2'!L199</f>
        <v>0</v>
      </c>
      <c r="L112" s="183">
        <f>'дод 2'!M163+'дод 2'!M199</f>
        <v>0</v>
      </c>
      <c r="M112" s="183">
        <f>'дод 2'!N163+'дод 2'!N199</f>
        <v>0</v>
      </c>
      <c r="N112" s="183">
        <f>'дод 2'!O163+'дод 2'!O199</f>
        <v>0</v>
      </c>
      <c r="O112" s="183">
        <f>'дод 2'!P163+'дод 2'!P199</f>
        <v>0</v>
      </c>
      <c r="P112" s="183">
        <f>'дод 2'!Q163+'дод 2'!Q199</f>
        <v>0</v>
      </c>
      <c r="Q112" s="183">
        <f>'дод 2'!R163+'дод 2'!R199</f>
        <v>0</v>
      </c>
      <c r="R112" s="183">
        <f>'дод 2'!S163+'дод 2'!S199</f>
        <v>0</v>
      </c>
      <c r="S112" s="183">
        <f>'дод 2'!T163+'дод 2'!T199</f>
        <v>0</v>
      </c>
      <c r="T112" s="183">
        <f>'дод 2'!U163+'дод 2'!U199</f>
        <v>0</v>
      </c>
      <c r="U112" s="183">
        <f>'дод 2'!V163+'дод 2'!V199</f>
        <v>0</v>
      </c>
      <c r="V112" s="183">
        <f>'дод 2'!W163+'дод 2'!W199</f>
        <v>0</v>
      </c>
      <c r="W112" s="185"/>
      <c r="X112" s="186">
        <f t="shared" si="37"/>
        <v>0</v>
      </c>
    </row>
    <row r="113" spans="1:24" ht="236.25" hidden="1" customHeight="1" x14ac:dyDescent="0.25">
      <c r="A113" s="141">
        <v>3221</v>
      </c>
      <c r="B113" s="143" t="s">
        <v>54</v>
      </c>
      <c r="C113" s="153" t="s">
        <v>442</v>
      </c>
      <c r="D113" s="183">
        <f>'дод 2'!E164</f>
        <v>0</v>
      </c>
      <c r="E113" s="183">
        <f>'дод 2'!F164</f>
        <v>0</v>
      </c>
      <c r="F113" s="183">
        <f>'дод 2'!G164</f>
        <v>0</v>
      </c>
      <c r="G113" s="183">
        <f>'дод 2'!H164</f>
        <v>0</v>
      </c>
      <c r="H113" s="183">
        <f>'дод 2'!I164</f>
        <v>0</v>
      </c>
      <c r="I113" s="183">
        <f>'дод 2'!J164</f>
        <v>0</v>
      </c>
      <c r="J113" s="184" t="e">
        <f t="shared" si="36"/>
        <v>#DIV/0!</v>
      </c>
      <c r="K113" s="183">
        <f>'дод 2'!L164</f>
        <v>0</v>
      </c>
      <c r="L113" s="183">
        <f>'дод 2'!M164</f>
        <v>0</v>
      </c>
      <c r="M113" s="183">
        <f>'дод 2'!N164</f>
        <v>0</v>
      </c>
      <c r="N113" s="183">
        <f>'дод 2'!O164</f>
        <v>0</v>
      </c>
      <c r="O113" s="183">
        <f>'дод 2'!P164</f>
        <v>0</v>
      </c>
      <c r="P113" s="183">
        <f>'дод 2'!Q164</f>
        <v>0</v>
      </c>
      <c r="Q113" s="183">
        <f>'дод 2'!R164</f>
        <v>0</v>
      </c>
      <c r="R113" s="183">
        <f>'дод 2'!S164</f>
        <v>0</v>
      </c>
      <c r="S113" s="183">
        <f>'дод 2'!T164</f>
        <v>0</v>
      </c>
      <c r="T113" s="183">
        <f>'дод 2'!U164</f>
        <v>0</v>
      </c>
      <c r="U113" s="183">
        <f>'дод 2'!V164</f>
        <v>0</v>
      </c>
      <c r="V113" s="183">
        <f>'дод 2'!W164</f>
        <v>0</v>
      </c>
      <c r="W113" s="185" t="e">
        <f t="shared" si="38"/>
        <v>#DIV/0!</v>
      </c>
      <c r="X113" s="186">
        <f t="shared" si="37"/>
        <v>0</v>
      </c>
    </row>
    <row r="114" spans="1:24" ht="283.5" hidden="1" customHeight="1" x14ac:dyDescent="0.25">
      <c r="A114" s="141"/>
      <c r="B114" s="143"/>
      <c r="C114" s="153" t="s">
        <v>445</v>
      </c>
      <c r="D114" s="183">
        <f>'дод 2'!E165</f>
        <v>0</v>
      </c>
      <c r="E114" s="183">
        <f>'дод 2'!F165</f>
        <v>0</v>
      </c>
      <c r="F114" s="183">
        <f>'дод 2'!G165</f>
        <v>0</v>
      </c>
      <c r="G114" s="183">
        <f>'дод 2'!H165</f>
        <v>0</v>
      </c>
      <c r="H114" s="183">
        <f>'дод 2'!I165</f>
        <v>0</v>
      </c>
      <c r="I114" s="183">
        <f>'дод 2'!J165</f>
        <v>0</v>
      </c>
      <c r="J114" s="184" t="e">
        <f t="shared" si="36"/>
        <v>#DIV/0!</v>
      </c>
      <c r="K114" s="183">
        <f>'дод 2'!L165</f>
        <v>0</v>
      </c>
      <c r="L114" s="183">
        <f>'дод 2'!M165</f>
        <v>0</v>
      </c>
      <c r="M114" s="183">
        <f>'дод 2'!N165</f>
        <v>0</v>
      </c>
      <c r="N114" s="183">
        <f>'дод 2'!O165</f>
        <v>0</v>
      </c>
      <c r="O114" s="183">
        <f>'дод 2'!P165</f>
        <v>0</v>
      </c>
      <c r="P114" s="183">
        <f>'дод 2'!Q165</f>
        <v>0</v>
      </c>
      <c r="Q114" s="183">
        <f>'дод 2'!R165</f>
        <v>0</v>
      </c>
      <c r="R114" s="183">
        <f>'дод 2'!S165</f>
        <v>0</v>
      </c>
      <c r="S114" s="183">
        <f>'дод 2'!T165</f>
        <v>0</v>
      </c>
      <c r="T114" s="183">
        <f>'дод 2'!U165</f>
        <v>0</v>
      </c>
      <c r="U114" s="183">
        <f>'дод 2'!V165</f>
        <v>0</v>
      </c>
      <c r="V114" s="183">
        <f>'дод 2'!W165</f>
        <v>0</v>
      </c>
      <c r="W114" s="185" t="e">
        <f t="shared" si="38"/>
        <v>#DIV/0!</v>
      </c>
      <c r="X114" s="186">
        <f t="shared" si="37"/>
        <v>0</v>
      </c>
    </row>
    <row r="115" spans="1:24" ht="189" hidden="1" customHeight="1" x14ac:dyDescent="0.25">
      <c r="A115" s="141">
        <v>3223</v>
      </c>
      <c r="B115" s="143" t="s">
        <v>54</v>
      </c>
      <c r="C115" s="153" t="s">
        <v>443</v>
      </c>
      <c r="D115" s="183">
        <f>'дод 2'!E166</f>
        <v>0</v>
      </c>
      <c r="E115" s="183">
        <f>'дод 2'!F166</f>
        <v>0</v>
      </c>
      <c r="F115" s="183">
        <f>'дод 2'!G166</f>
        <v>0</v>
      </c>
      <c r="G115" s="183">
        <f>'дод 2'!H166</f>
        <v>0</v>
      </c>
      <c r="H115" s="183">
        <f>'дод 2'!I166</f>
        <v>0</v>
      </c>
      <c r="I115" s="183">
        <f>'дод 2'!J166</f>
        <v>0</v>
      </c>
      <c r="J115" s="184" t="e">
        <f t="shared" si="36"/>
        <v>#DIV/0!</v>
      </c>
      <c r="K115" s="183">
        <f>'дод 2'!L166</f>
        <v>0</v>
      </c>
      <c r="L115" s="183">
        <f>'дод 2'!M166</f>
        <v>0</v>
      </c>
      <c r="M115" s="183">
        <f>'дод 2'!N166</f>
        <v>0</v>
      </c>
      <c r="N115" s="183">
        <f>'дод 2'!O166</f>
        <v>0</v>
      </c>
      <c r="O115" s="183">
        <f>'дод 2'!P166</f>
        <v>0</v>
      </c>
      <c r="P115" s="183">
        <f>'дод 2'!Q166</f>
        <v>0</v>
      </c>
      <c r="Q115" s="183">
        <f>'дод 2'!R166</f>
        <v>0</v>
      </c>
      <c r="R115" s="183">
        <f>'дод 2'!S166</f>
        <v>0</v>
      </c>
      <c r="S115" s="183">
        <f>'дод 2'!T166</f>
        <v>0</v>
      </c>
      <c r="T115" s="183">
        <f>'дод 2'!U166</f>
        <v>0</v>
      </c>
      <c r="U115" s="183">
        <f>'дод 2'!V166</f>
        <v>0</v>
      </c>
      <c r="V115" s="183">
        <f>'дод 2'!W166</f>
        <v>0</v>
      </c>
      <c r="W115" s="185" t="e">
        <f t="shared" si="38"/>
        <v>#DIV/0!</v>
      </c>
      <c r="X115" s="186">
        <f t="shared" si="37"/>
        <v>0</v>
      </c>
    </row>
    <row r="116" spans="1:24" ht="236.25" hidden="1" customHeight="1" x14ac:dyDescent="0.25">
      <c r="A116" s="141"/>
      <c r="B116" s="143"/>
      <c r="C116" s="153" t="s">
        <v>444</v>
      </c>
      <c r="D116" s="183">
        <f>'дод 2'!E167</f>
        <v>0</v>
      </c>
      <c r="E116" s="183">
        <f>'дод 2'!F167</f>
        <v>0</v>
      </c>
      <c r="F116" s="183">
        <f>'дод 2'!G167</f>
        <v>0</v>
      </c>
      <c r="G116" s="183">
        <f>'дод 2'!H167</f>
        <v>0</v>
      </c>
      <c r="H116" s="183">
        <f>'дод 2'!I167</f>
        <v>0</v>
      </c>
      <c r="I116" s="183">
        <f>'дод 2'!J167</f>
        <v>0</v>
      </c>
      <c r="J116" s="184" t="e">
        <f t="shared" si="36"/>
        <v>#DIV/0!</v>
      </c>
      <c r="K116" s="183">
        <f>'дод 2'!L167</f>
        <v>0</v>
      </c>
      <c r="L116" s="183">
        <f>'дод 2'!M167</f>
        <v>0</v>
      </c>
      <c r="M116" s="183">
        <f>'дод 2'!N167</f>
        <v>0</v>
      </c>
      <c r="N116" s="183">
        <f>'дод 2'!O167</f>
        <v>0</v>
      </c>
      <c r="O116" s="183">
        <f>'дод 2'!P167</f>
        <v>0</v>
      </c>
      <c r="P116" s="183">
        <f>'дод 2'!Q167</f>
        <v>0</v>
      </c>
      <c r="Q116" s="183">
        <f>'дод 2'!R167</f>
        <v>0</v>
      </c>
      <c r="R116" s="183">
        <f>'дод 2'!S167</f>
        <v>0</v>
      </c>
      <c r="S116" s="183">
        <f>'дод 2'!T167</f>
        <v>0</v>
      </c>
      <c r="T116" s="183">
        <f>'дод 2'!U167</f>
        <v>0</v>
      </c>
      <c r="U116" s="183">
        <f>'дод 2'!V167</f>
        <v>0</v>
      </c>
      <c r="V116" s="183">
        <f>'дод 2'!W167</f>
        <v>0</v>
      </c>
      <c r="W116" s="185" t="e">
        <f t="shared" si="38"/>
        <v>#DIV/0!</v>
      </c>
      <c r="X116" s="186">
        <f t="shared" si="37"/>
        <v>0</v>
      </c>
    </row>
    <row r="117" spans="1:24" ht="32.25" customHeight="1" x14ac:dyDescent="0.25">
      <c r="A117" s="141" t="s">
        <v>293</v>
      </c>
      <c r="B117" s="141" t="s">
        <v>57</v>
      </c>
      <c r="C117" s="150" t="s">
        <v>295</v>
      </c>
      <c r="D117" s="183">
        <f>'дод 2'!E168+'дод 2'!E30</f>
        <v>8172008.5599999996</v>
      </c>
      <c r="E117" s="183">
        <f>'дод 2'!F168+'дод 2'!F30</f>
        <v>5153600</v>
      </c>
      <c r="F117" s="183">
        <f>'дод 2'!G168+'дод 2'!G30</f>
        <v>429840</v>
      </c>
      <c r="G117" s="183">
        <f>'дод 2'!H168+'дод 2'!H30</f>
        <v>1797376.9</v>
      </c>
      <c r="H117" s="183">
        <f>'дод 2'!I168+'дод 2'!I30</f>
        <v>1181625.3399999999</v>
      </c>
      <c r="I117" s="183">
        <f>'дод 2'!J168+'дод 2'!J30</f>
        <v>118478.76</v>
      </c>
      <c r="J117" s="184">
        <f t="shared" si="36"/>
        <v>21.99431005001297</v>
      </c>
      <c r="K117" s="183">
        <f>'дод 2'!L168+'дод 2'!L30</f>
        <v>360000</v>
      </c>
      <c r="L117" s="183">
        <f>'дод 2'!M168+'дод 2'!M30</f>
        <v>360000</v>
      </c>
      <c r="M117" s="183">
        <f>'дод 2'!N168+'дод 2'!N30</f>
        <v>0</v>
      </c>
      <c r="N117" s="183">
        <f>'дод 2'!O168+'дод 2'!O30</f>
        <v>0</v>
      </c>
      <c r="O117" s="183">
        <f>'дод 2'!P168+'дод 2'!P30</f>
        <v>0</v>
      </c>
      <c r="P117" s="183">
        <f>'дод 2'!Q168+'дод 2'!Q30</f>
        <v>360000</v>
      </c>
      <c r="Q117" s="183">
        <f>'дод 2'!R168+'дод 2'!R30</f>
        <v>6165.12</v>
      </c>
      <c r="R117" s="183">
        <f>'дод 2'!S168+'дод 2'!S30</f>
        <v>0</v>
      </c>
      <c r="S117" s="183">
        <f>'дод 2'!T168+'дод 2'!T30</f>
        <v>6165.12</v>
      </c>
      <c r="T117" s="183">
        <f>'дод 2'!U168+'дод 2'!U30</f>
        <v>0</v>
      </c>
      <c r="U117" s="183">
        <f>'дод 2'!V168+'дод 2'!V30</f>
        <v>0</v>
      </c>
      <c r="V117" s="183">
        <f>'дод 2'!W168+'дод 2'!W30</f>
        <v>0</v>
      </c>
      <c r="W117" s="185">
        <f t="shared" si="38"/>
        <v>1.7125333333333332</v>
      </c>
      <c r="X117" s="186">
        <f t="shared" si="37"/>
        <v>1803542.02</v>
      </c>
    </row>
    <row r="118" spans="1:24" ht="31.5" customHeight="1" x14ac:dyDescent="0.25">
      <c r="A118" s="141" t="s">
        <v>294</v>
      </c>
      <c r="B118" s="141" t="s">
        <v>57</v>
      </c>
      <c r="C118" s="150" t="s">
        <v>521</v>
      </c>
      <c r="D118" s="183">
        <f>'дод 2'!E31+'дод 2'!E95+'дод 2'!E169</f>
        <v>38299822.549999997</v>
      </c>
      <c r="E118" s="183">
        <f>'дод 2'!F31+'дод 2'!F95+'дод 2'!F169</f>
        <v>0</v>
      </c>
      <c r="F118" s="183">
        <f>'дод 2'!G31+'дод 2'!G95+'дод 2'!G169</f>
        <v>0</v>
      </c>
      <c r="G118" s="183">
        <f>'дод 2'!H31+'дод 2'!H95+'дод 2'!H169</f>
        <v>3830334.88</v>
      </c>
      <c r="H118" s="183">
        <f>'дод 2'!I31+'дод 2'!I95+'дод 2'!I169</f>
        <v>0</v>
      </c>
      <c r="I118" s="183">
        <f>'дод 2'!J31+'дод 2'!J95+'дод 2'!J169</f>
        <v>0</v>
      </c>
      <c r="J118" s="184">
        <f t="shared" si="36"/>
        <v>10.000920696171738</v>
      </c>
      <c r="K118" s="183">
        <f>'дод 2'!L31+'дод 2'!L95+'дод 2'!L169</f>
        <v>45000</v>
      </c>
      <c r="L118" s="183">
        <f>'дод 2'!M31+'дод 2'!M95+'дод 2'!M169</f>
        <v>45000</v>
      </c>
      <c r="M118" s="183">
        <f>'дод 2'!N31+'дод 2'!N95+'дод 2'!N169</f>
        <v>0</v>
      </c>
      <c r="N118" s="183">
        <f>'дод 2'!O31+'дод 2'!O95+'дод 2'!O169</f>
        <v>0</v>
      </c>
      <c r="O118" s="183">
        <f>'дод 2'!P31+'дод 2'!P95+'дод 2'!P169</f>
        <v>0</v>
      </c>
      <c r="P118" s="183">
        <f>'дод 2'!Q31+'дод 2'!Q95+'дод 2'!Q169</f>
        <v>45000</v>
      </c>
      <c r="Q118" s="183">
        <f>'дод 2'!R31+'дод 2'!R95+'дод 2'!R169</f>
        <v>0</v>
      </c>
      <c r="R118" s="183">
        <f>'дод 2'!S31+'дод 2'!S95+'дод 2'!S169</f>
        <v>0</v>
      </c>
      <c r="S118" s="183">
        <f>'дод 2'!T31+'дод 2'!T95+'дод 2'!T169</f>
        <v>0</v>
      </c>
      <c r="T118" s="183">
        <f>'дод 2'!U31+'дод 2'!U95+'дод 2'!U169</f>
        <v>0</v>
      </c>
      <c r="U118" s="183">
        <f>'дод 2'!V31+'дод 2'!V95+'дод 2'!V169</f>
        <v>0</v>
      </c>
      <c r="V118" s="183">
        <f>'дод 2'!W31+'дод 2'!W95+'дод 2'!W169</f>
        <v>0</v>
      </c>
      <c r="W118" s="185">
        <f t="shared" si="38"/>
        <v>0</v>
      </c>
      <c r="X118" s="186">
        <f t="shared" si="37"/>
        <v>3830334.88</v>
      </c>
    </row>
    <row r="119" spans="1:24" s="34" customFormat="1" ht="16.5" x14ac:dyDescent="0.25">
      <c r="A119" s="155"/>
      <c r="B119" s="155"/>
      <c r="C119" s="159" t="s">
        <v>396</v>
      </c>
      <c r="D119" s="192">
        <f>'дод 2'!E170</f>
        <v>348000</v>
      </c>
      <c r="E119" s="192">
        <f>'дод 2'!F170</f>
        <v>0</v>
      </c>
      <c r="F119" s="192">
        <f>'дод 2'!G170</f>
        <v>0</v>
      </c>
      <c r="G119" s="192">
        <f>'дод 2'!H170</f>
        <v>69655</v>
      </c>
      <c r="H119" s="192">
        <f>'дод 2'!I170</f>
        <v>0</v>
      </c>
      <c r="I119" s="192">
        <f>'дод 2'!J170</f>
        <v>0</v>
      </c>
      <c r="J119" s="193">
        <f t="shared" si="36"/>
        <v>20.015804597701152</v>
      </c>
      <c r="K119" s="192">
        <f>'дод 2'!L170</f>
        <v>0</v>
      </c>
      <c r="L119" s="192">
        <f>'дод 2'!M170</f>
        <v>0</v>
      </c>
      <c r="M119" s="192">
        <f>'дод 2'!N170</f>
        <v>0</v>
      </c>
      <c r="N119" s="192">
        <f>'дод 2'!O170</f>
        <v>0</v>
      </c>
      <c r="O119" s="192">
        <f>'дод 2'!P170</f>
        <v>0</v>
      </c>
      <c r="P119" s="192">
        <f>'дод 2'!Q170</f>
        <v>0</v>
      </c>
      <c r="Q119" s="192">
        <f>'дод 2'!R170</f>
        <v>0</v>
      </c>
      <c r="R119" s="192">
        <f>'дод 2'!S170</f>
        <v>0</v>
      </c>
      <c r="S119" s="192">
        <f>'дод 2'!T170</f>
        <v>0</v>
      </c>
      <c r="T119" s="192">
        <f>'дод 2'!U170</f>
        <v>0</v>
      </c>
      <c r="U119" s="192">
        <f>'дод 2'!V170</f>
        <v>0</v>
      </c>
      <c r="V119" s="192">
        <f>'дод 2'!W170</f>
        <v>0</v>
      </c>
      <c r="W119" s="195"/>
      <c r="X119" s="194">
        <f t="shared" si="37"/>
        <v>69655</v>
      </c>
    </row>
    <row r="120" spans="1:24" s="32" customFormat="1" ht="19.5" customHeight="1" x14ac:dyDescent="0.25">
      <c r="A120" s="144" t="s">
        <v>72</v>
      </c>
      <c r="B120" s="163"/>
      <c r="C120" s="164" t="s">
        <v>573</v>
      </c>
      <c r="D120" s="180">
        <f t="shared" ref="D120:P120" si="51">D121+D122+D123+D124</f>
        <v>35795641</v>
      </c>
      <c r="E120" s="180">
        <f t="shared" si="51"/>
        <v>24290500</v>
      </c>
      <c r="F120" s="180">
        <f t="shared" si="51"/>
        <v>1824460</v>
      </c>
      <c r="G120" s="180">
        <f t="shared" si="51"/>
        <v>7793040.96</v>
      </c>
      <c r="H120" s="180">
        <f t="shared" si="51"/>
        <v>5517820.4500000002</v>
      </c>
      <c r="I120" s="180">
        <f t="shared" si="51"/>
        <v>763802.01</v>
      </c>
      <c r="J120" s="181">
        <f t="shared" si="36"/>
        <v>21.770921660545202</v>
      </c>
      <c r="K120" s="180">
        <f t="shared" si="51"/>
        <v>474000</v>
      </c>
      <c r="L120" s="180">
        <f t="shared" si="51"/>
        <v>443000</v>
      </c>
      <c r="M120" s="180">
        <f t="shared" si="51"/>
        <v>31000</v>
      </c>
      <c r="N120" s="180">
        <f t="shared" si="51"/>
        <v>12100</v>
      </c>
      <c r="O120" s="180">
        <f t="shared" si="51"/>
        <v>3300</v>
      </c>
      <c r="P120" s="180">
        <f t="shared" si="51"/>
        <v>443000</v>
      </c>
      <c r="Q120" s="180">
        <f t="shared" ref="Q120:V120" si="52">Q121+Q122+Q123+Q124</f>
        <v>139187.51</v>
      </c>
      <c r="R120" s="180">
        <f t="shared" si="52"/>
        <v>0</v>
      </c>
      <c r="S120" s="180">
        <f t="shared" si="52"/>
        <v>17240.439999999999</v>
      </c>
      <c r="T120" s="180">
        <f t="shared" si="52"/>
        <v>0</v>
      </c>
      <c r="U120" s="180">
        <f t="shared" si="52"/>
        <v>1885</v>
      </c>
      <c r="V120" s="180">
        <f t="shared" si="52"/>
        <v>121947.07</v>
      </c>
      <c r="W120" s="182">
        <f t="shared" si="38"/>
        <v>29.364453586497891</v>
      </c>
      <c r="X120" s="187">
        <f t="shared" si="37"/>
        <v>7932228.4699999997</v>
      </c>
    </row>
    <row r="121" spans="1:24" ht="22.5" customHeight="1" x14ac:dyDescent="0.25">
      <c r="A121" s="141" t="s">
        <v>73</v>
      </c>
      <c r="B121" s="141" t="s">
        <v>74</v>
      </c>
      <c r="C121" s="150" t="s">
        <v>15</v>
      </c>
      <c r="D121" s="183">
        <f>'дод 2'!E185</f>
        <v>22816900</v>
      </c>
      <c r="E121" s="183">
        <f>'дод 2'!F185</f>
        <v>16852700</v>
      </c>
      <c r="F121" s="183">
        <f>'дод 2'!G185</f>
        <v>1133500</v>
      </c>
      <c r="G121" s="183">
        <f>'дод 2'!H185</f>
        <v>5157826.46</v>
      </c>
      <c r="H121" s="183">
        <f>'дод 2'!I185</f>
        <v>3748443.85</v>
      </c>
      <c r="I121" s="183">
        <f>'дод 2'!J185</f>
        <v>533998.51</v>
      </c>
      <c r="J121" s="184">
        <f t="shared" si="36"/>
        <v>22.605290201561125</v>
      </c>
      <c r="K121" s="183">
        <f>'дод 2'!L185</f>
        <v>240000</v>
      </c>
      <c r="L121" s="183">
        <f>'дод 2'!M185</f>
        <v>215000</v>
      </c>
      <c r="M121" s="183">
        <f>'дод 2'!N185</f>
        <v>25000</v>
      </c>
      <c r="N121" s="183">
        <f>'дод 2'!O185</f>
        <v>12100</v>
      </c>
      <c r="O121" s="183">
        <f>'дод 2'!P185</f>
        <v>0</v>
      </c>
      <c r="P121" s="183">
        <f>'дод 2'!Q185</f>
        <v>215000</v>
      </c>
      <c r="Q121" s="183">
        <f>'дод 2'!R185</f>
        <v>121952.51000000001</v>
      </c>
      <c r="R121" s="183">
        <f>'дод 2'!S185</f>
        <v>0</v>
      </c>
      <c r="S121" s="183">
        <f>'дод 2'!T185</f>
        <v>5.44</v>
      </c>
      <c r="T121" s="183">
        <f>'дод 2'!U185</f>
        <v>0</v>
      </c>
      <c r="U121" s="183">
        <f>'дод 2'!V185</f>
        <v>0</v>
      </c>
      <c r="V121" s="183">
        <f>'дод 2'!W185</f>
        <v>121947.07</v>
      </c>
      <c r="W121" s="182">
        <f t="shared" si="38"/>
        <v>50.813545833333343</v>
      </c>
      <c r="X121" s="186">
        <f t="shared" si="37"/>
        <v>5279778.97</v>
      </c>
    </row>
    <row r="122" spans="1:24" ht="33.75" customHeight="1" x14ac:dyDescent="0.25">
      <c r="A122" s="141" t="s">
        <v>322</v>
      </c>
      <c r="B122" s="141" t="s">
        <v>323</v>
      </c>
      <c r="C122" s="150" t="s">
        <v>324</v>
      </c>
      <c r="D122" s="183">
        <f>'дод 2'!E32+'дод 2'!E186</f>
        <v>6506060</v>
      </c>
      <c r="E122" s="183">
        <f>'дод 2'!F32+'дод 2'!F186</f>
        <v>4057800</v>
      </c>
      <c r="F122" s="183">
        <f>'дод 2'!G32+'дод 2'!G186</f>
        <v>583560</v>
      </c>
      <c r="G122" s="183">
        <f>'дод 2'!H32+'дод 2'!H186</f>
        <v>1470634.62</v>
      </c>
      <c r="H122" s="183">
        <f>'дод 2'!I32+'дод 2'!I186</f>
        <v>987596.94</v>
      </c>
      <c r="I122" s="183">
        <f>'дод 2'!J32+'дод 2'!J186</f>
        <v>185185.45</v>
      </c>
      <c r="J122" s="184">
        <f t="shared" si="36"/>
        <v>22.604074047887661</v>
      </c>
      <c r="K122" s="183">
        <f>'дод 2'!L32+'дод 2'!L186</f>
        <v>146000</v>
      </c>
      <c r="L122" s="183">
        <f>'дод 2'!M32+'дод 2'!M186</f>
        <v>140000</v>
      </c>
      <c r="M122" s="183">
        <f>'дод 2'!N32+'дод 2'!N186</f>
        <v>6000</v>
      </c>
      <c r="N122" s="183">
        <f>'дод 2'!O32+'дод 2'!O186</f>
        <v>0</v>
      </c>
      <c r="O122" s="183">
        <f>'дод 2'!P32+'дод 2'!P186</f>
        <v>3300</v>
      </c>
      <c r="P122" s="183">
        <f>'дод 2'!Q32+'дод 2'!Q186</f>
        <v>140000</v>
      </c>
      <c r="Q122" s="183">
        <f>'дод 2'!R32+'дод 2'!R186</f>
        <v>17235</v>
      </c>
      <c r="R122" s="183">
        <f>'дод 2'!S32+'дод 2'!S186</f>
        <v>0</v>
      </c>
      <c r="S122" s="183">
        <f>'дод 2'!T32+'дод 2'!T186</f>
        <v>17235</v>
      </c>
      <c r="T122" s="183">
        <f>'дод 2'!U32+'дод 2'!U186</f>
        <v>0</v>
      </c>
      <c r="U122" s="183">
        <f>'дод 2'!V32+'дод 2'!V186</f>
        <v>1885</v>
      </c>
      <c r="V122" s="183">
        <f>'дод 2'!W32+'дод 2'!W186</f>
        <v>0</v>
      </c>
      <c r="W122" s="182">
        <f t="shared" si="38"/>
        <v>11.804794520547945</v>
      </c>
      <c r="X122" s="186">
        <f t="shared" si="37"/>
        <v>1487869.62</v>
      </c>
    </row>
    <row r="123" spans="1:24" s="34" customFormat="1" ht="39.75" customHeight="1" x14ac:dyDescent="0.25">
      <c r="A123" s="141" t="s">
        <v>296</v>
      </c>
      <c r="B123" s="141" t="s">
        <v>75</v>
      </c>
      <c r="C123" s="150" t="s">
        <v>346</v>
      </c>
      <c r="D123" s="183">
        <f>'дод 2'!E33+'дод 2'!E187</f>
        <v>4917600</v>
      </c>
      <c r="E123" s="183">
        <f>'дод 2'!F33+'дод 2'!F187</f>
        <v>3380000</v>
      </c>
      <c r="F123" s="183">
        <f>'дод 2'!G33+'дод 2'!G187</f>
        <v>107400</v>
      </c>
      <c r="G123" s="183">
        <f>'дод 2'!H33+'дод 2'!H187</f>
        <v>1030979.88</v>
      </c>
      <c r="H123" s="183">
        <f>'дод 2'!I33+'дод 2'!I187</f>
        <v>781779.66</v>
      </c>
      <c r="I123" s="183">
        <f>'дод 2'!J33+'дод 2'!J187</f>
        <v>44618.05</v>
      </c>
      <c r="J123" s="184">
        <f t="shared" si="36"/>
        <v>20.965102489019031</v>
      </c>
      <c r="K123" s="183">
        <f>'дод 2'!L33+'дод 2'!L187</f>
        <v>88000</v>
      </c>
      <c r="L123" s="183">
        <f>'дод 2'!M33+'дод 2'!M187</f>
        <v>88000</v>
      </c>
      <c r="M123" s="183">
        <f>'дод 2'!N33+'дод 2'!N187</f>
        <v>0</v>
      </c>
      <c r="N123" s="183">
        <f>'дод 2'!O33+'дод 2'!O187</f>
        <v>0</v>
      </c>
      <c r="O123" s="183">
        <f>'дод 2'!P33+'дод 2'!P187</f>
        <v>0</v>
      </c>
      <c r="P123" s="183">
        <f>'дод 2'!Q33+'дод 2'!Q187</f>
        <v>88000</v>
      </c>
      <c r="Q123" s="183">
        <f>'дод 2'!R33+'дод 2'!R187</f>
        <v>0</v>
      </c>
      <c r="R123" s="183">
        <f>'дод 2'!S33+'дод 2'!S187</f>
        <v>0</v>
      </c>
      <c r="S123" s="183">
        <f>'дод 2'!T33+'дод 2'!T187</f>
        <v>0</v>
      </c>
      <c r="T123" s="183">
        <f>'дод 2'!U33+'дод 2'!U187</f>
        <v>0</v>
      </c>
      <c r="U123" s="183">
        <f>'дод 2'!V33+'дод 2'!V187</f>
        <v>0</v>
      </c>
      <c r="V123" s="183">
        <f>'дод 2'!W33+'дод 2'!W187</f>
        <v>0</v>
      </c>
      <c r="W123" s="182">
        <f t="shared" si="38"/>
        <v>0</v>
      </c>
      <c r="X123" s="186">
        <f t="shared" si="37"/>
        <v>1030979.88</v>
      </c>
    </row>
    <row r="124" spans="1:24" s="34" customFormat="1" ht="22.5" customHeight="1" x14ac:dyDescent="0.25">
      <c r="A124" s="141" t="s">
        <v>297</v>
      </c>
      <c r="B124" s="141" t="s">
        <v>75</v>
      </c>
      <c r="C124" s="150" t="s">
        <v>298</v>
      </c>
      <c r="D124" s="183">
        <f>'дод 2'!E34+'дод 2'!E188</f>
        <v>1555081</v>
      </c>
      <c r="E124" s="183">
        <f>'дод 2'!F34+'дод 2'!F188</f>
        <v>0</v>
      </c>
      <c r="F124" s="183">
        <f>'дод 2'!G34+'дод 2'!G188</f>
        <v>0</v>
      </c>
      <c r="G124" s="183">
        <f>'дод 2'!H34+'дод 2'!H188</f>
        <v>133600</v>
      </c>
      <c r="H124" s="183">
        <f>'дод 2'!I34+'дод 2'!I188</f>
        <v>0</v>
      </c>
      <c r="I124" s="183">
        <f>'дод 2'!J34+'дод 2'!J188</f>
        <v>0</v>
      </c>
      <c r="J124" s="184">
        <f t="shared" si="36"/>
        <v>8.5911923558965739</v>
      </c>
      <c r="K124" s="183">
        <f>'дод 2'!L34+'дод 2'!L188</f>
        <v>0</v>
      </c>
      <c r="L124" s="183">
        <f>'дод 2'!M34+'дод 2'!M188</f>
        <v>0</v>
      </c>
      <c r="M124" s="183">
        <f>'дод 2'!N34+'дод 2'!N188</f>
        <v>0</v>
      </c>
      <c r="N124" s="183">
        <f>'дод 2'!O34+'дод 2'!O188</f>
        <v>0</v>
      </c>
      <c r="O124" s="183">
        <f>'дод 2'!P34+'дод 2'!P188</f>
        <v>0</v>
      </c>
      <c r="P124" s="183">
        <f>'дод 2'!Q34+'дод 2'!Q188</f>
        <v>0</v>
      </c>
      <c r="Q124" s="183">
        <f>'дод 2'!R34+'дод 2'!R188</f>
        <v>0</v>
      </c>
      <c r="R124" s="183">
        <f>'дод 2'!S34+'дод 2'!S188</f>
        <v>0</v>
      </c>
      <c r="S124" s="183">
        <f>'дод 2'!T34+'дод 2'!T188</f>
        <v>0</v>
      </c>
      <c r="T124" s="183">
        <f>'дод 2'!U34+'дод 2'!U188</f>
        <v>0</v>
      </c>
      <c r="U124" s="183">
        <f>'дод 2'!V34+'дод 2'!V188</f>
        <v>0</v>
      </c>
      <c r="V124" s="183">
        <f>'дод 2'!W34+'дод 2'!W188</f>
        <v>0</v>
      </c>
      <c r="W124" s="182"/>
      <c r="X124" s="186">
        <f t="shared" si="37"/>
        <v>133600</v>
      </c>
    </row>
    <row r="125" spans="1:24" s="32" customFormat="1" ht="21.75" customHeight="1" x14ac:dyDescent="0.25">
      <c r="A125" s="144" t="s">
        <v>78</v>
      </c>
      <c r="B125" s="163"/>
      <c r="C125" s="164" t="s">
        <v>79</v>
      </c>
      <c r="D125" s="180">
        <f t="shared" ref="D125:P125" si="53">D126+D127+D128+D129+D130+D131</f>
        <v>57120300</v>
      </c>
      <c r="E125" s="180">
        <f t="shared" si="53"/>
        <v>22029200</v>
      </c>
      <c r="F125" s="180">
        <f t="shared" si="53"/>
        <v>1114800</v>
      </c>
      <c r="G125" s="180">
        <f t="shared" si="53"/>
        <v>13718869.550000001</v>
      </c>
      <c r="H125" s="180">
        <f t="shared" si="53"/>
        <v>5057139.1000000006</v>
      </c>
      <c r="I125" s="180">
        <f t="shared" si="53"/>
        <v>487275.58</v>
      </c>
      <c r="J125" s="181">
        <f t="shared" si="36"/>
        <v>24.017502621659901</v>
      </c>
      <c r="K125" s="180">
        <f t="shared" si="53"/>
        <v>2195394</v>
      </c>
      <c r="L125" s="180">
        <f t="shared" si="53"/>
        <v>1982400</v>
      </c>
      <c r="M125" s="180">
        <f t="shared" si="53"/>
        <v>212994</v>
      </c>
      <c r="N125" s="180">
        <f t="shared" si="53"/>
        <v>119291</v>
      </c>
      <c r="O125" s="180">
        <f t="shared" si="53"/>
        <v>50432</v>
      </c>
      <c r="P125" s="180">
        <f t="shared" si="53"/>
        <v>1982400</v>
      </c>
      <c r="Q125" s="180">
        <f t="shared" ref="Q125:V125" si="54">Q126+Q127+Q128+Q129+Q130+Q131</f>
        <v>19854.21</v>
      </c>
      <c r="R125" s="180">
        <f t="shared" si="54"/>
        <v>0</v>
      </c>
      <c r="S125" s="180">
        <f t="shared" si="54"/>
        <v>19854.21</v>
      </c>
      <c r="T125" s="180">
        <f t="shared" si="54"/>
        <v>0</v>
      </c>
      <c r="U125" s="180">
        <f t="shared" si="54"/>
        <v>1372.37</v>
      </c>
      <c r="V125" s="180">
        <f t="shared" si="54"/>
        <v>0</v>
      </c>
      <c r="W125" s="182">
        <f t="shared" si="38"/>
        <v>0.90435748662882376</v>
      </c>
      <c r="X125" s="187">
        <f t="shared" si="37"/>
        <v>13738723.760000002</v>
      </c>
    </row>
    <row r="126" spans="1:24" s="34" customFormat="1" ht="37.5" customHeight="1" x14ac:dyDescent="0.25">
      <c r="A126" s="141" t="s">
        <v>80</v>
      </c>
      <c r="B126" s="141" t="s">
        <v>81</v>
      </c>
      <c r="C126" s="150" t="s">
        <v>21</v>
      </c>
      <c r="D126" s="183">
        <f>'дод 2'!E35</f>
        <v>650000</v>
      </c>
      <c r="E126" s="183">
        <f>'дод 2'!F35</f>
        <v>0</v>
      </c>
      <c r="F126" s="183">
        <f>'дод 2'!G35</f>
        <v>0</v>
      </c>
      <c r="G126" s="183">
        <f>'дод 2'!H35</f>
        <v>104088</v>
      </c>
      <c r="H126" s="183">
        <f>'дод 2'!I35</f>
        <v>0</v>
      </c>
      <c r="I126" s="183">
        <f>'дод 2'!J35</f>
        <v>0</v>
      </c>
      <c r="J126" s="184">
        <f t="shared" si="36"/>
        <v>16.013538461538463</v>
      </c>
      <c r="K126" s="183">
        <f>'дод 2'!L35</f>
        <v>0</v>
      </c>
      <c r="L126" s="183">
        <f>'дод 2'!M35</f>
        <v>0</v>
      </c>
      <c r="M126" s="183">
        <f>'дод 2'!N35</f>
        <v>0</v>
      </c>
      <c r="N126" s="183">
        <f>'дод 2'!O35</f>
        <v>0</v>
      </c>
      <c r="O126" s="183">
        <f>'дод 2'!P35</f>
        <v>0</v>
      </c>
      <c r="P126" s="183">
        <f>'дод 2'!Q35</f>
        <v>0</v>
      </c>
      <c r="Q126" s="183">
        <f>'дод 2'!R35</f>
        <v>0</v>
      </c>
      <c r="R126" s="183">
        <f>'дод 2'!S35</f>
        <v>0</v>
      </c>
      <c r="S126" s="183">
        <f>'дод 2'!T35</f>
        <v>0</v>
      </c>
      <c r="T126" s="183">
        <f>'дод 2'!U35</f>
        <v>0</v>
      </c>
      <c r="U126" s="183">
        <f>'дод 2'!V35</f>
        <v>0</v>
      </c>
      <c r="V126" s="183">
        <f>'дод 2'!W35</f>
        <v>0</v>
      </c>
      <c r="W126" s="185"/>
      <c r="X126" s="186">
        <f t="shared" si="37"/>
        <v>104088</v>
      </c>
    </row>
    <row r="127" spans="1:24" s="34" customFormat="1" ht="34.5" customHeight="1" x14ac:dyDescent="0.25">
      <c r="A127" s="141" t="s">
        <v>82</v>
      </c>
      <c r="B127" s="141" t="s">
        <v>81</v>
      </c>
      <c r="C127" s="150" t="s">
        <v>16</v>
      </c>
      <c r="D127" s="183">
        <f>'дод 2'!E36</f>
        <v>796000</v>
      </c>
      <c r="E127" s="183">
        <f>'дод 2'!F36</f>
        <v>0</v>
      </c>
      <c r="F127" s="183">
        <f>'дод 2'!G36</f>
        <v>0</v>
      </c>
      <c r="G127" s="183">
        <f>'дод 2'!H36</f>
        <v>43639</v>
      </c>
      <c r="H127" s="183">
        <f>'дод 2'!I36</f>
        <v>0</v>
      </c>
      <c r="I127" s="183">
        <f>'дод 2'!J36</f>
        <v>0</v>
      </c>
      <c r="J127" s="184">
        <f t="shared" si="36"/>
        <v>5.4822864321608034</v>
      </c>
      <c r="K127" s="183">
        <f>'дод 2'!L36</f>
        <v>0</v>
      </c>
      <c r="L127" s="183">
        <f>'дод 2'!M36</f>
        <v>0</v>
      </c>
      <c r="M127" s="183">
        <f>'дод 2'!N36</f>
        <v>0</v>
      </c>
      <c r="N127" s="183">
        <f>'дод 2'!O36</f>
        <v>0</v>
      </c>
      <c r="O127" s="183">
        <f>'дод 2'!P36</f>
        <v>0</v>
      </c>
      <c r="P127" s="183">
        <f>'дод 2'!Q36</f>
        <v>0</v>
      </c>
      <c r="Q127" s="183">
        <f>'дод 2'!R36</f>
        <v>0</v>
      </c>
      <c r="R127" s="183">
        <f>'дод 2'!S36</f>
        <v>0</v>
      </c>
      <c r="S127" s="183">
        <f>'дод 2'!T36</f>
        <v>0</v>
      </c>
      <c r="T127" s="183">
        <f>'дод 2'!U36</f>
        <v>0</v>
      </c>
      <c r="U127" s="183">
        <f>'дод 2'!V36</f>
        <v>0</v>
      </c>
      <c r="V127" s="183">
        <f>'дод 2'!W36</f>
        <v>0</v>
      </c>
      <c r="W127" s="185"/>
      <c r="X127" s="186">
        <f t="shared" si="37"/>
        <v>43639</v>
      </c>
    </row>
    <row r="128" spans="1:24" s="34" customFormat="1" ht="36.75" customHeight="1" x14ac:dyDescent="0.25">
      <c r="A128" s="141" t="s">
        <v>118</v>
      </c>
      <c r="B128" s="141" t="s">
        <v>81</v>
      </c>
      <c r="C128" s="150" t="s">
        <v>22</v>
      </c>
      <c r="D128" s="183">
        <f>'дод 2'!E37+'дод 2'!E96</f>
        <v>25353100</v>
      </c>
      <c r="E128" s="183">
        <f>'дод 2'!F37+'дод 2'!F96</f>
        <v>19041800</v>
      </c>
      <c r="F128" s="183">
        <f>'дод 2'!G37+'дод 2'!G96</f>
        <v>826700</v>
      </c>
      <c r="G128" s="183">
        <f>'дод 2'!H37+'дод 2'!H96</f>
        <v>5752424.5899999999</v>
      </c>
      <c r="H128" s="183">
        <f>'дод 2'!I37+'дод 2'!I96</f>
        <v>4356417.1500000004</v>
      </c>
      <c r="I128" s="183">
        <f>'дод 2'!J37+'дод 2'!J96</f>
        <v>368210.04000000004</v>
      </c>
      <c r="J128" s="184">
        <f t="shared" si="36"/>
        <v>22.689235596435939</v>
      </c>
      <c r="K128" s="183">
        <f>'дод 2'!L37+'дод 2'!L96</f>
        <v>110700</v>
      </c>
      <c r="L128" s="183">
        <f>'дод 2'!M37+'дод 2'!M96</f>
        <v>110700</v>
      </c>
      <c r="M128" s="183">
        <f>'дод 2'!N37+'дод 2'!N96</f>
        <v>0</v>
      </c>
      <c r="N128" s="183">
        <f>'дод 2'!O37+'дод 2'!O96</f>
        <v>0</v>
      </c>
      <c r="O128" s="183">
        <f>'дод 2'!P37+'дод 2'!P96</f>
        <v>0</v>
      </c>
      <c r="P128" s="183">
        <f>'дод 2'!Q37+'дод 2'!Q96</f>
        <v>110700</v>
      </c>
      <c r="Q128" s="183">
        <f>'дод 2'!R37+'дод 2'!R96</f>
        <v>0</v>
      </c>
      <c r="R128" s="183">
        <f>'дод 2'!S37+'дод 2'!S96</f>
        <v>0</v>
      </c>
      <c r="S128" s="183">
        <f>'дод 2'!T37+'дод 2'!T96</f>
        <v>0</v>
      </c>
      <c r="T128" s="183">
        <f>'дод 2'!U37+'дод 2'!U96</f>
        <v>0</v>
      </c>
      <c r="U128" s="183">
        <f>'дод 2'!V37+'дод 2'!V96</f>
        <v>0</v>
      </c>
      <c r="V128" s="183">
        <f>'дод 2'!W37+'дод 2'!W96</f>
        <v>0</v>
      </c>
      <c r="W128" s="185">
        <f t="shared" si="38"/>
        <v>0</v>
      </c>
      <c r="X128" s="186">
        <f t="shared" si="37"/>
        <v>5752424.5899999999</v>
      </c>
    </row>
    <row r="129" spans="1:24" s="34" customFormat="1" ht="31.5" customHeight="1" x14ac:dyDescent="0.25">
      <c r="A129" s="141" t="s">
        <v>119</v>
      </c>
      <c r="B129" s="141" t="s">
        <v>81</v>
      </c>
      <c r="C129" s="150" t="s">
        <v>23</v>
      </c>
      <c r="D129" s="183">
        <f>'дод 2'!E38</f>
        <v>14065800</v>
      </c>
      <c r="E129" s="183">
        <f>'дод 2'!F38</f>
        <v>0</v>
      </c>
      <c r="F129" s="183">
        <f>'дод 2'!G38</f>
        <v>0</v>
      </c>
      <c r="G129" s="183">
        <f>'дод 2'!H38</f>
        <v>3155949.96</v>
      </c>
      <c r="H129" s="183">
        <f>'дод 2'!I38</f>
        <v>0</v>
      </c>
      <c r="I129" s="183">
        <f>'дод 2'!J38</f>
        <v>0</v>
      </c>
      <c r="J129" s="184">
        <f t="shared" si="36"/>
        <v>22.437045599965874</v>
      </c>
      <c r="K129" s="183">
        <f>'дод 2'!L38</f>
        <v>311700</v>
      </c>
      <c r="L129" s="183">
        <f>'дод 2'!M38</f>
        <v>311700</v>
      </c>
      <c r="M129" s="183">
        <f>'дод 2'!N38</f>
        <v>0</v>
      </c>
      <c r="N129" s="183">
        <f>'дод 2'!O38</f>
        <v>0</v>
      </c>
      <c r="O129" s="183">
        <f>'дод 2'!P38</f>
        <v>0</v>
      </c>
      <c r="P129" s="183">
        <f>'дод 2'!Q38</f>
        <v>311700</v>
      </c>
      <c r="Q129" s="183">
        <f>'дод 2'!R38</f>
        <v>0</v>
      </c>
      <c r="R129" s="183">
        <f>'дод 2'!S38</f>
        <v>0</v>
      </c>
      <c r="S129" s="183">
        <f>'дод 2'!T38</f>
        <v>0</v>
      </c>
      <c r="T129" s="183">
        <f>'дод 2'!U38</f>
        <v>0</v>
      </c>
      <c r="U129" s="183">
        <f>'дод 2'!V38</f>
        <v>0</v>
      </c>
      <c r="V129" s="183">
        <f>'дод 2'!W38</f>
        <v>0</v>
      </c>
      <c r="W129" s="185">
        <f t="shared" si="38"/>
        <v>0</v>
      </c>
      <c r="X129" s="186">
        <f t="shared" si="37"/>
        <v>3155949.96</v>
      </c>
    </row>
    <row r="130" spans="1:24" s="34" customFormat="1" ht="54" customHeight="1" x14ac:dyDescent="0.25">
      <c r="A130" s="141" t="s">
        <v>114</v>
      </c>
      <c r="B130" s="141" t="s">
        <v>81</v>
      </c>
      <c r="C130" s="150" t="s">
        <v>115</v>
      </c>
      <c r="D130" s="183">
        <f>'дод 2'!E39</f>
        <v>4889100</v>
      </c>
      <c r="E130" s="183">
        <f>'дод 2'!F39</f>
        <v>2987400</v>
      </c>
      <c r="F130" s="183">
        <f>'дод 2'!G39</f>
        <v>288100</v>
      </c>
      <c r="G130" s="183">
        <f>'дод 2'!H39</f>
        <v>1011329.11</v>
      </c>
      <c r="H130" s="183">
        <f>'дод 2'!I39</f>
        <v>700721.95</v>
      </c>
      <c r="I130" s="183">
        <f>'дод 2'!J39</f>
        <v>119065.54</v>
      </c>
      <c r="J130" s="184">
        <f t="shared" si="36"/>
        <v>20.685384017508333</v>
      </c>
      <c r="K130" s="183">
        <f>'дод 2'!L39</f>
        <v>1772994</v>
      </c>
      <c r="L130" s="183">
        <f>'дод 2'!M39</f>
        <v>1560000</v>
      </c>
      <c r="M130" s="183">
        <f>'дод 2'!N39</f>
        <v>212994</v>
      </c>
      <c r="N130" s="183">
        <f>'дод 2'!O39</f>
        <v>119291</v>
      </c>
      <c r="O130" s="183">
        <f>'дод 2'!P39</f>
        <v>50432</v>
      </c>
      <c r="P130" s="183">
        <f>'дод 2'!Q39</f>
        <v>1560000</v>
      </c>
      <c r="Q130" s="183">
        <f>'дод 2'!R39</f>
        <v>19854.21</v>
      </c>
      <c r="R130" s="183">
        <f>'дод 2'!S39</f>
        <v>0</v>
      </c>
      <c r="S130" s="183">
        <f>'дод 2'!T39</f>
        <v>19854.21</v>
      </c>
      <c r="T130" s="183">
        <f>'дод 2'!U39</f>
        <v>0</v>
      </c>
      <c r="U130" s="183">
        <f>'дод 2'!V39</f>
        <v>1372.37</v>
      </c>
      <c r="V130" s="183">
        <f>'дод 2'!W39</f>
        <v>0</v>
      </c>
      <c r="W130" s="185">
        <f t="shared" si="38"/>
        <v>1.1198125881982679</v>
      </c>
      <c r="X130" s="186">
        <f t="shared" si="37"/>
        <v>1031183.32</v>
      </c>
    </row>
    <row r="131" spans="1:24" s="34" customFormat="1" ht="35.25" customHeight="1" x14ac:dyDescent="0.25">
      <c r="A131" s="141" t="s">
        <v>117</v>
      </c>
      <c r="B131" s="141" t="s">
        <v>81</v>
      </c>
      <c r="C131" s="150" t="s">
        <v>116</v>
      </c>
      <c r="D131" s="183">
        <f>'дод 2'!E40</f>
        <v>11366300</v>
      </c>
      <c r="E131" s="183">
        <f>'дод 2'!F40</f>
        <v>0</v>
      </c>
      <c r="F131" s="183">
        <f>'дод 2'!G40</f>
        <v>0</v>
      </c>
      <c r="G131" s="183">
        <f>'дод 2'!H40</f>
        <v>3651438.89</v>
      </c>
      <c r="H131" s="183">
        <f>'дод 2'!I40</f>
        <v>0</v>
      </c>
      <c r="I131" s="183">
        <f>'дод 2'!J40</f>
        <v>0</v>
      </c>
      <c r="J131" s="184">
        <f t="shared" si="36"/>
        <v>32.125132101035518</v>
      </c>
      <c r="K131" s="183">
        <f>'дод 2'!L40</f>
        <v>0</v>
      </c>
      <c r="L131" s="183">
        <f>'дод 2'!M40</f>
        <v>0</v>
      </c>
      <c r="M131" s="183">
        <f>'дод 2'!N40</f>
        <v>0</v>
      </c>
      <c r="N131" s="183">
        <f>'дод 2'!O40</f>
        <v>0</v>
      </c>
      <c r="O131" s="183">
        <f>'дод 2'!P40</f>
        <v>0</v>
      </c>
      <c r="P131" s="183">
        <f>'дод 2'!Q40</f>
        <v>0</v>
      </c>
      <c r="Q131" s="183">
        <f>'дод 2'!R40</f>
        <v>0</v>
      </c>
      <c r="R131" s="183">
        <f>'дод 2'!S40</f>
        <v>0</v>
      </c>
      <c r="S131" s="183">
        <f>'дод 2'!T40</f>
        <v>0</v>
      </c>
      <c r="T131" s="183">
        <f>'дод 2'!U40</f>
        <v>0</v>
      </c>
      <c r="U131" s="183">
        <f>'дод 2'!V40</f>
        <v>0</v>
      </c>
      <c r="V131" s="183">
        <f>'дод 2'!W40</f>
        <v>0</v>
      </c>
      <c r="W131" s="185"/>
      <c r="X131" s="186">
        <f t="shared" si="37"/>
        <v>3651438.89</v>
      </c>
    </row>
    <row r="132" spans="1:24" s="32" customFormat="1" ht="18" customHeight="1" x14ac:dyDescent="0.25">
      <c r="A132" s="144" t="s">
        <v>67</v>
      </c>
      <c r="B132" s="163"/>
      <c r="C132" s="164" t="s">
        <v>68</v>
      </c>
      <c r="D132" s="180">
        <f>D134+D135+D136+D137+D138+D139+D142+D143</f>
        <v>277567579.48000002</v>
      </c>
      <c r="E132" s="180">
        <f t="shared" ref="E132:P132" si="55">E134+E135+E136+E137+E138+E139+E142+E143</f>
        <v>0</v>
      </c>
      <c r="F132" s="180">
        <f t="shared" si="55"/>
        <v>34529000</v>
      </c>
      <c r="G132" s="180">
        <f>G134+G135+G136+G137+G138+G139+G142+G143</f>
        <v>46958267.200000003</v>
      </c>
      <c r="H132" s="180">
        <f t="shared" ref="H132:I132" si="56">H134+H135+H136+H137+H138+H139+H142+H143</f>
        <v>0</v>
      </c>
      <c r="I132" s="180">
        <f t="shared" si="56"/>
        <v>7488395.3499999996</v>
      </c>
      <c r="J132" s="181">
        <f t="shared" si="36"/>
        <v>16.917778109378784</v>
      </c>
      <c r="K132" s="180">
        <f t="shared" si="55"/>
        <v>108164542.88999999</v>
      </c>
      <c r="L132" s="180">
        <f t="shared" si="55"/>
        <v>106223002.88999999</v>
      </c>
      <c r="M132" s="180">
        <f t="shared" si="55"/>
        <v>0</v>
      </c>
      <c r="N132" s="180">
        <f t="shared" si="55"/>
        <v>0</v>
      </c>
      <c r="O132" s="180">
        <f t="shared" si="55"/>
        <v>0</v>
      </c>
      <c r="P132" s="180">
        <f t="shared" si="55"/>
        <v>108164542.88999999</v>
      </c>
      <c r="Q132" s="180">
        <f t="shared" ref="Q132:V132" si="57">Q134+Q135+Q136+Q137+Q138+Q139+Q142+Q143</f>
        <v>4162801.38</v>
      </c>
      <c r="R132" s="180">
        <f t="shared" si="57"/>
        <v>4162801.38</v>
      </c>
      <c r="S132" s="180">
        <f t="shared" si="57"/>
        <v>0</v>
      </c>
      <c r="T132" s="180">
        <f t="shared" si="57"/>
        <v>0</v>
      </c>
      <c r="U132" s="180">
        <f t="shared" si="57"/>
        <v>0</v>
      </c>
      <c r="V132" s="180">
        <f t="shared" si="57"/>
        <v>4162801.38</v>
      </c>
      <c r="W132" s="182">
        <f t="shared" si="38"/>
        <v>3.8485822329350952</v>
      </c>
      <c r="X132" s="187">
        <f t="shared" si="37"/>
        <v>51121068.580000006</v>
      </c>
    </row>
    <row r="133" spans="1:24" s="32" customFormat="1" ht="110.25" hidden="1" customHeight="1" x14ac:dyDescent="0.25">
      <c r="A133" s="144"/>
      <c r="B133" s="163"/>
      <c r="C133" s="164" t="s">
        <v>446</v>
      </c>
      <c r="D133" s="180">
        <f>D141</f>
        <v>0</v>
      </c>
      <c r="E133" s="180">
        <f t="shared" ref="E133:P133" si="58">E141</f>
        <v>0</v>
      </c>
      <c r="F133" s="180">
        <f t="shared" si="58"/>
        <v>0</v>
      </c>
      <c r="G133" s="180">
        <f>G141</f>
        <v>0</v>
      </c>
      <c r="H133" s="180">
        <f t="shared" ref="H133:I133" si="59">H141</f>
        <v>0</v>
      </c>
      <c r="I133" s="180">
        <f t="shared" si="59"/>
        <v>0</v>
      </c>
      <c r="J133" s="181" t="e">
        <f t="shared" si="36"/>
        <v>#DIV/0!</v>
      </c>
      <c r="K133" s="180">
        <f t="shared" si="58"/>
        <v>0</v>
      </c>
      <c r="L133" s="180">
        <f t="shared" si="58"/>
        <v>0</v>
      </c>
      <c r="M133" s="180">
        <f t="shared" si="58"/>
        <v>0</v>
      </c>
      <c r="N133" s="180">
        <f t="shared" si="58"/>
        <v>0</v>
      </c>
      <c r="O133" s="180">
        <f t="shared" si="58"/>
        <v>0</v>
      </c>
      <c r="P133" s="180">
        <f t="shared" si="58"/>
        <v>0</v>
      </c>
      <c r="Q133" s="180">
        <f t="shared" ref="Q133:V133" si="60">Q141</f>
        <v>0</v>
      </c>
      <c r="R133" s="180">
        <f t="shared" si="60"/>
        <v>0</v>
      </c>
      <c r="S133" s="180">
        <f t="shared" si="60"/>
        <v>0</v>
      </c>
      <c r="T133" s="180">
        <f t="shared" si="60"/>
        <v>0</v>
      </c>
      <c r="U133" s="180">
        <f t="shared" si="60"/>
        <v>0</v>
      </c>
      <c r="V133" s="180">
        <f t="shared" si="60"/>
        <v>0</v>
      </c>
      <c r="W133" s="182" t="e">
        <f t="shared" si="38"/>
        <v>#DIV/0!</v>
      </c>
      <c r="X133" s="187">
        <f t="shared" si="37"/>
        <v>0</v>
      </c>
    </row>
    <row r="134" spans="1:24" s="34" customFormat="1" ht="39.75" customHeight="1" x14ac:dyDescent="0.25">
      <c r="A134" s="141" t="s">
        <v>130</v>
      </c>
      <c r="B134" s="141" t="s">
        <v>69</v>
      </c>
      <c r="C134" s="150" t="s">
        <v>131</v>
      </c>
      <c r="D134" s="183">
        <f>'дод 2'!E200</f>
        <v>0</v>
      </c>
      <c r="E134" s="183">
        <f>'дод 2'!F200</f>
        <v>0</v>
      </c>
      <c r="F134" s="183">
        <f>'дод 2'!G200</f>
        <v>0</v>
      </c>
      <c r="G134" s="183">
        <f>'дод 2'!H200</f>
        <v>0</v>
      </c>
      <c r="H134" s="183">
        <f>'дод 2'!I200</f>
        <v>0</v>
      </c>
      <c r="I134" s="183">
        <f>'дод 2'!J200</f>
        <v>0</v>
      </c>
      <c r="J134" s="184"/>
      <c r="K134" s="183">
        <f>'дод 2'!L200</f>
        <v>7457272</v>
      </c>
      <c r="L134" s="183">
        <f>'дод 2'!M200</f>
        <v>7420792</v>
      </c>
      <c r="M134" s="183">
        <f>'дод 2'!N200</f>
        <v>0</v>
      </c>
      <c r="N134" s="183">
        <f>'дод 2'!O200</f>
        <v>0</v>
      </c>
      <c r="O134" s="183">
        <f>'дод 2'!P200</f>
        <v>0</v>
      </c>
      <c r="P134" s="183">
        <f>'дод 2'!Q200</f>
        <v>7457272</v>
      </c>
      <c r="Q134" s="183">
        <f>'дод 2'!R200</f>
        <v>269947.75</v>
      </c>
      <c r="R134" s="183">
        <f>'дод 2'!S200</f>
        <v>269947.75</v>
      </c>
      <c r="S134" s="183">
        <f>'дод 2'!T200</f>
        <v>0</v>
      </c>
      <c r="T134" s="183">
        <f>'дод 2'!U200</f>
        <v>0</v>
      </c>
      <c r="U134" s="183">
        <f>'дод 2'!V200</f>
        <v>0</v>
      </c>
      <c r="V134" s="183">
        <f>'дод 2'!W200</f>
        <v>269947.75</v>
      </c>
      <c r="W134" s="185">
        <f t="shared" si="38"/>
        <v>3.619926294763018</v>
      </c>
      <c r="X134" s="186">
        <f t="shared" si="37"/>
        <v>269947.75</v>
      </c>
    </row>
    <row r="135" spans="1:24" s="34" customFormat="1" ht="36.75" customHeight="1" x14ac:dyDescent="0.25">
      <c r="A135" s="141" t="s">
        <v>132</v>
      </c>
      <c r="B135" s="141" t="s">
        <v>71</v>
      </c>
      <c r="C135" s="150" t="s">
        <v>150</v>
      </c>
      <c r="D135" s="183">
        <f>'дод 2'!E201</f>
        <v>29110000</v>
      </c>
      <c r="E135" s="183">
        <f>'дод 2'!F201</f>
        <v>0</v>
      </c>
      <c r="F135" s="183">
        <f>'дод 2'!G201</f>
        <v>0</v>
      </c>
      <c r="G135" s="183">
        <f>'дод 2'!H201</f>
        <v>8873739.6999999993</v>
      </c>
      <c r="H135" s="183">
        <f>'дод 2'!I201</f>
        <v>0</v>
      </c>
      <c r="I135" s="183">
        <f>'дод 2'!J201</f>
        <v>0</v>
      </c>
      <c r="J135" s="184">
        <f t="shared" si="36"/>
        <v>30.48347543799381</v>
      </c>
      <c r="K135" s="183">
        <f>'дод 2'!L201</f>
        <v>230000</v>
      </c>
      <c r="L135" s="183">
        <f>'дод 2'!M201</f>
        <v>230000</v>
      </c>
      <c r="M135" s="183">
        <f>'дод 2'!N201</f>
        <v>0</v>
      </c>
      <c r="N135" s="183">
        <f>'дод 2'!O201</f>
        <v>0</v>
      </c>
      <c r="O135" s="183">
        <f>'дод 2'!P201</f>
        <v>0</v>
      </c>
      <c r="P135" s="183">
        <f>'дод 2'!Q201</f>
        <v>230000</v>
      </c>
      <c r="Q135" s="183">
        <f>'дод 2'!R201</f>
        <v>0</v>
      </c>
      <c r="R135" s="183">
        <f>'дод 2'!S201</f>
        <v>0</v>
      </c>
      <c r="S135" s="183">
        <f>'дод 2'!T201</f>
        <v>0</v>
      </c>
      <c r="T135" s="183">
        <f>'дод 2'!U201</f>
        <v>0</v>
      </c>
      <c r="U135" s="183">
        <f>'дод 2'!V201</f>
        <v>0</v>
      </c>
      <c r="V135" s="183">
        <f>'дод 2'!W201</f>
        <v>0</v>
      </c>
      <c r="W135" s="185">
        <f t="shared" si="38"/>
        <v>0</v>
      </c>
      <c r="X135" s="186">
        <f t="shared" si="37"/>
        <v>8873739.6999999993</v>
      </c>
    </row>
    <row r="136" spans="1:24" s="34" customFormat="1" ht="33" x14ac:dyDescent="0.25">
      <c r="A136" s="161" t="s">
        <v>263</v>
      </c>
      <c r="B136" s="161" t="s">
        <v>71</v>
      </c>
      <c r="C136" s="150" t="s">
        <v>264</v>
      </c>
      <c r="D136" s="183">
        <f>'дод 2'!E202</f>
        <v>99980</v>
      </c>
      <c r="E136" s="183">
        <f>'дод 2'!F202</f>
        <v>0</v>
      </c>
      <c r="F136" s="183">
        <f>'дод 2'!G202</f>
        <v>0</v>
      </c>
      <c r="G136" s="183">
        <f>'дод 2'!H202</f>
        <v>0</v>
      </c>
      <c r="H136" s="183">
        <f>'дод 2'!I202</f>
        <v>0</v>
      </c>
      <c r="I136" s="183">
        <f>'дод 2'!J202</f>
        <v>0</v>
      </c>
      <c r="J136" s="184">
        <f t="shared" si="36"/>
        <v>0</v>
      </c>
      <c r="K136" s="183">
        <f>'дод 2'!L202</f>
        <v>12539600</v>
      </c>
      <c r="L136" s="183">
        <f>'дод 2'!M202</f>
        <v>12489600</v>
      </c>
      <c r="M136" s="183">
        <f>'дод 2'!N202</f>
        <v>0</v>
      </c>
      <c r="N136" s="183">
        <f>'дод 2'!O202</f>
        <v>0</v>
      </c>
      <c r="O136" s="183">
        <f>'дод 2'!P202</f>
        <v>0</v>
      </c>
      <c r="P136" s="183">
        <f>'дод 2'!Q202</f>
        <v>12539600</v>
      </c>
      <c r="Q136" s="183">
        <f>'дод 2'!R202</f>
        <v>164969</v>
      </c>
      <c r="R136" s="183">
        <f>'дод 2'!S202</f>
        <v>164969</v>
      </c>
      <c r="S136" s="183">
        <f>'дод 2'!T202</f>
        <v>0</v>
      </c>
      <c r="T136" s="183">
        <f>'дод 2'!U202</f>
        <v>0</v>
      </c>
      <c r="U136" s="183">
        <f>'дод 2'!V202</f>
        <v>0</v>
      </c>
      <c r="V136" s="183">
        <f>'дод 2'!W202</f>
        <v>164969</v>
      </c>
      <c r="W136" s="185">
        <f t="shared" si="38"/>
        <v>1.3155842291620148</v>
      </c>
      <c r="X136" s="186">
        <f t="shared" si="37"/>
        <v>164969</v>
      </c>
    </row>
    <row r="137" spans="1:24" s="34" customFormat="1" ht="33" customHeight="1" x14ac:dyDescent="0.25">
      <c r="A137" s="141" t="s">
        <v>266</v>
      </c>
      <c r="B137" s="141" t="s">
        <v>71</v>
      </c>
      <c r="C137" s="150" t="s">
        <v>347</v>
      </c>
      <c r="D137" s="183">
        <f>'дод 2'!E203</f>
        <v>100000</v>
      </c>
      <c r="E137" s="183">
        <f>'дод 2'!F203</f>
        <v>0</v>
      </c>
      <c r="F137" s="183">
        <f>'дод 2'!G203</f>
        <v>0</v>
      </c>
      <c r="G137" s="183">
        <f>'дод 2'!H203</f>
        <v>0</v>
      </c>
      <c r="H137" s="183">
        <f>'дод 2'!I203</f>
        <v>0</v>
      </c>
      <c r="I137" s="183">
        <f>'дод 2'!J203</f>
        <v>0</v>
      </c>
      <c r="J137" s="184">
        <f t="shared" si="36"/>
        <v>0</v>
      </c>
      <c r="K137" s="183">
        <f>'дод 2'!L203</f>
        <v>0</v>
      </c>
      <c r="L137" s="183">
        <f>'дод 2'!M203</f>
        <v>0</v>
      </c>
      <c r="M137" s="183">
        <f>'дод 2'!N203</f>
        <v>0</v>
      </c>
      <c r="N137" s="183">
        <f>'дод 2'!O203</f>
        <v>0</v>
      </c>
      <c r="O137" s="183">
        <f>'дод 2'!P203</f>
        <v>0</v>
      </c>
      <c r="P137" s="183">
        <f>'дод 2'!Q203</f>
        <v>0</v>
      </c>
      <c r="Q137" s="183">
        <f>'дод 2'!R203</f>
        <v>0</v>
      </c>
      <c r="R137" s="183">
        <f>'дод 2'!S203</f>
        <v>0</v>
      </c>
      <c r="S137" s="183">
        <f>'дод 2'!T203</f>
        <v>0</v>
      </c>
      <c r="T137" s="183">
        <f>'дод 2'!U203</f>
        <v>0</v>
      </c>
      <c r="U137" s="183">
        <f>'дод 2'!V203</f>
        <v>0</v>
      </c>
      <c r="V137" s="183">
        <f>'дод 2'!W203</f>
        <v>0</v>
      </c>
      <c r="W137" s="185"/>
      <c r="X137" s="186">
        <f t="shared" si="37"/>
        <v>0</v>
      </c>
    </row>
    <row r="138" spans="1:24" s="34" customFormat="1" ht="52.5" customHeight="1" x14ac:dyDescent="0.25">
      <c r="A138" s="141" t="s">
        <v>70</v>
      </c>
      <c r="B138" s="141" t="s">
        <v>71</v>
      </c>
      <c r="C138" s="150" t="s">
        <v>135</v>
      </c>
      <c r="D138" s="183">
        <f>'дод 2'!E204</f>
        <v>300000</v>
      </c>
      <c r="E138" s="183">
        <f>'дод 2'!F204</f>
        <v>0</v>
      </c>
      <c r="F138" s="183">
        <f>'дод 2'!G204</f>
        <v>0</v>
      </c>
      <c r="G138" s="183">
        <f>'дод 2'!H204</f>
        <v>74800.08</v>
      </c>
      <c r="H138" s="183">
        <f>'дод 2'!I204</f>
        <v>0</v>
      </c>
      <c r="I138" s="183">
        <f>'дод 2'!J204</f>
        <v>0</v>
      </c>
      <c r="J138" s="184">
        <f t="shared" si="36"/>
        <v>24.93336</v>
      </c>
      <c r="K138" s="183">
        <f>'дод 2'!L204</f>
        <v>0</v>
      </c>
      <c r="L138" s="183">
        <f>'дод 2'!M204</f>
        <v>0</v>
      </c>
      <c r="M138" s="183">
        <f>'дод 2'!N204</f>
        <v>0</v>
      </c>
      <c r="N138" s="183">
        <f>'дод 2'!O204</f>
        <v>0</v>
      </c>
      <c r="O138" s="183">
        <f>'дод 2'!P204</f>
        <v>0</v>
      </c>
      <c r="P138" s="183">
        <f>'дод 2'!Q204</f>
        <v>0</v>
      </c>
      <c r="Q138" s="183">
        <f>'дод 2'!R204</f>
        <v>0</v>
      </c>
      <c r="R138" s="183">
        <f>'дод 2'!S204</f>
        <v>0</v>
      </c>
      <c r="S138" s="183">
        <f>'дод 2'!T204</f>
        <v>0</v>
      </c>
      <c r="T138" s="183">
        <f>'дод 2'!U204</f>
        <v>0</v>
      </c>
      <c r="U138" s="183">
        <f>'дод 2'!V204</f>
        <v>0</v>
      </c>
      <c r="V138" s="183">
        <f>'дод 2'!W204</f>
        <v>0</v>
      </c>
      <c r="W138" s="185"/>
      <c r="X138" s="186">
        <f t="shared" si="37"/>
        <v>74800.08</v>
      </c>
    </row>
    <row r="139" spans="1:24" ht="24" customHeight="1" x14ac:dyDescent="0.25">
      <c r="A139" s="141" t="s">
        <v>133</v>
      </c>
      <c r="B139" s="141" t="s">
        <v>71</v>
      </c>
      <c r="C139" s="150" t="s">
        <v>134</v>
      </c>
      <c r="D139" s="183">
        <f>'дод 2'!E205+'дод 2'!E233</f>
        <v>215627372.66</v>
      </c>
      <c r="E139" s="183">
        <f>'дод 2'!F205+'дод 2'!F233</f>
        <v>0</v>
      </c>
      <c r="F139" s="183">
        <f>'дод 2'!G205+'дод 2'!G233</f>
        <v>34504500</v>
      </c>
      <c r="G139" s="183">
        <f>'дод 2'!H205+'дод 2'!H233</f>
        <v>37670854.43</v>
      </c>
      <c r="H139" s="183">
        <f>'дод 2'!I205+'дод 2'!I233</f>
        <v>0</v>
      </c>
      <c r="I139" s="183">
        <f>'дод 2'!J205+'дод 2'!J233</f>
        <v>7484093.1299999999</v>
      </c>
      <c r="J139" s="184">
        <f t="shared" si="36"/>
        <v>17.470348947486915</v>
      </c>
      <c r="K139" s="183">
        <f>'дод 2'!L205+'дод 2'!L233</f>
        <v>86082610.889999986</v>
      </c>
      <c r="L139" s="183">
        <f>'дод 2'!M205+'дод 2'!M233</f>
        <v>86082610.889999986</v>
      </c>
      <c r="M139" s="183">
        <f>'дод 2'!N205+'дод 2'!N233</f>
        <v>0</v>
      </c>
      <c r="N139" s="183">
        <f>'дод 2'!O205+'дод 2'!O233</f>
        <v>0</v>
      </c>
      <c r="O139" s="183">
        <f>'дод 2'!P205+'дод 2'!P233</f>
        <v>0</v>
      </c>
      <c r="P139" s="183">
        <f>'дод 2'!Q205+'дод 2'!Q233</f>
        <v>86082610.889999986</v>
      </c>
      <c r="Q139" s="183">
        <f>'дод 2'!R205+'дод 2'!R233</f>
        <v>3727884.63</v>
      </c>
      <c r="R139" s="183">
        <f>'дод 2'!S205+'дод 2'!S233</f>
        <v>3727884.63</v>
      </c>
      <c r="S139" s="183">
        <f>'дод 2'!T205+'дод 2'!T233</f>
        <v>0</v>
      </c>
      <c r="T139" s="183">
        <f>'дод 2'!U205+'дод 2'!U233</f>
        <v>0</v>
      </c>
      <c r="U139" s="183">
        <f>'дод 2'!V205+'дод 2'!V233</f>
        <v>0</v>
      </c>
      <c r="V139" s="183">
        <f>'дод 2'!W205+'дод 2'!W233</f>
        <v>3727884.63</v>
      </c>
      <c r="W139" s="185">
        <f t="shared" si="38"/>
        <v>4.3305896411107341</v>
      </c>
      <c r="X139" s="186">
        <f t="shared" si="37"/>
        <v>41398739.060000002</v>
      </c>
    </row>
    <row r="140" spans="1:24" ht="78.75" hidden="1" customHeight="1" x14ac:dyDescent="0.25">
      <c r="A140" s="141">
        <v>6083</v>
      </c>
      <c r="B140" s="143" t="s">
        <v>69</v>
      </c>
      <c r="C140" s="166" t="s">
        <v>439</v>
      </c>
      <c r="D140" s="183">
        <f>'дод 2'!E179</f>
        <v>0</v>
      </c>
      <c r="E140" s="183">
        <f>'дод 2'!F179</f>
        <v>0</v>
      </c>
      <c r="F140" s="183">
        <f>'дод 2'!G179</f>
        <v>0</v>
      </c>
      <c r="G140" s="183">
        <f>'дод 2'!H179</f>
        <v>0</v>
      </c>
      <c r="H140" s="183">
        <f>'дод 2'!I179</f>
        <v>0</v>
      </c>
      <c r="I140" s="183">
        <f>'дод 2'!J179</f>
        <v>0</v>
      </c>
      <c r="J140" s="184" t="e">
        <f t="shared" si="36"/>
        <v>#DIV/0!</v>
      </c>
      <c r="K140" s="183">
        <f>'дод 2'!L179</f>
        <v>0</v>
      </c>
      <c r="L140" s="183">
        <f>'дод 2'!M179</f>
        <v>0</v>
      </c>
      <c r="M140" s="183">
        <f>'дод 2'!N179</f>
        <v>0</v>
      </c>
      <c r="N140" s="183">
        <f>'дод 2'!O179</f>
        <v>0</v>
      </c>
      <c r="O140" s="183">
        <f>'дод 2'!P179</f>
        <v>0</v>
      </c>
      <c r="P140" s="183">
        <f>'дод 2'!Q179</f>
        <v>0</v>
      </c>
      <c r="Q140" s="183">
        <f>'дод 2'!R179</f>
        <v>0</v>
      </c>
      <c r="R140" s="183">
        <f>'дод 2'!S179</f>
        <v>0</v>
      </c>
      <c r="S140" s="183">
        <f>'дод 2'!T179</f>
        <v>0</v>
      </c>
      <c r="T140" s="183">
        <f>'дод 2'!U179</f>
        <v>0</v>
      </c>
      <c r="U140" s="183">
        <f>'дод 2'!V179</f>
        <v>0</v>
      </c>
      <c r="V140" s="183">
        <f>'дод 2'!W179</f>
        <v>0</v>
      </c>
      <c r="W140" s="185" t="e">
        <f t="shared" si="38"/>
        <v>#DIV/0!</v>
      </c>
      <c r="X140" s="186">
        <f t="shared" si="37"/>
        <v>0</v>
      </c>
    </row>
    <row r="141" spans="1:24" s="34" customFormat="1" ht="110.25" hidden="1" customHeight="1" x14ac:dyDescent="0.25">
      <c r="A141" s="155"/>
      <c r="B141" s="167"/>
      <c r="C141" s="168" t="s">
        <v>446</v>
      </c>
      <c r="D141" s="192">
        <f>'дод 2'!E180</f>
        <v>0</v>
      </c>
      <c r="E141" s="192">
        <f>'дод 2'!F180</f>
        <v>0</v>
      </c>
      <c r="F141" s="192">
        <f>'дод 2'!G180</f>
        <v>0</v>
      </c>
      <c r="G141" s="192">
        <f>'дод 2'!H180</f>
        <v>0</v>
      </c>
      <c r="H141" s="192">
        <f>'дод 2'!I180</f>
        <v>0</v>
      </c>
      <c r="I141" s="192">
        <f>'дод 2'!J180</f>
        <v>0</v>
      </c>
      <c r="J141" s="184" t="e">
        <f t="shared" si="36"/>
        <v>#DIV/0!</v>
      </c>
      <c r="K141" s="192">
        <f>'дод 2'!L180</f>
        <v>0</v>
      </c>
      <c r="L141" s="192">
        <f>'дод 2'!M180</f>
        <v>0</v>
      </c>
      <c r="M141" s="192">
        <f>'дод 2'!N180</f>
        <v>0</v>
      </c>
      <c r="N141" s="192">
        <f>'дод 2'!O180</f>
        <v>0</v>
      </c>
      <c r="O141" s="192">
        <f>'дод 2'!P180</f>
        <v>0</v>
      </c>
      <c r="P141" s="192">
        <f>'дод 2'!Q180</f>
        <v>0</v>
      </c>
      <c r="Q141" s="192">
        <f>'дод 2'!R180</f>
        <v>0</v>
      </c>
      <c r="R141" s="192">
        <f>'дод 2'!S180</f>
        <v>0</v>
      </c>
      <c r="S141" s="192">
        <f>'дод 2'!T180</f>
        <v>0</v>
      </c>
      <c r="T141" s="192">
        <f>'дод 2'!U180</f>
        <v>0</v>
      </c>
      <c r="U141" s="192">
        <f>'дод 2'!V180</f>
        <v>0</v>
      </c>
      <c r="V141" s="192">
        <f>'дод 2'!W180</f>
        <v>0</v>
      </c>
      <c r="W141" s="185" t="e">
        <f t="shared" si="38"/>
        <v>#DIV/0!</v>
      </c>
      <c r="X141" s="186">
        <f t="shared" si="37"/>
        <v>0</v>
      </c>
    </row>
    <row r="142" spans="1:24" s="34" customFormat="1" ht="66" x14ac:dyDescent="0.25">
      <c r="A142" s="141" t="s">
        <v>137</v>
      </c>
      <c r="B142" s="169" t="s">
        <v>69</v>
      </c>
      <c r="C142" s="150" t="s">
        <v>138</v>
      </c>
      <c r="D142" s="183">
        <f>'дод 2'!E234</f>
        <v>0</v>
      </c>
      <c r="E142" s="183">
        <f>'дод 2'!F234</f>
        <v>0</v>
      </c>
      <c r="F142" s="183">
        <f>'дод 2'!G234</f>
        <v>0</v>
      </c>
      <c r="G142" s="183">
        <f>'дод 2'!H234</f>
        <v>0</v>
      </c>
      <c r="H142" s="183">
        <f>'дод 2'!I234</f>
        <v>0</v>
      </c>
      <c r="I142" s="183">
        <f>'дод 2'!J234</f>
        <v>0</v>
      </c>
      <c r="J142" s="184"/>
      <c r="K142" s="183">
        <f>'дод 2'!L234</f>
        <v>70060</v>
      </c>
      <c r="L142" s="183">
        <f>'дод 2'!M234</f>
        <v>0</v>
      </c>
      <c r="M142" s="183">
        <f>'дод 2'!N234</f>
        <v>0</v>
      </c>
      <c r="N142" s="183">
        <f>'дод 2'!O234</f>
        <v>0</v>
      </c>
      <c r="O142" s="183">
        <f>'дод 2'!P234</f>
        <v>0</v>
      </c>
      <c r="P142" s="183">
        <f>'дод 2'!Q234</f>
        <v>70060</v>
      </c>
      <c r="Q142" s="183">
        <f>'дод 2'!R234</f>
        <v>0</v>
      </c>
      <c r="R142" s="183">
        <f>'дод 2'!S234</f>
        <v>0</v>
      </c>
      <c r="S142" s="183">
        <f>'дод 2'!T234</f>
        <v>0</v>
      </c>
      <c r="T142" s="183">
        <f>'дод 2'!U234</f>
        <v>0</v>
      </c>
      <c r="U142" s="183">
        <f>'дод 2'!V234</f>
        <v>0</v>
      </c>
      <c r="V142" s="183">
        <f>'дод 2'!W234</f>
        <v>0</v>
      </c>
      <c r="W142" s="185">
        <f t="shared" si="38"/>
        <v>0</v>
      </c>
      <c r="X142" s="186">
        <f t="shared" si="37"/>
        <v>0</v>
      </c>
    </row>
    <row r="143" spans="1:24" ht="36" customHeight="1" x14ac:dyDescent="0.25">
      <c r="A143" s="141" t="s">
        <v>144</v>
      </c>
      <c r="B143" s="169" t="s">
        <v>315</v>
      </c>
      <c r="C143" s="150" t="s">
        <v>145</v>
      </c>
      <c r="D143" s="183">
        <f>'дод 2'!E206+'дод 2'!E251</f>
        <v>32330226.82</v>
      </c>
      <c r="E143" s="183">
        <f>'дод 2'!F206+'дод 2'!F251</f>
        <v>0</v>
      </c>
      <c r="F143" s="183">
        <f>'дод 2'!G206+'дод 2'!G251</f>
        <v>24500</v>
      </c>
      <c r="G143" s="183">
        <f>'дод 2'!H206+'дод 2'!H251</f>
        <v>338872.99000000005</v>
      </c>
      <c r="H143" s="183">
        <f>'дод 2'!I206+'дод 2'!I251</f>
        <v>0</v>
      </c>
      <c r="I143" s="183">
        <f>'дод 2'!J206+'дод 2'!J251</f>
        <v>4302.22</v>
      </c>
      <c r="J143" s="184">
        <f t="shared" si="36"/>
        <v>1.0481614987939638</v>
      </c>
      <c r="K143" s="183">
        <f>'дод 2'!L206+'дод 2'!L251</f>
        <v>1785000</v>
      </c>
      <c r="L143" s="183">
        <f>'дод 2'!M206+'дод 2'!M251</f>
        <v>0</v>
      </c>
      <c r="M143" s="183">
        <f>'дод 2'!N206+'дод 2'!N251</f>
        <v>0</v>
      </c>
      <c r="N143" s="183">
        <f>'дод 2'!O206+'дод 2'!O251</f>
        <v>0</v>
      </c>
      <c r="O143" s="183">
        <f>'дод 2'!P206+'дод 2'!P251</f>
        <v>0</v>
      </c>
      <c r="P143" s="183">
        <f>'дод 2'!Q206+'дод 2'!Q251</f>
        <v>1785000</v>
      </c>
      <c r="Q143" s="183">
        <f>'дод 2'!R206+'дод 2'!R251</f>
        <v>0</v>
      </c>
      <c r="R143" s="183">
        <f>'дод 2'!S206+'дод 2'!S251</f>
        <v>0</v>
      </c>
      <c r="S143" s="183">
        <f>'дод 2'!T206+'дод 2'!T251</f>
        <v>0</v>
      </c>
      <c r="T143" s="183">
        <f>'дод 2'!U206+'дод 2'!U251</f>
        <v>0</v>
      </c>
      <c r="U143" s="183">
        <f>'дод 2'!V206+'дод 2'!V251</f>
        <v>0</v>
      </c>
      <c r="V143" s="183">
        <f>'дод 2'!W206+'дод 2'!W251</f>
        <v>0</v>
      </c>
      <c r="W143" s="185">
        <f t="shared" si="38"/>
        <v>0</v>
      </c>
      <c r="X143" s="186">
        <f t="shared" si="37"/>
        <v>338872.99000000005</v>
      </c>
    </row>
    <row r="144" spans="1:24" s="32" customFormat="1" ht="21.75" customHeight="1" x14ac:dyDescent="0.25">
      <c r="A144" s="144" t="s">
        <v>139</v>
      </c>
      <c r="B144" s="163"/>
      <c r="C144" s="164" t="s">
        <v>410</v>
      </c>
      <c r="D144" s="180">
        <f>D148+D150+D166+D176+D178+D190</f>
        <v>71503172</v>
      </c>
      <c r="E144" s="180">
        <f t="shared" ref="E144:P144" si="61">E148+E150+E166+E176+E178+E190</f>
        <v>0</v>
      </c>
      <c r="F144" s="180">
        <f t="shared" si="61"/>
        <v>0</v>
      </c>
      <c r="G144" s="180">
        <f>G148+G150+G166+G176+G178+G190</f>
        <v>17143361.27</v>
      </c>
      <c r="H144" s="180">
        <f t="shared" ref="H144:I144" si="62">H148+H150+H166+H176+H178+H190</f>
        <v>0</v>
      </c>
      <c r="I144" s="180">
        <f t="shared" si="62"/>
        <v>0</v>
      </c>
      <c r="J144" s="181">
        <f t="shared" si="36"/>
        <v>23.975665401249611</v>
      </c>
      <c r="K144" s="180">
        <f t="shared" si="61"/>
        <v>398639621.69999999</v>
      </c>
      <c r="L144" s="180">
        <f t="shared" si="61"/>
        <v>383351597.69999999</v>
      </c>
      <c r="M144" s="180">
        <f t="shared" si="61"/>
        <v>1284090</v>
      </c>
      <c r="N144" s="180">
        <f t="shared" si="61"/>
        <v>0</v>
      </c>
      <c r="O144" s="180">
        <f t="shared" si="61"/>
        <v>0</v>
      </c>
      <c r="P144" s="180">
        <f t="shared" si="61"/>
        <v>397355531.69999999</v>
      </c>
      <c r="Q144" s="180">
        <f t="shared" ref="Q144:V144" si="63">Q148+Q150+Q166+Q176+Q178+Q190</f>
        <v>9529835.9299999997</v>
      </c>
      <c r="R144" s="180">
        <f t="shared" si="63"/>
        <v>6295908.21</v>
      </c>
      <c r="S144" s="180">
        <f t="shared" si="63"/>
        <v>102167.72</v>
      </c>
      <c r="T144" s="180">
        <f t="shared" si="63"/>
        <v>0</v>
      </c>
      <c r="U144" s="180">
        <f t="shared" si="63"/>
        <v>0</v>
      </c>
      <c r="V144" s="180">
        <f t="shared" si="63"/>
        <v>9427668.2100000009</v>
      </c>
      <c r="W144" s="182">
        <f t="shared" si="38"/>
        <v>2.3905892468390326</v>
      </c>
      <c r="X144" s="187">
        <f t="shared" si="37"/>
        <v>26673197.199999999</v>
      </c>
    </row>
    <row r="145" spans="1:24" s="33" customFormat="1" ht="47.25" hidden="1" customHeight="1" x14ac:dyDescent="0.3">
      <c r="A145" s="146"/>
      <c r="B145" s="165"/>
      <c r="C145" s="148" t="s">
        <v>391</v>
      </c>
      <c r="D145" s="188" t="e">
        <f>D151</f>
        <v>#REF!</v>
      </c>
      <c r="E145" s="188" t="e">
        <f t="shared" ref="E145:P145" si="64">E151</f>
        <v>#REF!</v>
      </c>
      <c r="F145" s="188" t="e">
        <f t="shared" si="64"/>
        <v>#REF!</v>
      </c>
      <c r="G145" s="188" t="e">
        <f>G151</f>
        <v>#REF!</v>
      </c>
      <c r="H145" s="188" t="e">
        <f t="shared" ref="H145:I145" si="65">H151</f>
        <v>#REF!</v>
      </c>
      <c r="I145" s="188" t="e">
        <f t="shared" si="65"/>
        <v>#REF!</v>
      </c>
      <c r="J145" s="181" t="e">
        <f t="shared" ref="J145:J208" si="66">G145/D145*100</f>
        <v>#REF!</v>
      </c>
      <c r="K145" s="188" t="e">
        <f t="shared" si="64"/>
        <v>#REF!</v>
      </c>
      <c r="L145" s="188" t="e">
        <f t="shared" si="64"/>
        <v>#REF!</v>
      </c>
      <c r="M145" s="188" t="e">
        <f t="shared" si="64"/>
        <v>#REF!</v>
      </c>
      <c r="N145" s="188" t="e">
        <f t="shared" si="64"/>
        <v>#REF!</v>
      </c>
      <c r="O145" s="188" t="e">
        <f t="shared" si="64"/>
        <v>#REF!</v>
      </c>
      <c r="P145" s="188" t="e">
        <f t="shared" si="64"/>
        <v>#REF!</v>
      </c>
      <c r="Q145" s="188" t="e">
        <f t="shared" ref="Q145:V145" si="67">Q151</f>
        <v>#REF!</v>
      </c>
      <c r="R145" s="188" t="e">
        <f t="shared" si="67"/>
        <v>#REF!</v>
      </c>
      <c r="S145" s="188" t="e">
        <f t="shared" si="67"/>
        <v>#REF!</v>
      </c>
      <c r="T145" s="188" t="e">
        <f t="shared" si="67"/>
        <v>#REF!</v>
      </c>
      <c r="U145" s="188" t="e">
        <f t="shared" si="67"/>
        <v>#REF!</v>
      </c>
      <c r="V145" s="188" t="e">
        <f t="shared" si="67"/>
        <v>#REF!</v>
      </c>
      <c r="W145" s="182" t="e">
        <f t="shared" ref="W145:W208" si="68">Q145/K145*100</f>
        <v>#REF!</v>
      </c>
      <c r="X145" s="187" t="e">
        <f t="shared" ref="X145:X208" si="69">G145+Q145</f>
        <v>#REF!</v>
      </c>
    </row>
    <row r="146" spans="1:24" s="33" customFormat="1" ht="94.5" hidden="1" customHeight="1" x14ac:dyDescent="0.3">
      <c r="A146" s="146"/>
      <c r="B146" s="165"/>
      <c r="C146" s="148" t="s">
        <v>400</v>
      </c>
      <c r="D146" s="188">
        <f>D167</f>
        <v>0</v>
      </c>
      <c r="E146" s="188">
        <f t="shared" ref="E146:P146" si="70">E167</f>
        <v>0</v>
      </c>
      <c r="F146" s="188">
        <f t="shared" si="70"/>
        <v>0</v>
      </c>
      <c r="G146" s="188">
        <f>G167</f>
        <v>0</v>
      </c>
      <c r="H146" s="188">
        <f t="shared" ref="H146:I146" si="71">H167</f>
        <v>0</v>
      </c>
      <c r="I146" s="188">
        <f t="shared" si="71"/>
        <v>0</v>
      </c>
      <c r="J146" s="181" t="e">
        <f t="shared" si="66"/>
        <v>#DIV/0!</v>
      </c>
      <c r="K146" s="188">
        <f t="shared" si="70"/>
        <v>0</v>
      </c>
      <c r="L146" s="188">
        <f t="shared" si="70"/>
        <v>0</v>
      </c>
      <c r="M146" s="188">
        <f t="shared" si="70"/>
        <v>0</v>
      </c>
      <c r="N146" s="188">
        <f t="shared" si="70"/>
        <v>0</v>
      </c>
      <c r="O146" s="188">
        <f t="shared" si="70"/>
        <v>0</v>
      </c>
      <c r="P146" s="188">
        <f t="shared" si="70"/>
        <v>0</v>
      </c>
      <c r="Q146" s="188">
        <f t="shared" ref="Q146:V146" si="72">Q167</f>
        <v>0</v>
      </c>
      <c r="R146" s="188">
        <f t="shared" si="72"/>
        <v>0</v>
      </c>
      <c r="S146" s="188">
        <f t="shared" si="72"/>
        <v>0</v>
      </c>
      <c r="T146" s="188">
        <f t="shared" si="72"/>
        <v>0</v>
      </c>
      <c r="U146" s="188">
        <f t="shared" si="72"/>
        <v>0</v>
      </c>
      <c r="V146" s="188">
        <f t="shared" si="72"/>
        <v>0</v>
      </c>
      <c r="W146" s="182" t="e">
        <f t="shared" si="68"/>
        <v>#DIV/0!</v>
      </c>
      <c r="X146" s="187">
        <f t="shared" si="69"/>
        <v>0</v>
      </c>
    </row>
    <row r="147" spans="1:24" s="33" customFormat="1" ht="18" customHeight="1" x14ac:dyDescent="0.3">
      <c r="A147" s="146"/>
      <c r="B147" s="146"/>
      <c r="C147" s="170" t="s">
        <v>422</v>
      </c>
      <c r="D147" s="188">
        <f>D179</f>
        <v>0</v>
      </c>
      <c r="E147" s="188">
        <f t="shared" ref="E147:P147" si="73">E179</f>
        <v>0</v>
      </c>
      <c r="F147" s="188">
        <f t="shared" si="73"/>
        <v>0</v>
      </c>
      <c r="G147" s="188">
        <f>G179</f>
        <v>0</v>
      </c>
      <c r="H147" s="188">
        <f t="shared" ref="H147:I147" si="74">H179</f>
        <v>0</v>
      </c>
      <c r="I147" s="188">
        <f t="shared" si="74"/>
        <v>0</v>
      </c>
      <c r="J147" s="189"/>
      <c r="K147" s="188">
        <f t="shared" si="73"/>
        <v>127771665.12</v>
      </c>
      <c r="L147" s="188">
        <f t="shared" si="73"/>
        <v>127771665.12</v>
      </c>
      <c r="M147" s="188">
        <f t="shared" si="73"/>
        <v>0</v>
      </c>
      <c r="N147" s="188">
        <f t="shared" si="73"/>
        <v>0</v>
      </c>
      <c r="O147" s="188">
        <f t="shared" si="73"/>
        <v>0</v>
      </c>
      <c r="P147" s="188">
        <f t="shared" si="73"/>
        <v>127771665.12</v>
      </c>
      <c r="Q147" s="188">
        <f t="shared" ref="Q147:V147" si="75">Q179</f>
        <v>0</v>
      </c>
      <c r="R147" s="188">
        <f t="shared" si="75"/>
        <v>0</v>
      </c>
      <c r="S147" s="188">
        <f t="shared" si="75"/>
        <v>0</v>
      </c>
      <c r="T147" s="188">
        <f t="shared" si="75"/>
        <v>0</v>
      </c>
      <c r="U147" s="188">
        <f t="shared" si="75"/>
        <v>0</v>
      </c>
      <c r="V147" s="188">
        <f t="shared" si="75"/>
        <v>0</v>
      </c>
      <c r="W147" s="190">
        <f t="shared" si="68"/>
        <v>0</v>
      </c>
      <c r="X147" s="191">
        <f t="shared" si="69"/>
        <v>0</v>
      </c>
    </row>
    <row r="148" spans="1:24" s="32" customFormat="1" ht="33" x14ac:dyDescent="0.25">
      <c r="A148" s="144" t="s">
        <v>146</v>
      </c>
      <c r="B148" s="163"/>
      <c r="C148" s="164" t="s">
        <v>147</v>
      </c>
      <c r="D148" s="180">
        <f t="shared" ref="D148:V148" si="76">D149</f>
        <v>450000</v>
      </c>
      <c r="E148" s="180">
        <f t="shared" si="76"/>
        <v>0</v>
      </c>
      <c r="F148" s="180">
        <f t="shared" si="76"/>
        <v>0</v>
      </c>
      <c r="G148" s="180">
        <f t="shared" si="76"/>
        <v>0</v>
      </c>
      <c r="H148" s="180">
        <f t="shared" si="76"/>
        <v>0</v>
      </c>
      <c r="I148" s="180">
        <f t="shared" si="76"/>
        <v>0</v>
      </c>
      <c r="J148" s="181">
        <f t="shared" si="66"/>
        <v>0</v>
      </c>
      <c r="K148" s="180">
        <f t="shared" si="76"/>
        <v>0</v>
      </c>
      <c r="L148" s="180">
        <f t="shared" si="76"/>
        <v>0</v>
      </c>
      <c r="M148" s="180">
        <f t="shared" si="76"/>
        <v>0</v>
      </c>
      <c r="N148" s="180">
        <f t="shared" si="76"/>
        <v>0</v>
      </c>
      <c r="O148" s="180">
        <f t="shared" si="76"/>
        <v>0</v>
      </c>
      <c r="P148" s="180">
        <f t="shared" si="76"/>
        <v>0</v>
      </c>
      <c r="Q148" s="180">
        <f t="shared" si="76"/>
        <v>0</v>
      </c>
      <c r="R148" s="180">
        <f t="shared" si="76"/>
        <v>0</v>
      </c>
      <c r="S148" s="180">
        <f t="shared" si="76"/>
        <v>0</v>
      </c>
      <c r="T148" s="180">
        <f t="shared" si="76"/>
        <v>0</v>
      </c>
      <c r="U148" s="180">
        <f t="shared" si="76"/>
        <v>0</v>
      </c>
      <c r="V148" s="180">
        <f t="shared" si="76"/>
        <v>0</v>
      </c>
      <c r="W148" s="182"/>
      <c r="X148" s="187">
        <f t="shared" si="69"/>
        <v>0</v>
      </c>
    </row>
    <row r="149" spans="1:24" ht="24" customHeight="1" x14ac:dyDescent="0.25">
      <c r="A149" s="141" t="s">
        <v>140</v>
      </c>
      <c r="B149" s="141" t="s">
        <v>84</v>
      </c>
      <c r="C149" s="150" t="s">
        <v>348</v>
      </c>
      <c r="D149" s="183">
        <f>'дод 2'!E260</f>
        <v>450000</v>
      </c>
      <c r="E149" s="183">
        <f>'дод 2'!F260</f>
        <v>0</v>
      </c>
      <c r="F149" s="183">
        <f>'дод 2'!G260</f>
        <v>0</v>
      </c>
      <c r="G149" s="183">
        <f>'дод 2'!H260</f>
        <v>0</v>
      </c>
      <c r="H149" s="183">
        <f>'дод 2'!I260</f>
        <v>0</v>
      </c>
      <c r="I149" s="183">
        <f>'дод 2'!J260</f>
        <v>0</v>
      </c>
      <c r="J149" s="184">
        <f t="shared" si="66"/>
        <v>0</v>
      </c>
      <c r="K149" s="183">
        <f>'дод 2'!L260</f>
        <v>0</v>
      </c>
      <c r="L149" s="183">
        <f>'дод 2'!M260</f>
        <v>0</v>
      </c>
      <c r="M149" s="183">
        <f>'дод 2'!N260</f>
        <v>0</v>
      </c>
      <c r="N149" s="183">
        <f>'дод 2'!O260</f>
        <v>0</v>
      </c>
      <c r="O149" s="183">
        <f>'дод 2'!P260</f>
        <v>0</v>
      </c>
      <c r="P149" s="183">
        <f>'дод 2'!Q260</f>
        <v>0</v>
      </c>
      <c r="Q149" s="183">
        <f>'дод 2'!R260</f>
        <v>0</v>
      </c>
      <c r="R149" s="183">
        <f>'дод 2'!S260</f>
        <v>0</v>
      </c>
      <c r="S149" s="183">
        <f>'дод 2'!T260</f>
        <v>0</v>
      </c>
      <c r="T149" s="183">
        <f>'дод 2'!U260</f>
        <v>0</v>
      </c>
      <c r="U149" s="183">
        <f>'дод 2'!V260</f>
        <v>0</v>
      </c>
      <c r="V149" s="183">
        <f>'дод 2'!W260</f>
        <v>0</v>
      </c>
      <c r="W149" s="185"/>
      <c r="X149" s="186">
        <f t="shared" si="69"/>
        <v>0</v>
      </c>
    </row>
    <row r="150" spans="1:24" s="32" customFormat="1" ht="18.75" customHeight="1" x14ac:dyDescent="0.25">
      <c r="A150" s="144" t="s">
        <v>98</v>
      </c>
      <c r="B150" s="144"/>
      <c r="C150" s="171" t="s">
        <v>467</v>
      </c>
      <c r="D150" s="180">
        <f>D152+D153+D154+D155+D156+D157+D158+D159+D160+D161+D165</f>
        <v>104420</v>
      </c>
      <c r="E150" s="180">
        <f t="shared" ref="E150:P150" si="77">E152+E153+E154+E155+E156+E157+E158+E159+E160+E161+E165</f>
        <v>0</v>
      </c>
      <c r="F150" s="180">
        <f t="shared" si="77"/>
        <v>0</v>
      </c>
      <c r="G150" s="180">
        <f>G152+G153+G154+G155+G156+G157+G158+G159+G160+G161+G165</f>
        <v>0</v>
      </c>
      <c r="H150" s="180">
        <f t="shared" ref="H150:I150" si="78">H152+H153+H154+H155+H156+H157+H158+H159+H160+H161+H165</f>
        <v>0</v>
      </c>
      <c r="I150" s="180">
        <f t="shared" si="78"/>
        <v>0</v>
      </c>
      <c r="J150" s="181">
        <f t="shared" si="66"/>
        <v>0</v>
      </c>
      <c r="K150" s="180">
        <f t="shared" si="77"/>
        <v>169586645.57999998</v>
      </c>
      <c r="L150" s="180">
        <f t="shared" si="77"/>
        <v>169586645.57999998</v>
      </c>
      <c r="M150" s="180">
        <f t="shared" si="77"/>
        <v>0</v>
      </c>
      <c r="N150" s="180">
        <f t="shared" si="77"/>
        <v>0</v>
      </c>
      <c r="O150" s="180">
        <f t="shared" si="77"/>
        <v>0</v>
      </c>
      <c r="P150" s="180">
        <f t="shared" si="77"/>
        <v>169586645.57999998</v>
      </c>
      <c r="Q150" s="180">
        <f t="shared" ref="Q150:V150" si="79">Q152+Q153+Q154+Q155+Q156+Q157+Q158+Q159+Q160+Q161+Q165</f>
        <v>6238080.6900000004</v>
      </c>
      <c r="R150" s="180">
        <f t="shared" si="79"/>
        <v>6238080.6900000004</v>
      </c>
      <c r="S150" s="180">
        <f t="shared" si="79"/>
        <v>0</v>
      </c>
      <c r="T150" s="180">
        <f t="shared" si="79"/>
        <v>0</v>
      </c>
      <c r="U150" s="180">
        <f t="shared" si="79"/>
        <v>0</v>
      </c>
      <c r="V150" s="180">
        <f t="shared" si="79"/>
        <v>6238080.6900000004</v>
      </c>
      <c r="W150" s="182">
        <f t="shared" si="68"/>
        <v>3.6784032543749317</v>
      </c>
      <c r="X150" s="187">
        <f t="shared" si="69"/>
        <v>6238080.6900000004</v>
      </c>
    </row>
    <row r="151" spans="1:24" s="33" customFormat="1" ht="47.25" hidden="1" customHeight="1" x14ac:dyDescent="0.3">
      <c r="A151" s="146"/>
      <c r="B151" s="146"/>
      <c r="C151" s="148" t="s">
        <v>391</v>
      </c>
      <c r="D151" s="188" t="e">
        <f>D164</f>
        <v>#REF!</v>
      </c>
      <c r="E151" s="188" t="e">
        <f t="shared" ref="E151:P151" si="80">E164</f>
        <v>#REF!</v>
      </c>
      <c r="F151" s="188" t="e">
        <f t="shared" si="80"/>
        <v>#REF!</v>
      </c>
      <c r="G151" s="188" t="e">
        <f>G164</f>
        <v>#REF!</v>
      </c>
      <c r="H151" s="188" t="e">
        <f t="shared" ref="H151:I151" si="81">H164</f>
        <v>#REF!</v>
      </c>
      <c r="I151" s="188" t="e">
        <f t="shared" si="81"/>
        <v>#REF!</v>
      </c>
      <c r="J151" s="181" t="e">
        <f t="shared" si="66"/>
        <v>#REF!</v>
      </c>
      <c r="K151" s="188" t="e">
        <f t="shared" si="80"/>
        <v>#REF!</v>
      </c>
      <c r="L151" s="188" t="e">
        <f t="shared" si="80"/>
        <v>#REF!</v>
      </c>
      <c r="M151" s="188" t="e">
        <f t="shared" si="80"/>
        <v>#REF!</v>
      </c>
      <c r="N151" s="188" t="e">
        <f t="shared" si="80"/>
        <v>#REF!</v>
      </c>
      <c r="O151" s="188" t="e">
        <f t="shared" si="80"/>
        <v>#REF!</v>
      </c>
      <c r="P151" s="188" t="e">
        <f t="shared" si="80"/>
        <v>#REF!</v>
      </c>
      <c r="Q151" s="188" t="e">
        <f t="shared" ref="Q151:V151" si="82">Q164</f>
        <v>#REF!</v>
      </c>
      <c r="R151" s="188" t="e">
        <f t="shared" si="82"/>
        <v>#REF!</v>
      </c>
      <c r="S151" s="188" t="e">
        <f t="shared" si="82"/>
        <v>#REF!</v>
      </c>
      <c r="T151" s="188" t="e">
        <f t="shared" si="82"/>
        <v>#REF!</v>
      </c>
      <c r="U151" s="188" t="e">
        <f t="shared" si="82"/>
        <v>#REF!</v>
      </c>
      <c r="V151" s="188" t="e">
        <f t="shared" si="82"/>
        <v>#REF!</v>
      </c>
      <c r="W151" s="182" t="e">
        <f t="shared" si="68"/>
        <v>#REF!</v>
      </c>
      <c r="X151" s="187" t="e">
        <f t="shared" si="69"/>
        <v>#REF!</v>
      </c>
    </row>
    <row r="152" spans="1:24" ht="36.75" customHeight="1" x14ac:dyDescent="0.25">
      <c r="A152" s="161" t="s">
        <v>275</v>
      </c>
      <c r="B152" s="161" t="s">
        <v>113</v>
      </c>
      <c r="C152" s="172" t="s">
        <v>568</v>
      </c>
      <c r="D152" s="183">
        <f>'дод 2'!E235+'дод 2'!E207</f>
        <v>0</v>
      </c>
      <c r="E152" s="183">
        <f>'дод 2'!F235+'дод 2'!F207</f>
        <v>0</v>
      </c>
      <c r="F152" s="183">
        <f>'дод 2'!G235+'дод 2'!G207</f>
        <v>0</v>
      </c>
      <c r="G152" s="183">
        <f>'дод 2'!H235+'дод 2'!H207</f>
        <v>0</v>
      </c>
      <c r="H152" s="183">
        <f>'дод 2'!I235+'дод 2'!I207</f>
        <v>0</v>
      </c>
      <c r="I152" s="183">
        <f>'дод 2'!J235+'дод 2'!J207</f>
        <v>0</v>
      </c>
      <c r="J152" s="184"/>
      <c r="K152" s="183">
        <f>'дод 2'!L235+'дод 2'!L207</f>
        <v>20348463</v>
      </c>
      <c r="L152" s="183">
        <f>'дод 2'!M235+'дод 2'!M207</f>
        <v>20348463</v>
      </c>
      <c r="M152" s="183">
        <f>'дод 2'!N235+'дод 2'!N207</f>
        <v>0</v>
      </c>
      <c r="N152" s="183">
        <f>'дод 2'!O235+'дод 2'!O207</f>
        <v>0</v>
      </c>
      <c r="O152" s="183">
        <f>'дод 2'!P235+'дод 2'!P207</f>
        <v>0</v>
      </c>
      <c r="P152" s="183">
        <f>'дод 2'!Q235+'дод 2'!Q207</f>
        <v>20348463</v>
      </c>
      <c r="Q152" s="183">
        <f>'дод 2'!R235+'дод 2'!R207</f>
        <v>2618274.9300000002</v>
      </c>
      <c r="R152" s="183">
        <f>'дод 2'!S235+'дод 2'!S207</f>
        <v>2618274.9300000002</v>
      </c>
      <c r="S152" s="183">
        <f>'дод 2'!T235+'дод 2'!T207</f>
        <v>0</v>
      </c>
      <c r="T152" s="183">
        <f>'дод 2'!U235+'дод 2'!U207</f>
        <v>0</v>
      </c>
      <c r="U152" s="183">
        <f>'дод 2'!V235+'дод 2'!V207</f>
        <v>0</v>
      </c>
      <c r="V152" s="183">
        <f>'дод 2'!W235+'дод 2'!W207</f>
        <v>2618274.9300000002</v>
      </c>
      <c r="W152" s="185">
        <f t="shared" si="68"/>
        <v>12.867187708477049</v>
      </c>
      <c r="X152" s="186">
        <f t="shared" si="69"/>
        <v>2618274.9300000002</v>
      </c>
    </row>
    <row r="153" spans="1:24" ht="27" customHeight="1" x14ac:dyDescent="0.25">
      <c r="A153" s="161" t="s">
        <v>280</v>
      </c>
      <c r="B153" s="161" t="s">
        <v>113</v>
      </c>
      <c r="C153" s="172" t="s">
        <v>569</v>
      </c>
      <c r="D153" s="183">
        <f>'дод 2'!E97+'дод 2'!E236</f>
        <v>0</v>
      </c>
      <c r="E153" s="183">
        <f>'дод 2'!F97+'дод 2'!F236</f>
        <v>0</v>
      </c>
      <c r="F153" s="183">
        <f>'дод 2'!G97+'дод 2'!G236</f>
        <v>0</v>
      </c>
      <c r="G153" s="183">
        <f>'дод 2'!H97+'дод 2'!H236</f>
        <v>0</v>
      </c>
      <c r="H153" s="183">
        <f>'дод 2'!I97+'дод 2'!I236</f>
        <v>0</v>
      </c>
      <c r="I153" s="183">
        <f>'дод 2'!J97+'дод 2'!J236</f>
        <v>0</v>
      </c>
      <c r="J153" s="184"/>
      <c r="K153" s="183">
        <f>'дод 2'!L97+'дод 2'!L236</f>
        <v>24524581</v>
      </c>
      <c r="L153" s="183">
        <f>'дод 2'!M97+'дод 2'!M236</f>
        <v>24524581</v>
      </c>
      <c r="M153" s="183">
        <f>'дод 2'!N97+'дод 2'!N236</f>
        <v>0</v>
      </c>
      <c r="N153" s="183">
        <f>'дод 2'!O97+'дод 2'!O236</f>
        <v>0</v>
      </c>
      <c r="O153" s="183">
        <f>'дод 2'!P97+'дод 2'!P236</f>
        <v>0</v>
      </c>
      <c r="P153" s="183">
        <f>'дод 2'!Q97+'дод 2'!Q236</f>
        <v>24524581</v>
      </c>
      <c r="Q153" s="183">
        <f>'дод 2'!R97+'дод 2'!R236</f>
        <v>199995.76</v>
      </c>
      <c r="R153" s="183">
        <f>'дод 2'!S97+'дод 2'!S236</f>
        <v>199995.76</v>
      </c>
      <c r="S153" s="183">
        <f>'дод 2'!T97+'дод 2'!T236</f>
        <v>0</v>
      </c>
      <c r="T153" s="183">
        <f>'дод 2'!U97+'дод 2'!U236</f>
        <v>0</v>
      </c>
      <c r="U153" s="183">
        <f>'дод 2'!V97+'дод 2'!V236</f>
        <v>0</v>
      </c>
      <c r="V153" s="183">
        <f>'дод 2'!W97+'дод 2'!W236</f>
        <v>199995.76</v>
      </c>
      <c r="W153" s="185">
        <f t="shared" si="68"/>
        <v>0.81549103733923134</v>
      </c>
      <c r="X153" s="186">
        <f t="shared" si="69"/>
        <v>199995.76</v>
      </c>
    </row>
    <row r="154" spans="1:24" ht="24" customHeight="1" x14ac:dyDescent="0.25">
      <c r="A154" s="161" t="s">
        <v>282</v>
      </c>
      <c r="B154" s="161" t="s">
        <v>113</v>
      </c>
      <c r="C154" s="172" t="s">
        <v>570</v>
      </c>
      <c r="D154" s="183">
        <f>'дод 2'!E237+'дод 2'!E128</f>
        <v>0</v>
      </c>
      <c r="E154" s="183">
        <f>'дод 2'!F237+'дод 2'!F128</f>
        <v>0</v>
      </c>
      <c r="F154" s="183">
        <f>'дод 2'!G237+'дод 2'!G128</f>
        <v>0</v>
      </c>
      <c r="G154" s="183">
        <f>'дод 2'!H237+'дод 2'!H128</f>
        <v>0</v>
      </c>
      <c r="H154" s="183">
        <f>'дод 2'!I237+'дод 2'!I128</f>
        <v>0</v>
      </c>
      <c r="I154" s="183">
        <f>'дод 2'!J237+'дод 2'!J128</f>
        <v>0</v>
      </c>
      <c r="J154" s="184"/>
      <c r="K154" s="183">
        <f>'дод 2'!L237+'дод 2'!L128</f>
        <v>30778711</v>
      </c>
      <c r="L154" s="183">
        <f>'дод 2'!M237+'дод 2'!M128</f>
        <v>30778711</v>
      </c>
      <c r="M154" s="183">
        <f>'дод 2'!N237+'дод 2'!N128</f>
        <v>0</v>
      </c>
      <c r="N154" s="183">
        <f>'дод 2'!O237+'дод 2'!O128</f>
        <v>0</v>
      </c>
      <c r="O154" s="183">
        <f>'дод 2'!P237+'дод 2'!P128</f>
        <v>0</v>
      </c>
      <c r="P154" s="183">
        <f>'дод 2'!Q237+'дод 2'!Q128</f>
        <v>30778711</v>
      </c>
      <c r="Q154" s="183">
        <f>'дод 2'!R237+'дод 2'!R128</f>
        <v>3369812</v>
      </c>
      <c r="R154" s="183">
        <f>'дод 2'!S237+'дод 2'!S128</f>
        <v>3369812</v>
      </c>
      <c r="S154" s="183">
        <f>'дод 2'!T237+'дод 2'!T128</f>
        <v>0</v>
      </c>
      <c r="T154" s="183">
        <f>'дод 2'!U237+'дод 2'!U128</f>
        <v>0</v>
      </c>
      <c r="U154" s="183">
        <f>'дод 2'!V237+'дод 2'!V128</f>
        <v>0</v>
      </c>
      <c r="V154" s="183">
        <f>'дод 2'!W237+'дод 2'!W128</f>
        <v>3369812</v>
      </c>
      <c r="W154" s="185">
        <f t="shared" si="68"/>
        <v>10.948515680205061</v>
      </c>
      <c r="X154" s="186">
        <f t="shared" si="69"/>
        <v>3369812</v>
      </c>
    </row>
    <row r="155" spans="1:24" ht="22.5" customHeight="1" x14ac:dyDescent="0.25">
      <c r="A155" s="161">
        <v>7323</v>
      </c>
      <c r="B155" s="173" t="s">
        <v>113</v>
      </c>
      <c r="C155" s="174" t="s">
        <v>571</v>
      </c>
      <c r="D155" s="183">
        <f>'дод 2'!E171</f>
        <v>0</v>
      </c>
      <c r="E155" s="183">
        <f>'дод 2'!F171</f>
        <v>0</v>
      </c>
      <c r="F155" s="183">
        <f>'дод 2'!G171</f>
        <v>0</v>
      </c>
      <c r="G155" s="183">
        <f>'дод 2'!H171</f>
        <v>0</v>
      </c>
      <c r="H155" s="183">
        <f>'дод 2'!I171</f>
        <v>0</v>
      </c>
      <c r="I155" s="183">
        <f>'дод 2'!J171</f>
        <v>0</v>
      </c>
      <c r="J155" s="184"/>
      <c r="K155" s="183">
        <f>'дод 2'!L171</f>
        <v>400000</v>
      </c>
      <c r="L155" s="183">
        <f>'дод 2'!M171</f>
        <v>400000</v>
      </c>
      <c r="M155" s="183">
        <f>'дод 2'!N171</f>
        <v>0</v>
      </c>
      <c r="N155" s="183">
        <f>'дод 2'!O171</f>
        <v>0</v>
      </c>
      <c r="O155" s="183">
        <f>'дод 2'!P171</f>
        <v>0</v>
      </c>
      <c r="P155" s="183">
        <f>'дод 2'!Q171</f>
        <v>400000</v>
      </c>
      <c r="Q155" s="183">
        <f>'дод 2'!R171</f>
        <v>0</v>
      </c>
      <c r="R155" s="183">
        <f>'дод 2'!S171</f>
        <v>0</v>
      </c>
      <c r="S155" s="183">
        <f>'дод 2'!T171</f>
        <v>0</v>
      </c>
      <c r="T155" s="183">
        <f>'дод 2'!U171</f>
        <v>0</v>
      </c>
      <c r="U155" s="183">
        <f>'дод 2'!V171</f>
        <v>0</v>
      </c>
      <c r="V155" s="183">
        <f>'дод 2'!W171</f>
        <v>0</v>
      </c>
      <c r="W155" s="185">
        <f t="shared" si="68"/>
        <v>0</v>
      </c>
      <c r="X155" s="186">
        <f t="shared" si="69"/>
        <v>0</v>
      </c>
    </row>
    <row r="156" spans="1:24" ht="19.5" customHeight="1" x14ac:dyDescent="0.25">
      <c r="A156" s="161">
        <v>7324</v>
      </c>
      <c r="B156" s="173" t="s">
        <v>113</v>
      </c>
      <c r="C156" s="172" t="s">
        <v>572</v>
      </c>
      <c r="D156" s="183">
        <f>'дод 2'!E189</f>
        <v>0</v>
      </c>
      <c r="E156" s="183">
        <f>'дод 2'!F189</f>
        <v>0</v>
      </c>
      <c r="F156" s="183">
        <f>'дод 2'!G189</f>
        <v>0</v>
      </c>
      <c r="G156" s="183">
        <f>'дод 2'!H189</f>
        <v>0</v>
      </c>
      <c r="H156" s="183">
        <f>'дод 2'!I189</f>
        <v>0</v>
      </c>
      <c r="I156" s="183">
        <f>'дод 2'!J189</f>
        <v>0</v>
      </c>
      <c r="J156" s="184"/>
      <c r="K156" s="183">
        <f>'дод 2'!L189</f>
        <v>950000</v>
      </c>
      <c r="L156" s="183">
        <f>'дод 2'!M189</f>
        <v>950000</v>
      </c>
      <c r="M156" s="183">
        <f>'дод 2'!N189</f>
        <v>0</v>
      </c>
      <c r="N156" s="183">
        <f>'дод 2'!O189</f>
        <v>0</v>
      </c>
      <c r="O156" s="183">
        <f>'дод 2'!P189</f>
        <v>0</v>
      </c>
      <c r="P156" s="183">
        <f>'дод 2'!Q189</f>
        <v>950000</v>
      </c>
      <c r="Q156" s="183">
        <f>'дод 2'!R189</f>
        <v>0</v>
      </c>
      <c r="R156" s="183">
        <f>'дод 2'!S189</f>
        <v>0</v>
      </c>
      <c r="S156" s="183">
        <f>'дод 2'!T189</f>
        <v>0</v>
      </c>
      <c r="T156" s="183">
        <f>'дод 2'!U189</f>
        <v>0</v>
      </c>
      <c r="U156" s="183">
        <f>'дод 2'!V189</f>
        <v>0</v>
      </c>
      <c r="V156" s="183">
        <f>'дод 2'!W189</f>
        <v>0</v>
      </c>
      <c r="W156" s="185">
        <f t="shared" si="68"/>
        <v>0</v>
      </c>
      <c r="X156" s="186">
        <f t="shared" si="69"/>
        <v>0</v>
      </c>
    </row>
    <row r="157" spans="1:24" ht="36" x14ac:dyDescent="0.25">
      <c r="A157" s="161">
        <v>7325</v>
      </c>
      <c r="B157" s="173" t="s">
        <v>113</v>
      </c>
      <c r="C157" s="172" t="s">
        <v>566</v>
      </c>
      <c r="D157" s="183">
        <f>'дод 2'!E238+'дод 2'!E41</f>
        <v>0</v>
      </c>
      <c r="E157" s="183">
        <f>'дод 2'!F238+'дод 2'!F41</f>
        <v>0</v>
      </c>
      <c r="F157" s="183">
        <f>'дод 2'!G238+'дод 2'!G41</f>
        <v>0</v>
      </c>
      <c r="G157" s="183">
        <f>'дод 2'!H238+'дод 2'!H41</f>
        <v>0</v>
      </c>
      <c r="H157" s="183">
        <f>'дод 2'!I238+'дод 2'!I41</f>
        <v>0</v>
      </c>
      <c r="I157" s="183">
        <f>'дод 2'!J238+'дод 2'!J41</f>
        <v>0</v>
      </c>
      <c r="J157" s="184"/>
      <c r="K157" s="183">
        <f>'дод 2'!L238+'дод 2'!L41</f>
        <v>9989440</v>
      </c>
      <c r="L157" s="183">
        <f>'дод 2'!M238+'дод 2'!M41</f>
        <v>9989440</v>
      </c>
      <c r="M157" s="183">
        <f>'дод 2'!N238+'дод 2'!N41</f>
        <v>0</v>
      </c>
      <c r="N157" s="183">
        <f>'дод 2'!O238+'дод 2'!O41</f>
        <v>0</v>
      </c>
      <c r="O157" s="183">
        <f>'дод 2'!P238+'дод 2'!P41</f>
        <v>0</v>
      </c>
      <c r="P157" s="183">
        <f>'дод 2'!Q238+'дод 2'!Q41</f>
        <v>9989440</v>
      </c>
      <c r="Q157" s="183">
        <f>'дод 2'!R238+'дод 2'!R41</f>
        <v>0</v>
      </c>
      <c r="R157" s="183">
        <f>'дод 2'!S238+'дод 2'!S41</f>
        <v>0</v>
      </c>
      <c r="S157" s="183">
        <f>'дод 2'!T238+'дод 2'!T41</f>
        <v>0</v>
      </c>
      <c r="T157" s="183">
        <f>'дод 2'!U238+'дод 2'!U41</f>
        <v>0</v>
      </c>
      <c r="U157" s="183">
        <f>'дод 2'!V238+'дод 2'!V41</f>
        <v>0</v>
      </c>
      <c r="V157" s="183">
        <f>'дод 2'!W238+'дод 2'!W41</f>
        <v>0</v>
      </c>
      <c r="W157" s="185">
        <f t="shared" si="68"/>
        <v>0</v>
      </c>
      <c r="X157" s="186">
        <f t="shared" si="69"/>
        <v>0</v>
      </c>
    </row>
    <row r="158" spans="1:24" ht="22.5" customHeight="1" x14ac:dyDescent="0.25">
      <c r="A158" s="161" t="s">
        <v>277</v>
      </c>
      <c r="B158" s="161" t="s">
        <v>113</v>
      </c>
      <c r="C158" s="172" t="s">
        <v>567</v>
      </c>
      <c r="D158" s="183">
        <f>'дод 2'!E239+'дод 2'!E208+'дод 2'!E42</f>
        <v>0</v>
      </c>
      <c r="E158" s="183">
        <f>'дод 2'!F239+'дод 2'!F208+'дод 2'!F42</f>
        <v>0</v>
      </c>
      <c r="F158" s="183">
        <f>'дод 2'!G239+'дод 2'!G208+'дод 2'!G42</f>
        <v>0</v>
      </c>
      <c r="G158" s="183">
        <f>'дод 2'!H239+'дод 2'!H208+'дод 2'!H42</f>
        <v>0</v>
      </c>
      <c r="H158" s="183">
        <f>'дод 2'!I239+'дод 2'!I208+'дод 2'!I42</f>
        <v>0</v>
      </c>
      <c r="I158" s="183">
        <f>'дод 2'!J239+'дод 2'!J208+'дод 2'!J42</f>
        <v>0</v>
      </c>
      <c r="J158" s="184"/>
      <c r="K158" s="183">
        <f>'дод 2'!L239+'дод 2'!L208+'дод 2'!L42</f>
        <v>62241693.579999998</v>
      </c>
      <c r="L158" s="183">
        <f>'дод 2'!M239+'дод 2'!M208+'дод 2'!M42</f>
        <v>62241693.579999998</v>
      </c>
      <c r="M158" s="183">
        <f>'дод 2'!N239+'дод 2'!N208+'дод 2'!N42</f>
        <v>0</v>
      </c>
      <c r="N158" s="183">
        <f>'дод 2'!O239+'дод 2'!O208+'дод 2'!O42</f>
        <v>0</v>
      </c>
      <c r="O158" s="183">
        <f>'дод 2'!P239+'дод 2'!P208+'дод 2'!P42</f>
        <v>0</v>
      </c>
      <c r="P158" s="183">
        <f>'дод 2'!Q239+'дод 2'!Q208+'дод 2'!Q42</f>
        <v>62241693.579999998</v>
      </c>
      <c r="Q158" s="183">
        <f>'дод 2'!R239+'дод 2'!R208+'дод 2'!R42</f>
        <v>0</v>
      </c>
      <c r="R158" s="183">
        <f>'дод 2'!S239+'дод 2'!S208+'дод 2'!S42</f>
        <v>0</v>
      </c>
      <c r="S158" s="183">
        <f>'дод 2'!T239+'дод 2'!T208+'дод 2'!T42</f>
        <v>0</v>
      </c>
      <c r="T158" s="183">
        <f>'дод 2'!U239+'дод 2'!U208+'дод 2'!U42</f>
        <v>0</v>
      </c>
      <c r="U158" s="183">
        <f>'дод 2'!V239+'дод 2'!V208+'дод 2'!V42</f>
        <v>0</v>
      </c>
      <c r="V158" s="183">
        <f>'дод 2'!W239+'дод 2'!W208+'дод 2'!W42</f>
        <v>0</v>
      </c>
      <c r="W158" s="185">
        <f t="shared" si="68"/>
        <v>0</v>
      </c>
      <c r="X158" s="186">
        <f t="shared" si="69"/>
        <v>0</v>
      </c>
    </row>
    <row r="159" spans="1:24" ht="33" x14ac:dyDescent="0.25">
      <c r="A159" s="141" t="s">
        <v>141</v>
      </c>
      <c r="B159" s="141" t="s">
        <v>113</v>
      </c>
      <c r="C159" s="150" t="s">
        <v>1</v>
      </c>
      <c r="D159" s="183">
        <f>'дод 2'!E209+'дод 2'!E240</f>
        <v>0</v>
      </c>
      <c r="E159" s="183">
        <f>'дод 2'!F209+'дод 2'!F240</f>
        <v>0</v>
      </c>
      <c r="F159" s="183">
        <f>'дод 2'!G209+'дод 2'!G240</f>
        <v>0</v>
      </c>
      <c r="G159" s="183">
        <f>'дод 2'!H209+'дод 2'!H240</f>
        <v>0</v>
      </c>
      <c r="H159" s="183">
        <f>'дод 2'!I209+'дод 2'!I240</f>
        <v>0</v>
      </c>
      <c r="I159" s="183">
        <f>'дод 2'!J209+'дод 2'!J240</f>
        <v>0</v>
      </c>
      <c r="J159" s="184"/>
      <c r="K159" s="183">
        <f>'дод 2'!L209+'дод 2'!L240</f>
        <v>6992084</v>
      </c>
      <c r="L159" s="183">
        <f>'дод 2'!M209+'дод 2'!M240</f>
        <v>6992084</v>
      </c>
      <c r="M159" s="183">
        <f>'дод 2'!N209+'дод 2'!N240</f>
        <v>0</v>
      </c>
      <c r="N159" s="183">
        <f>'дод 2'!O209+'дод 2'!O240</f>
        <v>0</v>
      </c>
      <c r="O159" s="183">
        <f>'дод 2'!P209+'дод 2'!P240</f>
        <v>0</v>
      </c>
      <c r="P159" s="183">
        <f>'дод 2'!Q209+'дод 2'!Q240</f>
        <v>6992084</v>
      </c>
      <c r="Q159" s="183">
        <f>'дод 2'!R209+'дод 2'!R240</f>
        <v>0</v>
      </c>
      <c r="R159" s="183">
        <f>'дод 2'!S209+'дод 2'!S240</f>
        <v>0</v>
      </c>
      <c r="S159" s="183">
        <f>'дод 2'!T209+'дод 2'!T240</f>
        <v>0</v>
      </c>
      <c r="T159" s="183">
        <f>'дод 2'!U209+'дод 2'!U240</f>
        <v>0</v>
      </c>
      <c r="U159" s="183">
        <f>'дод 2'!V209+'дод 2'!V240</f>
        <v>0</v>
      </c>
      <c r="V159" s="183">
        <f>'дод 2'!W209+'дод 2'!W240</f>
        <v>0</v>
      </c>
      <c r="W159" s="185">
        <f t="shared" si="68"/>
        <v>0</v>
      </c>
      <c r="X159" s="186">
        <f t="shared" si="69"/>
        <v>0</v>
      </c>
    </row>
    <row r="160" spans="1:24" ht="35.25" customHeight="1" x14ac:dyDescent="0.25">
      <c r="A160" s="143" t="s">
        <v>458</v>
      </c>
      <c r="B160" s="143" t="s">
        <v>113</v>
      </c>
      <c r="C160" s="150" t="s">
        <v>459</v>
      </c>
      <c r="D160" s="183">
        <f>'дод 2'!E252</f>
        <v>0</v>
      </c>
      <c r="E160" s="183">
        <f>'дод 2'!F252</f>
        <v>0</v>
      </c>
      <c r="F160" s="183">
        <f>'дод 2'!G252</f>
        <v>0</v>
      </c>
      <c r="G160" s="183">
        <f>'дод 2'!H252</f>
        <v>0</v>
      </c>
      <c r="H160" s="183">
        <f>'дод 2'!I252</f>
        <v>0</v>
      </c>
      <c r="I160" s="183">
        <f>'дод 2'!J252</f>
        <v>0</v>
      </c>
      <c r="J160" s="184"/>
      <c r="K160" s="183">
        <f>'дод 2'!L252</f>
        <v>900000</v>
      </c>
      <c r="L160" s="183">
        <f>'дод 2'!M252</f>
        <v>900000</v>
      </c>
      <c r="M160" s="183">
        <f>'дод 2'!N252</f>
        <v>0</v>
      </c>
      <c r="N160" s="183">
        <f>'дод 2'!O252</f>
        <v>0</v>
      </c>
      <c r="O160" s="183">
        <f>'дод 2'!P252</f>
        <v>0</v>
      </c>
      <c r="P160" s="183">
        <f>'дод 2'!Q252</f>
        <v>900000</v>
      </c>
      <c r="Q160" s="183">
        <f>'дод 2'!R252</f>
        <v>0</v>
      </c>
      <c r="R160" s="183">
        <f>'дод 2'!S252</f>
        <v>0</v>
      </c>
      <c r="S160" s="183">
        <f>'дод 2'!T252</f>
        <v>0</v>
      </c>
      <c r="T160" s="183">
        <f>'дод 2'!U252</f>
        <v>0</v>
      </c>
      <c r="U160" s="183">
        <f>'дод 2'!V252</f>
        <v>0</v>
      </c>
      <c r="V160" s="183">
        <f>'дод 2'!W252</f>
        <v>0</v>
      </c>
      <c r="W160" s="185">
        <f t="shared" si="68"/>
        <v>0</v>
      </c>
      <c r="X160" s="186">
        <f t="shared" si="69"/>
        <v>0</v>
      </c>
    </row>
    <row r="161" spans="1:24" ht="51.75" customHeight="1" x14ac:dyDescent="0.25">
      <c r="A161" s="141">
        <v>7361</v>
      </c>
      <c r="B161" s="141" t="s">
        <v>83</v>
      </c>
      <c r="C161" s="150" t="s">
        <v>375</v>
      </c>
      <c r="D161" s="183">
        <f>'дод 2'!E210+'дод 2'!E241+'дод 2'!E129</f>
        <v>0</v>
      </c>
      <c r="E161" s="183">
        <f>'дод 2'!F210+'дод 2'!F241+'дод 2'!F129</f>
        <v>0</v>
      </c>
      <c r="F161" s="183">
        <f>'дод 2'!G210+'дод 2'!G241+'дод 2'!G129</f>
        <v>0</v>
      </c>
      <c r="G161" s="183">
        <f>'дод 2'!H210+'дод 2'!H241+'дод 2'!H129</f>
        <v>0</v>
      </c>
      <c r="H161" s="183">
        <f>'дод 2'!I210+'дод 2'!I241+'дод 2'!I129</f>
        <v>0</v>
      </c>
      <c r="I161" s="183">
        <f>'дод 2'!J210+'дод 2'!J241+'дод 2'!J129</f>
        <v>0</v>
      </c>
      <c r="J161" s="184"/>
      <c r="K161" s="183">
        <f>'дод 2'!L210+'дод 2'!L241+'дод 2'!L129</f>
        <v>12461673</v>
      </c>
      <c r="L161" s="183">
        <f>'дод 2'!M210+'дод 2'!M241+'дод 2'!M129</f>
        <v>12461673</v>
      </c>
      <c r="M161" s="183">
        <f>'дод 2'!N210+'дод 2'!N241+'дод 2'!N129</f>
        <v>0</v>
      </c>
      <c r="N161" s="183">
        <f>'дод 2'!O210+'дод 2'!O241+'дод 2'!O129</f>
        <v>0</v>
      </c>
      <c r="O161" s="183">
        <f>'дод 2'!P210+'дод 2'!P241+'дод 2'!P129</f>
        <v>0</v>
      </c>
      <c r="P161" s="183">
        <f>'дод 2'!Q210+'дод 2'!Q241+'дод 2'!Q129</f>
        <v>12461673</v>
      </c>
      <c r="Q161" s="183">
        <f>'дод 2'!R210+'дод 2'!R241+'дод 2'!R129</f>
        <v>49998</v>
      </c>
      <c r="R161" s="183">
        <f>'дод 2'!S210+'дод 2'!S241+'дод 2'!S129</f>
        <v>49998</v>
      </c>
      <c r="S161" s="183">
        <f>'дод 2'!T210+'дод 2'!T241+'дод 2'!T129</f>
        <v>0</v>
      </c>
      <c r="T161" s="183">
        <f>'дод 2'!U210+'дод 2'!U241+'дод 2'!U129</f>
        <v>0</v>
      </c>
      <c r="U161" s="183">
        <f>'дод 2'!V210+'дод 2'!V241+'дод 2'!V129</f>
        <v>0</v>
      </c>
      <c r="V161" s="183">
        <f>'дод 2'!W210+'дод 2'!W241+'дод 2'!W129</f>
        <v>49998</v>
      </c>
      <c r="W161" s="185">
        <f t="shared" si="68"/>
        <v>0.40121418689127858</v>
      </c>
      <c r="X161" s="186">
        <f t="shared" si="69"/>
        <v>49998</v>
      </c>
    </row>
    <row r="162" spans="1:24" ht="46.5" hidden="1" customHeight="1" x14ac:dyDescent="0.25">
      <c r="A162" s="141">
        <v>7362</v>
      </c>
      <c r="B162" s="141" t="s">
        <v>83</v>
      </c>
      <c r="C162" s="150" t="s">
        <v>367</v>
      </c>
      <c r="D162" s="183">
        <f>'дод 2'!E211</f>
        <v>0</v>
      </c>
      <c r="E162" s="183">
        <f>'дод 2'!F211</f>
        <v>0</v>
      </c>
      <c r="F162" s="183">
        <f>'дод 2'!G211</f>
        <v>0</v>
      </c>
      <c r="G162" s="183">
        <f>'дод 2'!H211</f>
        <v>0</v>
      </c>
      <c r="H162" s="183">
        <f>'дод 2'!I211</f>
        <v>0</v>
      </c>
      <c r="I162" s="183">
        <f>'дод 2'!J211</f>
        <v>0</v>
      </c>
      <c r="J162" s="184" t="e">
        <f t="shared" si="66"/>
        <v>#DIV/0!</v>
      </c>
      <c r="K162" s="183">
        <f>'дод 2'!L211</f>
        <v>0</v>
      </c>
      <c r="L162" s="183">
        <f>'дод 2'!M211</f>
        <v>0</v>
      </c>
      <c r="M162" s="183">
        <f>'дод 2'!N211</f>
        <v>0</v>
      </c>
      <c r="N162" s="183">
        <f>'дод 2'!O211</f>
        <v>0</v>
      </c>
      <c r="O162" s="183">
        <f>'дод 2'!P211</f>
        <v>0</v>
      </c>
      <c r="P162" s="183">
        <f>'дод 2'!Q211</f>
        <v>0</v>
      </c>
      <c r="Q162" s="183">
        <f>'дод 2'!R211</f>
        <v>0</v>
      </c>
      <c r="R162" s="183">
        <f>'дод 2'!S211</f>
        <v>0</v>
      </c>
      <c r="S162" s="183">
        <f>'дод 2'!T211</f>
        <v>0</v>
      </c>
      <c r="T162" s="183">
        <f>'дод 2'!U211</f>
        <v>0</v>
      </c>
      <c r="U162" s="183">
        <f>'дод 2'!V211</f>
        <v>0</v>
      </c>
      <c r="V162" s="183">
        <f>'дод 2'!W211</f>
        <v>0</v>
      </c>
      <c r="W162" s="185" t="e">
        <f t="shared" si="68"/>
        <v>#DIV/0!</v>
      </c>
      <c r="X162" s="186">
        <f t="shared" si="69"/>
        <v>0</v>
      </c>
    </row>
    <row r="163" spans="1:24" ht="52.5" hidden="1" customHeight="1" x14ac:dyDescent="0.25">
      <c r="A163" s="141">
        <v>7363</v>
      </c>
      <c r="B163" s="152" t="s">
        <v>83</v>
      </c>
      <c r="C163" s="151" t="s">
        <v>401</v>
      </c>
      <c r="D163" s="183" t="e">
        <f>'дод 2'!#REF!+'дод 2'!E212+'дод 2'!E242+'дод 2'!E130</f>
        <v>#REF!</v>
      </c>
      <c r="E163" s="183" t="e">
        <f>'дод 2'!#REF!+'дод 2'!F212+'дод 2'!F242+'дод 2'!F130</f>
        <v>#REF!</v>
      </c>
      <c r="F163" s="183" t="e">
        <f>'дод 2'!#REF!+'дод 2'!G212+'дод 2'!G242+'дод 2'!G130</f>
        <v>#REF!</v>
      </c>
      <c r="G163" s="183" t="e">
        <f>'дод 2'!#REF!+'дод 2'!H212+'дод 2'!H242+'дод 2'!H130</f>
        <v>#REF!</v>
      </c>
      <c r="H163" s="183" t="e">
        <f>'дод 2'!#REF!+'дод 2'!I212+'дод 2'!I242+'дод 2'!I130</f>
        <v>#REF!</v>
      </c>
      <c r="I163" s="183" t="e">
        <f>'дод 2'!#REF!+'дод 2'!J212+'дод 2'!J242+'дод 2'!J130</f>
        <v>#REF!</v>
      </c>
      <c r="J163" s="184" t="e">
        <f t="shared" si="66"/>
        <v>#REF!</v>
      </c>
      <c r="K163" s="183" t="e">
        <f>'дод 2'!#REF!+'дод 2'!L212+'дод 2'!L242+'дод 2'!L130</f>
        <v>#REF!</v>
      </c>
      <c r="L163" s="183" t="e">
        <f>'дод 2'!#REF!+'дод 2'!M212+'дод 2'!M242+'дод 2'!M130</f>
        <v>#REF!</v>
      </c>
      <c r="M163" s="183" t="e">
        <f>'дод 2'!#REF!+'дод 2'!N212+'дод 2'!N242+'дод 2'!N130</f>
        <v>#REF!</v>
      </c>
      <c r="N163" s="183" t="e">
        <f>'дод 2'!#REF!+'дод 2'!O212+'дод 2'!O242+'дод 2'!O130</f>
        <v>#REF!</v>
      </c>
      <c r="O163" s="183" t="e">
        <f>'дод 2'!#REF!+'дод 2'!P212+'дод 2'!P242+'дод 2'!P130</f>
        <v>#REF!</v>
      </c>
      <c r="P163" s="183" t="e">
        <f>'дод 2'!#REF!+'дод 2'!Q212+'дод 2'!Q242+'дод 2'!Q130</f>
        <v>#REF!</v>
      </c>
      <c r="Q163" s="183" t="e">
        <f>'дод 2'!#REF!+'дод 2'!R212+'дод 2'!R242+'дод 2'!R130</f>
        <v>#REF!</v>
      </c>
      <c r="R163" s="183" t="e">
        <f>'дод 2'!#REF!+'дод 2'!S212+'дод 2'!S242+'дод 2'!S130</f>
        <v>#REF!</v>
      </c>
      <c r="S163" s="183" t="e">
        <f>'дод 2'!#REF!+'дод 2'!T212+'дод 2'!T242+'дод 2'!T130</f>
        <v>#REF!</v>
      </c>
      <c r="T163" s="183" t="e">
        <f>'дод 2'!#REF!+'дод 2'!U212+'дод 2'!U242+'дод 2'!U130</f>
        <v>#REF!</v>
      </c>
      <c r="U163" s="183" t="e">
        <f>'дод 2'!#REF!+'дод 2'!V212+'дод 2'!V242+'дод 2'!V130</f>
        <v>#REF!</v>
      </c>
      <c r="V163" s="183" t="e">
        <f>'дод 2'!#REF!+'дод 2'!W212+'дод 2'!W242+'дод 2'!W130</f>
        <v>#REF!</v>
      </c>
      <c r="W163" s="185" t="e">
        <f t="shared" si="68"/>
        <v>#REF!</v>
      </c>
      <c r="X163" s="186" t="e">
        <f t="shared" si="69"/>
        <v>#REF!</v>
      </c>
    </row>
    <row r="164" spans="1:24" ht="47.25" hidden="1" customHeight="1" x14ac:dyDescent="0.25">
      <c r="A164" s="141"/>
      <c r="B164" s="152"/>
      <c r="C164" s="150" t="s">
        <v>391</v>
      </c>
      <c r="D164" s="183" t="e">
        <f>'дод 2'!#REF!+'дод 2'!E213+'дод 2'!E131</f>
        <v>#REF!</v>
      </c>
      <c r="E164" s="183" t="e">
        <f>'дод 2'!#REF!+'дод 2'!F213+'дод 2'!F131</f>
        <v>#REF!</v>
      </c>
      <c r="F164" s="183" t="e">
        <f>'дод 2'!#REF!+'дод 2'!G213+'дод 2'!G131</f>
        <v>#REF!</v>
      </c>
      <c r="G164" s="183" t="e">
        <f>'дод 2'!#REF!+'дод 2'!H213+'дод 2'!H131</f>
        <v>#REF!</v>
      </c>
      <c r="H164" s="183" t="e">
        <f>'дод 2'!#REF!+'дод 2'!I213+'дод 2'!I131</f>
        <v>#REF!</v>
      </c>
      <c r="I164" s="183" t="e">
        <f>'дод 2'!#REF!+'дод 2'!J213+'дод 2'!J131</f>
        <v>#REF!</v>
      </c>
      <c r="J164" s="184" t="e">
        <f t="shared" si="66"/>
        <v>#REF!</v>
      </c>
      <c r="K164" s="183" t="e">
        <f>'дод 2'!#REF!+'дод 2'!L213+'дод 2'!L131</f>
        <v>#REF!</v>
      </c>
      <c r="L164" s="183" t="e">
        <f>'дод 2'!#REF!+'дод 2'!M213+'дод 2'!M131</f>
        <v>#REF!</v>
      </c>
      <c r="M164" s="183" t="e">
        <f>'дод 2'!#REF!+'дод 2'!N213+'дод 2'!N131</f>
        <v>#REF!</v>
      </c>
      <c r="N164" s="183" t="e">
        <f>'дод 2'!#REF!+'дод 2'!O213+'дод 2'!O131</f>
        <v>#REF!</v>
      </c>
      <c r="O164" s="183" t="e">
        <f>'дод 2'!#REF!+'дод 2'!P213+'дод 2'!P131</f>
        <v>#REF!</v>
      </c>
      <c r="P164" s="183" t="e">
        <f>'дод 2'!#REF!+'дод 2'!Q213+'дод 2'!Q131</f>
        <v>#REF!</v>
      </c>
      <c r="Q164" s="183" t="e">
        <f>'дод 2'!#REF!+'дод 2'!R213+'дод 2'!R131</f>
        <v>#REF!</v>
      </c>
      <c r="R164" s="183" t="e">
        <f>'дод 2'!#REF!+'дод 2'!S213+'дод 2'!S131</f>
        <v>#REF!</v>
      </c>
      <c r="S164" s="183" t="e">
        <f>'дод 2'!#REF!+'дод 2'!T213+'дод 2'!T131</f>
        <v>#REF!</v>
      </c>
      <c r="T164" s="183" t="e">
        <f>'дод 2'!#REF!+'дод 2'!U213+'дод 2'!U131</f>
        <v>#REF!</v>
      </c>
      <c r="U164" s="183" t="e">
        <f>'дод 2'!#REF!+'дод 2'!V213+'дод 2'!V131</f>
        <v>#REF!</v>
      </c>
      <c r="V164" s="183" t="e">
        <f>'дод 2'!#REF!+'дод 2'!W213+'дод 2'!W131</f>
        <v>#REF!</v>
      </c>
      <c r="W164" s="185" t="e">
        <f t="shared" si="68"/>
        <v>#REF!</v>
      </c>
      <c r="X164" s="186" t="e">
        <f t="shared" si="69"/>
        <v>#REF!</v>
      </c>
    </row>
    <row r="165" spans="1:24" ht="33" x14ac:dyDescent="0.25">
      <c r="A165" s="141">
        <v>7370</v>
      </c>
      <c r="B165" s="152" t="s">
        <v>83</v>
      </c>
      <c r="C165" s="151" t="s">
        <v>435</v>
      </c>
      <c r="D165" s="183">
        <f>'дод 2'!E243</f>
        <v>104420</v>
      </c>
      <c r="E165" s="183">
        <f>'дод 2'!F243</f>
        <v>0</v>
      </c>
      <c r="F165" s="183">
        <f>'дод 2'!G243</f>
        <v>0</v>
      </c>
      <c r="G165" s="183">
        <f>'дод 2'!H243</f>
        <v>0</v>
      </c>
      <c r="H165" s="183">
        <f>'дод 2'!I243</f>
        <v>0</v>
      </c>
      <c r="I165" s="183">
        <f>'дод 2'!J243</f>
        <v>0</v>
      </c>
      <c r="J165" s="184">
        <f t="shared" si="66"/>
        <v>0</v>
      </c>
      <c r="K165" s="183">
        <f>'дод 2'!L243</f>
        <v>0</v>
      </c>
      <c r="L165" s="183">
        <f>'дод 2'!M243</f>
        <v>0</v>
      </c>
      <c r="M165" s="183">
        <f>'дод 2'!N243</f>
        <v>0</v>
      </c>
      <c r="N165" s="183">
        <f>'дод 2'!O243</f>
        <v>0</v>
      </c>
      <c r="O165" s="183">
        <f>'дод 2'!P243</f>
        <v>0</v>
      </c>
      <c r="P165" s="183">
        <f>'дод 2'!Q243</f>
        <v>0</v>
      </c>
      <c r="Q165" s="183">
        <f>'дод 2'!R243</f>
        <v>0</v>
      </c>
      <c r="R165" s="183">
        <f>'дод 2'!S243</f>
        <v>0</v>
      </c>
      <c r="S165" s="183">
        <f>'дод 2'!T243</f>
        <v>0</v>
      </c>
      <c r="T165" s="183">
        <f>'дод 2'!U243</f>
        <v>0</v>
      </c>
      <c r="U165" s="183">
        <f>'дод 2'!V243</f>
        <v>0</v>
      </c>
      <c r="V165" s="183">
        <f>'дод 2'!W243</f>
        <v>0</v>
      </c>
      <c r="W165" s="185"/>
      <c r="X165" s="186">
        <f t="shared" si="69"/>
        <v>0</v>
      </c>
    </row>
    <row r="166" spans="1:24" s="32" customFormat="1" ht="34.5" customHeight="1" x14ac:dyDescent="0.25">
      <c r="A166" s="144" t="s">
        <v>86</v>
      </c>
      <c r="B166" s="163"/>
      <c r="C166" s="164" t="s">
        <v>468</v>
      </c>
      <c r="D166" s="180">
        <f>D169+D170+D171+D175</f>
        <v>51884976</v>
      </c>
      <c r="E166" s="180">
        <f t="shared" ref="E166:P166" si="83">E169+E170+E171+E175</f>
        <v>0</v>
      </c>
      <c r="F166" s="180">
        <f t="shared" si="83"/>
        <v>0</v>
      </c>
      <c r="G166" s="180">
        <f>G169+G170+G171+G175</f>
        <v>15713199</v>
      </c>
      <c r="H166" s="180">
        <f t="shared" ref="H166:I166" si="84">H169+H170+H171+H175</f>
        <v>0</v>
      </c>
      <c r="I166" s="180">
        <f t="shared" si="84"/>
        <v>0</v>
      </c>
      <c r="J166" s="181">
        <f t="shared" si="66"/>
        <v>30.284680096989923</v>
      </c>
      <c r="K166" s="180">
        <f t="shared" si="83"/>
        <v>0</v>
      </c>
      <c r="L166" s="180">
        <f t="shared" si="83"/>
        <v>0</v>
      </c>
      <c r="M166" s="180">
        <f t="shared" si="83"/>
        <v>0</v>
      </c>
      <c r="N166" s="180">
        <f t="shared" si="83"/>
        <v>0</v>
      </c>
      <c r="O166" s="180">
        <f t="shared" si="83"/>
        <v>0</v>
      </c>
      <c r="P166" s="180">
        <f t="shared" si="83"/>
        <v>0</v>
      </c>
      <c r="Q166" s="180">
        <f t="shared" ref="Q166:V166" si="85">Q169+Q170+Q171+Q175</f>
        <v>0</v>
      </c>
      <c r="R166" s="180">
        <f t="shared" si="85"/>
        <v>0</v>
      </c>
      <c r="S166" s="180">
        <f t="shared" si="85"/>
        <v>0</v>
      </c>
      <c r="T166" s="180">
        <f t="shared" si="85"/>
        <v>0</v>
      </c>
      <c r="U166" s="180">
        <f t="shared" si="85"/>
        <v>0</v>
      </c>
      <c r="V166" s="180">
        <f t="shared" si="85"/>
        <v>0</v>
      </c>
      <c r="W166" s="182"/>
      <c r="X166" s="187">
        <f t="shared" si="69"/>
        <v>15713199</v>
      </c>
    </row>
    <row r="167" spans="1:24" s="33" customFormat="1" ht="94.5" hidden="1" customHeight="1" x14ac:dyDescent="0.3">
      <c r="A167" s="146"/>
      <c r="B167" s="165"/>
      <c r="C167" s="148" t="s">
        <v>400</v>
      </c>
      <c r="D167" s="188">
        <f>D173</f>
        <v>0</v>
      </c>
      <c r="E167" s="188">
        <f t="shared" ref="E167:P167" si="86">E173</f>
        <v>0</v>
      </c>
      <c r="F167" s="188">
        <f t="shared" si="86"/>
        <v>0</v>
      </c>
      <c r="G167" s="188">
        <f>G173</f>
        <v>0</v>
      </c>
      <c r="H167" s="188">
        <f t="shared" ref="H167:I167" si="87">H173</f>
        <v>0</v>
      </c>
      <c r="I167" s="188">
        <f t="shared" si="87"/>
        <v>0</v>
      </c>
      <c r="J167" s="181" t="e">
        <f t="shared" si="66"/>
        <v>#DIV/0!</v>
      </c>
      <c r="K167" s="188">
        <f t="shared" si="86"/>
        <v>0</v>
      </c>
      <c r="L167" s="188">
        <f t="shared" si="86"/>
        <v>0</v>
      </c>
      <c r="M167" s="188">
        <f t="shared" si="86"/>
        <v>0</v>
      </c>
      <c r="N167" s="188">
        <f t="shared" si="86"/>
        <v>0</v>
      </c>
      <c r="O167" s="188">
        <f t="shared" si="86"/>
        <v>0</v>
      </c>
      <c r="P167" s="188">
        <f t="shared" si="86"/>
        <v>0</v>
      </c>
      <c r="Q167" s="188">
        <f t="shared" ref="Q167:V167" si="88">Q173</f>
        <v>0</v>
      </c>
      <c r="R167" s="188">
        <f t="shared" si="88"/>
        <v>0</v>
      </c>
      <c r="S167" s="188">
        <f t="shared" si="88"/>
        <v>0</v>
      </c>
      <c r="T167" s="188">
        <f t="shared" si="88"/>
        <v>0</v>
      </c>
      <c r="U167" s="188">
        <f t="shared" si="88"/>
        <v>0</v>
      </c>
      <c r="V167" s="188">
        <f t="shared" si="88"/>
        <v>0</v>
      </c>
      <c r="W167" s="182"/>
      <c r="X167" s="187">
        <f t="shared" si="69"/>
        <v>0</v>
      </c>
    </row>
    <row r="168" spans="1:24" s="33" customFormat="1" ht="63" hidden="1" customHeight="1" x14ac:dyDescent="0.3">
      <c r="A168" s="146"/>
      <c r="B168" s="165"/>
      <c r="C168" s="148" t="s">
        <v>447</v>
      </c>
      <c r="D168" s="188">
        <f>D174</f>
        <v>0</v>
      </c>
      <c r="E168" s="188">
        <f t="shared" ref="E168:P168" si="89">E174</f>
        <v>0</v>
      </c>
      <c r="F168" s="188">
        <f t="shared" si="89"/>
        <v>0</v>
      </c>
      <c r="G168" s="188">
        <f>G174</f>
        <v>0</v>
      </c>
      <c r="H168" s="188">
        <f t="shared" ref="H168:I168" si="90">H174</f>
        <v>0</v>
      </c>
      <c r="I168" s="188">
        <f t="shared" si="90"/>
        <v>0</v>
      </c>
      <c r="J168" s="181" t="e">
        <f t="shared" si="66"/>
        <v>#DIV/0!</v>
      </c>
      <c r="K168" s="188">
        <f t="shared" si="89"/>
        <v>0</v>
      </c>
      <c r="L168" s="188">
        <f t="shared" si="89"/>
        <v>0</v>
      </c>
      <c r="M168" s="188">
        <f t="shared" si="89"/>
        <v>0</v>
      </c>
      <c r="N168" s="188">
        <f t="shared" si="89"/>
        <v>0</v>
      </c>
      <c r="O168" s="188">
        <f t="shared" si="89"/>
        <v>0</v>
      </c>
      <c r="P168" s="188">
        <f t="shared" si="89"/>
        <v>0</v>
      </c>
      <c r="Q168" s="188">
        <f t="shared" ref="Q168:V168" si="91">Q174</f>
        <v>0</v>
      </c>
      <c r="R168" s="188">
        <f t="shared" si="91"/>
        <v>0</v>
      </c>
      <c r="S168" s="188">
        <f t="shared" si="91"/>
        <v>0</v>
      </c>
      <c r="T168" s="188">
        <f t="shared" si="91"/>
        <v>0</v>
      </c>
      <c r="U168" s="188">
        <f t="shared" si="91"/>
        <v>0</v>
      </c>
      <c r="V168" s="188">
        <f t="shared" si="91"/>
        <v>0</v>
      </c>
      <c r="W168" s="182"/>
      <c r="X168" s="187">
        <f t="shared" si="69"/>
        <v>0</v>
      </c>
    </row>
    <row r="169" spans="1:24" s="34" customFormat="1" ht="18.75" customHeight="1" x14ac:dyDescent="0.25">
      <c r="A169" s="141" t="s">
        <v>3</v>
      </c>
      <c r="B169" s="141" t="s">
        <v>85</v>
      </c>
      <c r="C169" s="150" t="s">
        <v>37</v>
      </c>
      <c r="D169" s="183">
        <f>'дод 2'!E43</f>
        <v>7417200</v>
      </c>
      <c r="E169" s="183">
        <f>'дод 2'!F43</f>
        <v>0</v>
      </c>
      <c r="F169" s="183">
        <f>'дод 2'!G43</f>
        <v>0</v>
      </c>
      <c r="G169" s="183">
        <f>'дод 2'!H43</f>
        <v>935099</v>
      </c>
      <c r="H169" s="183">
        <f>'дод 2'!I43</f>
        <v>0</v>
      </c>
      <c r="I169" s="183">
        <f>'дод 2'!J43</f>
        <v>0</v>
      </c>
      <c r="J169" s="184">
        <f t="shared" si="66"/>
        <v>12.607169821495981</v>
      </c>
      <c r="K169" s="183">
        <f>'дод 2'!L43</f>
        <v>0</v>
      </c>
      <c r="L169" s="183">
        <f>'дод 2'!M43</f>
        <v>0</v>
      </c>
      <c r="M169" s="183">
        <f>'дод 2'!N43</f>
        <v>0</v>
      </c>
      <c r="N169" s="183">
        <f>'дод 2'!O43</f>
        <v>0</v>
      </c>
      <c r="O169" s="183">
        <f>'дод 2'!P43</f>
        <v>0</v>
      </c>
      <c r="P169" s="183">
        <f>'дод 2'!Q43</f>
        <v>0</v>
      </c>
      <c r="Q169" s="183">
        <f>'дод 2'!R43</f>
        <v>0</v>
      </c>
      <c r="R169" s="183">
        <f>'дод 2'!S43</f>
        <v>0</v>
      </c>
      <c r="S169" s="183">
        <f>'дод 2'!T43</f>
        <v>0</v>
      </c>
      <c r="T169" s="183">
        <f>'дод 2'!U43</f>
        <v>0</v>
      </c>
      <c r="U169" s="183">
        <f>'дод 2'!V43</f>
        <v>0</v>
      </c>
      <c r="V169" s="183">
        <f>'дод 2'!W43</f>
        <v>0</v>
      </c>
      <c r="W169" s="185"/>
      <c r="X169" s="186">
        <f t="shared" si="69"/>
        <v>935099</v>
      </c>
    </row>
    <row r="170" spans="1:24" s="34" customFormat="1" ht="20.25" customHeight="1" x14ac:dyDescent="0.25">
      <c r="A170" s="141">
        <v>7413</v>
      </c>
      <c r="B170" s="141" t="s">
        <v>85</v>
      </c>
      <c r="C170" s="150" t="s">
        <v>378</v>
      </c>
      <c r="D170" s="183">
        <f>'дод 2'!E44</f>
        <v>11000000</v>
      </c>
      <c r="E170" s="183">
        <f>'дод 2'!F44</f>
        <v>0</v>
      </c>
      <c r="F170" s="183">
        <f>'дод 2'!G44</f>
        <v>0</v>
      </c>
      <c r="G170" s="183">
        <f>'дод 2'!H44</f>
        <v>3998100</v>
      </c>
      <c r="H170" s="183">
        <f>'дод 2'!I44</f>
        <v>0</v>
      </c>
      <c r="I170" s="183">
        <f>'дод 2'!J44</f>
        <v>0</v>
      </c>
      <c r="J170" s="184">
        <f t="shared" si="66"/>
        <v>36.346363636363641</v>
      </c>
      <c r="K170" s="183">
        <f>'дод 2'!L44</f>
        <v>0</v>
      </c>
      <c r="L170" s="183">
        <f>'дод 2'!M44</f>
        <v>0</v>
      </c>
      <c r="M170" s="183">
        <f>'дод 2'!N44</f>
        <v>0</v>
      </c>
      <c r="N170" s="183">
        <f>'дод 2'!O44</f>
        <v>0</v>
      </c>
      <c r="O170" s="183">
        <f>'дод 2'!P44</f>
        <v>0</v>
      </c>
      <c r="P170" s="183">
        <f>'дод 2'!Q44</f>
        <v>0</v>
      </c>
      <c r="Q170" s="183">
        <f>'дод 2'!R44</f>
        <v>0</v>
      </c>
      <c r="R170" s="183">
        <f>'дод 2'!S44</f>
        <v>0</v>
      </c>
      <c r="S170" s="183">
        <f>'дод 2'!T44</f>
        <v>0</v>
      </c>
      <c r="T170" s="183">
        <f>'дод 2'!U44</f>
        <v>0</v>
      </c>
      <c r="U170" s="183">
        <f>'дод 2'!V44</f>
        <v>0</v>
      </c>
      <c r="V170" s="183">
        <f>'дод 2'!W44</f>
        <v>0</v>
      </c>
      <c r="W170" s="185"/>
      <c r="X170" s="186">
        <f t="shared" si="69"/>
        <v>3998100</v>
      </c>
    </row>
    <row r="171" spans="1:24" s="34" customFormat="1" ht="24" customHeight="1" x14ac:dyDescent="0.25">
      <c r="A171" s="141">
        <v>7426</v>
      </c>
      <c r="B171" s="143" t="s">
        <v>416</v>
      </c>
      <c r="C171" s="150" t="s">
        <v>379</v>
      </c>
      <c r="D171" s="183">
        <f>'дод 2'!E45</f>
        <v>30742296</v>
      </c>
      <c r="E171" s="183">
        <f>'дод 2'!F45</f>
        <v>0</v>
      </c>
      <c r="F171" s="183">
        <f>'дод 2'!G45</f>
        <v>0</v>
      </c>
      <c r="G171" s="183">
        <f>'дод 2'!H45</f>
        <v>10780000</v>
      </c>
      <c r="H171" s="183">
        <f>'дод 2'!I45</f>
        <v>0</v>
      </c>
      <c r="I171" s="183">
        <f>'дод 2'!J45</f>
        <v>0</v>
      </c>
      <c r="J171" s="184">
        <f t="shared" si="66"/>
        <v>35.065695808797102</v>
      </c>
      <c r="K171" s="183">
        <f>'дод 2'!L45</f>
        <v>0</v>
      </c>
      <c r="L171" s="183">
        <f>'дод 2'!M45</f>
        <v>0</v>
      </c>
      <c r="M171" s="183">
        <f>'дод 2'!N45</f>
        <v>0</v>
      </c>
      <c r="N171" s="183">
        <f>'дод 2'!O45</f>
        <v>0</v>
      </c>
      <c r="O171" s="183">
        <f>'дод 2'!P45</f>
        <v>0</v>
      </c>
      <c r="P171" s="183">
        <f>'дод 2'!Q45</f>
        <v>0</v>
      </c>
      <c r="Q171" s="183">
        <f>'дод 2'!R45</f>
        <v>0</v>
      </c>
      <c r="R171" s="183">
        <f>'дод 2'!S45</f>
        <v>0</v>
      </c>
      <c r="S171" s="183">
        <f>'дод 2'!T45</f>
        <v>0</v>
      </c>
      <c r="T171" s="183">
        <f>'дод 2'!U45</f>
        <v>0</v>
      </c>
      <c r="U171" s="183">
        <f>'дод 2'!V45</f>
        <v>0</v>
      </c>
      <c r="V171" s="183">
        <f>'дод 2'!W45</f>
        <v>0</v>
      </c>
      <c r="W171" s="185"/>
      <c r="X171" s="186">
        <f t="shared" si="69"/>
        <v>10780000</v>
      </c>
    </row>
    <row r="172" spans="1:24" s="34" customFormat="1" ht="53.25" hidden="1" customHeight="1" x14ac:dyDescent="0.25">
      <c r="A172" s="141">
        <v>7462</v>
      </c>
      <c r="B172" s="143" t="s">
        <v>403</v>
      </c>
      <c r="C172" s="150" t="s">
        <v>402</v>
      </c>
      <c r="D172" s="183">
        <f>'дод 2'!E214</f>
        <v>0</v>
      </c>
      <c r="E172" s="183">
        <f>'дод 2'!F214</f>
        <v>0</v>
      </c>
      <c r="F172" s="183">
        <f>'дод 2'!G214</f>
        <v>0</v>
      </c>
      <c r="G172" s="183">
        <f>'дод 2'!H214</f>
        <v>0</v>
      </c>
      <c r="H172" s="183">
        <f>'дод 2'!I214</f>
        <v>0</v>
      </c>
      <c r="I172" s="183">
        <f>'дод 2'!J214</f>
        <v>0</v>
      </c>
      <c r="J172" s="184" t="e">
        <f t="shared" si="66"/>
        <v>#DIV/0!</v>
      </c>
      <c r="K172" s="183">
        <f>'дод 2'!L214</f>
        <v>0</v>
      </c>
      <c r="L172" s="183">
        <f>'дод 2'!M214</f>
        <v>0</v>
      </c>
      <c r="M172" s="183">
        <f>'дод 2'!N214</f>
        <v>0</v>
      </c>
      <c r="N172" s="183">
        <f>'дод 2'!O214</f>
        <v>0</v>
      </c>
      <c r="O172" s="183">
        <f>'дод 2'!P214</f>
        <v>0</v>
      </c>
      <c r="P172" s="183">
        <f>'дод 2'!Q214</f>
        <v>0</v>
      </c>
      <c r="Q172" s="183">
        <f>'дод 2'!R214</f>
        <v>0</v>
      </c>
      <c r="R172" s="183">
        <f>'дод 2'!S214</f>
        <v>0</v>
      </c>
      <c r="S172" s="183">
        <f>'дод 2'!T214</f>
        <v>0</v>
      </c>
      <c r="T172" s="183">
        <f>'дод 2'!U214</f>
        <v>0</v>
      </c>
      <c r="U172" s="183">
        <f>'дод 2'!V214</f>
        <v>0</v>
      </c>
      <c r="V172" s="183">
        <f>'дод 2'!W214</f>
        <v>0</v>
      </c>
      <c r="W172" s="185"/>
      <c r="X172" s="186">
        <f t="shared" si="69"/>
        <v>0</v>
      </c>
    </row>
    <row r="173" spans="1:24" s="34" customFormat="1" ht="94.5" hidden="1" customHeight="1" x14ac:dyDescent="0.25">
      <c r="A173" s="155"/>
      <c r="B173" s="155"/>
      <c r="C173" s="159" t="s">
        <v>400</v>
      </c>
      <c r="D173" s="192">
        <f>'дод 2'!E215</f>
        <v>0</v>
      </c>
      <c r="E173" s="192">
        <f>'дод 2'!F215</f>
        <v>0</v>
      </c>
      <c r="F173" s="192">
        <f>'дод 2'!G215</f>
        <v>0</v>
      </c>
      <c r="G173" s="192">
        <f>'дод 2'!H215</f>
        <v>0</v>
      </c>
      <c r="H173" s="192">
        <f>'дод 2'!I215</f>
        <v>0</v>
      </c>
      <c r="I173" s="192">
        <f>'дод 2'!J215</f>
        <v>0</v>
      </c>
      <c r="J173" s="184" t="e">
        <f t="shared" si="66"/>
        <v>#DIV/0!</v>
      </c>
      <c r="K173" s="192">
        <f>'дод 2'!L215</f>
        <v>0</v>
      </c>
      <c r="L173" s="192">
        <f>'дод 2'!M215</f>
        <v>0</v>
      </c>
      <c r="M173" s="192">
        <f>'дод 2'!N215</f>
        <v>0</v>
      </c>
      <c r="N173" s="192">
        <f>'дод 2'!O215</f>
        <v>0</v>
      </c>
      <c r="O173" s="192">
        <f>'дод 2'!P215</f>
        <v>0</v>
      </c>
      <c r="P173" s="192">
        <f>'дод 2'!Q215</f>
        <v>0</v>
      </c>
      <c r="Q173" s="192">
        <f>'дод 2'!R215</f>
        <v>0</v>
      </c>
      <c r="R173" s="192">
        <f>'дод 2'!S215</f>
        <v>0</v>
      </c>
      <c r="S173" s="192">
        <f>'дод 2'!T215</f>
        <v>0</v>
      </c>
      <c r="T173" s="192">
        <f>'дод 2'!U215</f>
        <v>0</v>
      </c>
      <c r="U173" s="192">
        <f>'дод 2'!V215</f>
        <v>0</v>
      </c>
      <c r="V173" s="192">
        <f>'дод 2'!W215</f>
        <v>0</v>
      </c>
      <c r="W173" s="185"/>
      <c r="X173" s="186">
        <f t="shared" si="69"/>
        <v>0</v>
      </c>
    </row>
    <row r="174" spans="1:24" s="34" customFormat="1" ht="63" hidden="1" customHeight="1" x14ac:dyDescent="0.25">
      <c r="A174" s="155"/>
      <c r="B174" s="155"/>
      <c r="C174" s="159" t="s">
        <v>447</v>
      </c>
      <c r="D174" s="192">
        <f>'дод 2'!E216</f>
        <v>0</v>
      </c>
      <c r="E174" s="192">
        <f>'дод 2'!F216</f>
        <v>0</v>
      </c>
      <c r="F174" s="192">
        <f>'дод 2'!G216</f>
        <v>0</v>
      </c>
      <c r="G174" s="192">
        <f>'дод 2'!H216</f>
        <v>0</v>
      </c>
      <c r="H174" s="192">
        <f>'дод 2'!I216</f>
        <v>0</v>
      </c>
      <c r="I174" s="192">
        <f>'дод 2'!J216</f>
        <v>0</v>
      </c>
      <c r="J174" s="184" t="e">
        <f t="shared" si="66"/>
        <v>#DIV/0!</v>
      </c>
      <c r="K174" s="192">
        <f>'дод 2'!L216</f>
        <v>0</v>
      </c>
      <c r="L174" s="192">
        <f>'дод 2'!M216</f>
        <v>0</v>
      </c>
      <c r="M174" s="192">
        <f>'дод 2'!N216</f>
        <v>0</v>
      </c>
      <c r="N174" s="192">
        <f>'дод 2'!O216</f>
        <v>0</v>
      </c>
      <c r="O174" s="192">
        <f>'дод 2'!P216</f>
        <v>0</v>
      </c>
      <c r="P174" s="192">
        <f>'дод 2'!Q216</f>
        <v>0</v>
      </c>
      <c r="Q174" s="192">
        <f>'дод 2'!R216</f>
        <v>0</v>
      </c>
      <c r="R174" s="192">
        <f>'дод 2'!S216</f>
        <v>0</v>
      </c>
      <c r="S174" s="192">
        <f>'дод 2'!T216</f>
        <v>0</v>
      </c>
      <c r="T174" s="192">
        <f>'дод 2'!U216</f>
        <v>0</v>
      </c>
      <c r="U174" s="192">
        <f>'дод 2'!V216</f>
        <v>0</v>
      </c>
      <c r="V174" s="192">
        <f>'дод 2'!W216</f>
        <v>0</v>
      </c>
      <c r="W174" s="185"/>
      <c r="X174" s="186">
        <f t="shared" si="69"/>
        <v>0</v>
      </c>
    </row>
    <row r="175" spans="1:24" s="34" customFormat="1" ht="18" customHeight="1" x14ac:dyDescent="0.25">
      <c r="A175" s="143" t="s">
        <v>454</v>
      </c>
      <c r="B175" s="143" t="s">
        <v>403</v>
      </c>
      <c r="C175" s="150" t="s">
        <v>460</v>
      </c>
      <c r="D175" s="183">
        <f>'дод 2'!E46</f>
        <v>2725480</v>
      </c>
      <c r="E175" s="183">
        <f>'дод 2'!F46</f>
        <v>0</v>
      </c>
      <c r="F175" s="183">
        <f>'дод 2'!G46</f>
        <v>0</v>
      </c>
      <c r="G175" s="183">
        <f>'дод 2'!H46</f>
        <v>0</v>
      </c>
      <c r="H175" s="183">
        <f>'дод 2'!I46</f>
        <v>0</v>
      </c>
      <c r="I175" s="183">
        <f>'дод 2'!J46</f>
        <v>0</v>
      </c>
      <c r="J175" s="184">
        <f t="shared" si="66"/>
        <v>0</v>
      </c>
      <c r="K175" s="183">
        <f>'дод 2'!L46</f>
        <v>0</v>
      </c>
      <c r="L175" s="183">
        <f>'дод 2'!M46</f>
        <v>0</v>
      </c>
      <c r="M175" s="183">
        <f>'дод 2'!N46</f>
        <v>0</v>
      </c>
      <c r="N175" s="183">
        <f>'дод 2'!O46</f>
        <v>0</v>
      </c>
      <c r="O175" s="183">
        <f>'дод 2'!P46</f>
        <v>0</v>
      </c>
      <c r="P175" s="183">
        <f>'дод 2'!Q46</f>
        <v>0</v>
      </c>
      <c r="Q175" s="183">
        <f>'дод 2'!R46</f>
        <v>0</v>
      </c>
      <c r="R175" s="183">
        <f>'дод 2'!S46</f>
        <v>0</v>
      </c>
      <c r="S175" s="183">
        <f>'дод 2'!T46</f>
        <v>0</v>
      </c>
      <c r="T175" s="183">
        <f>'дод 2'!U46</f>
        <v>0</v>
      </c>
      <c r="U175" s="183">
        <f>'дод 2'!V46</f>
        <v>0</v>
      </c>
      <c r="V175" s="183">
        <f>'дод 2'!W46</f>
        <v>0</v>
      </c>
      <c r="W175" s="185"/>
      <c r="X175" s="186">
        <f t="shared" si="69"/>
        <v>0</v>
      </c>
    </row>
    <row r="176" spans="1:24" s="32" customFormat="1" ht="18.75" customHeight="1" x14ac:dyDescent="0.25">
      <c r="A176" s="145" t="s">
        <v>240</v>
      </c>
      <c r="B176" s="163"/>
      <c r="C176" s="164" t="s">
        <v>241</v>
      </c>
      <c r="D176" s="180">
        <f>D177</f>
        <v>10400000</v>
      </c>
      <c r="E176" s="180">
        <f t="shared" ref="E176:V176" si="92">E177</f>
        <v>0</v>
      </c>
      <c r="F176" s="180">
        <f t="shared" si="92"/>
        <v>0</v>
      </c>
      <c r="G176" s="180">
        <f>G177</f>
        <v>771990.81</v>
      </c>
      <c r="H176" s="180">
        <f t="shared" si="92"/>
        <v>0</v>
      </c>
      <c r="I176" s="180">
        <f t="shared" si="92"/>
        <v>0</v>
      </c>
      <c r="J176" s="181">
        <f t="shared" si="66"/>
        <v>7.4229885576923085</v>
      </c>
      <c r="K176" s="180">
        <f t="shared" si="92"/>
        <v>0</v>
      </c>
      <c r="L176" s="180">
        <f t="shared" si="92"/>
        <v>0</v>
      </c>
      <c r="M176" s="180">
        <f t="shared" si="92"/>
        <v>0</v>
      </c>
      <c r="N176" s="180">
        <f t="shared" si="92"/>
        <v>0</v>
      </c>
      <c r="O176" s="180">
        <f t="shared" si="92"/>
        <v>0</v>
      </c>
      <c r="P176" s="180">
        <f t="shared" si="92"/>
        <v>0</v>
      </c>
      <c r="Q176" s="180">
        <f t="shared" si="92"/>
        <v>0</v>
      </c>
      <c r="R176" s="180">
        <f t="shared" si="92"/>
        <v>0</v>
      </c>
      <c r="S176" s="180">
        <f t="shared" si="92"/>
        <v>0</v>
      </c>
      <c r="T176" s="180">
        <f t="shared" si="92"/>
        <v>0</v>
      </c>
      <c r="U176" s="180">
        <f t="shared" si="92"/>
        <v>0</v>
      </c>
      <c r="V176" s="180">
        <f t="shared" si="92"/>
        <v>0</v>
      </c>
      <c r="W176" s="182"/>
      <c r="X176" s="187">
        <f t="shared" si="69"/>
        <v>771990.81</v>
      </c>
    </row>
    <row r="177" spans="1:24" ht="37.5" customHeight="1" x14ac:dyDescent="0.25">
      <c r="A177" s="161" t="s">
        <v>238</v>
      </c>
      <c r="B177" s="161" t="s">
        <v>239</v>
      </c>
      <c r="C177" s="166" t="s">
        <v>237</v>
      </c>
      <c r="D177" s="183">
        <f>'дод 2'!E47+'дод 2'!E217</f>
        <v>10400000</v>
      </c>
      <c r="E177" s="183">
        <f>'дод 2'!F47+'дод 2'!F217</f>
        <v>0</v>
      </c>
      <c r="F177" s="183">
        <f>'дод 2'!G47+'дод 2'!G217</f>
        <v>0</v>
      </c>
      <c r="G177" s="183">
        <f>'дод 2'!H47+'дод 2'!H217</f>
        <v>771990.81</v>
      </c>
      <c r="H177" s="183">
        <f>'дод 2'!I47+'дод 2'!I217</f>
        <v>0</v>
      </c>
      <c r="I177" s="183">
        <f>'дод 2'!J47+'дод 2'!J217</f>
        <v>0</v>
      </c>
      <c r="J177" s="184">
        <f t="shared" si="66"/>
        <v>7.4229885576923085</v>
      </c>
      <c r="K177" s="183">
        <f>'дод 2'!L47+'дод 2'!L217</f>
        <v>0</v>
      </c>
      <c r="L177" s="183">
        <f>'дод 2'!M47+'дод 2'!M217</f>
        <v>0</v>
      </c>
      <c r="M177" s="183">
        <f>'дод 2'!N47+'дод 2'!N217</f>
        <v>0</v>
      </c>
      <c r="N177" s="183">
        <f>'дод 2'!O47+'дод 2'!O217</f>
        <v>0</v>
      </c>
      <c r="O177" s="183">
        <f>'дод 2'!P47+'дод 2'!P217</f>
        <v>0</v>
      </c>
      <c r="P177" s="183">
        <f>'дод 2'!Q47+'дод 2'!Q217</f>
        <v>0</v>
      </c>
      <c r="Q177" s="183">
        <f>'дод 2'!R47+'дод 2'!R217</f>
        <v>0</v>
      </c>
      <c r="R177" s="183">
        <f>'дод 2'!S47+'дод 2'!S217</f>
        <v>0</v>
      </c>
      <c r="S177" s="183">
        <f>'дод 2'!T47+'дод 2'!T217</f>
        <v>0</v>
      </c>
      <c r="T177" s="183">
        <f>'дод 2'!U47+'дод 2'!U217</f>
        <v>0</v>
      </c>
      <c r="U177" s="183">
        <f>'дод 2'!V47+'дод 2'!V217</f>
        <v>0</v>
      </c>
      <c r="V177" s="183">
        <f>'дод 2'!W47+'дод 2'!W217</f>
        <v>0</v>
      </c>
      <c r="W177" s="185"/>
      <c r="X177" s="186">
        <f t="shared" si="69"/>
        <v>771990.81</v>
      </c>
    </row>
    <row r="178" spans="1:24" s="32" customFormat="1" ht="31.5" customHeight="1" x14ac:dyDescent="0.25">
      <c r="A178" s="144" t="s">
        <v>89</v>
      </c>
      <c r="B178" s="163"/>
      <c r="C178" s="164" t="s">
        <v>424</v>
      </c>
      <c r="D178" s="180">
        <f>D180+D181+D183+D184+D185+D187+D188+D189</f>
        <v>8663776</v>
      </c>
      <c r="E178" s="180">
        <f t="shared" ref="E178:P178" si="93">E180+E181+E183+E184+E185+E187+E188+E189</f>
        <v>0</v>
      </c>
      <c r="F178" s="180">
        <f t="shared" si="93"/>
        <v>0</v>
      </c>
      <c r="G178" s="180">
        <f>G180+G181+G183+G184+G185+G187+G188+G189</f>
        <v>658171.46</v>
      </c>
      <c r="H178" s="180">
        <f t="shared" ref="H178:I178" si="94">H180+H181+H183+H184+H185+H187+H188+H189</f>
        <v>0</v>
      </c>
      <c r="I178" s="180">
        <f t="shared" si="94"/>
        <v>0</v>
      </c>
      <c r="J178" s="181">
        <f t="shared" si="66"/>
        <v>7.5968199085479586</v>
      </c>
      <c r="K178" s="180">
        <f t="shared" si="93"/>
        <v>228422976.12</v>
      </c>
      <c r="L178" s="180">
        <f t="shared" si="93"/>
        <v>213764952.12</v>
      </c>
      <c r="M178" s="180">
        <f t="shared" si="93"/>
        <v>1284090</v>
      </c>
      <c r="N178" s="180">
        <f t="shared" si="93"/>
        <v>0</v>
      </c>
      <c r="O178" s="180">
        <f t="shared" si="93"/>
        <v>0</v>
      </c>
      <c r="P178" s="180">
        <f t="shared" si="93"/>
        <v>227138886.12</v>
      </c>
      <c r="Q178" s="180">
        <f t="shared" ref="Q178:V178" si="95">Q180+Q181+Q183+Q184+Q185+Q187+Q188+Q189</f>
        <v>3291755.24</v>
      </c>
      <c r="R178" s="180">
        <f t="shared" si="95"/>
        <v>57827.519999999997</v>
      </c>
      <c r="S178" s="180">
        <f t="shared" si="95"/>
        <v>102167.72</v>
      </c>
      <c r="T178" s="180">
        <f t="shared" si="95"/>
        <v>0</v>
      </c>
      <c r="U178" s="180">
        <f t="shared" si="95"/>
        <v>0</v>
      </c>
      <c r="V178" s="180">
        <f t="shared" si="95"/>
        <v>3189587.52</v>
      </c>
      <c r="W178" s="182">
        <f t="shared" si="68"/>
        <v>1.4410788686470424</v>
      </c>
      <c r="X178" s="187">
        <f t="shared" si="69"/>
        <v>3949926.7</v>
      </c>
    </row>
    <row r="179" spans="1:24" s="33" customFormat="1" ht="16.5" customHeight="1" x14ac:dyDescent="0.3">
      <c r="A179" s="146"/>
      <c r="B179" s="146"/>
      <c r="C179" s="170" t="s">
        <v>422</v>
      </c>
      <c r="D179" s="188">
        <f>D182+D186</f>
        <v>0</v>
      </c>
      <c r="E179" s="188">
        <f t="shared" ref="E179:P179" si="96">E182+E186</f>
        <v>0</v>
      </c>
      <c r="F179" s="188">
        <f t="shared" si="96"/>
        <v>0</v>
      </c>
      <c r="G179" s="188">
        <f>G182+G186</f>
        <v>0</v>
      </c>
      <c r="H179" s="188">
        <f t="shared" ref="H179:I179" si="97">H182+H186</f>
        <v>0</v>
      </c>
      <c r="I179" s="188">
        <f t="shared" si="97"/>
        <v>0</v>
      </c>
      <c r="J179" s="189"/>
      <c r="K179" s="188">
        <f t="shared" si="96"/>
        <v>127771665.12</v>
      </c>
      <c r="L179" s="188">
        <f t="shared" si="96"/>
        <v>127771665.12</v>
      </c>
      <c r="M179" s="188">
        <f t="shared" si="96"/>
        <v>0</v>
      </c>
      <c r="N179" s="188">
        <f t="shared" si="96"/>
        <v>0</v>
      </c>
      <c r="O179" s="188">
        <f t="shared" si="96"/>
        <v>0</v>
      </c>
      <c r="P179" s="188">
        <f t="shared" si="96"/>
        <v>127771665.12</v>
      </c>
      <c r="Q179" s="188">
        <f t="shared" ref="Q179:V179" si="98">Q182+Q186</f>
        <v>0</v>
      </c>
      <c r="R179" s="188">
        <f t="shared" si="98"/>
        <v>0</v>
      </c>
      <c r="S179" s="188">
        <f t="shared" si="98"/>
        <v>0</v>
      </c>
      <c r="T179" s="188">
        <f t="shared" si="98"/>
        <v>0</v>
      </c>
      <c r="U179" s="188">
        <f t="shared" si="98"/>
        <v>0</v>
      </c>
      <c r="V179" s="188">
        <f t="shared" si="98"/>
        <v>0</v>
      </c>
      <c r="W179" s="190">
        <f t="shared" si="68"/>
        <v>0</v>
      </c>
      <c r="X179" s="191">
        <f t="shared" si="69"/>
        <v>0</v>
      </c>
    </row>
    <row r="180" spans="1:24" ht="33" customHeight="1" x14ac:dyDescent="0.25">
      <c r="A180" s="141" t="s">
        <v>4</v>
      </c>
      <c r="B180" s="141" t="s">
        <v>88</v>
      </c>
      <c r="C180" s="150" t="s">
        <v>24</v>
      </c>
      <c r="D180" s="183">
        <f>'дод 2'!E48+'дод 2'!E261</f>
        <v>975000</v>
      </c>
      <c r="E180" s="183">
        <f>'дод 2'!F48+'дод 2'!F261</f>
        <v>0</v>
      </c>
      <c r="F180" s="183">
        <f>'дод 2'!G48+'дод 2'!G261</f>
        <v>0</v>
      </c>
      <c r="G180" s="183">
        <f>'дод 2'!H48+'дод 2'!H261</f>
        <v>3500</v>
      </c>
      <c r="H180" s="183">
        <f>'дод 2'!I48+'дод 2'!I261</f>
        <v>0</v>
      </c>
      <c r="I180" s="183">
        <f>'дод 2'!J48+'дод 2'!J261</f>
        <v>0</v>
      </c>
      <c r="J180" s="184">
        <f t="shared" si="66"/>
        <v>0.35897435897435898</v>
      </c>
      <c r="K180" s="183">
        <f>'дод 2'!L48+'дод 2'!L261</f>
        <v>0</v>
      </c>
      <c r="L180" s="183">
        <f>'дод 2'!M48+'дод 2'!M261</f>
        <v>0</v>
      </c>
      <c r="M180" s="183">
        <f>'дод 2'!N48+'дод 2'!N261</f>
        <v>0</v>
      </c>
      <c r="N180" s="183">
        <f>'дод 2'!O48+'дод 2'!O261</f>
        <v>0</v>
      </c>
      <c r="O180" s="183">
        <f>'дод 2'!P48+'дод 2'!P261</f>
        <v>0</v>
      </c>
      <c r="P180" s="183">
        <f>'дод 2'!Q48+'дод 2'!Q261</f>
        <v>0</v>
      </c>
      <c r="Q180" s="183">
        <f>'дод 2'!R48+'дод 2'!R261</f>
        <v>0</v>
      </c>
      <c r="R180" s="183">
        <f>'дод 2'!S48+'дод 2'!S261</f>
        <v>0</v>
      </c>
      <c r="S180" s="183">
        <f>'дод 2'!T48+'дод 2'!T261</f>
        <v>0</v>
      </c>
      <c r="T180" s="183">
        <f>'дод 2'!U48+'дод 2'!U261</f>
        <v>0</v>
      </c>
      <c r="U180" s="183">
        <f>'дод 2'!V48+'дод 2'!V261</f>
        <v>0</v>
      </c>
      <c r="V180" s="183">
        <f>'дод 2'!W48+'дод 2'!W261</f>
        <v>0</v>
      </c>
      <c r="W180" s="185"/>
      <c r="X180" s="186">
        <f t="shared" si="69"/>
        <v>3500</v>
      </c>
    </row>
    <row r="181" spans="1:24" ht="20.25" customHeight="1" x14ac:dyDescent="0.25">
      <c r="A181" s="141" t="s">
        <v>2</v>
      </c>
      <c r="B181" s="141" t="s">
        <v>87</v>
      </c>
      <c r="C181" s="150" t="s">
        <v>421</v>
      </c>
      <c r="D181" s="183">
        <f>'дод 2'!E98+'дод 2'!E132+'дод 2'!E190+'дод 2'!E218+'дод 2'!E244+'дод 2'!E271</f>
        <v>5062107</v>
      </c>
      <c r="E181" s="183">
        <f>'дод 2'!F98+'дод 2'!F132+'дод 2'!F190+'дод 2'!F218+'дод 2'!F244+'дод 2'!F271</f>
        <v>0</v>
      </c>
      <c r="F181" s="183">
        <f>'дод 2'!G98+'дод 2'!G132+'дод 2'!G190+'дод 2'!G218+'дод 2'!G244+'дод 2'!G271</f>
        <v>0</v>
      </c>
      <c r="G181" s="183">
        <f>'дод 2'!H98+'дод 2'!H132+'дод 2'!H190+'дод 2'!H218+'дод 2'!H244+'дод 2'!H271</f>
        <v>451990.74999999994</v>
      </c>
      <c r="H181" s="183">
        <f>'дод 2'!I98+'дод 2'!I132+'дод 2'!I190+'дод 2'!I218+'дод 2'!I244+'дод 2'!I271</f>
        <v>0</v>
      </c>
      <c r="I181" s="183">
        <f>'дод 2'!J98+'дод 2'!J132+'дод 2'!J190+'дод 2'!J218+'дод 2'!J244+'дод 2'!J271</f>
        <v>0</v>
      </c>
      <c r="J181" s="184">
        <f t="shared" si="66"/>
        <v>8.9289054933054537</v>
      </c>
      <c r="K181" s="183">
        <f>'дод 2'!L98+'дод 2'!L132+'дод 2'!L190+'дод 2'!L218+'дод 2'!L244+'дод 2'!L271</f>
        <v>159385986.12</v>
      </c>
      <c r="L181" s="183">
        <f>'дод 2'!M98+'дод 2'!M132+'дод 2'!M190+'дод 2'!M218+'дод 2'!M244+'дод 2'!M271</f>
        <v>147912052.12</v>
      </c>
      <c r="M181" s="183">
        <f>'дод 2'!N98+'дод 2'!N132+'дод 2'!N190+'дод 2'!N218+'дод 2'!N244+'дод 2'!N271</f>
        <v>0</v>
      </c>
      <c r="N181" s="183">
        <f>'дод 2'!O98+'дод 2'!O132+'дод 2'!O190+'дод 2'!O218+'дод 2'!O244+'дод 2'!O271</f>
        <v>0</v>
      </c>
      <c r="O181" s="183">
        <f>'дод 2'!P98+'дод 2'!P132+'дод 2'!P190+'дод 2'!P218+'дод 2'!P244+'дод 2'!P271</f>
        <v>0</v>
      </c>
      <c r="P181" s="183">
        <f>'дод 2'!Q98+'дод 2'!Q132+'дод 2'!Q190+'дод 2'!Q218+'дод 2'!Q244+'дод 2'!Q271</f>
        <v>159385986.12</v>
      </c>
      <c r="Q181" s="183">
        <f>'дод 2'!R98+'дод 2'!R132+'дод 2'!R190+'дод 2'!R218+'дод 2'!R244+'дод 2'!R271</f>
        <v>3189587.52</v>
      </c>
      <c r="R181" s="183">
        <f>'дод 2'!S98+'дод 2'!S132+'дод 2'!S190+'дод 2'!S218+'дод 2'!S244+'дод 2'!S271</f>
        <v>57827.519999999997</v>
      </c>
      <c r="S181" s="183">
        <f>'дод 2'!T98+'дод 2'!T132+'дод 2'!T190+'дод 2'!T218+'дод 2'!T244+'дод 2'!T271</f>
        <v>0</v>
      </c>
      <c r="T181" s="183">
        <f>'дод 2'!U98+'дод 2'!U132+'дод 2'!U190+'дод 2'!U218+'дод 2'!U244+'дод 2'!U271</f>
        <v>0</v>
      </c>
      <c r="U181" s="183">
        <f>'дод 2'!V98+'дод 2'!V132+'дод 2'!V190+'дод 2'!V218+'дод 2'!V244+'дод 2'!V271</f>
        <v>0</v>
      </c>
      <c r="V181" s="183">
        <f>'дод 2'!W98+'дод 2'!W132+'дод 2'!W190+'дод 2'!W218+'дод 2'!W244+'дод 2'!W271</f>
        <v>3189587.52</v>
      </c>
      <c r="W181" s="185">
        <f t="shared" si="68"/>
        <v>2.0011718706552992</v>
      </c>
      <c r="X181" s="186">
        <f t="shared" si="69"/>
        <v>3641578.27</v>
      </c>
    </row>
    <row r="182" spans="1:24" s="34" customFormat="1" ht="17.25" customHeight="1" x14ac:dyDescent="0.25">
      <c r="A182" s="155"/>
      <c r="B182" s="155"/>
      <c r="C182" s="175" t="s">
        <v>422</v>
      </c>
      <c r="D182" s="192">
        <f>'дод 2'!E133+'дод 2'!E245</f>
        <v>0</v>
      </c>
      <c r="E182" s="192">
        <f>'дод 2'!F133+'дод 2'!F245</f>
        <v>0</v>
      </c>
      <c r="F182" s="192">
        <f>'дод 2'!G133+'дод 2'!G245</f>
        <v>0</v>
      </c>
      <c r="G182" s="192">
        <f>'дод 2'!H133+'дод 2'!H245</f>
        <v>0</v>
      </c>
      <c r="H182" s="192">
        <f>'дод 2'!I133+'дод 2'!I245</f>
        <v>0</v>
      </c>
      <c r="I182" s="192">
        <f>'дод 2'!J133+'дод 2'!J245</f>
        <v>0</v>
      </c>
      <c r="J182" s="193"/>
      <c r="K182" s="192">
        <f>'дод 2'!L133+'дод 2'!L245</f>
        <v>101521665.12</v>
      </c>
      <c r="L182" s="192">
        <f>'дод 2'!M133+'дод 2'!M245</f>
        <v>101521665.12</v>
      </c>
      <c r="M182" s="192">
        <f>'дод 2'!N133+'дод 2'!N245</f>
        <v>0</v>
      </c>
      <c r="N182" s="192">
        <f>'дод 2'!O133+'дод 2'!O245</f>
        <v>0</v>
      </c>
      <c r="O182" s="192">
        <f>'дод 2'!P133+'дод 2'!P245</f>
        <v>0</v>
      </c>
      <c r="P182" s="192">
        <f>'дод 2'!Q133+'дод 2'!Q245</f>
        <v>101521665.12</v>
      </c>
      <c r="Q182" s="192">
        <f>'дод 2'!R133+'дод 2'!R245</f>
        <v>0</v>
      </c>
      <c r="R182" s="192">
        <f>'дод 2'!S133+'дод 2'!S245</f>
        <v>0</v>
      </c>
      <c r="S182" s="192">
        <f>'дод 2'!T133+'дод 2'!T245</f>
        <v>0</v>
      </c>
      <c r="T182" s="192">
        <f>'дод 2'!U133+'дод 2'!U245</f>
        <v>0</v>
      </c>
      <c r="U182" s="192">
        <f>'дод 2'!V133+'дод 2'!V245</f>
        <v>0</v>
      </c>
      <c r="V182" s="192">
        <f>'дод 2'!W133+'дод 2'!W245</f>
        <v>0</v>
      </c>
      <c r="W182" s="195">
        <f t="shared" si="68"/>
        <v>0</v>
      </c>
      <c r="X182" s="194">
        <f t="shared" si="69"/>
        <v>0</v>
      </c>
    </row>
    <row r="183" spans="1:24" ht="33.75" customHeight="1" x14ac:dyDescent="0.25">
      <c r="A183" s="141" t="s">
        <v>270</v>
      </c>
      <c r="B183" s="141" t="s">
        <v>83</v>
      </c>
      <c r="C183" s="150" t="s">
        <v>349</v>
      </c>
      <c r="D183" s="183">
        <f>'дод 2'!E262</f>
        <v>0</v>
      </c>
      <c r="E183" s="183">
        <f>'дод 2'!F262</f>
        <v>0</v>
      </c>
      <c r="F183" s="183">
        <f>'дод 2'!G262</f>
        <v>0</v>
      </c>
      <c r="G183" s="183">
        <f>'дод 2'!H262</f>
        <v>0</v>
      </c>
      <c r="H183" s="183">
        <f>'дод 2'!I262</f>
        <v>0</v>
      </c>
      <c r="I183" s="183">
        <f>'дод 2'!J262</f>
        <v>0</v>
      </c>
      <c r="J183" s="184"/>
      <c r="K183" s="183">
        <f>'дод 2'!L262</f>
        <v>20000</v>
      </c>
      <c r="L183" s="183">
        <f>'дод 2'!M262</f>
        <v>20000</v>
      </c>
      <c r="M183" s="183">
        <f>'дод 2'!N262</f>
        <v>0</v>
      </c>
      <c r="N183" s="183">
        <f>'дод 2'!O262</f>
        <v>0</v>
      </c>
      <c r="O183" s="183">
        <f>'дод 2'!P262</f>
        <v>0</v>
      </c>
      <c r="P183" s="183">
        <f>'дод 2'!Q262</f>
        <v>20000</v>
      </c>
      <c r="Q183" s="183">
        <f>'дод 2'!R262</f>
        <v>0</v>
      </c>
      <c r="R183" s="183">
        <f>'дод 2'!S262</f>
        <v>0</v>
      </c>
      <c r="S183" s="183">
        <f>'дод 2'!T262</f>
        <v>0</v>
      </c>
      <c r="T183" s="183">
        <f>'дод 2'!U262</f>
        <v>0</v>
      </c>
      <c r="U183" s="183">
        <f>'дод 2'!V262</f>
        <v>0</v>
      </c>
      <c r="V183" s="183">
        <f>'дод 2'!W262</f>
        <v>0</v>
      </c>
      <c r="W183" s="185">
        <f t="shared" si="68"/>
        <v>0</v>
      </c>
      <c r="X183" s="186">
        <f t="shared" si="69"/>
        <v>0</v>
      </c>
    </row>
    <row r="184" spans="1:24" ht="69.75" customHeight="1" x14ac:dyDescent="0.25">
      <c r="A184" s="141" t="s">
        <v>272</v>
      </c>
      <c r="B184" s="141" t="s">
        <v>83</v>
      </c>
      <c r="C184" s="150" t="s">
        <v>273</v>
      </c>
      <c r="D184" s="183">
        <f>'дод 2'!E263</f>
        <v>0</v>
      </c>
      <c r="E184" s="183">
        <f>'дод 2'!F263</f>
        <v>0</v>
      </c>
      <c r="F184" s="183">
        <f>'дод 2'!G263</f>
        <v>0</v>
      </c>
      <c r="G184" s="183">
        <f>'дод 2'!H263</f>
        <v>0</v>
      </c>
      <c r="H184" s="183">
        <f>'дод 2'!I263</f>
        <v>0</v>
      </c>
      <c r="I184" s="183">
        <f>'дод 2'!J263</f>
        <v>0</v>
      </c>
      <c r="J184" s="184"/>
      <c r="K184" s="183">
        <f>'дод 2'!L263</f>
        <v>45000</v>
      </c>
      <c r="L184" s="183">
        <f>'дод 2'!M263</f>
        <v>45000</v>
      </c>
      <c r="M184" s="183">
        <f>'дод 2'!N263</f>
        <v>0</v>
      </c>
      <c r="N184" s="183">
        <f>'дод 2'!O263</f>
        <v>0</v>
      </c>
      <c r="O184" s="183">
        <f>'дод 2'!P263</f>
        <v>0</v>
      </c>
      <c r="P184" s="183">
        <f>'дод 2'!Q263</f>
        <v>45000</v>
      </c>
      <c r="Q184" s="183">
        <f>'дод 2'!R263</f>
        <v>0</v>
      </c>
      <c r="R184" s="183">
        <f>'дод 2'!S263</f>
        <v>0</v>
      </c>
      <c r="S184" s="183">
        <f>'дод 2'!T263</f>
        <v>0</v>
      </c>
      <c r="T184" s="183">
        <f>'дод 2'!U263</f>
        <v>0</v>
      </c>
      <c r="U184" s="183">
        <f>'дод 2'!V263</f>
        <v>0</v>
      </c>
      <c r="V184" s="183">
        <f>'дод 2'!W263</f>
        <v>0</v>
      </c>
      <c r="W184" s="185">
        <f t="shared" si="68"/>
        <v>0</v>
      </c>
      <c r="X184" s="186">
        <f t="shared" si="69"/>
        <v>0</v>
      </c>
    </row>
    <row r="185" spans="1:24" ht="30.75" customHeight="1" x14ac:dyDescent="0.25">
      <c r="A185" s="141" t="s">
        <v>5</v>
      </c>
      <c r="B185" s="141" t="s">
        <v>83</v>
      </c>
      <c r="C185" s="150" t="s">
        <v>469</v>
      </c>
      <c r="D185" s="183">
        <f>'дод 2'!E49+'дод 2'!E219</f>
        <v>0</v>
      </c>
      <c r="E185" s="183">
        <f>'дод 2'!F49+'дод 2'!F219</f>
        <v>0</v>
      </c>
      <c r="F185" s="183">
        <f>'дод 2'!G49+'дод 2'!G219</f>
        <v>0</v>
      </c>
      <c r="G185" s="183">
        <f>'дод 2'!H49+'дод 2'!H219</f>
        <v>0</v>
      </c>
      <c r="H185" s="183">
        <f>'дод 2'!I49+'дод 2'!I219</f>
        <v>0</v>
      </c>
      <c r="I185" s="183">
        <f>'дод 2'!J49+'дод 2'!J219</f>
        <v>0</v>
      </c>
      <c r="J185" s="184"/>
      <c r="K185" s="183">
        <f>'дод 2'!L49+'дод 2'!L219</f>
        <v>65787900</v>
      </c>
      <c r="L185" s="183">
        <f>'дод 2'!M49+'дод 2'!M219</f>
        <v>65787900</v>
      </c>
      <c r="M185" s="183">
        <f>'дод 2'!N49+'дод 2'!N219</f>
        <v>0</v>
      </c>
      <c r="N185" s="183">
        <f>'дод 2'!O49+'дод 2'!O219</f>
        <v>0</v>
      </c>
      <c r="O185" s="183">
        <f>'дод 2'!P49+'дод 2'!P219</f>
        <v>0</v>
      </c>
      <c r="P185" s="183">
        <f>'дод 2'!Q49+'дод 2'!Q219</f>
        <v>65787900</v>
      </c>
      <c r="Q185" s="183">
        <f>'дод 2'!R49+'дод 2'!R219</f>
        <v>0</v>
      </c>
      <c r="R185" s="183">
        <f>'дод 2'!S49+'дод 2'!S219</f>
        <v>0</v>
      </c>
      <c r="S185" s="183">
        <f>'дод 2'!T49+'дод 2'!T219</f>
        <v>0</v>
      </c>
      <c r="T185" s="183">
        <f>'дод 2'!U49+'дод 2'!U219</f>
        <v>0</v>
      </c>
      <c r="U185" s="183">
        <f>'дод 2'!V49+'дод 2'!V219</f>
        <v>0</v>
      </c>
      <c r="V185" s="183">
        <f>'дод 2'!W49+'дод 2'!W219</f>
        <v>0</v>
      </c>
      <c r="W185" s="185">
        <f t="shared" si="68"/>
        <v>0</v>
      </c>
      <c r="X185" s="186">
        <f t="shared" si="69"/>
        <v>0</v>
      </c>
    </row>
    <row r="186" spans="1:24" s="34" customFormat="1" ht="16.5" customHeight="1" x14ac:dyDescent="0.25">
      <c r="A186" s="155"/>
      <c r="B186" s="155"/>
      <c r="C186" s="175" t="s">
        <v>422</v>
      </c>
      <c r="D186" s="192">
        <f>'дод 2'!E220</f>
        <v>0</v>
      </c>
      <c r="E186" s="192">
        <f>'дод 2'!F220</f>
        <v>0</v>
      </c>
      <c r="F186" s="192">
        <f>'дод 2'!G220</f>
        <v>0</v>
      </c>
      <c r="G186" s="192">
        <f>'дод 2'!H220</f>
        <v>0</v>
      </c>
      <c r="H186" s="192">
        <f>'дод 2'!I220</f>
        <v>0</v>
      </c>
      <c r="I186" s="192">
        <f>'дод 2'!J220</f>
        <v>0</v>
      </c>
      <c r="J186" s="193"/>
      <c r="K186" s="192">
        <f>'дод 2'!L220</f>
        <v>26250000</v>
      </c>
      <c r="L186" s="192">
        <f>'дод 2'!M220</f>
        <v>26250000</v>
      </c>
      <c r="M186" s="192">
        <f>'дод 2'!N220</f>
        <v>0</v>
      </c>
      <c r="N186" s="192">
        <f>'дод 2'!O220</f>
        <v>0</v>
      </c>
      <c r="O186" s="192">
        <f>'дод 2'!P220</f>
        <v>0</v>
      </c>
      <c r="P186" s="192">
        <f>'дод 2'!Q220</f>
        <v>26250000</v>
      </c>
      <c r="Q186" s="192">
        <f>'дод 2'!R220</f>
        <v>0</v>
      </c>
      <c r="R186" s="192">
        <f>'дод 2'!S220</f>
        <v>0</v>
      </c>
      <c r="S186" s="192">
        <f>'дод 2'!T220</f>
        <v>0</v>
      </c>
      <c r="T186" s="192">
        <f>'дод 2'!U220</f>
        <v>0</v>
      </c>
      <c r="U186" s="192">
        <f>'дод 2'!V220</f>
        <v>0</v>
      </c>
      <c r="V186" s="192">
        <f>'дод 2'!W220</f>
        <v>0</v>
      </c>
      <c r="W186" s="185">
        <f t="shared" si="68"/>
        <v>0</v>
      </c>
      <c r="X186" s="194">
        <f t="shared" si="69"/>
        <v>0</v>
      </c>
    </row>
    <row r="187" spans="1:24" ht="36.75" customHeight="1" x14ac:dyDescent="0.25">
      <c r="A187" s="141" t="s">
        <v>251</v>
      </c>
      <c r="B187" s="141" t="s">
        <v>83</v>
      </c>
      <c r="C187" s="150" t="s">
        <v>252</v>
      </c>
      <c r="D187" s="183">
        <f>'дод 2'!E50</f>
        <v>356337</v>
      </c>
      <c r="E187" s="183">
        <f>'дод 2'!F50</f>
        <v>0</v>
      </c>
      <c r="F187" s="183">
        <f>'дод 2'!G50</f>
        <v>0</v>
      </c>
      <c r="G187" s="183">
        <f>'дод 2'!H50</f>
        <v>69000</v>
      </c>
      <c r="H187" s="183">
        <f>'дод 2'!I50</f>
        <v>0</v>
      </c>
      <c r="I187" s="183">
        <f>'дод 2'!J50</f>
        <v>0</v>
      </c>
      <c r="J187" s="184">
        <f t="shared" si="66"/>
        <v>19.363692235159412</v>
      </c>
      <c r="K187" s="183">
        <f>'дод 2'!L50</f>
        <v>0</v>
      </c>
      <c r="L187" s="183">
        <f>'дод 2'!M50</f>
        <v>0</v>
      </c>
      <c r="M187" s="183">
        <f>'дод 2'!N50</f>
        <v>0</v>
      </c>
      <c r="N187" s="183">
        <f>'дод 2'!O50</f>
        <v>0</v>
      </c>
      <c r="O187" s="183">
        <f>'дод 2'!P50</f>
        <v>0</v>
      </c>
      <c r="P187" s="183">
        <f>'дод 2'!Q50</f>
        <v>0</v>
      </c>
      <c r="Q187" s="183">
        <f>'дод 2'!R50</f>
        <v>0</v>
      </c>
      <c r="R187" s="183">
        <f>'дод 2'!S50</f>
        <v>0</v>
      </c>
      <c r="S187" s="183">
        <f>'дод 2'!T50</f>
        <v>0</v>
      </c>
      <c r="T187" s="183">
        <f>'дод 2'!U50</f>
        <v>0</v>
      </c>
      <c r="U187" s="183">
        <f>'дод 2'!V50</f>
        <v>0</v>
      </c>
      <c r="V187" s="183">
        <f>'дод 2'!W50</f>
        <v>0</v>
      </c>
      <c r="W187" s="185"/>
      <c r="X187" s="186">
        <f t="shared" si="69"/>
        <v>69000</v>
      </c>
    </row>
    <row r="188" spans="1:24" s="34" customFormat="1" ht="97.5" customHeight="1" x14ac:dyDescent="0.25">
      <c r="A188" s="141" t="s">
        <v>299</v>
      </c>
      <c r="B188" s="141" t="s">
        <v>83</v>
      </c>
      <c r="C188" s="150" t="s">
        <v>317</v>
      </c>
      <c r="D188" s="183">
        <f>'дод 2'!E51+'дод 2'!E221+'дод 2'!E246+'дод 2'!E253</f>
        <v>0</v>
      </c>
      <c r="E188" s="183">
        <f>'дод 2'!F51+'дод 2'!F221+'дод 2'!F246+'дод 2'!F253</f>
        <v>0</v>
      </c>
      <c r="F188" s="183">
        <f>'дод 2'!G51+'дод 2'!G221+'дод 2'!G246+'дод 2'!G253</f>
        <v>0</v>
      </c>
      <c r="G188" s="183">
        <f>'дод 2'!H51+'дод 2'!H221+'дод 2'!H246+'дод 2'!H253</f>
        <v>0</v>
      </c>
      <c r="H188" s="183">
        <f>'дод 2'!I51+'дод 2'!I221+'дод 2'!I246+'дод 2'!I253</f>
        <v>0</v>
      </c>
      <c r="I188" s="183">
        <f>'дод 2'!J51+'дод 2'!J221+'дод 2'!J246+'дод 2'!J253</f>
        <v>0</v>
      </c>
      <c r="J188" s="184"/>
      <c r="K188" s="183">
        <f>'дод 2'!L51+'дод 2'!L221+'дод 2'!L246+'дод 2'!L253</f>
        <v>3184090</v>
      </c>
      <c r="L188" s="183">
        <f>'дод 2'!M51+'дод 2'!M221+'дод 2'!M246+'дод 2'!M253</f>
        <v>0</v>
      </c>
      <c r="M188" s="183">
        <f>'дод 2'!N51+'дод 2'!N221+'дод 2'!N246+'дод 2'!N253</f>
        <v>1284090</v>
      </c>
      <c r="N188" s="183">
        <f>'дод 2'!O51+'дод 2'!O221+'дод 2'!O246+'дод 2'!O253</f>
        <v>0</v>
      </c>
      <c r="O188" s="183">
        <f>'дод 2'!P51+'дод 2'!P221+'дод 2'!P246+'дод 2'!P253</f>
        <v>0</v>
      </c>
      <c r="P188" s="183">
        <f>'дод 2'!Q51+'дод 2'!Q221+'дод 2'!Q246+'дод 2'!Q253</f>
        <v>1900000</v>
      </c>
      <c r="Q188" s="183">
        <f>'дод 2'!R51+'дод 2'!R221+'дод 2'!R246+'дод 2'!R253</f>
        <v>102167.72</v>
      </c>
      <c r="R188" s="183">
        <f>'дод 2'!S51+'дод 2'!S221+'дод 2'!S246+'дод 2'!S253</f>
        <v>0</v>
      </c>
      <c r="S188" s="183">
        <f>'дод 2'!T51+'дод 2'!T221+'дод 2'!T246+'дод 2'!T253</f>
        <v>102167.72</v>
      </c>
      <c r="T188" s="183">
        <f>'дод 2'!U51+'дод 2'!U221+'дод 2'!U246+'дод 2'!U253</f>
        <v>0</v>
      </c>
      <c r="U188" s="183">
        <f>'дод 2'!V51+'дод 2'!V221+'дод 2'!V246+'дод 2'!V253</f>
        <v>0</v>
      </c>
      <c r="V188" s="183">
        <f>'дод 2'!W51+'дод 2'!W221+'дод 2'!W246+'дод 2'!W253</f>
        <v>0</v>
      </c>
      <c r="W188" s="185">
        <f t="shared" si="68"/>
        <v>3.2086944778570956</v>
      </c>
      <c r="X188" s="186">
        <f t="shared" si="69"/>
        <v>102167.72</v>
      </c>
    </row>
    <row r="189" spans="1:24" s="34" customFormat="1" ht="23.25" customHeight="1" x14ac:dyDescent="0.25">
      <c r="A189" s="141" t="s">
        <v>242</v>
      </c>
      <c r="B189" s="141" t="s">
        <v>83</v>
      </c>
      <c r="C189" s="150" t="s">
        <v>17</v>
      </c>
      <c r="D189" s="183">
        <f>'дод 2'!E52+'дод 2'!E264+'дод 2'!E272</f>
        <v>2270332</v>
      </c>
      <c r="E189" s="183">
        <f>'дод 2'!F52+'дод 2'!F264+'дод 2'!F272</f>
        <v>0</v>
      </c>
      <c r="F189" s="183">
        <f>'дод 2'!G52+'дод 2'!G264+'дод 2'!G272</f>
        <v>0</v>
      </c>
      <c r="G189" s="183">
        <f>'дод 2'!H52+'дод 2'!H264+'дод 2'!H272</f>
        <v>133680.71</v>
      </c>
      <c r="H189" s="183">
        <f>'дод 2'!I52+'дод 2'!I264+'дод 2'!I272</f>
        <v>0</v>
      </c>
      <c r="I189" s="183">
        <f>'дод 2'!J52+'дод 2'!J264+'дод 2'!J272</f>
        <v>0</v>
      </c>
      <c r="J189" s="184">
        <f t="shared" si="66"/>
        <v>5.8881568863056151</v>
      </c>
      <c r="K189" s="183">
        <f>'дод 2'!L52+'дод 2'!L264+'дод 2'!L272</f>
        <v>0</v>
      </c>
      <c r="L189" s="183">
        <f>'дод 2'!M52+'дод 2'!M264+'дод 2'!M272</f>
        <v>0</v>
      </c>
      <c r="M189" s="183">
        <f>'дод 2'!N52+'дод 2'!N264+'дод 2'!N272</f>
        <v>0</v>
      </c>
      <c r="N189" s="183">
        <f>'дод 2'!O52+'дод 2'!O264+'дод 2'!O272</f>
        <v>0</v>
      </c>
      <c r="O189" s="183">
        <f>'дод 2'!P52+'дод 2'!P264+'дод 2'!P272</f>
        <v>0</v>
      </c>
      <c r="P189" s="183">
        <f>'дод 2'!Q52+'дод 2'!Q264+'дод 2'!Q272</f>
        <v>0</v>
      </c>
      <c r="Q189" s="183">
        <f>'дод 2'!R52+'дод 2'!R264+'дод 2'!R272</f>
        <v>0</v>
      </c>
      <c r="R189" s="183">
        <f>'дод 2'!S52+'дод 2'!S264+'дод 2'!S272</f>
        <v>0</v>
      </c>
      <c r="S189" s="183">
        <f>'дод 2'!T52+'дод 2'!T264+'дод 2'!T272</f>
        <v>0</v>
      </c>
      <c r="T189" s="183">
        <f>'дод 2'!U52+'дод 2'!U264+'дод 2'!U272</f>
        <v>0</v>
      </c>
      <c r="U189" s="183">
        <f>'дод 2'!V52+'дод 2'!V264+'дод 2'!V272</f>
        <v>0</v>
      </c>
      <c r="V189" s="183">
        <f>'дод 2'!W52+'дод 2'!W264+'дод 2'!W272</f>
        <v>0</v>
      </c>
      <c r="W189" s="185"/>
      <c r="X189" s="186">
        <f t="shared" si="69"/>
        <v>133680.71</v>
      </c>
    </row>
    <row r="190" spans="1:24" s="33" customFormat="1" ht="48.75" customHeight="1" x14ac:dyDescent="0.25">
      <c r="A190" s="144">
        <v>7700</v>
      </c>
      <c r="B190" s="144"/>
      <c r="C190" s="176" t="s">
        <v>365</v>
      </c>
      <c r="D190" s="180">
        <f>D191</f>
        <v>0</v>
      </c>
      <c r="E190" s="180">
        <f t="shared" ref="E190:V190" si="99">E191</f>
        <v>0</v>
      </c>
      <c r="F190" s="180">
        <f t="shared" si="99"/>
        <v>0</v>
      </c>
      <c r="G190" s="180">
        <f>G191</f>
        <v>0</v>
      </c>
      <c r="H190" s="180">
        <f t="shared" si="99"/>
        <v>0</v>
      </c>
      <c r="I190" s="180">
        <f t="shared" si="99"/>
        <v>0</v>
      </c>
      <c r="J190" s="181"/>
      <c r="K190" s="180">
        <f t="shared" si="99"/>
        <v>630000</v>
      </c>
      <c r="L190" s="180">
        <f t="shared" si="99"/>
        <v>0</v>
      </c>
      <c r="M190" s="180">
        <f t="shared" si="99"/>
        <v>0</v>
      </c>
      <c r="N190" s="180">
        <f t="shared" si="99"/>
        <v>0</v>
      </c>
      <c r="O190" s="180">
        <f t="shared" si="99"/>
        <v>0</v>
      </c>
      <c r="P190" s="180">
        <f t="shared" si="99"/>
        <v>630000</v>
      </c>
      <c r="Q190" s="180">
        <f t="shared" si="99"/>
        <v>0</v>
      </c>
      <c r="R190" s="180">
        <f t="shared" si="99"/>
        <v>0</v>
      </c>
      <c r="S190" s="180">
        <f t="shared" si="99"/>
        <v>0</v>
      </c>
      <c r="T190" s="180">
        <f t="shared" si="99"/>
        <v>0</v>
      </c>
      <c r="U190" s="180">
        <f t="shared" si="99"/>
        <v>0</v>
      </c>
      <c r="V190" s="180">
        <f t="shared" si="99"/>
        <v>0</v>
      </c>
      <c r="W190" s="182">
        <f t="shared" si="68"/>
        <v>0</v>
      </c>
      <c r="X190" s="187">
        <f t="shared" si="69"/>
        <v>0</v>
      </c>
    </row>
    <row r="191" spans="1:24" s="34" customFormat="1" ht="46.5" customHeight="1" x14ac:dyDescent="0.25">
      <c r="A191" s="141">
        <v>7700</v>
      </c>
      <c r="B191" s="143" t="s">
        <v>94</v>
      </c>
      <c r="C191" s="151" t="s">
        <v>365</v>
      </c>
      <c r="D191" s="183">
        <f>'дод 2'!E99</f>
        <v>0</v>
      </c>
      <c r="E191" s="183">
        <f>'дод 2'!F99</f>
        <v>0</v>
      </c>
      <c r="F191" s="183">
        <f>'дод 2'!G99</f>
        <v>0</v>
      </c>
      <c r="G191" s="183">
        <f>'дод 2'!H99</f>
        <v>0</v>
      </c>
      <c r="H191" s="183">
        <f>'дод 2'!I99</f>
        <v>0</v>
      </c>
      <c r="I191" s="183">
        <f>'дод 2'!J99</f>
        <v>0</v>
      </c>
      <c r="J191" s="184"/>
      <c r="K191" s="183">
        <f>'дод 2'!L99</f>
        <v>630000</v>
      </c>
      <c r="L191" s="183">
        <f>'дод 2'!M99</f>
        <v>0</v>
      </c>
      <c r="M191" s="183">
        <f>'дод 2'!N99</f>
        <v>0</v>
      </c>
      <c r="N191" s="183">
        <f>'дод 2'!O99</f>
        <v>0</v>
      </c>
      <c r="O191" s="183">
        <f>'дод 2'!P99</f>
        <v>0</v>
      </c>
      <c r="P191" s="183">
        <f>'дод 2'!Q99</f>
        <v>630000</v>
      </c>
      <c r="Q191" s="183">
        <f>'дод 2'!R99</f>
        <v>0</v>
      </c>
      <c r="R191" s="183">
        <f>'дод 2'!S99</f>
        <v>0</v>
      </c>
      <c r="S191" s="183">
        <f>'дод 2'!T99</f>
        <v>0</v>
      </c>
      <c r="T191" s="183">
        <f>'дод 2'!U99</f>
        <v>0</v>
      </c>
      <c r="U191" s="183">
        <f>'дод 2'!V99</f>
        <v>0</v>
      </c>
      <c r="V191" s="183">
        <f>'дод 2'!W99</f>
        <v>0</v>
      </c>
      <c r="W191" s="185">
        <f t="shared" si="68"/>
        <v>0</v>
      </c>
      <c r="X191" s="186">
        <f t="shared" si="69"/>
        <v>0</v>
      </c>
    </row>
    <row r="192" spans="1:24" s="32" customFormat="1" ht="18.75" customHeight="1" x14ac:dyDescent="0.25">
      <c r="A192" s="144" t="s">
        <v>95</v>
      </c>
      <c r="B192" s="145"/>
      <c r="C192" s="164" t="s">
        <v>561</v>
      </c>
      <c r="D192" s="180">
        <f t="shared" ref="D192:P192" si="100">D194+D199+D201+D204+D206+D207</f>
        <v>12601639.309999999</v>
      </c>
      <c r="E192" s="180">
        <f t="shared" si="100"/>
        <v>1906900</v>
      </c>
      <c r="F192" s="180">
        <f t="shared" si="100"/>
        <v>279360</v>
      </c>
      <c r="G192" s="180">
        <f t="shared" ref="G192:I192" si="101">G194+G199+G201+G204+G206+G207</f>
        <v>1934536.41</v>
      </c>
      <c r="H192" s="180">
        <f t="shared" si="101"/>
        <v>446662.51</v>
      </c>
      <c r="I192" s="180">
        <f t="shared" si="101"/>
        <v>110655.3</v>
      </c>
      <c r="J192" s="181">
        <f t="shared" si="66"/>
        <v>15.35146628474641</v>
      </c>
      <c r="K192" s="180">
        <f t="shared" si="100"/>
        <v>5155752</v>
      </c>
      <c r="L192" s="180">
        <f t="shared" si="100"/>
        <v>1430052</v>
      </c>
      <c r="M192" s="180">
        <f t="shared" si="100"/>
        <v>2395700</v>
      </c>
      <c r="N192" s="180">
        <f t="shared" si="100"/>
        <v>0</v>
      </c>
      <c r="O192" s="180">
        <f t="shared" si="100"/>
        <v>1400</v>
      </c>
      <c r="P192" s="180">
        <f t="shared" si="100"/>
        <v>2760052</v>
      </c>
      <c r="Q192" s="180">
        <f t="shared" ref="Q192:V192" si="102">Q194+Q199+Q201+Q204+Q206+Q207</f>
        <v>45401.5</v>
      </c>
      <c r="R192" s="180">
        <f t="shared" si="102"/>
        <v>0</v>
      </c>
      <c r="S192" s="180">
        <f t="shared" si="102"/>
        <v>45401.5</v>
      </c>
      <c r="T192" s="180">
        <f t="shared" si="102"/>
        <v>0</v>
      </c>
      <c r="U192" s="180">
        <f t="shared" si="102"/>
        <v>0</v>
      </c>
      <c r="V192" s="180">
        <f t="shared" si="102"/>
        <v>0</v>
      </c>
      <c r="W192" s="182">
        <f t="shared" si="68"/>
        <v>0.88059898924540991</v>
      </c>
      <c r="X192" s="187">
        <f t="shared" si="69"/>
        <v>1979937.91</v>
      </c>
    </row>
    <row r="193" spans="1:24" s="33" customFormat="1" ht="69" x14ac:dyDescent="0.3">
      <c r="A193" s="146"/>
      <c r="B193" s="147"/>
      <c r="C193" s="148" t="s">
        <v>385</v>
      </c>
      <c r="D193" s="188">
        <f>D195</f>
        <v>389575</v>
      </c>
      <c r="E193" s="188">
        <f t="shared" ref="E193:P193" si="103">E195</f>
        <v>319325</v>
      </c>
      <c r="F193" s="188">
        <f t="shared" si="103"/>
        <v>0</v>
      </c>
      <c r="G193" s="188">
        <f>G195</f>
        <v>87262</v>
      </c>
      <c r="H193" s="188">
        <f t="shared" ref="H193:I193" si="104">H195</f>
        <v>71526</v>
      </c>
      <c r="I193" s="188">
        <f t="shared" si="104"/>
        <v>0</v>
      </c>
      <c r="J193" s="189">
        <f t="shared" si="66"/>
        <v>22.399281268048515</v>
      </c>
      <c r="K193" s="188">
        <f t="shared" si="103"/>
        <v>0</v>
      </c>
      <c r="L193" s="188">
        <f t="shared" si="103"/>
        <v>0</v>
      </c>
      <c r="M193" s="188">
        <f t="shared" si="103"/>
        <v>0</v>
      </c>
      <c r="N193" s="188">
        <f t="shared" si="103"/>
        <v>0</v>
      </c>
      <c r="O193" s="188">
        <f t="shared" si="103"/>
        <v>0</v>
      </c>
      <c r="P193" s="188">
        <f t="shared" si="103"/>
        <v>0</v>
      </c>
      <c r="Q193" s="188">
        <f t="shared" ref="Q193:V193" si="105">Q195</f>
        <v>0</v>
      </c>
      <c r="R193" s="188">
        <f t="shared" si="105"/>
        <v>0</v>
      </c>
      <c r="S193" s="188">
        <f t="shared" si="105"/>
        <v>0</v>
      </c>
      <c r="T193" s="188">
        <f t="shared" si="105"/>
        <v>0</v>
      </c>
      <c r="U193" s="188">
        <f t="shared" si="105"/>
        <v>0</v>
      </c>
      <c r="V193" s="188">
        <f t="shared" si="105"/>
        <v>0</v>
      </c>
      <c r="W193" s="190"/>
      <c r="X193" s="191">
        <f t="shared" si="69"/>
        <v>87262</v>
      </c>
    </row>
    <row r="194" spans="1:24" s="32" customFormat="1" ht="49.5" x14ac:dyDescent="0.25">
      <c r="A194" s="144" t="s">
        <v>97</v>
      </c>
      <c r="B194" s="145"/>
      <c r="C194" s="164" t="s">
        <v>528</v>
      </c>
      <c r="D194" s="180">
        <f t="shared" ref="D194:P194" si="106">D196+D197</f>
        <v>3383853.87</v>
      </c>
      <c r="E194" s="180">
        <f t="shared" si="106"/>
        <v>1906900</v>
      </c>
      <c r="F194" s="180">
        <f t="shared" si="106"/>
        <v>85760</v>
      </c>
      <c r="G194" s="180">
        <f t="shared" ref="G194:I194" si="107">G196+G197</f>
        <v>1245717.99</v>
      </c>
      <c r="H194" s="180">
        <f t="shared" si="107"/>
        <v>446662.51</v>
      </c>
      <c r="I194" s="180">
        <f t="shared" si="107"/>
        <v>13798.5</v>
      </c>
      <c r="J194" s="181">
        <f t="shared" si="66"/>
        <v>36.813587047717284</v>
      </c>
      <c r="K194" s="180">
        <f t="shared" si="106"/>
        <v>1435752</v>
      </c>
      <c r="L194" s="180">
        <f t="shared" si="106"/>
        <v>1430052</v>
      </c>
      <c r="M194" s="180">
        <f t="shared" si="106"/>
        <v>5700</v>
      </c>
      <c r="N194" s="180">
        <f t="shared" si="106"/>
        <v>0</v>
      </c>
      <c r="O194" s="180">
        <f t="shared" si="106"/>
        <v>1400</v>
      </c>
      <c r="P194" s="180">
        <f t="shared" si="106"/>
        <v>1430052</v>
      </c>
      <c r="Q194" s="180">
        <f t="shared" ref="Q194:V194" si="108">Q196+Q197</f>
        <v>2000</v>
      </c>
      <c r="R194" s="180">
        <f t="shared" si="108"/>
        <v>0</v>
      </c>
      <c r="S194" s="180">
        <f t="shared" si="108"/>
        <v>2000</v>
      </c>
      <c r="T194" s="180">
        <f t="shared" si="108"/>
        <v>0</v>
      </c>
      <c r="U194" s="180">
        <f t="shared" si="108"/>
        <v>0</v>
      </c>
      <c r="V194" s="180">
        <f t="shared" si="108"/>
        <v>0</v>
      </c>
      <c r="W194" s="182">
        <f t="shared" si="68"/>
        <v>0.13929982336782396</v>
      </c>
      <c r="X194" s="187">
        <f t="shared" si="69"/>
        <v>1247717.99</v>
      </c>
    </row>
    <row r="195" spans="1:24" s="33" customFormat="1" ht="47.25" hidden="1" customHeight="1" x14ac:dyDescent="0.3">
      <c r="A195" s="146"/>
      <c r="B195" s="147"/>
      <c r="C195" s="149" t="str">
        <f>C198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95" s="188">
        <f>D198</f>
        <v>389575</v>
      </c>
      <c r="E195" s="188">
        <f t="shared" ref="E195:P195" si="109">E198</f>
        <v>319325</v>
      </c>
      <c r="F195" s="188">
        <f t="shared" si="109"/>
        <v>0</v>
      </c>
      <c r="G195" s="188">
        <f>G198</f>
        <v>87262</v>
      </c>
      <c r="H195" s="188">
        <f t="shared" ref="H195:I195" si="110">H198</f>
        <v>71526</v>
      </c>
      <c r="I195" s="188">
        <f t="shared" si="110"/>
        <v>0</v>
      </c>
      <c r="J195" s="181">
        <f t="shared" si="66"/>
        <v>22.399281268048515</v>
      </c>
      <c r="K195" s="188">
        <f t="shared" si="109"/>
        <v>0</v>
      </c>
      <c r="L195" s="188">
        <f t="shared" si="109"/>
        <v>0</v>
      </c>
      <c r="M195" s="188">
        <f t="shared" si="109"/>
        <v>0</v>
      </c>
      <c r="N195" s="188">
        <f t="shared" si="109"/>
        <v>0</v>
      </c>
      <c r="O195" s="188">
        <f t="shared" si="109"/>
        <v>0</v>
      </c>
      <c r="P195" s="188">
        <f t="shared" si="109"/>
        <v>0</v>
      </c>
      <c r="Q195" s="188">
        <f t="shared" ref="Q195:V195" si="111">Q198</f>
        <v>0</v>
      </c>
      <c r="R195" s="188">
        <f t="shared" si="111"/>
        <v>0</v>
      </c>
      <c r="S195" s="188">
        <f t="shared" si="111"/>
        <v>0</v>
      </c>
      <c r="T195" s="188">
        <f t="shared" si="111"/>
        <v>0</v>
      </c>
      <c r="U195" s="188">
        <f t="shared" si="111"/>
        <v>0</v>
      </c>
      <c r="V195" s="188">
        <f t="shared" si="111"/>
        <v>0</v>
      </c>
      <c r="W195" s="182" t="e">
        <f t="shared" si="68"/>
        <v>#DIV/0!</v>
      </c>
      <c r="X195" s="187">
        <f t="shared" si="69"/>
        <v>87262</v>
      </c>
    </row>
    <row r="196" spans="1:24" ht="36.75" customHeight="1" x14ac:dyDescent="0.25">
      <c r="A196" s="161" t="s">
        <v>7</v>
      </c>
      <c r="B196" s="161" t="s">
        <v>90</v>
      </c>
      <c r="C196" s="150" t="s">
        <v>300</v>
      </c>
      <c r="D196" s="183">
        <f>'дод 2'!E53+'дод 2'!E222</f>
        <v>929193.87</v>
      </c>
      <c r="E196" s="183">
        <f>'дод 2'!F53+'дод 2'!F222</f>
        <v>0</v>
      </c>
      <c r="F196" s="183">
        <f>'дод 2'!G53+'дод 2'!G222</f>
        <v>6500</v>
      </c>
      <c r="G196" s="183">
        <f>'дод 2'!H53+'дод 2'!H222</f>
        <v>679527.57</v>
      </c>
      <c r="H196" s="183">
        <f>'дод 2'!I53+'дод 2'!I222</f>
        <v>0</v>
      </c>
      <c r="I196" s="183">
        <f>'дод 2'!J53+'дод 2'!J222</f>
        <v>182</v>
      </c>
      <c r="J196" s="184">
        <f t="shared" si="66"/>
        <v>73.130870955917942</v>
      </c>
      <c r="K196" s="183">
        <f>'дод 2'!L53+'дод 2'!L222</f>
        <v>1430052</v>
      </c>
      <c r="L196" s="183">
        <f>'дод 2'!M53+'дод 2'!M222</f>
        <v>1430052</v>
      </c>
      <c r="M196" s="183">
        <f>'дод 2'!N53+'дод 2'!N222</f>
        <v>0</v>
      </c>
      <c r="N196" s="183">
        <f>'дод 2'!O53+'дод 2'!O222</f>
        <v>0</v>
      </c>
      <c r="O196" s="183">
        <f>'дод 2'!P53+'дод 2'!P222</f>
        <v>0</v>
      </c>
      <c r="P196" s="183">
        <f>'дод 2'!Q53+'дод 2'!Q222</f>
        <v>1430052</v>
      </c>
      <c r="Q196" s="183">
        <f>'дод 2'!R53+'дод 2'!R222</f>
        <v>0</v>
      </c>
      <c r="R196" s="183">
        <f>'дод 2'!S53+'дод 2'!S222</f>
        <v>0</v>
      </c>
      <c r="S196" s="183">
        <f>'дод 2'!T53+'дод 2'!T222</f>
        <v>0</v>
      </c>
      <c r="T196" s="183">
        <f>'дод 2'!U53+'дод 2'!U222</f>
        <v>0</v>
      </c>
      <c r="U196" s="183">
        <f>'дод 2'!V53+'дод 2'!V222</f>
        <v>0</v>
      </c>
      <c r="V196" s="183">
        <f>'дод 2'!W53+'дод 2'!W222</f>
        <v>0</v>
      </c>
      <c r="W196" s="185">
        <f t="shared" si="68"/>
        <v>0</v>
      </c>
      <c r="X196" s="186">
        <f t="shared" si="69"/>
        <v>679527.57</v>
      </c>
    </row>
    <row r="197" spans="1:24" ht="33" x14ac:dyDescent="0.25">
      <c r="A197" s="141" t="s">
        <v>151</v>
      </c>
      <c r="B197" s="169" t="s">
        <v>90</v>
      </c>
      <c r="C197" s="150" t="s">
        <v>526</v>
      </c>
      <c r="D197" s="183">
        <f>'дод 2'!E54</f>
        <v>2454660</v>
      </c>
      <c r="E197" s="183">
        <f>'дод 2'!F54</f>
        <v>1906900</v>
      </c>
      <c r="F197" s="183">
        <f>'дод 2'!G54</f>
        <v>79260</v>
      </c>
      <c r="G197" s="183">
        <f>'дод 2'!H54</f>
        <v>566190.42000000004</v>
      </c>
      <c r="H197" s="183">
        <f>'дод 2'!I54</f>
        <v>446662.51</v>
      </c>
      <c r="I197" s="183">
        <f>'дод 2'!J54</f>
        <v>13616.5</v>
      </c>
      <c r="J197" s="184">
        <f t="shared" si="66"/>
        <v>23.065940700545088</v>
      </c>
      <c r="K197" s="183">
        <f>'дод 2'!L54</f>
        <v>5700</v>
      </c>
      <c r="L197" s="183">
        <f>'дод 2'!M54</f>
        <v>0</v>
      </c>
      <c r="M197" s="183">
        <f>'дод 2'!N54</f>
        <v>5700</v>
      </c>
      <c r="N197" s="183">
        <f>'дод 2'!O54</f>
        <v>0</v>
      </c>
      <c r="O197" s="183">
        <f>'дод 2'!P54</f>
        <v>1400</v>
      </c>
      <c r="P197" s="183">
        <f>'дод 2'!Q54</f>
        <v>0</v>
      </c>
      <c r="Q197" s="183">
        <f>'дод 2'!R54</f>
        <v>2000</v>
      </c>
      <c r="R197" s="183">
        <f>'дод 2'!S54</f>
        <v>0</v>
      </c>
      <c r="S197" s="183">
        <f>'дод 2'!T54</f>
        <v>2000</v>
      </c>
      <c r="T197" s="183">
        <f>'дод 2'!U54</f>
        <v>0</v>
      </c>
      <c r="U197" s="183">
        <f>'дод 2'!V54</f>
        <v>0</v>
      </c>
      <c r="V197" s="183">
        <f>'дод 2'!W54</f>
        <v>0</v>
      </c>
      <c r="W197" s="185">
        <f t="shared" si="68"/>
        <v>35.087719298245609</v>
      </c>
      <c r="X197" s="186">
        <f t="shared" si="69"/>
        <v>568190.42000000004</v>
      </c>
    </row>
    <row r="198" spans="1:24" s="34" customFormat="1" ht="66" x14ac:dyDescent="0.3">
      <c r="A198" s="155"/>
      <c r="B198" s="177"/>
      <c r="C198" s="156" t="s">
        <v>385</v>
      </c>
      <c r="D198" s="192">
        <f>'дод 2'!E55</f>
        <v>389575</v>
      </c>
      <c r="E198" s="192">
        <f>'дод 2'!F55</f>
        <v>319325</v>
      </c>
      <c r="F198" s="192">
        <f>'дод 2'!G55</f>
        <v>0</v>
      </c>
      <c r="G198" s="192">
        <f>'дод 2'!H55</f>
        <v>87262</v>
      </c>
      <c r="H198" s="192">
        <f>'дод 2'!I55</f>
        <v>71526</v>
      </c>
      <c r="I198" s="192">
        <f>'дод 2'!J55</f>
        <v>0</v>
      </c>
      <c r="J198" s="193">
        <f t="shared" si="66"/>
        <v>22.399281268048515</v>
      </c>
      <c r="K198" s="192">
        <f>'дод 2'!L55</f>
        <v>0</v>
      </c>
      <c r="L198" s="192">
        <f>'дод 2'!M55</f>
        <v>0</v>
      </c>
      <c r="M198" s="192">
        <f>'дод 2'!N55</f>
        <v>0</v>
      </c>
      <c r="N198" s="192">
        <f>'дод 2'!O55</f>
        <v>0</v>
      </c>
      <c r="O198" s="192">
        <f>'дод 2'!P55</f>
        <v>0</v>
      </c>
      <c r="P198" s="192">
        <f>'дод 2'!Q55</f>
        <v>0</v>
      </c>
      <c r="Q198" s="192">
        <f>'дод 2'!R55</f>
        <v>0</v>
      </c>
      <c r="R198" s="192">
        <f>'дод 2'!S55</f>
        <v>0</v>
      </c>
      <c r="S198" s="192">
        <f>'дод 2'!T55</f>
        <v>0</v>
      </c>
      <c r="T198" s="192">
        <f>'дод 2'!U55</f>
        <v>0</v>
      </c>
      <c r="U198" s="192">
        <f>'дод 2'!V55</f>
        <v>0</v>
      </c>
      <c r="V198" s="192">
        <f>'дод 2'!W55</f>
        <v>0</v>
      </c>
      <c r="W198" s="195"/>
      <c r="X198" s="191">
        <f t="shared" si="69"/>
        <v>87262</v>
      </c>
    </row>
    <row r="199" spans="1:24" s="32" customFormat="1" ht="23.25" customHeight="1" x14ac:dyDescent="0.25">
      <c r="A199" s="144" t="s">
        <v>253</v>
      </c>
      <c r="B199" s="144"/>
      <c r="C199" s="178" t="s">
        <v>254</v>
      </c>
      <c r="D199" s="180">
        <f t="shared" ref="D199:V199" si="112">D200</f>
        <v>351800</v>
      </c>
      <c r="E199" s="180">
        <f t="shared" si="112"/>
        <v>0</v>
      </c>
      <c r="F199" s="180">
        <f t="shared" si="112"/>
        <v>193600</v>
      </c>
      <c r="G199" s="180">
        <f t="shared" si="112"/>
        <v>101151.96</v>
      </c>
      <c r="H199" s="180">
        <f t="shared" si="112"/>
        <v>0</v>
      </c>
      <c r="I199" s="180">
        <f t="shared" si="112"/>
        <v>96856.8</v>
      </c>
      <c r="J199" s="181">
        <f t="shared" si="66"/>
        <v>28.752689027856736</v>
      </c>
      <c r="K199" s="180">
        <f t="shared" si="112"/>
        <v>0</v>
      </c>
      <c r="L199" s="180">
        <f t="shared" si="112"/>
        <v>0</v>
      </c>
      <c r="M199" s="180">
        <f t="shared" si="112"/>
        <v>0</v>
      </c>
      <c r="N199" s="180">
        <f t="shared" si="112"/>
        <v>0</v>
      </c>
      <c r="O199" s="180">
        <f t="shared" si="112"/>
        <v>0</v>
      </c>
      <c r="P199" s="180">
        <f t="shared" si="112"/>
        <v>0</v>
      </c>
      <c r="Q199" s="180">
        <f t="shared" si="112"/>
        <v>0</v>
      </c>
      <c r="R199" s="180">
        <f t="shared" si="112"/>
        <v>0</v>
      </c>
      <c r="S199" s="180">
        <f t="shared" si="112"/>
        <v>0</v>
      </c>
      <c r="T199" s="180">
        <f t="shared" si="112"/>
        <v>0</v>
      </c>
      <c r="U199" s="180">
        <f t="shared" si="112"/>
        <v>0</v>
      </c>
      <c r="V199" s="180">
        <f t="shared" si="112"/>
        <v>0</v>
      </c>
      <c r="W199" s="182"/>
      <c r="X199" s="187">
        <f t="shared" si="69"/>
        <v>101151.96</v>
      </c>
    </row>
    <row r="200" spans="1:24" ht="22.5" customHeight="1" x14ac:dyDescent="0.25">
      <c r="A200" s="141" t="s">
        <v>247</v>
      </c>
      <c r="B200" s="169" t="s">
        <v>248</v>
      </c>
      <c r="C200" s="150" t="s">
        <v>249</v>
      </c>
      <c r="D200" s="183">
        <f>'дод 2'!E56+'дод 2'!E223</f>
        <v>351800</v>
      </c>
      <c r="E200" s="183">
        <f>'дод 2'!F56+'дод 2'!F223</f>
        <v>0</v>
      </c>
      <c r="F200" s="183">
        <f>'дод 2'!G56+'дод 2'!G223</f>
        <v>193600</v>
      </c>
      <c r="G200" s="183">
        <f>'дод 2'!H56+'дод 2'!H223</f>
        <v>101151.96</v>
      </c>
      <c r="H200" s="183">
        <f>'дод 2'!I56+'дод 2'!I223</f>
        <v>0</v>
      </c>
      <c r="I200" s="183">
        <f>'дод 2'!J56+'дод 2'!J223</f>
        <v>96856.8</v>
      </c>
      <c r="J200" s="184">
        <f t="shared" si="66"/>
        <v>28.752689027856736</v>
      </c>
      <c r="K200" s="183">
        <f>'дод 2'!L56+'дод 2'!L223</f>
        <v>0</v>
      </c>
      <c r="L200" s="183">
        <f>'дод 2'!M56+'дод 2'!M223</f>
        <v>0</v>
      </c>
      <c r="M200" s="183">
        <f>'дод 2'!N56+'дод 2'!N223</f>
        <v>0</v>
      </c>
      <c r="N200" s="183">
        <f>'дод 2'!O56+'дод 2'!O223</f>
        <v>0</v>
      </c>
      <c r="O200" s="183">
        <f>'дод 2'!P56+'дод 2'!P223</f>
        <v>0</v>
      </c>
      <c r="P200" s="183">
        <f>'дод 2'!Q56+'дод 2'!Q223</f>
        <v>0</v>
      </c>
      <c r="Q200" s="183">
        <f>'дод 2'!R56+'дод 2'!R223</f>
        <v>0</v>
      </c>
      <c r="R200" s="183">
        <f>'дод 2'!S56+'дод 2'!S223</f>
        <v>0</v>
      </c>
      <c r="S200" s="183">
        <f>'дод 2'!T56+'дод 2'!T223</f>
        <v>0</v>
      </c>
      <c r="T200" s="183">
        <f>'дод 2'!U56+'дод 2'!U223</f>
        <v>0</v>
      </c>
      <c r="U200" s="183">
        <f>'дод 2'!V56+'дод 2'!V223</f>
        <v>0</v>
      </c>
      <c r="V200" s="183">
        <f>'дод 2'!W56+'дод 2'!W223</f>
        <v>0</v>
      </c>
      <c r="W200" s="185"/>
      <c r="X200" s="186">
        <f t="shared" si="69"/>
        <v>101151.96</v>
      </c>
    </row>
    <row r="201" spans="1:24" s="32" customFormat="1" ht="22.5" customHeight="1" x14ac:dyDescent="0.25">
      <c r="A201" s="144" t="s">
        <v>6</v>
      </c>
      <c r="B201" s="145"/>
      <c r="C201" s="164" t="s">
        <v>8</v>
      </c>
      <c r="D201" s="180">
        <f t="shared" ref="D201:P201" si="113">D203+D202</f>
        <v>75000</v>
      </c>
      <c r="E201" s="180">
        <f t="shared" si="113"/>
        <v>0</v>
      </c>
      <c r="F201" s="180">
        <f t="shared" si="113"/>
        <v>0</v>
      </c>
      <c r="G201" s="180">
        <f t="shared" ref="G201:I201" si="114">G203+G202</f>
        <v>0</v>
      </c>
      <c r="H201" s="180">
        <f t="shared" si="114"/>
        <v>0</v>
      </c>
      <c r="I201" s="180">
        <f t="shared" si="114"/>
        <v>0</v>
      </c>
      <c r="J201" s="181">
        <f t="shared" si="66"/>
        <v>0</v>
      </c>
      <c r="K201" s="180">
        <f t="shared" si="113"/>
        <v>3720000</v>
      </c>
      <c r="L201" s="180">
        <f t="shared" si="113"/>
        <v>0</v>
      </c>
      <c r="M201" s="180">
        <f t="shared" si="113"/>
        <v>2390000</v>
      </c>
      <c r="N201" s="180">
        <f t="shared" si="113"/>
        <v>0</v>
      </c>
      <c r="O201" s="180">
        <f t="shared" si="113"/>
        <v>0</v>
      </c>
      <c r="P201" s="180">
        <f t="shared" si="113"/>
        <v>1330000</v>
      </c>
      <c r="Q201" s="180">
        <f t="shared" ref="Q201:V201" si="115">Q203+Q202</f>
        <v>43401.5</v>
      </c>
      <c r="R201" s="180">
        <f t="shared" si="115"/>
        <v>0</v>
      </c>
      <c r="S201" s="180">
        <f t="shared" si="115"/>
        <v>43401.5</v>
      </c>
      <c r="T201" s="180">
        <f t="shared" si="115"/>
        <v>0</v>
      </c>
      <c r="U201" s="180">
        <f t="shared" si="115"/>
        <v>0</v>
      </c>
      <c r="V201" s="180">
        <f t="shared" si="115"/>
        <v>0</v>
      </c>
      <c r="W201" s="182">
        <f t="shared" si="68"/>
        <v>1.1667069892473119</v>
      </c>
      <c r="X201" s="187">
        <f t="shared" si="69"/>
        <v>43401.5</v>
      </c>
    </row>
    <row r="202" spans="1:24" ht="33.75" customHeight="1" x14ac:dyDescent="0.25">
      <c r="A202" s="141">
        <v>8330</v>
      </c>
      <c r="B202" s="143" t="s">
        <v>93</v>
      </c>
      <c r="C202" s="150" t="s">
        <v>351</v>
      </c>
      <c r="D202" s="183">
        <f>'дод 2'!E273</f>
        <v>75000</v>
      </c>
      <c r="E202" s="183">
        <f>'дод 2'!F273</f>
        <v>0</v>
      </c>
      <c r="F202" s="183">
        <f>'дод 2'!G273</f>
        <v>0</v>
      </c>
      <c r="G202" s="183">
        <f>'дод 2'!H273</f>
        <v>0</v>
      </c>
      <c r="H202" s="183">
        <f>'дод 2'!I273</f>
        <v>0</v>
      </c>
      <c r="I202" s="183">
        <f>'дод 2'!J273</f>
        <v>0</v>
      </c>
      <c r="J202" s="184">
        <f t="shared" si="66"/>
        <v>0</v>
      </c>
      <c r="K202" s="183">
        <f>'дод 2'!L273</f>
        <v>0</v>
      </c>
      <c r="L202" s="183">
        <f>'дод 2'!M273</f>
        <v>0</v>
      </c>
      <c r="M202" s="183">
        <f>'дод 2'!N273</f>
        <v>0</v>
      </c>
      <c r="N202" s="183">
        <f>'дод 2'!O273</f>
        <v>0</v>
      </c>
      <c r="O202" s="183">
        <f>'дод 2'!P273</f>
        <v>0</v>
      </c>
      <c r="P202" s="183">
        <f>'дод 2'!Q273</f>
        <v>0</v>
      </c>
      <c r="Q202" s="183">
        <f>'дод 2'!R273</f>
        <v>0</v>
      </c>
      <c r="R202" s="183">
        <f>'дод 2'!S273</f>
        <v>0</v>
      </c>
      <c r="S202" s="183">
        <f>'дод 2'!T273</f>
        <v>0</v>
      </c>
      <c r="T202" s="183">
        <f>'дод 2'!U273</f>
        <v>0</v>
      </c>
      <c r="U202" s="183">
        <f>'дод 2'!V273</f>
        <v>0</v>
      </c>
      <c r="V202" s="183">
        <f>'дод 2'!W273</f>
        <v>0</v>
      </c>
      <c r="W202" s="185"/>
      <c r="X202" s="186">
        <f t="shared" si="69"/>
        <v>0</v>
      </c>
    </row>
    <row r="203" spans="1:24" ht="19.5" customHeight="1" x14ac:dyDescent="0.25">
      <c r="A203" s="141" t="s">
        <v>9</v>
      </c>
      <c r="B203" s="141" t="s">
        <v>93</v>
      </c>
      <c r="C203" s="150" t="s">
        <v>10</v>
      </c>
      <c r="D203" s="183">
        <f>'дод 2'!E57+'дод 2'!E100+'дод 2'!E224+'дод 2'!E274</f>
        <v>0</v>
      </c>
      <c r="E203" s="183">
        <f>'дод 2'!F57+'дод 2'!F100+'дод 2'!F224+'дод 2'!F274</f>
        <v>0</v>
      </c>
      <c r="F203" s="183">
        <f>'дод 2'!G57+'дод 2'!G100+'дод 2'!G224+'дод 2'!G274</f>
        <v>0</v>
      </c>
      <c r="G203" s="183">
        <f>'дод 2'!H57+'дод 2'!H100+'дод 2'!H224+'дод 2'!H274</f>
        <v>0</v>
      </c>
      <c r="H203" s="183">
        <f>'дод 2'!I57+'дод 2'!I100+'дод 2'!I224+'дод 2'!I274</f>
        <v>0</v>
      </c>
      <c r="I203" s="183">
        <f>'дод 2'!J57+'дод 2'!J100+'дод 2'!J224+'дод 2'!J274</f>
        <v>0</v>
      </c>
      <c r="J203" s="184"/>
      <c r="K203" s="183">
        <f>'дод 2'!L57+'дод 2'!L100+'дод 2'!L224+'дод 2'!L274</f>
        <v>3720000</v>
      </c>
      <c r="L203" s="183">
        <f>'дод 2'!M57+'дод 2'!M100+'дод 2'!M224+'дод 2'!M274</f>
        <v>0</v>
      </c>
      <c r="M203" s="183">
        <f>'дод 2'!N57+'дод 2'!N100+'дод 2'!N224+'дод 2'!N274</f>
        <v>2390000</v>
      </c>
      <c r="N203" s="183">
        <f>'дод 2'!O57+'дод 2'!O100+'дод 2'!O224+'дод 2'!O274</f>
        <v>0</v>
      </c>
      <c r="O203" s="183">
        <f>'дод 2'!P57+'дод 2'!P100+'дод 2'!P224+'дод 2'!P274</f>
        <v>0</v>
      </c>
      <c r="P203" s="183">
        <f>'дод 2'!Q57+'дод 2'!Q100+'дод 2'!Q224+'дод 2'!Q274</f>
        <v>1330000</v>
      </c>
      <c r="Q203" s="183">
        <f>'дод 2'!R57+'дод 2'!R100+'дод 2'!R224+'дод 2'!R274</f>
        <v>43401.5</v>
      </c>
      <c r="R203" s="183">
        <f>'дод 2'!S57+'дод 2'!S100+'дод 2'!S224+'дод 2'!S274</f>
        <v>0</v>
      </c>
      <c r="S203" s="183">
        <f>'дод 2'!T57+'дод 2'!T100+'дод 2'!T224+'дод 2'!T274</f>
        <v>43401.5</v>
      </c>
      <c r="T203" s="183">
        <f>'дод 2'!U57+'дод 2'!U100+'дод 2'!U224+'дод 2'!U274</f>
        <v>0</v>
      </c>
      <c r="U203" s="183">
        <f>'дод 2'!V57+'дод 2'!V100+'дод 2'!V224+'дод 2'!V274</f>
        <v>0</v>
      </c>
      <c r="V203" s="183">
        <f>'дод 2'!W57+'дод 2'!W100+'дод 2'!W224+'дод 2'!W274</f>
        <v>0</v>
      </c>
      <c r="W203" s="185">
        <f t="shared" si="68"/>
        <v>1.1667069892473119</v>
      </c>
      <c r="X203" s="186">
        <f t="shared" si="69"/>
        <v>43401.5</v>
      </c>
    </row>
    <row r="204" spans="1:24" s="32" customFormat="1" ht="20.25" hidden="1" customHeight="1" x14ac:dyDescent="0.25">
      <c r="A204" s="144" t="s">
        <v>136</v>
      </c>
      <c r="B204" s="145"/>
      <c r="C204" s="164" t="s">
        <v>76</v>
      </c>
      <c r="D204" s="180">
        <f t="shared" ref="D204:V204" si="116">D205</f>
        <v>0</v>
      </c>
      <c r="E204" s="180">
        <f t="shared" si="116"/>
        <v>0</v>
      </c>
      <c r="F204" s="180">
        <f t="shared" si="116"/>
        <v>0</v>
      </c>
      <c r="G204" s="180">
        <f t="shared" si="116"/>
        <v>0</v>
      </c>
      <c r="H204" s="180">
        <f t="shared" si="116"/>
        <v>0</v>
      </c>
      <c r="I204" s="180">
        <f t="shared" si="116"/>
        <v>0</v>
      </c>
      <c r="J204" s="181" t="e">
        <f t="shared" si="66"/>
        <v>#DIV/0!</v>
      </c>
      <c r="K204" s="180">
        <f t="shared" si="116"/>
        <v>0</v>
      </c>
      <c r="L204" s="180">
        <f t="shared" si="116"/>
        <v>0</v>
      </c>
      <c r="M204" s="180">
        <f t="shared" si="116"/>
        <v>0</v>
      </c>
      <c r="N204" s="180">
        <f t="shared" si="116"/>
        <v>0</v>
      </c>
      <c r="O204" s="180">
        <f t="shared" si="116"/>
        <v>0</v>
      </c>
      <c r="P204" s="180">
        <f t="shared" si="116"/>
        <v>0</v>
      </c>
      <c r="Q204" s="180">
        <f t="shared" si="116"/>
        <v>0</v>
      </c>
      <c r="R204" s="180">
        <f t="shared" si="116"/>
        <v>0</v>
      </c>
      <c r="S204" s="180">
        <f t="shared" si="116"/>
        <v>0</v>
      </c>
      <c r="T204" s="180">
        <f t="shared" si="116"/>
        <v>0</v>
      </c>
      <c r="U204" s="180">
        <f t="shared" si="116"/>
        <v>0</v>
      </c>
      <c r="V204" s="180">
        <f t="shared" si="116"/>
        <v>0</v>
      </c>
      <c r="W204" s="182" t="e">
        <f t="shared" si="68"/>
        <v>#DIV/0!</v>
      </c>
      <c r="X204" s="187">
        <f t="shared" si="69"/>
        <v>0</v>
      </c>
    </row>
    <row r="205" spans="1:24" s="32" customFormat="1" ht="21" hidden="1" customHeight="1" x14ac:dyDescent="0.25">
      <c r="A205" s="141" t="s">
        <v>258</v>
      </c>
      <c r="B205" s="169" t="s">
        <v>77</v>
      </c>
      <c r="C205" s="150" t="s">
        <v>259</v>
      </c>
      <c r="D205" s="183">
        <f>'дод 2'!E58</f>
        <v>0</v>
      </c>
      <c r="E205" s="183">
        <f>'дод 2'!F58</f>
        <v>0</v>
      </c>
      <c r="F205" s="183">
        <f>'дод 2'!G58</f>
        <v>0</v>
      </c>
      <c r="G205" s="183">
        <f>'дод 2'!H58</f>
        <v>0</v>
      </c>
      <c r="H205" s="183">
        <f>'дод 2'!I58</f>
        <v>0</v>
      </c>
      <c r="I205" s="183">
        <f>'дод 2'!J58</f>
        <v>0</v>
      </c>
      <c r="J205" s="181" t="e">
        <f t="shared" si="66"/>
        <v>#DIV/0!</v>
      </c>
      <c r="K205" s="183">
        <f>'дод 2'!L58</f>
        <v>0</v>
      </c>
      <c r="L205" s="183">
        <f>'дод 2'!M58</f>
        <v>0</v>
      </c>
      <c r="M205" s="183">
        <f>'дод 2'!N58</f>
        <v>0</v>
      </c>
      <c r="N205" s="183">
        <f>'дод 2'!O58</f>
        <v>0</v>
      </c>
      <c r="O205" s="183">
        <f>'дод 2'!P58</f>
        <v>0</v>
      </c>
      <c r="P205" s="183">
        <f>'дод 2'!Q58</f>
        <v>0</v>
      </c>
      <c r="Q205" s="183">
        <f>'дод 2'!R58</f>
        <v>0</v>
      </c>
      <c r="R205" s="183">
        <f>'дод 2'!S58</f>
        <v>0</v>
      </c>
      <c r="S205" s="183">
        <f>'дод 2'!T58</f>
        <v>0</v>
      </c>
      <c r="T205" s="183">
        <f>'дод 2'!U58</f>
        <v>0</v>
      </c>
      <c r="U205" s="183">
        <f>'дод 2'!V58</f>
        <v>0</v>
      </c>
      <c r="V205" s="183">
        <f>'дод 2'!W58</f>
        <v>0</v>
      </c>
      <c r="W205" s="182" t="e">
        <f t="shared" si="68"/>
        <v>#DIV/0!</v>
      </c>
      <c r="X205" s="187">
        <f t="shared" si="69"/>
        <v>0</v>
      </c>
    </row>
    <row r="206" spans="1:24" s="32" customFormat="1" ht="21" customHeight="1" x14ac:dyDescent="0.25">
      <c r="A206" s="144" t="s">
        <v>96</v>
      </c>
      <c r="B206" s="144" t="s">
        <v>91</v>
      </c>
      <c r="C206" s="164" t="s">
        <v>11</v>
      </c>
      <c r="D206" s="180">
        <f>'дод 2'!E275</f>
        <v>1964239</v>
      </c>
      <c r="E206" s="180">
        <f>'дод 2'!F275</f>
        <v>0</v>
      </c>
      <c r="F206" s="180">
        <f>'дод 2'!G275</f>
        <v>0</v>
      </c>
      <c r="G206" s="180">
        <f>'дод 2'!H275</f>
        <v>587666.46</v>
      </c>
      <c r="H206" s="180">
        <f>'дод 2'!I275</f>
        <v>0</v>
      </c>
      <c r="I206" s="180">
        <f>'дод 2'!J275</f>
        <v>0</v>
      </c>
      <c r="J206" s="181">
        <f t="shared" si="66"/>
        <v>29.918276747381555</v>
      </c>
      <c r="K206" s="180">
        <f>'дод 2'!L275</f>
        <v>0</v>
      </c>
      <c r="L206" s="180">
        <f>'дод 2'!M275</f>
        <v>0</v>
      </c>
      <c r="M206" s="180">
        <f>'дод 2'!N275</f>
        <v>0</v>
      </c>
      <c r="N206" s="180">
        <f>'дод 2'!O275</f>
        <v>0</v>
      </c>
      <c r="O206" s="180">
        <f>'дод 2'!P275</f>
        <v>0</v>
      </c>
      <c r="P206" s="180">
        <f>'дод 2'!Q275</f>
        <v>0</v>
      </c>
      <c r="Q206" s="180">
        <f>'дод 2'!R275</f>
        <v>0</v>
      </c>
      <c r="R206" s="180">
        <f>'дод 2'!S275</f>
        <v>0</v>
      </c>
      <c r="S206" s="180">
        <f>'дод 2'!T275</f>
        <v>0</v>
      </c>
      <c r="T206" s="180">
        <f>'дод 2'!U275</f>
        <v>0</v>
      </c>
      <c r="U206" s="180">
        <f>'дод 2'!V275</f>
        <v>0</v>
      </c>
      <c r="V206" s="180">
        <f>'дод 2'!W275</f>
        <v>0</v>
      </c>
      <c r="W206" s="182"/>
      <c r="X206" s="187">
        <f t="shared" si="69"/>
        <v>587666.46</v>
      </c>
    </row>
    <row r="207" spans="1:24" s="32" customFormat="1" ht="21" customHeight="1" x14ac:dyDescent="0.25">
      <c r="A207" s="144">
        <v>8710</v>
      </c>
      <c r="B207" s="144" t="s">
        <v>94</v>
      </c>
      <c r="C207" s="164" t="s">
        <v>524</v>
      </c>
      <c r="D207" s="180">
        <f>'дод 2'!E276</f>
        <v>6826746.4399999995</v>
      </c>
      <c r="E207" s="180">
        <f>'дод 2'!F276</f>
        <v>0</v>
      </c>
      <c r="F207" s="180">
        <f>'дод 2'!G276</f>
        <v>0</v>
      </c>
      <c r="G207" s="180">
        <f>'дод 2'!H276</f>
        <v>0</v>
      </c>
      <c r="H207" s="180">
        <f>'дод 2'!I276</f>
        <v>0</v>
      </c>
      <c r="I207" s="180">
        <f>'дод 2'!J276</f>
        <v>0</v>
      </c>
      <c r="J207" s="181">
        <f t="shared" si="66"/>
        <v>0</v>
      </c>
      <c r="K207" s="180">
        <f>'дод 2'!L276</f>
        <v>0</v>
      </c>
      <c r="L207" s="180">
        <f>'дод 2'!M276</f>
        <v>0</v>
      </c>
      <c r="M207" s="180">
        <f>'дод 2'!N276</f>
        <v>0</v>
      </c>
      <c r="N207" s="180">
        <f>'дод 2'!O276</f>
        <v>0</v>
      </c>
      <c r="O207" s="180">
        <f>'дод 2'!P276</f>
        <v>0</v>
      </c>
      <c r="P207" s="180">
        <f>'дод 2'!Q276</f>
        <v>0</v>
      </c>
      <c r="Q207" s="180">
        <f>'дод 2'!R276</f>
        <v>0</v>
      </c>
      <c r="R207" s="180">
        <f>'дод 2'!S276</f>
        <v>0</v>
      </c>
      <c r="S207" s="180">
        <f>'дод 2'!T276</f>
        <v>0</v>
      </c>
      <c r="T207" s="180">
        <f>'дод 2'!U276</f>
        <v>0</v>
      </c>
      <c r="U207" s="180">
        <f>'дод 2'!V276</f>
        <v>0</v>
      </c>
      <c r="V207" s="180">
        <f>'дод 2'!W276</f>
        <v>0</v>
      </c>
      <c r="W207" s="182"/>
      <c r="X207" s="187">
        <f t="shared" si="69"/>
        <v>0</v>
      </c>
    </row>
    <row r="208" spans="1:24" s="32" customFormat="1" ht="20.25" customHeight="1" x14ac:dyDescent="0.25">
      <c r="A208" s="144" t="s">
        <v>12</v>
      </c>
      <c r="B208" s="144"/>
      <c r="C208" s="164" t="s">
        <v>112</v>
      </c>
      <c r="D208" s="180">
        <f>D209+D211+D214</f>
        <v>162730300</v>
      </c>
      <c r="E208" s="180">
        <f t="shared" ref="E208:P208" si="117">E209+E211+E214</f>
        <v>0</v>
      </c>
      <c r="F208" s="180">
        <f t="shared" si="117"/>
        <v>0</v>
      </c>
      <c r="G208" s="180">
        <f>G209+G211+G214</f>
        <v>40814746</v>
      </c>
      <c r="H208" s="180">
        <f t="shared" ref="H208:I208" si="118">H209+H211+H214</f>
        <v>0</v>
      </c>
      <c r="I208" s="180">
        <f t="shared" si="118"/>
        <v>0</v>
      </c>
      <c r="J208" s="181">
        <f t="shared" si="66"/>
        <v>25.081220891253807</v>
      </c>
      <c r="K208" s="180">
        <f t="shared" si="117"/>
        <v>9086000</v>
      </c>
      <c r="L208" s="180">
        <f t="shared" si="117"/>
        <v>9086000</v>
      </c>
      <c r="M208" s="180">
        <f t="shared" si="117"/>
        <v>0</v>
      </c>
      <c r="N208" s="180">
        <f t="shared" si="117"/>
        <v>0</v>
      </c>
      <c r="O208" s="180">
        <f t="shared" si="117"/>
        <v>0</v>
      </c>
      <c r="P208" s="180">
        <f t="shared" si="117"/>
        <v>9086000</v>
      </c>
      <c r="Q208" s="180">
        <f t="shared" ref="Q208:V208" si="119">Q209+Q211+Q214</f>
        <v>0</v>
      </c>
      <c r="R208" s="180">
        <f t="shared" si="119"/>
        <v>0</v>
      </c>
      <c r="S208" s="180">
        <f t="shared" si="119"/>
        <v>0</v>
      </c>
      <c r="T208" s="180">
        <f t="shared" si="119"/>
        <v>0</v>
      </c>
      <c r="U208" s="180">
        <f t="shared" si="119"/>
        <v>0</v>
      </c>
      <c r="V208" s="180">
        <f t="shared" si="119"/>
        <v>0</v>
      </c>
      <c r="W208" s="182">
        <f t="shared" si="68"/>
        <v>0</v>
      </c>
      <c r="X208" s="187">
        <f t="shared" si="69"/>
        <v>40814746</v>
      </c>
    </row>
    <row r="209" spans="1:515" s="32" customFormat="1" ht="21.75" customHeight="1" x14ac:dyDescent="0.25">
      <c r="A209" s="144" t="s">
        <v>256</v>
      </c>
      <c r="B209" s="144"/>
      <c r="C209" s="164" t="s">
        <v>301</v>
      </c>
      <c r="D209" s="180">
        <f t="shared" ref="D209:V209" si="120">D210</f>
        <v>100870700</v>
      </c>
      <c r="E209" s="180">
        <f t="shared" si="120"/>
        <v>0</v>
      </c>
      <c r="F209" s="180">
        <f t="shared" si="120"/>
        <v>0</v>
      </c>
      <c r="G209" s="180">
        <f t="shared" si="120"/>
        <v>25217700</v>
      </c>
      <c r="H209" s="180">
        <f t="shared" si="120"/>
        <v>0</v>
      </c>
      <c r="I209" s="180">
        <f t="shared" si="120"/>
        <v>0</v>
      </c>
      <c r="J209" s="181">
        <f t="shared" ref="J209:J217" si="121">G209/D209*100</f>
        <v>25.000024784203934</v>
      </c>
      <c r="K209" s="180">
        <f t="shared" si="120"/>
        <v>0</v>
      </c>
      <c r="L209" s="180">
        <f t="shared" si="120"/>
        <v>0</v>
      </c>
      <c r="M209" s="180">
        <f t="shared" si="120"/>
        <v>0</v>
      </c>
      <c r="N209" s="180">
        <f t="shared" si="120"/>
        <v>0</v>
      </c>
      <c r="O209" s="180">
        <f t="shared" si="120"/>
        <v>0</v>
      </c>
      <c r="P209" s="180">
        <f t="shared" si="120"/>
        <v>0</v>
      </c>
      <c r="Q209" s="180">
        <f t="shared" si="120"/>
        <v>0</v>
      </c>
      <c r="R209" s="180">
        <f t="shared" si="120"/>
        <v>0</v>
      </c>
      <c r="S209" s="180">
        <f t="shared" si="120"/>
        <v>0</v>
      </c>
      <c r="T209" s="180">
        <f t="shared" si="120"/>
        <v>0</v>
      </c>
      <c r="U209" s="180">
        <f t="shared" si="120"/>
        <v>0</v>
      </c>
      <c r="V209" s="180">
        <f t="shared" si="120"/>
        <v>0</v>
      </c>
      <c r="W209" s="182"/>
      <c r="X209" s="187">
        <f t="shared" ref="X209:X218" si="122">G209+Q209</f>
        <v>25217700</v>
      </c>
    </row>
    <row r="210" spans="1:515" ht="21.75" customHeight="1" x14ac:dyDescent="0.25">
      <c r="A210" s="141" t="s">
        <v>92</v>
      </c>
      <c r="B210" s="169" t="s">
        <v>46</v>
      </c>
      <c r="C210" s="150" t="s">
        <v>111</v>
      </c>
      <c r="D210" s="183">
        <f>'дод 2'!E277</f>
        <v>100870700</v>
      </c>
      <c r="E210" s="183">
        <f>'дод 2'!F277</f>
        <v>0</v>
      </c>
      <c r="F210" s="183">
        <f>'дод 2'!G277</f>
        <v>0</v>
      </c>
      <c r="G210" s="183">
        <f>'дод 2'!H277</f>
        <v>25217700</v>
      </c>
      <c r="H210" s="183">
        <f>'дод 2'!I277</f>
        <v>0</v>
      </c>
      <c r="I210" s="183">
        <f>'дод 2'!J277</f>
        <v>0</v>
      </c>
      <c r="J210" s="184">
        <f t="shared" si="121"/>
        <v>25.000024784203934</v>
      </c>
      <c r="K210" s="183">
        <f>'дод 2'!L277</f>
        <v>0</v>
      </c>
      <c r="L210" s="183">
        <f>'дод 2'!M277</f>
        <v>0</v>
      </c>
      <c r="M210" s="183">
        <f>'дод 2'!N277</f>
        <v>0</v>
      </c>
      <c r="N210" s="183">
        <f>'дод 2'!O277</f>
        <v>0</v>
      </c>
      <c r="O210" s="183">
        <f>'дод 2'!P277</f>
        <v>0</v>
      </c>
      <c r="P210" s="183">
        <f>'дод 2'!Q277</f>
        <v>0</v>
      </c>
      <c r="Q210" s="183">
        <f>'дод 2'!R277</f>
        <v>0</v>
      </c>
      <c r="R210" s="183">
        <f>'дод 2'!S277</f>
        <v>0</v>
      </c>
      <c r="S210" s="183">
        <f>'дод 2'!T277</f>
        <v>0</v>
      </c>
      <c r="T210" s="183">
        <f>'дод 2'!U277</f>
        <v>0</v>
      </c>
      <c r="U210" s="183">
        <f>'дод 2'!V277</f>
        <v>0</v>
      </c>
      <c r="V210" s="183">
        <f>'дод 2'!W277</f>
        <v>0</v>
      </c>
      <c r="W210" s="185"/>
      <c r="X210" s="186">
        <f t="shared" si="122"/>
        <v>25217700</v>
      </c>
    </row>
    <row r="211" spans="1:515" s="32" customFormat="1" ht="50.25" customHeight="1" x14ac:dyDescent="0.25">
      <c r="A211" s="144" t="s">
        <v>13</v>
      </c>
      <c r="B211" s="145"/>
      <c r="C211" s="164" t="s">
        <v>350</v>
      </c>
      <c r="D211" s="180">
        <f>D212+D213</f>
        <v>61810000</v>
      </c>
      <c r="E211" s="180">
        <f t="shared" ref="E211:P211" si="123">E212+E213</f>
        <v>0</v>
      </c>
      <c r="F211" s="180">
        <f t="shared" si="123"/>
        <v>0</v>
      </c>
      <c r="G211" s="180">
        <f>G212+G213</f>
        <v>15586600</v>
      </c>
      <c r="H211" s="180">
        <f t="shared" ref="H211:I211" si="124">H212+H213</f>
        <v>0</v>
      </c>
      <c r="I211" s="180">
        <f t="shared" si="124"/>
        <v>0</v>
      </c>
      <c r="J211" s="181">
        <f t="shared" si="121"/>
        <v>25.216955185245105</v>
      </c>
      <c r="K211" s="180">
        <f t="shared" si="123"/>
        <v>9086000</v>
      </c>
      <c r="L211" s="180">
        <f t="shared" si="123"/>
        <v>9086000</v>
      </c>
      <c r="M211" s="180">
        <f t="shared" si="123"/>
        <v>0</v>
      </c>
      <c r="N211" s="180">
        <f t="shared" si="123"/>
        <v>0</v>
      </c>
      <c r="O211" s="180">
        <f t="shared" si="123"/>
        <v>0</v>
      </c>
      <c r="P211" s="180">
        <f t="shared" si="123"/>
        <v>9086000</v>
      </c>
      <c r="Q211" s="180">
        <f t="shared" ref="Q211:V211" si="125">Q212+Q213</f>
        <v>0</v>
      </c>
      <c r="R211" s="180">
        <f t="shared" si="125"/>
        <v>0</v>
      </c>
      <c r="S211" s="180">
        <f t="shared" si="125"/>
        <v>0</v>
      </c>
      <c r="T211" s="180">
        <f t="shared" si="125"/>
        <v>0</v>
      </c>
      <c r="U211" s="180">
        <f t="shared" si="125"/>
        <v>0</v>
      </c>
      <c r="V211" s="180">
        <f t="shared" si="125"/>
        <v>0</v>
      </c>
      <c r="W211" s="182">
        <f t="shared" ref="W211:W218" si="126">Q211/K211*100</f>
        <v>0</v>
      </c>
      <c r="X211" s="187">
        <f t="shared" si="122"/>
        <v>15586600</v>
      </c>
    </row>
    <row r="212" spans="1:515" ht="33" x14ac:dyDescent="0.25">
      <c r="A212" s="141">
        <v>9750</v>
      </c>
      <c r="B212" s="169" t="s">
        <v>46</v>
      </c>
      <c r="C212" s="151" t="s">
        <v>536</v>
      </c>
      <c r="D212" s="183">
        <f>'дод 2'!E247</f>
        <v>0</v>
      </c>
      <c r="E212" s="183">
        <f>'дод 2'!F247</f>
        <v>0</v>
      </c>
      <c r="F212" s="183">
        <f>'дод 2'!G247</f>
        <v>0</v>
      </c>
      <c r="G212" s="183">
        <f>'дод 2'!H247</f>
        <v>0</v>
      </c>
      <c r="H212" s="183">
        <f>'дод 2'!I247</f>
        <v>0</v>
      </c>
      <c r="I212" s="183">
        <f>'дод 2'!J247</f>
        <v>0</v>
      </c>
      <c r="J212" s="184"/>
      <c r="K212" s="183">
        <f>'дод 2'!L247</f>
        <v>86000</v>
      </c>
      <c r="L212" s="183">
        <f>'дод 2'!M247</f>
        <v>86000</v>
      </c>
      <c r="M212" s="183">
        <f>'дод 2'!N247</f>
        <v>0</v>
      </c>
      <c r="N212" s="183">
        <f>'дод 2'!O247</f>
        <v>0</v>
      </c>
      <c r="O212" s="183">
        <f>'дод 2'!P247</f>
        <v>0</v>
      </c>
      <c r="P212" s="183">
        <f>'дод 2'!Q247</f>
        <v>86000</v>
      </c>
      <c r="Q212" s="183">
        <f>'дод 2'!R247</f>
        <v>0</v>
      </c>
      <c r="R212" s="183">
        <f>'дод 2'!S247</f>
        <v>0</v>
      </c>
      <c r="S212" s="183">
        <f>'дод 2'!T247</f>
        <v>0</v>
      </c>
      <c r="T212" s="183">
        <f>'дод 2'!U247</f>
        <v>0</v>
      </c>
      <c r="U212" s="183">
        <f>'дод 2'!V247</f>
        <v>0</v>
      </c>
      <c r="V212" s="183">
        <f>'дод 2'!W247</f>
        <v>0</v>
      </c>
      <c r="W212" s="185">
        <f t="shared" si="126"/>
        <v>0</v>
      </c>
      <c r="X212" s="186">
        <f t="shared" si="122"/>
        <v>0</v>
      </c>
    </row>
    <row r="213" spans="1:515" ht="17.25" customHeight="1" x14ac:dyDescent="0.25">
      <c r="A213" s="141" t="s">
        <v>14</v>
      </c>
      <c r="B213" s="169" t="s">
        <v>46</v>
      </c>
      <c r="C213" s="142" t="s">
        <v>359</v>
      </c>
      <c r="D213" s="183">
        <f>'дод 2'!E101+'дод 2'!E172+'дод 2'!E225+'дод 2'!E135</f>
        <v>61810000</v>
      </c>
      <c r="E213" s="183">
        <f>'дод 2'!F101+'дод 2'!F172+'дод 2'!F225+'дод 2'!F135</f>
        <v>0</v>
      </c>
      <c r="F213" s="183">
        <f>'дод 2'!G101+'дод 2'!G172+'дод 2'!G225+'дод 2'!G135</f>
        <v>0</v>
      </c>
      <c r="G213" s="183">
        <f>'дод 2'!H101+'дод 2'!H172+'дод 2'!H225+'дод 2'!H135</f>
        <v>15586600</v>
      </c>
      <c r="H213" s="183">
        <f>'дод 2'!I101+'дод 2'!I172+'дод 2'!I225+'дод 2'!I135</f>
        <v>0</v>
      </c>
      <c r="I213" s="183">
        <f>'дод 2'!J101+'дод 2'!J172+'дод 2'!J225+'дод 2'!J135</f>
        <v>0</v>
      </c>
      <c r="J213" s="184">
        <f t="shared" si="121"/>
        <v>25.216955185245105</v>
      </c>
      <c r="K213" s="183">
        <f>'дод 2'!L101+'дод 2'!L172+'дод 2'!L225+'дод 2'!L135</f>
        <v>9000000</v>
      </c>
      <c r="L213" s="183">
        <f>'дод 2'!M101+'дод 2'!M172+'дод 2'!M225+'дод 2'!M135</f>
        <v>9000000</v>
      </c>
      <c r="M213" s="183">
        <f>'дод 2'!N101+'дод 2'!N172+'дод 2'!N225+'дод 2'!N135</f>
        <v>0</v>
      </c>
      <c r="N213" s="183">
        <f>'дод 2'!O101+'дод 2'!O172+'дод 2'!O225+'дод 2'!O135</f>
        <v>0</v>
      </c>
      <c r="O213" s="183">
        <f>'дод 2'!P101+'дод 2'!P172+'дод 2'!P225+'дод 2'!P135</f>
        <v>0</v>
      </c>
      <c r="P213" s="183">
        <f>'дод 2'!Q101+'дод 2'!Q172+'дод 2'!Q225+'дод 2'!Q135</f>
        <v>9000000</v>
      </c>
      <c r="Q213" s="183">
        <f>'дод 2'!R101+'дод 2'!R172+'дод 2'!R225+'дод 2'!R135</f>
        <v>0</v>
      </c>
      <c r="R213" s="183">
        <f>'дод 2'!S101+'дод 2'!S172+'дод 2'!S225+'дод 2'!S135</f>
        <v>0</v>
      </c>
      <c r="S213" s="183">
        <f>'дод 2'!T101+'дод 2'!T172+'дод 2'!T225+'дод 2'!T135</f>
        <v>0</v>
      </c>
      <c r="T213" s="183">
        <f>'дод 2'!U101+'дод 2'!U172+'дод 2'!U225+'дод 2'!U135</f>
        <v>0</v>
      </c>
      <c r="U213" s="183">
        <f>'дод 2'!V101+'дод 2'!V172+'дод 2'!V225+'дод 2'!V135</f>
        <v>0</v>
      </c>
      <c r="V213" s="183">
        <f>'дод 2'!W101+'дод 2'!W172+'дод 2'!W225+'дод 2'!W135</f>
        <v>0</v>
      </c>
      <c r="W213" s="185">
        <f t="shared" si="126"/>
        <v>0</v>
      </c>
      <c r="X213" s="186">
        <f t="shared" si="122"/>
        <v>15586600</v>
      </c>
    </row>
    <row r="214" spans="1:515" s="32" customFormat="1" ht="49.5" x14ac:dyDescent="0.25">
      <c r="A214" s="144">
        <v>9800</v>
      </c>
      <c r="B214" s="145" t="s">
        <v>46</v>
      </c>
      <c r="C214" s="140" t="s">
        <v>370</v>
      </c>
      <c r="D214" s="180">
        <f>'дод 2'!E102</f>
        <v>49600</v>
      </c>
      <c r="E214" s="180">
        <f>'дод 2'!F102</f>
        <v>0</v>
      </c>
      <c r="F214" s="180">
        <f>'дод 2'!G102</f>
        <v>0</v>
      </c>
      <c r="G214" s="180">
        <f>'дод 2'!H102</f>
        <v>10446</v>
      </c>
      <c r="H214" s="180">
        <f>'дод 2'!I102</f>
        <v>0</v>
      </c>
      <c r="I214" s="180">
        <f>'дод 2'!J102</f>
        <v>0</v>
      </c>
      <c r="J214" s="181">
        <f t="shared" si="121"/>
        <v>21.06048387096774</v>
      </c>
      <c r="K214" s="180">
        <f>'дод 2'!L102</f>
        <v>0</v>
      </c>
      <c r="L214" s="180">
        <f>'дод 2'!M102</f>
        <v>0</v>
      </c>
      <c r="M214" s="180">
        <f>'дод 2'!N102</f>
        <v>0</v>
      </c>
      <c r="N214" s="180">
        <f>'дод 2'!O102</f>
        <v>0</v>
      </c>
      <c r="O214" s="180">
        <f>'дод 2'!P102</f>
        <v>0</v>
      </c>
      <c r="P214" s="180">
        <f>'дод 2'!Q102</f>
        <v>0</v>
      </c>
      <c r="Q214" s="180">
        <f>'дод 2'!R102</f>
        <v>0</v>
      </c>
      <c r="R214" s="180">
        <f>'дод 2'!S102</f>
        <v>0</v>
      </c>
      <c r="S214" s="180">
        <f>'дод 2'!T102</f>
        <v>0</v>
      </c>
      <c r="T214" s="180">
        <f>'дод 2'!U102</f>
        <v>0</v>
      </c>
      <c r="U214" s="180">
        <f>'дод 2'!V102</f>
        <v>0</v>
      </c>
      <c r="V214" s="180">
        <f>'дод 2'!W102</f>
        <v>0</v>
      </c>
      <c r="W214" s="182"/>
      <c r="X214" s="187">
        <f t="shared" si="122"/>
        <v>10446</v>
      </c>
    </row>
    <row r="215" spans="1:515" s="32" customFormat="1" ht="19.5" customHeight="1" x14ac:dyDescent="0.25">
      <c r="A215" s="138"/>
      <c r="B215" s="138"/>
      <c r="C215" s="164" t="s">
        <v>411</v>
      </c>
      <c r="D215" s="31">
        <f t="shared" ref="D215:I215" si="127">D19+D23+D62+D83+D120+D125+D132+D144+D192+D208</f>
        <v>2204703257.77</v>
      </c>
      <c r="E215" s="31">
        <f t="shared" si="127"/>
        <v>1079192424</v>
      </c>
      <c r="F215" s="31">
        <f t="shared" si="127"/>
        <v>99717550</v>
      </c>
      <c r="G215" s="31">
        <f t="shared" si="127"/>
        <v>479263356.80000001</v>
      </c>
      <c r="H215" s="31">
        <f t="shared" si="127"/>
        <v>244399305.78</v>
      </c>
      <c r="I215" s="31">
        <f t="shared" si="127"/>
        <v>33792220.629999995</v>
      </c>
      <c r="J215" s="65">
        <f t="shared" si="121"/>
        <v>21.738225092693991</v>
      </c>
      <c r="K215" s="31">
        <f t="shared" ref="K215:V215" si="128">K19+K23+K62+K83+K120+K125+K132+K144+K192+K208</f>
        <v>635283650.58999991</v>
      </c>
      <c r="L215" s="31">
        <f t="shared" si="128"/>
        <v>572468592.58999991</v>
      </c>
      <c r="M215" s="31">
        <f t="shared" si="128"/>
        <v>45536454</v>
      </c>
      <c r="N215" s="31">
        <f t="shared" si="128"/>
        <v>6033355</v>
      </c>
      <c r="O215" s="31">
        <f t="shared" si="128"/>
        <v>266522</v>
      </c>
      <c r="P215" s="31">
        <f t="shared" si="128"/>
        <v>589747196.58999991</v>
      </c>
      <c r="Q215" s="31">
        <f t="shared" si="128"/>
        <v>36695557.240000002</v>
      </c>
      <c r="R215" s="31">
        <f t="shared" si="128"/>
        <v>22041208.890000001</v>
      </c>
      <c r="S215" s="31">
        <f t="shared" si="128"/>
        <v>11127212.390000001</v>
      </c>
      <c r="T215" s="31">
        <f t="shared" si="128"/>
        <v>2353560.6100000003</v>
      </c>
      <c r="U215" s="31">
        <f t="shared" si="128"/>
        <v>49426.23</v>
      </c>
      <c r="V215" s="31">
        <f t="shared" si="128"/>
        <v>25568344.850000001</v>
      </c>
      <c r="W215" s="63">
        <f t="shared" si="126"/>
        <v>5.7762476975316686</v>
      </c>
      <c r="X215" s="55">
        <f t="shared" si="122"/>
        <v>515958914.04000002</v>
      </c>
    </row>
    <row r="216" spans="1:515" s="33" customFormat="1" ht="34.5" x14ac:dyDescent="0.25">
      <c r="A216" s="179"/>
      <c r="B216" s="179"/>
      <c r="C216" s="148" t="s">
        <v>404</v>
      </c>
      <c r="D216" s="50">
        <f>D24+D31</f>
        <v>482448000</v>
      </c>
      <c r="E216" s="50">
        <f t="shared" ref="E216:P216" si="129">E24+E31</f>
        <v>396066000</v>
      </c>
      <c r="F216" s="50">
        <f t="shared" si="129"/>
        <v>0</v>
      </c>
      <c r="G216" s="50">
        <f>G24+G31</f>
        <v>101576044.09</v>
      </c>
      <c r="H216" s="50">
        <f t="shared" ref="H216:I216" si="130">H24+H31</f>
        <v>83421193.790000007</v>
      </c>
      <c r="I216" s="50">
        <f t="shared" si="130"/>
        <v>0</v>
      </c>
      <c r="J216" s="66">
        <f t="shared" si="121"/>
        <v>21.054298927552814</v>
      </c>
      <c r="K216" s="50">
        <f t="shared" si="129"/>
        <v>377160</v>
      </c>
      <c r="L216" s="50">
        <f t="shared" si="129"/>
        <v>377160</v>
      </c>
      <c r="M216" s="50">
        <f t="shared" si="129"/>
        <v>0</v>
      </c>
      <c r="N216" s="50">
        <f t="shared" si="129"/>
        <v>0</v>
      </c>
      <c r="O216" s="50">
        <f t="shared" si="129"/>
        <v>0</v>
      </c>
      <c r="P216" s="50">
        <f t="shared" si="129"/>
        <v>377160</v>
      </c>
      <c r="Q216" s="50">
        <f t="shared" ref="Q216:V216" si="131">Q24+Q31</f>
        <v>0</v>
      </c>
      <c r="R216" s="50">
        <f t="shared" si="131"/>
        <v>0</v>
      </c>
      <c r="S216" s="50">
        <f t="shared" si="131"/>
        <v>0</v>
      </c>
      <c r="T216" s="50">
        <f t="shared" si="131"/>
        <v>0</v>
      </c>
      <c r="U216" s="50">
        <f t="shared" si="131"/>
        <v>0</v>
      </c>
      <c r="V216" s="50">
        <f t="shared" si="131"/>
        <v>0</v>
      </c>
      <c r="W216" s="64">
        <f t="shared" si="126"/>
        <v>0</v>
      </c>
      <c r="X216" s="56">
        <f t="shared" si="122"/>
        <v>101576044.09</v>
      </c>
    </row>
    <row r="217" spans="1:515" s="33" customFormat="1" ht="34.5" customHeight="1" x14ac:dyDescent="0.25">
      <c r="A217" s="179"/>
      <c r="B217" s="179"/>
      <c r="C217" s="148" t="s">
        <v>405</v>
      </c>
      <c r="D217" s="50">
        <f>D26+D28+D86+D198+D30+D65</f>
        <v>19394792.240000002</v>
      </c>
      <c r="E217" s="50">
        <f t="shared" ref="E217:P217" si="132">E26+E28+E86+E198+E30+E65</f>
        <v>3970249</v>
      </c>
      <c r="F217" s="50">
        <f t="shared" si="132"/>
        <v>0</v>
      </c>
      <c r="G217" s="50">
        <f>G26+G28+G86+G198+G30+G65</f>
        <v>3649346.6500000004</v>
      </c>
      <c r="H217" s="50">
        <f t="shared" ref="H217:I217" si="133">H26+H28+H86+H198+H30+H65</f>
        <v>597514.65</v>
      </c>
      <c r="I217" s="50">
        <f t="shared" si="133"/>
        <v>0</v>
      </c>
      <c r="J217" s="66">
        <f t="shared" si="121"/>
        <v>18.8161162277034</v>
      </c>
      <c r="K217" s="50">
        <f t="shared" si="132"/>
        <v>903840</v>
      </c>
      <c r="L217" s="50">
        <f t="shared" si="132"/>
        <v>903840</v>
      </c>
      <c r="M217" s="50">
        <f t="shared" si="132"/>
        <v>0</v>
      </c>
      <c r="N217" s="50">
        <f t="shared" si="132"/>
        <v>0</v>
      </c>
      <c r="O217" s="50">
        <f t="shared" si="132"/>
        <v>0</v>
      </c>
      <c r="P217" s="50">
        <f t="shared" si="132"/>
        <v>903840</v>
      </c>
      <c r="Q217" s="50">
        <f t="shared" ref="Q217:V217" si="134">Q26+Q28+Q86+Q198+Q30+Q65</f>
        <v>0</v>
      </c>
      <c r="R217" s="50">
        <f t="shared" si="134"/>
        <v>0</v>
      </c>
      <c r="S217" s="50">
        <f t="shared" si="134"/>
        <v>0</v>
      </c>
      <c r="T217" s="50">
        <f t="shared" si="134"/>
        <v>0</v>
      </c>
      <c r="U217" s="50">
        <f t="shared" si="134"/>
        <v>0</v>
      </c>
      <c r="V217" s="50">
        <f t="shared" si="134"/>
        <v>0</v>
      </c>
      <c r="W217" s="64">
        <f t="shared" si="126"/>
        <v>0</v>
      </c>
      <c r="X217" s="56">
        <f t="shared" si="122"/>
        <v>3649346.6500000004</v>
      </c>
    </row>
    <row r="218" spans="1:515" s="33" customFormat="1" ht="28.5" customHeight="1" x14ac:dyDescent="0.25">
      <c r="A218" s="146"/>
      <c r="B218" s="146"/>
      <c r="C218" s="170" t="s">
        <v>422</v>
      </c>
      <c r="D218" s="50">
        <f>D147</f>
        <v>0</v>
      </c>
      <c r="E218" s="50">
        <f t="shared" ref="E218:P218" si="135">E147</f>
        <v>0</v>
      </c>
      <c r="F218" s="50">
        <f t="shared" si="135"/>
        <v>0</v>
      </c>
      <c r="G218" s="50">
        <f>G147</f>
        <v>0</v>
      </c>
      <c r="H218" s="50">
        <f t="shared" ref="H218:I218" si="136">H147</f>
        <v>0</v>
      </c>
      <c r="I218" s="50">
        <f t="shared" si="136"/>
        <v>0</v>
      </c>
      <c r="J218" s="66"/>
      <c r="K218" s="50">
        <f t="shared" si="135"/>
        <v>127771665.12</v>
      </c>
      <c r="L218" s="50">
        <f t="shared" si="135"/>
        <v>127771665.12</v>
      </c>
      <c r="M218" s="50">
        <f t="shared" si="135"/>
        <v>0</v>
      </c>
      <c r="N218" s="50">
        <f t="shared" si="135"/>
        <v>0</v>
      </c>
      <c r="O218" s="50">
        <f t="shared" si="135"/>
        <v>0</v>
      </c>
      <c r="P218" s="50">
        <f t="shared" si="135"/>
        <v>127771665.12</v>
      </c>
      <c r="Q218" s="50">
        <f t="shared" ref="Q218:V218" si="137">Q147</f>
        <v>0</v>
      </c>
      <c r="R218" s="50">
        <f t="shared" si="137"/>
        <v>0</v>
      </c>
      <c r="S218" s="50">
        <f t="shared" si="137"/>
        <v>0</v>
      </c>
      <c r="T218" s="50">
        <f t="shared" si="137"/>
        <v>0</v>
      </c>
      <c r="U218" s="50">
        <f t="shared" si="137"/>
        <v>0</v>
      </c>
      <c r="V218" s="50">
        <f t="shared" si="137"/>
        <v>0</v>
      </c>
      <c r="W218" s="64">
        <f t="shared" si="126"/>
        <v>0</v>
      </c>
      <c r="X218" s="56">
        <f t="shared" si="122"/>
        <v>0</v>
      </c>
    </row>
    <row r="219" spans="1:515" s="32" customFormat="1" ht="45.75" customHeight="1" x14ac:dyDescent="0.25">
      <c r="A219" s="42"/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515" s="32" customFormat="1" ht="33.75" customHeight="1" x14ac:dyDescent="0.25">
      <c r="A220" s="42"/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515" s="32" customFormat="1" ht="19.5" customHeight="1" x14ac:dyDescent="0.25">
      <c r="A221" s="42"/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515" s="32" customFormat="1" x14ac:dyDescent="0.25">
      <c r="A222" s="42"/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515" s="208" customFormat="1" ht="33" customHeight="1" x14ac:dyDescent="0.6">
      <c r="A223" s="203" t="s">
        <v>472</v>
      </c>
      <c r="B223" s="204"/>
      <c r="C223" s="205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7"/>
      <c r="P223" s="207"/>
      <c r="Q223" s="206"/>
      <c r="R223" s="206"/>
      <c r="S223" s="206"/>
      <c r="T223" s="209" t="s">
        <v>473</v>
      </c>
      <c r="U223" s="207"/>
      <c r="V223" s="207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10"/>
      <c r="CI223" s="210"/>
      <c r="CJ223" s="210"/>
      <c r="CK223" s="210"/>
      <c r="CL223" s="210"/>
      <c r="CM223" s="210"/>
      <c r="CN223" s="210"/>
      <c r="CO223" s="210"/>
      <c r="CP223" s="210"/>
      <c r="CQ223" s="210"/>
      <c r="CR223" s="210"/>
      <c r="CS223" s="210"/>
      <c r="CT223" s="210"/>
      <c r="CU223" s="210"/>
      <c r="CV223" s="210"/>
      <c r="CW223" s="210"/>
      <c r="CX223" s="210"/>
      <c r="CY223" s="210"/>
      <c r="CZ223" s="210"/>
      <c r="DA223" s="210"/>
      <c r="DB223" s="210"/>
      <c r="DC223" s="210"/>
      <c r="DD223" s="210"/>
      <c r="DE223" s="210"/>
      <c r="DF223" s="210"/>
      <c r="DG223" s="210"/>
      <c r="DH223" s="210"/>
      <c r="DI223" s="210"/>
      <c r="DJ223" s="210"/>
      <c r="DK223" s="210"/>
      <c r="DL223" s="210"/>
      <c r="DM223" s="210"/>
      <c r="DN223" s="210"/>
      <c r="DO223" s="210"/>
      <c r="DP223" s="210"/>
      <c r="DQ223" s="210"/>
      <c r="DR223" s="210"/>
      <c r="DS223" s="210"/>
      <c r="DT223" s="210"/>
      <c r="DU223" s="210"/>
      <c r="DV223" s="210"/>
      <c r="DW223" s="210"/>
      <c r="DX223" s="210"/>
      <c r="DY223" s="210"/>
      <c r="DZ223" s="210"/>
      <c r="EA223" s="210"/>
      <c r="EB223" s="210"/>
      <c r="EC223" s="210"/>
      <c r="ED223" s="210"/>
      <c r="EE223" s="210"/>
      <c r="EF223" s="210"/>
      <c r="EG223" s="210"/>
      <c r="EH223" s="210"/>
      <c r="EI223" s="210"/>
      <c r="EJ223" s="210"/>
      <c r="EK223" s="210"/>
      <c r="EL223" s="210"/>
      <c r="EM223" s="210"/>
      <c r="EN223" s="210"/>
      <c r="EO223" s="210"/>
      <c r="EP223" s="210"/>
      <c r="EQ223" s="210"/>
      <c r="ER223" s="210"/>
      <c r="ES223" s="210"/>
      <c r="ET223" s="210"/>
      <c r="EU223" s="210"/>
      <c r="EV223" s="210"/>
      <c r="EW223" s="210"/>
      <c r="EX223" s="210"/>
      <c r="EY223" s="210"/>
      <c r="EZ223" s="210"/>
      <c r="FA223" s="210"/>
      <c r="FB223" s="210"/>
      <c r="FC223" s="210"/>
      <c r="FD223" s="210"/>
      <c r="FE223" s="210"/>
      <c r="FF223" s="210"/>
      <c r="FG223" s="210"/>
      <c r="FH223" s="210"/>
      <c r="FI223" s="210"/>
      <c r="FJ223" s="210"/>
      <c r="FK223" s="210"/>
      <c r="FL223" s="210"/>
      <c r="FM223" s="210"/>
      <c r="FN223" s="210"/>
      <c r="FO223" s="210"/>
      <c r="FP223" s="210"/>
      <c r="FQ223" s="210"/>
      <c r="FR223" s="210"/>
      <c r="FS223" s="210"/>
      <c r="FT223" s="210"/>
      <c r="FU223" s="210"/>
      <c r="FV223" s="210"/>
      <c r="FW223" s="210"/>
      <c r="FX223" s="210"/>
      <c r="FY223" s="210"/>
      <c r="FZ223" s="210"/>
      <c r="GA223" s="210"/>
      <c r="GB223" s="210"/>
      <c r="GC223" s="210"/>
      <c r="GD223" s="210"/>
      <c r="GE223" s="210"/>
      <c r="GF223" s="210"/>
      <c r="GG223" s="210"/>
      <c r="GH223" s="210"/>
      <c r="GI223" s="210"/>
      <c r="GJ223" s="210"/>
      <c r="GK223" s="210"/>
      <c r="GL223" s="210"/>
      <c r="GM223" s="210"/>
      <c r="GN223" s="210"/>
      <c r="GO223" s="210"/>
      <c r="GP223" s="210"/>
      <c r="GQ223" s="210"/>
      <c r="GR223" s="210"/>
      <c r="GS223" s="210"/>
      <c r="GT223" s="210"/>
      <c r="GU223" s="210"/>
      <c r="GV223" s="210"/>
      <c r="GW223" s="210"/>
      <c r="GX223" s="210"/>
      <c r="GY223" s="210"/>
      <c r="GZ223" s="210"/>
      <c r="HA223" s="210"/>
      <c r="HB223" s="210"/>
      <c r="HC223" s="210"/>
      <c r="HD223" s="210"/>
      <c r="HE223" s="210"/>
      <c r="HF223" s="210"/>
      <c r="HG223" s="210"/>
      <c r="HH223" s="210"/>
      <c r="HI223" s="210"/>
      <c r="HJ223" s="210"/>
      <c r="HK223" s="210"/>
      <c r="HL223" s="210"/>
      <c r="HM223" s="210"/>
      <c r="HN223" s="210"/>
      <c r="HO223" s="210"/>
      <c r="HP223" s="210"/>
      <c r="HQ223" s="210"/>
      <c r="HR223" s="210"/>
      <c r="HS223" s="210"/>
      <c r="HT223" s="210"/>
      <c r="HU223" s="210"/>
      <c r="HV223" s="210"/>
      <c r="HW223" s="210"/>
      <c r="HX223" s="210"/>
      <c r="HY223" s="210"/>
      <c r="HZ223" s="210"/>
      <c r="IA223" s="210"/>
      <c r="IB223" s="210"/>
      <c r="IC223" s="210"/>
      <c r="ID223" s="210"/>
      <c r="IE223" s="210"/>
      <c r="IF223" s="210"/>
      <c r="IG223" s="210"/>
      <c r="IH223" s="210"/>
      <c r="II223" s="210"/>
      <c r="IJ223" s="210"/>
      <c r="IK223" s="210"/>
      <c r="IL223" s="210"/>
      <c r="IM223" s="210"/>
      <c r="IN223" s="210"/>
      <c r="IO223" s="210"/>
      <c r="IP223" s="210"/>
      <c r="IQ223" s="210"/>
      <c r="IR223" s="210"/>
      <c r="IS223" s="210"/>
      <c r="IT223" s="210"/>
      <c r="IU223" s="210"/>
      <c r="IV223" s="210"/>
      <c r="IW223" s="210"/>
      <c r="IX223" s="210"/>
      <c r="IY223" s="210"/>
      <c r="IZ223" s="210"/>
      <c r="JA223" s="210"/>
      <c r="JB223" s="210"/>
      <c r="JC223" s="210"/>
      <c r="JD223" s="210"/>
      <c r="JE223" s="210"/>
      <c r="JF223" s="210"/>
      <c r="JG223" s="210"/>
      <c r="JH223" s="210"/>
      <c r="JI223" s="210"/>
      <c r="JJ223" s="210"/>
      <c r="JK223" s="210"/>
      <c r="JL223" s="210"/>
      <c r="JM223" s="210"/>
      <c r="JN223" s="210"/>
      <c r="JO223" s="210"/>
      <c r="JP223" s="210"/>
      <c r="JQ223" s="210"/>
      <c r="JR223" s="210"/>
      <c r="JS223" s="210"/>
      <c r="JT223" s="210"/>
      <c r="JU223" s="210"/>
      <c r="JV223" s="210"/>
      <c r="JW223" s="210"/>
      <c r="JX223" s="210"/>
      <c r="JY223" s="210"/>
      <c r="JZ223" s="210"/>
      <c r="KA223" s="210"/>
      <c r="KB223" s="210"/>
      <c r="KC223" s="210"/>
      <c r="KD223" s="210"/>
      <c r="KE223" s="210"/>
      <c r="KF223" s="210"/>
      <c r="KG223" s="210"/>
      <c r="KH223" s="210"/>
      <c r="KI223" s="210"/>
      <c r="KJ223" s="210"/>
      <c r="KK223" s="210"/>
      <c r="KL223" s="210"/>
      <c r="KM223" s="210"/>
      <c r="KN223" s="210"/>
      <c r="KO223" s="210"/>
      <c r="KP223" s="210"/>
      <c r="KQ223" s="210"/>
      <c r="KR223" s="210"/>
      <c r="KS223" s="210"/>
      <c r="KT223" s="210"/>
      <c r="KU223" s="210"/>
      <c r="KV223" s="210"/>
      <c r="KW223" s="210"/>
      <c r="KX223" s="210"/>
      <c r="KY223" s="210"/>
      <c r="KZ223" s="210"/>
      <c r="LA223" s="210"/>
      <c r="LB223" s="210"/>
      <c r="LC223" s="210"/>
      <c r="LD223" s="210"/>
      <c r="LE223" s="210"/>
      <c r="LF223" s="210"/>
      <c r="LG223" s="210"/>
      <c r="LH223" s="210"/>
      <c r="LI223" s="210"/>
      <c r="LJ223" s="210"/>
      <c r="LK223" s="210"/>
      <c r="LL223" s="210"/>
      <c r="LM223" s="210"/>
      <c r="LN223" s="210"/>
      <c r="LO223" s="210"/>
      <c r="LP223" s="210"/>
      <c r="LQ223" s="210"/>
      <c r="LR223" s="210"/>
      <c r="LS223" s="210"/>
      <c r="LT223" s="210"/>
      <c r="LU223" s="210"/>
      <c r="LV223" s="210"/>
      <c r="LW223" s="210"/>
      <c r="LX223" s="210"/>
      <c r="LY223" s="210"/>
      <c r="LZ223" s="210"/>
      <c r="MA223" s="210"/>
      <c r="MB223" s="210"/>
      <c r="MC223" s="210"/>
      <c r="MD223" s="210"/>
      <c r="ME223" s="210"/>
      <c r="MF223" s="210"/>
      <c r="MG223" s="210"/>
      <c r="MH223" s="210"/>
      <c r="MI223" s="210"/>
      <c r="MJ223" s="210"/>
      <c r="MK223" s="210"/>
      <c r="ML223" s="210"/>
      <c r="MM223" s="210"/>
      <c r="MN223" s="210"/>
      <c r="MO223" s="210"/>
      <c r="MP223" s="210"/>
      <c r="MQ223" s="210"/>
      <c r="MR223" s="210"/>
      <c r="MS223" s="210"/>
      <c r="MT223" s="210"/>
      <c r="MU223" s="210"/>
      <c r="MV223" s="210"/>
      <c r="MW223" s="210"/>
      <c r="MX223" s="210"/>
      <c r="MY223" s="210"/>
      <c r="MZ223" s="210"/>
      <c r="NA223" s="210"/>
      <c r="NB223" s="210"/>
      <c r="NC223" s="210"/>
      <c r="ND223" s="210"/>
      <c r="NE223" s="210"/>
      <c r="NF223" s="210"/>
      <c r="NG223" s="210"/>
      <c r="NH223" s="210"/>
      <c r="NI223" s="210"/>
      <c r="NJ223" s="210"/>
      <c r="NK223" s="210"/>
      <c r="NL223" s="210"/>
      <c r="NM223" s="210"/>
      <c r="NN223" s="210"/>
      <c r="NO223" s="210"/>
      <c r="NP223" s="210"/>
      <c r="NQ223" s="210"/>
      <c r="NR223" s="210"/>
      <c r="NS223" s="210"/>
      <c r="NT223" s="210"/>
      <c r="NU223" s="210"/>
      <c r="NV223" s="210"/>
      <c r="NW223" s="210"/>
      <c r="NX223" s="210"/>
      <c r="NY223" s="210"/>
      <c r="NZ223" s="210"/>
      <c r="OA223" s="210"/>
      <c r="OB223" s="210"/>
      <c r="OC223" s="210"/>
      <c r="OD223" s="210"/>
      <c r="OE223" s="210"/>
      <c r="OF223" s="210"/>
      <c r="OG223" s="210"/>
      <c r="OH223" s="210"/>
      <c r="OI223" s="210"/>
      <c r="OJ223" s="210"/>
      <c r="OK223" s="210"/>
      <c r="OL223" s="210"/>
      <c r="OM223" s="210"/>
      <c r="ON223" s="210"/>
      <c r="OO223" s="210"/>
      <c r="OP223" s="210"/>
      <c r="OQ223" s="210"/>
      <c r="OR223" s="210"/>
      <c r="OS223" s="210"/>
      <c r="OT223" s="210"/>
      <c r="OU223" s="210"/>
      <c r="OV223" s="210"/>
      <c r="OW223" s="210"/>
      <c r="OX223" s="210"/>
      <c r="OY223" s="210"/>
      <c r="OZ223" s="210"/>
      <c r="PA223" s="210"/>
      <c r="PB223" s="210"/>
      <c r="PC223" s="210"/>
      <c r="PD223" s="210"/>
      <c r="PE223" s="210"/>
      <c r="PF223" s="210"/>
      <c r="PG223" s="210"/>
      <c r="PH223" s="210"/>
      <c r="PI223" s="210"/>
      <c r="PJ223" s="210"/>
      <c r="PK223" s="210"/>
      <c r="PL223" s="210"/>
      <c r="PM223" s="210"/>
      <c r="PN223" s="210"/>
      <c r="PO223" s="210"/>
      <c r="PP223" s="210"/>
      <c r="PQ223" s="210"/>
      <c r="PR223" s="210"/>
      <c r="PS223" s="210"/>
      <c r="PT223" s="210"/>
      <c r="PU223" s="210"/>
      <c r="PV223" s="210"/>
      <c r="PW223" s="210"/>
      <c r="PX223" s="210"/>
      <c r="PY223" s="210"/>
      <c r="PZ223" s="210"/>
      <c r="QA223" s="210"/>
      <c r="QB223" s="210"/>
      <c r="QC223" s="210"/>
      <c r="QD223" s="210"/>
      <c r="QE223" s="210"/>
      <c r="QF223" s="210"/>
      <c r="QG223" s="210"/>
      <c r="QH223" s="210"/>
      <c r="QI223" s="210"/>
      <c r="QJ223" s="210"/>
      <c r="QK223" s="210"/>
      <c r="QL223" s="210"/>
      <c r="QM223" s="210"/>
      <c r="QN223" s="210"/>
      <c r="QO223" s="210"/>
      <c r="QP223" s="210"/>
      <c r="QQ223" s="210"/>
      <c r="QR223" s="210"/>
      <c r="QS223" s="210"/>
      <c r="QT223" s="210"/>
      <c r="QU223" s="210"/>
      <c r="QV223" s="210"/>
      <c r="QW223" s="210"/>
      <c r="QX223" s="210"/>
      <c r="QY223" s="210"/>
      <c r="QZ223" s="210"/>
      <c r="RA223" s="210"/>
      <c r="RB223" s="210"/>
      <c r="RC223" s="210"/>
      <c r="RD223" s="210"/>
      <c r="RE223" s="210"/>
      <c r="RF223" s="210"/>
      <c r="RG223" s="210"/>
      <c r="RH223" s="210"/>
      <c r="RI223" s="210"/>
      <c r="RJ223" s="210"/>
      <c r="RK223" s="210"/>
      <c r="RL223" s="210"/>
      <c r="RM223" s="210"/>
      <c r="RN223" s="210"/>
      <c r="RO223" s="210"/>
      <c r="RP223" s="210"/>
      <c r="RQ223" s="210"/>
      <c r="RR223" s="210"/>
      <c r="RS223" s="210"/>
      <c r="RT223" s="210"/>
      <c r="RU223" s="210"/>
      <c r="RV223" s="210"/>
      <c r="RW223" s="210"/>
      <c r="RX223" s="210"/>
      <c r="RY223" s="210"/>
      <c r="RZ223" s="210"/>
      <c r="SA223" s="210"/>
      <c r="SB223" s="210"/>
      <c r="SC223" s="210"/>
      <c r="SD223" s="210"/>
      <c r="SE223" s="210"/>
      <c r="SF223" s="210"/>
      <c r="SG223" s="210"/>
      <c r="SH223" s="210"/>
      <c r="SI223" s="210"/>
      <c r="SJ223" s="210"/>
      <c r="SK223" s="210"/>
      <c r="SL223" s="210"/>
      <c r="SM223" s="210"/>
      <c r="SN223" s="210"/>
      <c r="SO223" s="210"/>
      <c r="SP223" s="210"/>
      <c r="SQ223" s="210"/>
      <c r="SR223" s="210"/>
      <c r="SS223" s="210"/>
      <c r="ST223" s="210"/>
      <c r="SU223" s="210"/>
    </row>
    <row r="224" spans="1:515" s="18" customFormat="1" ht="24" customHeight="1" x14ac:dyDescent="0.25">
      <c r="A224" s="35"/>
      <c r="B224" s="38"/>
      <c r="C224" s="38"/>
      <c r="D224" s="25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s="213" customFormat="1" ht="38.25" x14ac:dyDescent="0.55000000000000004">
      <c r="A225" s="211" t="s">
        <v>474</v>
      </c>
      <c r="B225" s="211"/>
      <c r="C225" s="211"/>
      <c r="D225" s="211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</row>
    <row r="226" spans="1:22" s="18" customFormat="1" ht="50.25" customHeight="1" x14ac:dyDescent="0.25">
      <c r="A226" s="69" t="s">
        <v>475</v>
      </c>
      <c r="B226" s="69"/>
      <c r="C226" s="69"/>
      <c r="D226" s="6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s="18" customFormat="1" ht="15" x14ac:dyDescent="0.25">
      <c r="A227" s="35"/>
      <c r="B227" s="38"/>
      <c r="C227" s="38"/>
      <c r="D227" s="25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</sheetData>
  <mergeCells count="37">
    <mergeCell ref="X15:X18"/>
    <mergeCell ref="K15:V15"/>
    <mergeCell ref="A10:X10"/>
    <mergeCell ref="A11:X11"/>
    <mergeCell ref="A12:X12"/>
    <mergeCell ref="B15:B18"/>
    <mergeCell ref="A15:A18"/>
    <mergeCell ref="G16:I16"/>
    <mergeCell ref="H17:I17"/>
    <mergeCell ref="J15:J18"/>
    <mergeCell ref="D15:I15"/>
    <mergeCell ref="C15:C18"/>
    <mergeCell ref="V17:V18"/>
    <mergeCell ref="D16:F16"/>
    <mergeCell ref="D17:D18"/>
    <mergeCell ref="E17:F17"/>
    <mergeCell ref="L4:P4"/>
    <mergeCell ref="Q16:V16"/>
    <mergeCell ref="Q3:W3"/>
    <mergeCell ref="W15:W18"/>
    <mergeCell ref="M17:M18"/>
    <mergeCell ref="G17:G18"/>
    <mergeCell ref="K17:K18"/>
    <mergeCell ref="Q1:U1"/>
    <mergeCell ref="L5:P5"/>
    <mergeCell ref="L6:P6"/>
    <mergeCell ref="L8:P8"/>
    <mergeCell ref="S17:S18"/>
    <mergeCell ref="T17:U17"/>
    <mergeCell ref="K16:P16"/>
    <mergeCell ref="Q17:Q18"/>
    <mergeCell ref="R17:R18"/>
    <mergeCell ref="L1:P1"/>
    <mergeCell ref="N17:O17"/>
    <mergeCell ref="P17:P18"/>
    <mergeCell ref="L3:P3"/>
    <mergeCell ref="L17:L18"/>
  </mergeCells>
  <phoneticPr fontId="2" type="noConversion"/>
  <printOptions horizontalCentered="1"/>
  <pageMargins left="0" right="0" top="0.78740157480314965" bottom="0.51181102362204722" header="0.19685039370078741" footer="0.19685039370078741"/>
  <pageSetup paperSize="9" scale="34" fitToHeight="100" orientation="landscape" verticalDpi="300" r:id="rId1"/>
  <headerFooter scaleWithDoc="0" alignWithMargins="0">
    <oddFooter>&amp;R&amp;9Сторінка &amp;P</oddFooter>
  </headerFooter>
  <rowBreaks count="3" manualBreakCount="3">
    <brk id="44" max="23" man="1"/>
    <brk id="159" max="23" man="1"/>
    <brk id="1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2021-04-21T12:52:47Z</cp:lastPrinted>
  <dcterms:created xsi:type="dcterms:W3CDTF">2014-01-17T10:52:16Z</dcterms:created>
  <dcterms:modified xsi:type="dcterms:W3CDTF">2021-04-21T13:01:46Z</dcterms:modified>
</cp:coreProperties>
</file>