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Додатки\СМР\"/>
    </mc:Choice>
  </mc:AlternateContent>
  <bookViews>
    <workbookView xWindow="0" yWindow="0" windowWidth="28800" windowHeight="10815"/>
  </bookViews>
  <sheets>
    <sheet name="дод 4 (с)" sheetId="5" r:id="rId1"/>
  </sheets>
  <definedNames>
    <definedName name="_xlnm.Print_Titles" localSheetId="0">'дод 4 (с)'!$A:$B</definedName>
    <definedName name="_xlnm.Print_Area" localSheetId="0">'дод 4 (с)'!$A$1:$E$172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3" i="5" l="1"/>
  <c r="E30" i="5" l="1"/>
  <c r="E22" i="5"/>
  <c r="E160" i="5" l="1"/>
  <c r="E113" i="5"/>
  <c r="E129" i="5" l="1"/>
  <c r="E161" i="5"/>
  <c r="E75" i="5" l="1"/>
  <c r="E159" i="5" l="1"/>
  <c r="E157" i="5"/>
  <c r="E155" i="5"/>
  <c r="E153" i="5"/>
  <c r="E152" i="5"/>
  <c r="E149" i="5"/>
  <c r="E147" i="5"/>
  <c r="E142" i="5"/>
  <c r="E140" i="5"/>
  <c r="E138" i="5"/>
  <c r="E135" i="5"/>
  <c r="E133" i="5"/>
  <c r="E132" i="5" s="1"/>
  <c r="E127" i="5"/>
  <c r="E125" i="5"/>
  <c r="E121" i="5"/>
  <c r="E119" i="5"/>
  <c r="E117" i="5"/>
  <c r="E112" i="5"/>
  <c r="E110" i="5"/>
  <c r="E108" i="5"/>
  <c r="E106" i="5"/>
  <c r="E104" i="5"/>
  <c r="E103" i="5"/>
  <c r="E102" i="5" s="1"/>
  <c r="E100" i="5"/>
  <c r="E99" i="5"/>
  <c r="E93" i="5"/>
  <c r="E90" i="5"/>
  <c r="E88" i="5"/>
  <c r="E86" i="5" s="1"/>
  <c r="E87" i="5"/>
  <c r="E84" i="5"/>
  <c r="E72" i="5"/>
  <c r="E70" i="5"/>
  <c r="E68" i="5"/>
  <c r="E67" i="5"/>
  <c r="E66" i="5" s="1"/>
  <c r="E65" i="5"/>
  <c r="E64" i="5" s="1"/>
  <c r="E63" i="5"/>
  <c r="E62" i="5" s="1"/>
  <c r="E61" i="5"/>
  <c r="E60" i="5" s="1"/>
  <c r="E58" i="5"/>
  <c r="E57" i="5"/>
  <c r="E56" i="5" s="1"/>
  <c r="E54" i="5"/>
  <c r="E38" i="5"/>
  <c r="E36" i="5"/>
  <c r="E34" i="5"/>
  <c r="E33" i="5" s="1"/>
  <c r="E31" i="5"/>
  <c r="E29" i="5"/>
  <c r="E24" i="5"/>
  <c r="E23" i="5" s="1"/>
  <c r="E21" i="5"/>
  <c r="E17" i="5"/>
  <c r="E16" i="5" s="1"/>
  <c r="E96" i="5" l="1"/>
  <c r="E98" i="5"/>
  <c r="E95" i="5"/>
  <c r="E165" i="5" s="1"/>
  <c r="E151" i="5"/>
  <c r="E145" i="5"/>
  <c r="E144" i="5" s="1"/>
  <c r="E166" i="5" s="1"/>
  <c r="E26" i="5"/>
  <c r="E25" i="5" s="1"/>
  <c r="E53" i="5"/>
  <c r="E52" i="5" s="1"/>
  <c r="E19" i="5"/>
  <c r="E18" i="5" s="1"/>
  <c r="E164" i="5" l="1"/>
  <c r="E78" i="5"/>
  <c r="E77" i="5" s="1"/>
</calcChain>
</file>

<file path=xl/sharedStrings.xml><?xml version="1.0" encoding="utf-8"?>
<sst xmlns="http://schemas.openxmlformats.org/spreadsheetml/2006/main" count="250" uniqueCount="122">
  <si>
    <t>Х</t>
  </si>
  <si>
    <t>Обласний бюджет Сумської області</t>
  </si>
  <si>
    <t>у тому числі:</t>
  </si>
  <si>
    <t>Усього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</si>
  <si>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</si>
  <si>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</si>
  <si>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Бюджет Верхньосироватської сільської територіальної громади</t>
  </si>
  <si>
    <t>1. Показники міжбюджетних трансфертів з інших бюджетів</t>
  </si>
  <si>
    <t>Код Класифікації доходу бюджету / Код бюджету</t>
  </si>
  <si>
    <t>Найменування трансферту / Найменування бюджету - надавача міжбюджетного трансферту</t>
  </si>
  <si>
    <t>I. Трансферти до загального фонду бюджету</t>
  </si>
  <si>
    <t>УСЬОГО за розділами І, ІІ, у тому числі:</t>
  </si>
  <si>
    <t>загальний фонд</t>
  </si>
  <si>
    <t>спеціальний фонд</t>
  </si>
  <si>
    <t>(грн)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</si>
  <si>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</si>
  <si>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 / Код бюджету</t>
  </si>
  <si>
    <t>Код Типової програмної класифікації видатків та кредитування місцевого бюджету</t>
  </si>
  <si>
    <t>I. Трансферти із загального фонду бюджету</t>
  </si>
  <si>
    <t>II. Трансферти із спеціального фонду бюджету</t>
  </si>
  <si>
    <t>Найменування трансферту / Найменування бюджету - отримувача міжбюджетного трансферту</t>
  </si>
  <si>
    <t xml:space="preserve">Реверсна дотація </t>
  </si>
  <si>
    <t>Державний бюджет України</t>
  </si>
  <si>
    <t>0819770</t>
  </si>
  <si>
    <t>Інша субвенція на виконання умов угоди про соціально-економічне співробітництво</t>
  </si>
  <si>
    <t xml:space="preserve">Освітня субвенція з державного бюджету місцевим бюджетам </t>
  </si>
  <si>
    <t>41033900 </t>
  </si>
  <si>
    <t>на придбання спеціальних засобів корекції психофізичного розвитку   в інклюзивних класах закладів загальної середньої освіти та інклюзивних групах закладів дошкільної  освіти</t>
  </si>
  <si>
    <t>пільгове медичне обслуговування громадян, які постраждали внаслідок Чорнобильської катастрофи</t>
  </si>
  <si>
    <t xml:space="preserve">оплата компенсаційних виплат особам з інвалідністю на бензин, ремонт, техобслуговування автотранспорту та транспортне обслуговування </t>
  </si>
  <si>
    <t xml:space="preserve">поховання учасників бойових дій та інвалідів війни </t>
  </si>
  <si>
    <t>встановлення телефонів особам з інвалідністю І та ІІ груп</t>
  </si>
  <si>
    <t>УСЬОГО за розділом I, у тому числі:</t>
  </si>
  <si>
    <t>9110</t>
  </si>
  <si>
    <t>9770</t>
  </si>
  <si>
    <t>1219770</t>
  </si>
  <si>
    <t>18531000000</t>
  </si>
  <si>
    <t>(код бюджету)</t>
  </si>
  <si>
    <t>Міжбюджетні трансферти на 2022 рік</t>
  </si>
  <si>
    <t>Інші субвенції з місцевого бюджету</t>
  </si>
  <si>
    <t>41053300</t>
  </si>
  <si>
    <t xml:space="preserve">Субвенція з місцевого бюджету на утримання об’єктів спільного користування чи ліквідацію негативних наслідків діяльності об'єктів спільного користування </t>
  </si>
  <si>
    <t>18505000000</t>
  </si>
  <si>
    <t>Бюджет Миколаївської селищної територіальної громади</t>
  </si>
  <si>
    <t>18507000000</t>
  </si>
  <si>
    <t>Бюджет Хотінської селищної територіальної громади</t>
  </si>
  <si>
    <t>18509000000</t>
  </si>
  <si>
    <t>Бюджет Бездрицької сільської територіальної громади</t>
  </si>
  <si>
    <t>18512000000</t>
  </si>
  <si>
    <t>Бюджет Миколаївської сільської територіальної громади</t>
  </si>
  <si>
    <t>18513000000</t>
  </si>
  <si>
    <t>Бюджет Миропільської сільської територіальної громади</t>
  </si>
  <si>
    <t>18514000000</t>
  </si>
  <si>
    <t>Бюджет Нижньосироватської сільської територіальної громади</t>
  </si>
  <si>
    <t>18517000000</t>
  </si>
  <si>
    <t>Бюджет Краснопільської селищної територіальної громади</t>
  </si>
  <si>
    <t>18525000000</t>
  </si>
  <si>
    <t>Бюджет Степанівської селищної територіальної громади</t>
  </si>
  <si>
    <t>18527000000</t>
  </si>
  <si>
    <t>18540000000</t>
  </si>
  <si>
    <t>Бюджет Ворожбянської міської територіальної громади</t>
  </si>
  <si>
    <t>18543000000</t>
  </si>
  <si>
    <t>Бюджет Лебединської міської територіальної громади</t>
  </si>
  <si>
    <t>забезпечення відшкодування за встановлення пам'ятників та облаштування місць поховання загиблих (померлих) учасників антитерористичної операції (операції Об'єднаних сил)</t>
  </si>
  <si>
    <t>1219750</t>
  </si>
  <si>
    <t>Субвенція з місцевого бюджету на співфінансування інвестиційних проектів</t>
  </si>
  <si>
    <t>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</t>
  </si>
  <si>
    <t>Реконструкція елементів благоустрою та малих архітектурних форм в Сумському міському парку культури та відпочинку імені І.М. Кожедуба з влаштуванням Урбан-парку</t>
  </si>
  <si>
    <t>Реконструкція елементів дитячих, спортивних та інших майданчиків в Сумському міському парку культури та відпочинку імені І.М. Кожедуба</t>
  </si>
  <si>
    <t>Нове будівництво фізкультурного центру зимових видів спорту та активного відпочинку «Льодова арена» в Сумському міському парку культури та відпочинку імені І.М. Кожедуба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</si>
  <si>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</si>
  <si>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</si>
  <si>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Квартирно-експлуатаційному відділу міста Суми Міністерства оборони України для в/ч А 7316</t>
  </si>
  <si>
    <t>0219800</t>
  </si>
  <si>
    <t xml:space="preserve">                                                                                             </t>
  </si>
  <si>
    <t>Сумському обласному територіальному центру комплектування та соціальної підтримки                                              для в/ч А 7316</t>
  </si>
  <si>
    <t>оплату за проведення (надання) додаткових занять (послуг) особам з особливими освітніми потребами, які здобувають освіту в інклюзивних класах (групах) закладів дошкільної та загальної середньої освіти)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</si>
  <si>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</si>
  <si>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</si>
  <si>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 xml:space="preserve">компенсаційні виплати за пільговий проїзд учасників антитерористичної операції (операції Об’єднаних сил) та інших ветеранів війни </t>
  </si>
  <si>
    <t xml:space="preserve">компенсаційні виплати за пільговий проїзд окремих категорій громадян </t>
  </si>
  <si>
    <t>9750</t>
  </si>
  <si>
    <t>1219800</t>
  </si>
  <si>
    <t>18535000000</t>
  </si>
  <si>
    <t>Бюджет Білопільської міської територіальної громади</t>
  </si>
  <si>
    <t>Головному управлінню Національної поліції в Сумській області для Сумського районного управління поліції</t>
  </si>
  <si>
    <t>Головному управлінню Національної поліції в Сумській області</t>
  </si>
  <si>
    <t>у тому числі на:</t>
  </si>
  <si>
    <t>оплату за проведення (надання) додаткових занять (послуг) особам з особливими освітніми потребами, які здобувають освіту в інклюзивних класах (групах) закладів дошкільної та загальної середньої освіти</t>
  </si>
  <si>
    <t xml:space="preserve"> здійснення компенсаційних виплат особам з інвалідністю на бензин, ремонт, технічне обслуговування автомобілів, мотоколясок і на транспортне обслуговування </t>
  </si>
  <si>
    <t xml:space="preserve">Інші субвенції з місцевого бюджету, з них на: </t>
  </si>
  <si>
    <t>оплату праці з нарахуваннями педагогічних працівників інклюзивно-ресурсних центрів</t>
  </si>
  <si>
    <t>оплату праці з нарахуваннями педагогічних працівників приватного закладу загальної середньої освіти</t>
  </si>
  <si>
    <t xml:space="preserve"> проведення видатків на здійснення компенсаційних виплат за пільговий проїзд учасників антитерористичної операції (операції Об’єднаних сил), членів сімей загиблих (померлих) учасників антитерористичної операції (операції Об’єднаних сил), інших ветеранів війни та добровольців з числа учасників антитерористичної операції (операції Об’єднаних сил), осіб, які супроводжують особу з інвалідністю внаслідок війни І групи та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</t>
  </si>
  <si>
    <t>виконання умов угоди про соціально-економічне співробітництво</t>
  </si>
  <si>
    <t xml:space="preserve">Військовій частині А 4532 </t>
  </si>
  <si>
    <t>Військовій частині А 1476</t>
  </si>
  <si>
    <t>41058400</t>
  </si>
  <si>
    <t>Субвенція з місцевого бюджету на закупівлю опорними закладами охорони здоров'я послуг щодо проектування та встановлення кисневих станцій за рахунок залишку коштів відповідної субвенції з державного бюджету, що утворився на початок бюджетного періоду</t>
  </si>
  <si>
    <t>Сумському національному аграрному університету</t>
  </si>
  <si>
    <t xml:space="preserve"> 1 державному пожежно-рятувальному загону Головного управління Державної служби України з надзвичайних ситуацій у Сумській області</t>
  </si>
  <si>
    <t>Сумському обласному територіальному центру комплектування та соціальної підтримки для Сумського міського територіального центру комплектування та соціальної підтримки</t>
  </si>
  <si>
    <t>Сумському науково-дослідному експертно-криміналістичному центру МВС України</t>
  </si>
  <si>
    <t>Управлінню Служби безпеки України в Сумській області</t>
  </si>
  <si>
    <t>Військовій частині А 7045</t>
  </si>
  <si>
    <t>до     рішення       Сумської     міської     ради</t>
  </si>
  <si>
    <t>«Про      внесення       змін       до       рішення</t>
  </si>
  <si>
    <t>Сумської міської ради від 26 січня 2022 року</t>
  </si>
  <si>
    <t xml:space="preserve">№ 2704 - МР  «Про бюджет Сумської міської </t>
  </si>
  <si>
    <t>територіальної     громади     на     2022   рік»</t>
  </si>
  <si>
    <t xml:space="preserve"> (зі змінами)» </t>
  </si>
  <si>
    <t>Сумський міський голова</t>
  </si>
  <si>
    <t>Виконавець:  _______________  Світлана ЛИПОВА</t>
  </si>
  <si>
    <t>Олександр ЛИСЕНКО</t>
  </si>
  <si>
    <t>Державній службі України з безпеки на транспорті для Відділу державного нагляду (контролю) у Сумській області Державної служби України з безпеки на транспорті</t>
  </si>
  <si>
    <r>
      <t xml:space="preserve"> від  </t>
    </r>
    <r>
      <rPr>
        <sz val="45"/>
        <color theme="0"/>
        <rFont val="Times New Roman"/>
        <family val="1"/>
        <charset val="204"/>
      </rPr>
      <t>30  листопада</t>
    </r>
    <r>
      <rPr>
        <sz val="45"/>
        <rFont val="Times New Roman"/>
        <family val="1"/>
        <charset val="204"/>
      </rPr>
      <t xml:space="preserve">  2022  року   № </t>
    </r>
    <r>
      <rPr>
        <sz val="45"/>
        <color theme="0"/>
        <rFont val="Times New Roman"/>
        <family val="1"/>
        <charset val="204"/>
      </rPr>
      <t>3225</t>
    </r>
    <r>
      <rPr>
        <sz val="45"/>
        <rFont val="Times New Roman"/>
        <family val="1"/>
        <charset val="204"/>
      </rPr>
      <t xml:space="preserve"> - МР </t>
    </r>
  </si>
  <si>
    <t xml:space="preserve">                                                                              Додаток 4</t>
  </si>
  <si>
    <t>виплата компенсацій готівкою на придбання твердого палива сім'ям Захисників і Захисниць України, особам з інвалідністю внаслідок війни І групи з числа учасників бойових дій на території інших держав (воїнам-інтенаціоналістам) та сім'ям загиблих учасників бойових дій на території інших держав</t>
  </si>
  <si>
    <t>Сумському обласному територіальному центру комплектування та соціальної підтримки для ВЧ А 7099</t>
  </si>
  <si>
    <t>Сумському обласному територіальному центру комплектування та соціальної підтримки для ВЧ А 4534</t>
  </si>
  <si>
    <t>Сумському обласному територіальному центру комплектування та соціальної підтримки для Сумського районного територіального центру комплектування та соціальної підтримки</t>
  </si>
  <si>
    <t>Військовій частині 3051 Національної гвардії України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</si>
</sst>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 x14ac:knownFonts="1"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4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40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sz val="45"/>
      <color theme="1"/>
      <name val="Times New Roman"/>
      <family val="1"/>
      <charset val="204"/>
    </font>
    <font>
      <sz val="45"/>
      <name val="Times New Roman"/>
      <family val="1"/>
      <charset val="204"/>
    </font>
    <font>
      <sz val="40"/>
      <color rgb="FF000000"/>
      <name val="Times New Roman"/>
      <family val="1"/>
      <charset val="204"/>
    </font>
    <font>
      <u/>
      <sz val="40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60"/>
      <color rgb="FF000000"/>
      <name val="Times New Roman"/>
      <family val="1"/>
      <charset val="204"/>
    </font>
    <font>
      <sz val="45"/>
      <color rgb="FF000000"/>
      <name val="Times New Roman"/>
      <family val="1"/>
      <charset val="204"/>
    </font>
    <font>
      <b/>
      <sz val="45"/>
      <color theme="1"/>
      <name val="Times New Roman"/>
      <family val="1"/>
      <charset val="204"/>
    </font>
    <font>
      <b/>
      <sz val="45"/>
      <color rgb="FF000000"/>
      <name val="Times New Roman"/>
      <family val="1"/>
      <charset val="204"/>
    </font>
    <font>
      <b/>
      <sz val="45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40"/>
      <color rgb="FFFF0000"/>
      <name val="Times New Roman"/>
      <family val="1"/>
      <charset val="204"/>
    </font>
    <font>
      <b/>
      <sz val="10"/>
      <color rgb="FFFF0000"/>
      <name val="Calibri"/>
      <family val="2"/>
      <charset val="204"/>
      <scheme val="minor"/>
    </font>
    <font>
      <sz val="40"/>
      <color rgb="FFFF0000"/>
      <name val="Times New Roman"/>
      <family val="1"/>
      <charset val="204"/>
    </font>
    <font>
      <b/>
      <sz val="40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sz val="4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38"/>
      <name val="Calibri"/>
      <family val="2"/>
      <charset val="204"/>
      <scheme val="minor"/>
    </font>
    <font>
      <b/>
      <sz val="38"/>
      <name val="Calibri"/>
      <family val="2"/>
      <charset val="204"/>
      <scheme val="minor"/>
    </font>
    <font>
      <b/>
      <sz val="50"/>
      <color rgb="FF000000"/>
      <name val="Times New Roman"/>
      <family val="1"/>
      <charset val="204"/>
    </font>
    <font>
      <sz val="45"/>
      <color theme="1"/>
      <name val="Calibri"/>
      <family val="2"/>
      <charset val="204"/>
      <scheme val="minor"/>
    </font>
    <font>
      <i/>
      <sz val="40"/>
      <name val="Times New Roman"/>
      <family val="1"/>
      <charset val="204"/>
    </font>
    <font>
      <b/>
      <i/>
      <sz val="40"/>
      <name val="Times New Roman"/>
      <family val="1"/>
      <charset val="204"/>
    </font>
    <font>
      <i/>
      <sz val="10"/>
      <color rgb="FFFF000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39"/>
      <color theme="1"/>
      <name val="Times New Roman"/>
      <family val="1"/>
      <charset val="204"/>
    </font>
    <font>
      <sz val="39"/>
      <name val="Times New Roman"/>
      <family val="1"/>
      <charset val="204"/>
    </font>
    <font>
      <b/>
      <sz val="39"/>
      <color theme="1"/>
      <name val="Times New Roman"/>
      <family val="1"/>
      <charset val="204"/>
    </font>
    <font>
      <b/>
      <i/>
      <sz val="40"/>
      <color rgb="FF000000"/>
      <name val="Times New Roman"/>
      <family val="1"/>
      <charset val="204"/>
    </font>
    <font>
      <sz val="43"/>
      <color theme="1"/>
      <name val="Times New Roman"/>
      <family val="1"/>
      <charset val="204"/>
    </font>
    <font>
      <sz val="43"/>
      <name val="Times New Roman"/>
      <family val="1"/>
      <charset val="204"/>
    </font>
    <font>
      <sz val="43"/>
      <color theme="1"/>
      <name val="Calibri"/>
      <family val="2"/>
      <charset val="204"/>
      <scheme val="minor"/>
    </font>
    <font>
      <sz val="45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4" fillId="0" borderId="0"/>
  </cellStyleXfs>
  <cellXfs count="110">
    <xf numFmtId="0" fontId="0" fillId="0" borderId="0" xfId="0"/>
    <xf numFmtId="0" fontId="0" fillId="0" borderId="0" xfId="0" applyFill="1"/>
    <xf numFmtId="0" fontId="4" fillId="0" borderId="0" xfId="0" applyFont="1" applyFill="1"/>
    <xf numFmtId="0" fontId="1" fillId="0" borderId="0" xfId="0" applyFont="1" applyFill="1" applyAlignment="1"/>
    <xf numFmtId="0" fontId="0" fillId="0" borderId="0" xfId="0" applyFill="1" applyBorder="1"/>
    <xf numFmtId="49" fontId="4" fillId="0" borderId="0" xfId="0" applyNumberFormat="1" applyFont="1" applyFill="1"/>
    <xf numFmtId="0" fontId="10" fillId="0" borderId="0" xfId="0" applyFont="1" applyFill="1"/>
    <xf numFmtId="0" fontId="10" fillId="0" borderId="0" xfId="0" applyFont="1" applyFill="1" applyBorder="1"/>
    <xf numFmtId="0" fontId="10" fillId="0" borderId="0" xfId="0" applyFont="1" applyFill="1" applyAlignment="1"/>
    <xf numFmtId="4" fontId="5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vertical="center" wrapText="1"/>
    </xf>
    <xf numFmtId="0" fontId="15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/>
    <xf numFmtId="49" fontId="20" fillId="0" borderId="1" xfId="0" applyNumberFormat="1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vertical="center" wrapText="1"/>
    </xf>
    <xf numFmtId="0" fontId="21" fillId="0" borderId="0" xfId="0" applyFont="1" applyFill="1" applyBorder="1"/>
    <xf numFmtId="49" fontId="22" fillId="0" borderId="3" xfId="0" applyNumberFormat="1" applyFont="1" applyFill="1" applyBorder="1" applyAlignment="1">
      <alignment horizontal="center" vertical="center" wrapText="1"/>
    </xf>
    <xf numFmtId="4" fontId="22" fillId="0" borderId="3" xfId="0" applyNumberFormat="1" applyFont="1" applyFill="1" applyBorder="1" applyAlignment="1">
      <alignment vertical="center" wrapText="1"/>
    </xf>
    <xf numFmtId="0" fontId="23" fillId="0" borderId="0" xfId="0" applyFont="1" applyFill="1" applyBorder="1"/>
    <xf numFmtId="0" fontId="16" fillId="0" borderId="0" xfId="0" applyFont="1" applyFill="1"/>
    <xf numFmtId="49" fontId="22" fillId="0" borderId="1" xfId="0" applyNumberFormat="1" applyFont="1" applyFill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vertical="center" wrapText="1"/>
    </xf>
    <xf numFmtId="49" fontId="8" fillId="0" borderId="1" xfId="2" applyNumberFormat="1" applyFont="1" applyFill="1" applyBorder="1" applyAlignment="1">
      <alignment horizontal="center" vertical="center" wrapText="1"/>
    </xf>
    <xf numFmtId="0" fontId="25" fillId="0" borderId="0" xfId="0" applyFont="1" applyFill="1" applyBorder="1"/>
    <xf numFmtId="0" fontId="26" fillId="0" borderId="0" xfId="0" applyFont="1" applyFill="1" applyBorder="1"/>
    <xf numFmtId="4" fontId="20" fillId="0" borderId="3" xfId="0" applyNumberFormat="1" applyFont="1" applyFill="1" applyBorder="1" applyAlignment="1">
      <alignment vertical="center" wrapText="1"/>
    </xf>
    <xf numFmtId="49" fontId="4" fillId="0" borderId="0" xfId="0" applyNumberFormat="1" applyFont="1" applyFill="1" applyAlignment="1"/>
    <xf numFmtId="49" fontId="4" fillId="0" borderId="0" xfId="0" applyNumberFormat="1" applyFont="1" applyFill="1" applyAlignment="1">
      <alignment horizontal="center"/>
    </xf>
    <xf numFmtId="49" fontId="22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right" wrapText="1"/>
    </xf>
    <xf numFmtId="49" fontId="14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/>
    <xf numFmtId="49" fontId="12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wrapText="1"/>
    </xf>
    <xf numFmtId="0" fontId="28" fillId="0" borderId="0" xfId="0" applyFont="1" applyFill="1"/>
    <xf numFmtId="4" fontId="4" fillId="0" borderId="4" xfId="0" applyNumberFormat="1" applyFont="1" applyFill="1" applyBorder="1" applyAlignment="1">
      <alignment vertical="center" wrapText="1"/>
    </xf>
    <xf numFmtId="4" fontId="5" fillId="0" borderId="4" xfId="0" applyNumberFormat="1" applyFont="1" applyFill="1" applyBorder="1" applyAlignment="1">
      <alignment vertical="center" wrapText="1"/>
    </xf>
    <xf numFmtId="0" fontId="21" fillId="0" borderId="0" xfId="0" applyFont="1" applyFill="1"/>
    <xf numFmtId="0" fontId="23" fillId="0" borderId="0" xfId="0" applyFont="1" applyFill="1"/>
    <xf numFmtId="49" fontId="29" fillId="0" borderId="1" xfId="0" applyNumberFormat="1" applyFont="1" applyFill="1" applyBorder="1" applyAlignment="1">
      <alignment horizontal="center" vertical="center" wrapText="1"/>
    </xf>
    <xf numFmtId="4" fontId="29" fillId="0" borderId="1" xfId="0" applyNumberFormat="1" applyFont="1" applyFill="1" applyBorder="1" applyAlignment="1">
      <alignment vertical="center" wrapText="1"/>
    </xf>
    <xf numFmtId="0" fontId="32" fillId="0" borderId="0" xfId="0" applyFont="1" applyFill="1"/>
    <xf numFmtId="49" fontId="30" fillId="0" borderId="1" xfId="0" applyNumberFormat="1" applyFont="1" applyFill="1" applyBorder="1" applyAlignment="1">
      <alignment horizontal="center" vertical="center" wrapText="1"/>
    </xf>
    <xf numFmtId="4" fontId="30" fillId="0" borderId="1" xfId="0" applyNumberFormat="1" applyFont="1" applyFill="1" applyBorder="1" applyAlignment="1">
      <alignment vertical="center" wrapText="1"/>
    </xf>
    <xf numFmtId="0" fontId="33" fillId="0" borderId="0" xfId="0" applyFont="1" applyFill="1"/>
    <xf numFmtId="49" fontId="17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vertical="center" wrapText="1"/>
    </xf>
    <xf numFmtId="0" fontId="18" fillId="0" borderId="0" xfId="0" applyFont="1" applyFill="1"/>
    <xf numFmtId="49" fontId="19" fillId="0" borderId="1" xfId="0" applyNumberFormat="1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vertical="center" wrapText="1"/>
    </xf>
    <xf numFmtId="0" fontId="31" fillId="0" borderId="0" xfId="0" applyFont="1" applyFill="1"/>
    <xf numFmtId="0" fontId="36" fillId="0" borderId="0" xfId="0" applyFont="1" applyFill="1" applyBorder="1" applyAlignment="1">
      <alignment vertical="center" textRotation="180"/>
    </xf>
    <xf numFmtId="0" fontId="34" fillId="0" borderId="0" xfId="0" applyFont="1" applyFill="1" applyBorder="1" applyAlignment="1">
      <alignment vertical="center" textRotation="180"/>
    </xf>
    <xf numFmtId="0" fontId="34" fillId="0" borderId="0" xfId="0" applyFont="1" applyFill="1" applyAlignment="1">
      <alignment horizontal="center" vertical="center" textRotation="180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9" fontId="38" fillId="0" borderId="0" xfId="0" applyNumberFormat="1" applyFont="1" applyFill="1"/>
    <xf numFmtId="0" fontId="38" fillId="0" borderId="0" xfId="0" applyFont="1" applyFill="1"/>
    <xf numFmtId="0" fontId="39" fillId="0" borderId="0" xfId="0" applyFont="1" applyFill="1"/>
    <xf numFmtId="0" fontId="40" fillId="0" borderId="0" xfId="0" applyFont="1" applyFill="1"/>
    <xf numFmtId="49" fontId="6" fillId="0" borderId="0" xfId="0" applyNumberFormat="1" applyFont="1" applyFill="1"/>
    <xf numFmtId="0" fontId="6" fillId="0" borderId="0" xfId="0" applyFont="1" applyFill="1"/>
    <xf numFmtId="0" fontId="39" fillId="0" borderId="0" xfId="0" applyFont="1" applyFill="1" applyAlignment="1">
      <alignment horizontal="right"/>
    </xf>
    <xf numFmtId="0" fontId="35" fillId="0" borderId="7" xfId="0" applyFont="1" applyFill="1" applyBorder="1" applyAlignment="1">
      <alignment vertical="center" textRotation="180"/>
    </xf>
    <xf numFmtId="0" fontId="35" fillId="0" borderId="0" xfId="0" applyFont="1" applyFill="1" applyBorder="1" applyAlignment="1">
      <alignment vertical="center" textRotation="180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1" fillId="0" borderId="0" xfId="0" applyFont="1" applyFill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7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34" fillId="0" borderId="0" xfId="0" applyFont="1" applyFill="1" applyAlignment="1">
      <alignment horizontal="center" vertical="center" textRotation="180"/>
    </xf>
    <xf numFmtId="0" fontId="35" fillId="0" borderId="7" xfId="0" applyFont="1" applyFill="1" applyBorder="1" applyAlignment="1">
      <alignment horizontal="center" vertical="center" textRotation="180"/>
    </xf>
    <xf numFmtId="0" fontId="34" fillId="0" borderId="0" xfId="0" applyFont="1" applyFill="1" applyBorder="1" applyAlignment="1">
      <alignment horizontal="center" vertical="center" textRotation="180"/>
    </xf>
    <xf numFmtId="0" fontId="34" fillId="0" borderId="7" xfId="0" applyFont="1" applyFill="1" applyBorder="1" applyAlignment="1">
      <alignment horizontal="center" vertical="center" textRotation="180"/>
    </xf>
    <xf numFmtId="0" fontId="35" fillId="0" borderId="0" xfId="0" applyFont="1" applyFill="1" applyBorder="1" applyAlignment="1">
      <alignment horizontal="center" vertical="center" textRotation="180"/>
    </xf>
  </cellXfs>
  <cellStyles count="3">
    <cellStyle name="Normal_Доходи" xfId="1"/>
    <cellStyle name="Обычный" xfId="0" builtinId="0"/>
    <cellStyle name="Обычный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2"/>
  <sheetViews>
    <sheetView tabSelected="1" view="pageBreakPreview" topLeftCell="A125" zoomScale="25" zoomScaleNormal="100" zoomScaleSheetLayoutView="25" zoomScalePageLayoutView="40" workbookViewId="0">
      <selection activeCell="C153" sqref="C153:D153"/>
    </sheetView>
  </sheetViews>
  <sheetFormatPr defaultRowHeight="50.25" x14ac:dyDescent="0.7"/>
  <cols>
    <col min="1" max="1" width="96.42578125" style="5" customWidth="1"/>
    <col min="2" max="2" width="92.42578125" style="34" customWidth="1"/>
    <col min="3" max="3" width="216.42578125" style="2" customWidth="1"/>
    <col min="4" max="4" width="136.140625" style="2" customWidth="1"/>
    <col min="5" max="5" width="78.140625" style="2" customWidth="1"/>
    <col min="6" max="6" width="11.5703125" style="64" customWidth="1"/>
    <col min="7" max="16384" width="9.140625" style="1"/>
  </cols>
  <sheetData>
    <row r="1" spans="1:6" ht="76.5" customHeight="1" x14ac:dyDescent="0.8">
      <c r="C1" s="102" t="s">
        <v>116</v>
      </c>
      <c r="D1" s="102"/>
      <c r="E1" s="102"/>
      <c r="F1" s="105">
        <v>24</v>
      </c>
    </row>
    <row r="2" spans="1:6" ht="49.5" customHeight="1" x14ac:dyDescent="0.8">
      <c r="C2" s="65" t="s">
        <v>74</v>
      </c>
      <c r="D2" s="93" t="s">
        <v>105</v>
      </c>
      <c r="E2" s="93"/>
      <c r="F2" s="105"/>
    </row>
    <row r="3" spans="1:6" ht="49.5" customHeight="1" x14ac:dyDescent="0.8">
      <c r="C3" s="65"/>
      <c r="D3" s="93" t="s">
        <v>106</v>
      </c>
      <c r="E3" s="93"/>
      <c r="F3" s="105"/>
    </row>
    <row r="4" spans="1:6" ht="49.5" customHeight="1" x14ac:dyDescent="0.8">
      <c r="C4" s="65"/>
      <c r="D4" s="93" t="s">
        <v>107</v>
      </c>
      <c r="E4" s="93"/>
      <c r="F4" s="105"/>
    </row>
    <row r="5" spans="1:6" ht="49.5" customHeight="1" x14ac:dyDescent="0.8">
      <c r="C5" s="65"/>
      <c r="D5" s="93" t="s">
        <v>108</v>
      </c>
      <c r="E5" s="93"/>
      <c r="F5" s="105"/>
    </row>
    <row r="6" spans="1:6" ht="49.5" customHeight="1" x14ac:dyDescent="0.8">
      <c r="C6" s="65"/>
      <c r="D6" s="93" t="s">
        <v>109</v>
      </c>
      <c r="E6" s="93"/>
      <c r="F6" s="105"/>
    </row>
    <row r="7" spans="1:6" ht="55.5" customHeight="1" x14ac:dyDescent="0.8">
      <c r="C7" s="65"/>
      <c r="D7" s="66" t="s">
        <v>110</v>
      </c>
      <c r="E7" s="66"/>
      <c r="F7" s="105"/>
    </row>
    <row r="8" spans="1:6" s="3" customFormat="1" ht="55.5" customHeight="1" x14ac:dyDescent="0.8">
      <c r="A8" s="33"/>
      <c r="B8" s="34"/>
      <c r="C8" s="65"/>
      <c r="D8" s="98" t="s">
        <v>115</v>
      </c>
      <c r="E8" s="98"/>
      <c r="F8" s="105"/>
    </row>
    <row r="9" spans="1:6" ht="74.25" customHeight="1" x14ac:dyDescent="0.95">
      <c r="A9" s="94" t="s">
        <v>38</v>
      </c>
      <c r="B9" s="94"/>
      <c r="C9" s="94"/>
      <c r="D9" s="94"/>
      <c r="E9" s="94"/>
      <c r="F9" s="105"/>
    </row>
    <row r="10" spans="1:6" ht="49.5" customHeight="1" x14ac:dyDescent="0.7">
      <c r="A10" s="95" t="s">
        <v>36</v>
      </c>
      <c r="B10" s="95"/>
      <c r="C10" s="95"/>
      <c r="D10" s="95"/>
      <c r="E10" s="95"/>
      <c r="F10" s="105"/>
    </row>
    <row r="11" spans="1:6" ht="61.5" customHeight="1" x14ac:dyDescent="0.2">
      <c r="A11" s="96" t="s">
        <v>37</v>
      </c>
      <c r="B11" s="96"/>
      <c r="C11" s="96"/>
      <c r="D11" s="96"/>
      <c r="E11" s="96"/>
      <c r="F11" s="105"/>
    </row>
    <row r="12" spans="1:6" ht="81.75" customHeight="1" x14ac:dyDescent="0.2">
      <c r="A12" s="97" t="s">
        <v>7</v>
      </c>
      <c r="B12" s="97"/>
      <c r="C12" s="97"/>
      <c r="D12" s="97"/>
      <c r="E12" s="97"/>
      <c r="F12" s="105"/>
    </row>
    <row r="13" spans="1:6" ht="60.75" customHeight="1" x14ac:dyDescent="0.7">
      <c r="A13" s="12"/>
      <c r="B13" s="12"/>
      <c r="C13" s="11"/>
      <c r="D13" s="11"/>
      <c r="E13" s="39" t="s">
        <v>14</v>
      </c>
      <c r="F13" s="105"/>
    </row>
    <row r="14" spans="1:6" s="6" customFormat="1" ht="135" customHeight="1" x14ac:dyDescent="0.2">
      <c r="A14" s="13" t="s">
        <v>8</v>
      </c>
      <c r="B14" s="84" t="s">
        <v>9</v>
      </c>
      <c r="C14" s="84"/>
      <c r="D14" s="84"/>
      <c r="E14" s="18" t="s">
        <v>3</v>
      </c>
      <c r="F14" s="105"/>
    </row>
    <row r="15" spans="1:6" s="17" customFormat="1" ht="75.75" customHeight="1" x14ac:dyDescent="0.85">
      <c r="A15" s="92" t="s">
        <v>10</v>
      </c>
      <c r="B15" s="92"/>
      <c r="C15" s="92"/>
      <c r="D15" s="92"/>
      <c r="E15" s="92"/>
      <c r="F15" s="105"/>
    </row>
    <row r="16" spans="1:6" s="6" customFormat="1" ht="75.75" customHeight="1" x14ac:dyDescent="0.2">
      <c r="A16" s="13" t="s">
        <v>26</v>
      </c>
      <c r="B16" s="84" t="s">
        <v>25</v>
      </c>
      <c r="C16" s="84"/>
      <c r="D16" s="84"/>
      <c r="E16" s="9">
        <f>E17</f>
        <v>514609700</v>
      </c>
      <c r="F16" s="105"/>
    </row>
    <row r="17" spans="1:6" ht="75.75" customHeight="1" x14ac:dyDescent="0.2">
      <c r="A17" s="14">
        <v>99000000000</v>
      </c>
      <c r="B17" s="78" t="s">
        <v>22</v>
      </c>
      <c r="C17" s="78"/>
      <c r="D17" s="78"/>
      <c r="E17" s="10">
        <f>571788600-57178900</f>
        <v>514609700</v>
      </c>
      <c r="F17" s="105"/>
    </row>
    <row r="18" spans="1:6" s="8" customFormat="1" ht="96.75" customHeight="1" x14ac:dyDescent="0.2">
      <c r="A18" s="13">
        <v>41051000</v>
      </c>
      <c r="B18" s="84" t="s">
        <v>4</v>
      </c>
      <c r="C18" s="84"/>
      <c r="D18" s="84"/>
      <c r="E18" s="9">
        <f>E19</f>
        <v>3639391</v>
      </c>
      <c r="F18" s="105"/>
    </row>
    <row r="19" spans="1:6" ht="75.75" customHeight="1" x14ac:dyDescent="0.2">
      <c r="A19" s="14">
        <v>18100000000</v>
      </c>
      <c r="B19" s="78" t="s">
        <v>1</v>
      </c>
      <c r="C19" s="78"/>
      <c r="D19" s="78"/>
      <c r="E19" s="10">
        <f>E22+E24</f>
        <v>3639391</v>
      </c>
      <c r="F19" s="105"/>
    </row>
    <row r="20" spans="1:6" s="6" customFormat="1" ht="75.75" customHeight="1" x14ac:dyDescent="0.2">
      <c r="A20" s="13"/>
      <c r="B20" s="84" t="s">
        <v>87</v>
      </c>
      <c r="C20" s="84"/>
      <c r="D20" s="84"/>
      <c r="E20" s="9"/>
      <c r="F20" s="105"/>
    </row>
    <row r="21" spans="1:6" s="6" customFormat="1" ht="75.75" customHeight="1" x14ac:dyDescent="0.2">
      <c r="A21" s="13"/>
      <c r="B21" s="84" t="s">
        <v>91</v>
      </c>
      <c r="C21" s="84"/>
      <c r="D21" s="84"/>
      <c r="E21" s="9">
        <f>E22</f>
        <v>1376818</v>
      </c>
      <c r="F21" s="105"/>
    </row>
    <row r="22" spans="1:6" ht="75.75" customHeight="1" x14ac:dyDescent="0.2">
      <c r="A22" s="14">
        <v>18100000000</v>
      </c>
      <c r="B22" s="78" t="s">
        <v>1</v>
      </c>
      <c r="C22" s="78"/>
      <c r="D22" s="78"/>
      <c r="E22" s="10">
        <f>1952020-195202-250000-130000</f>
        <v>1376818</v>
      </c>
      <c r="F22" s="105"/>
    </row>
    <row r="23" spans="1:6" s="6" customFormat="1" ht="75.75" customHeight="1" x14ac:dyDescent="0.2">
      <c r="A23" s="13"/>
      <c r="B23" s="84" t="s">
        <v>92</v>
      </c>
      <c r="C23" s="84"/>
      <c r="D23" s="84"/>
      <c r="E23" s="9">
        <f>E24</f>
        <v>2262573</v>
      </c>
      <c r="F23" s="105"/>
    </row>
    <row r="24" spans="1:6" ht="75.75" customHeight="1" x14ac:dyDescent="0.2">
      <c r="A24" s="14">
        <v>18100000000</v>
      </c>
      <c r="B24" s="78" t="s">
        <v>1</v>
      </c>
      <c r="C24" s="78"/>
      <c r="D24" s="78"/>
      <c r="E24" s="10">
        <f>2513970-251397</f>
        <v>2262573</v>
      </c>
      <c r="F24" s="105"/>
    </row>
    <row r="25" spans="1:6" s="48" customFormat="1" ht="116.25" customHeight="1" x14ac:dyDescent="0.2">
      <c r="A25" s="20">
        <v>41051200</v>
      </c>
      <c r="B25" s="81" t="s">
        <v>5</v>
      </c>
      <c r="C25" s="81"/>
      <c r="D25" s="81"/>
      <c r="E25" s="21">
        <f>E26</f>
        <v>2071714.5</v>
      </c>
      <c r="F25" s="105"/>
    </row>
    <row r="26" spans="1:6" s="49" customFormat="1" ht="75.75" customHeight="1" x14ac:dyDescent="0.2">
      <c r="A26" s="27">
        <v>18100000000</v>
      </c>
      <c r="B26" s="82" t="s">
        <v>1</v>
      </c>
      <c r="C26" s="82"/>
      <c r="D26" s="82"/>
      <c r="E26" s="28">
        <f>E30</f>
        <v>2071714.5</v>
      </c>
      <c r="F26" s="105"/>
    </row>
    <row r="27" spans="1:6" s="52" customFormat="1" ht="75.75" customHeight="1" x14ac:dyDescent="0.2">
      <c r="A27" s="50"/>
      <c r="B27" s="90" t="s">
        <v>87</v>
      </c>
      <c r="C27" s="90"/>
      <c r="D27" s="90"/>
      <c r="E27" s="51"/>
      <c r="F27" s="105"/>
    </row>
    <row r="28" spans="1:6" s="52" customFormat="1" ht="99" x14ac:dyDescent="0.2">
      <c r="A28" s="13" t="s">
        <v>8</v>
      </c>
      <c r="B28" s="84" t="s">
        <v>9</v>
      </c>
      <c r="C28" s="84"/>
      <c r="D28" s="84"/>
      <c r="E28" s="18" t="s">
        <v>3</v>
      </c>
      <c r="F28" s="106">
        <v>25</v>
      </c>
    </row>
    <row r="29" spans="1:6" s="55" customFormat="1" ht="132.75" customHeight="1" x14ac:dyDescent="0.2">
      <c r="A29" s="53"/>
      <c r="B29" s="90" t="s">
        <v>76</v>
      </c>
      <c r="C29" s="90"/>
      <c r="D29" s="90"/>
      <c r="E29" s="54">
        <f>E30</f>
        <v>2071714.5</v>
      </c>
      <c r="F29" s="106"/>
    </row>
    <row r="30" spans="1:6" s="49" customFormat="1" ht="75.75" customHeight="1" x14ac:dyDescent="0.2">
      <c r="A30" s="27">
        <v>18100000000</v>
      </c>
      <c r="B30" s="82" t="s">
        <v>1</v>
      </c>
      <c r="C30" s="82"/>
      <c r="D30" s="82"/>
      <c r="E30" s="28">
        <f>70693.5+1251644+776377-27000</f>
        <v>2071714.5</v>
      </c>
      <c r="F30" s="106"/>
    </row>
    <row r="31" spans="1:6" s="58" customFormat="1" ht="129.75" hidden="1" customHeight="1" x14ac:dyDescent="0.2">
      <c r="A31" s="56"/>
      <c r="B31" s="103" t="s">
        <v>27</v>
      </c>
      <c r="C31" s="103"/>
      <c r="D31" s="103"/>
      <c r="E31" s="57">
        <f>E32</f>
        <v>0</v>
      </c>
      <c r="F31" s="106"/>
    </row>
    <row r="32" spans="1:6" s="26" customFormat="1" ht="75.75" hidden="1" customHeight="1" x14ac:dyDescent="0.2">
      <c r="A32" s="59">
        <v>18100000000</v>
      </c>
      <c r="B32" s="104" t="s">
        <v>1</v>
      </c>
      <c r="C32" s="104"/>
      <c r="D32" s="104"/>
      <c r="E32" s="60"/>
      <c r="F32" s="106"/>
    </row>
    <row r="33" spans="1:6" s="26" customFormat="1" ht="120" customHeight="1" x14ac:dyDescent="0.2">
      <c r="A33" s="20" t="s">
        <v>77</v>
      </c>
      <c r="B33" s="81" t="s">
        <v>78</v>
      </c>
      <c r="C33" s="81"/>
      <c r="D33" s="81"/>
      <c r="E33" s="21">
        <f>E34</f>
        <v>429496.68</v>
      </c>
      <c r="F33" s="106"/>
    </row>
    <row r="34" spans="1:6" s="26" customFormat="1" ht="75.75" customHeight="1" x14ac:dyDescent="0.2">
      <c r="A34" s="27">
        <v>18100000000</v>
      </c>
      <c r="B34" s="82" t="s">
        <v>1</v>
      </c>
      <c r="C34" s="82"/>
      <c r="D34" s="82"/>
      <c r="E34" s="28">
        <f>E37</f>
        <v>429496.68</v>
      </c>
      <c r="F34" s="106"/>
    </row>
    <row r="35" spans="1:6" s="61" customFormat="1" ht="75.75" customHeight="1" x14ac:dyDescent="0.2">
      <c r="A35" s="50"/>
      <c r="B35" s="90" t="s">
        <v>87</v>
      </c>
      <c r="C35" s="90"/>
      <c r="D35" s="90"/>
      <c r="E35" s="51"/>
      <c r="F35" s="106"/>
    </row>
    <row r="36" spans="1:6" s="61" customFormat="1" ht="113.25" customHeight="1" x14ac:dyDescent="0.2">
      <c r="A36" s="53"/>
      <c r="B36" s="90" t="s">
        <v>88</v>
      </c>
      <c r="C36" s="90"/>
      <c r="D36" s="90"/>
      <c r="E36" s="54">
        <f>E37</f>
        <v>429496.68</v>
      </c>
      <c r="F36" s="106"/>
    </row>
    <row r="37" spans="1:6" s="26" customFormat="1" ht="75.75" customHeight="1" x14ac:dyDescent="0.2">
      <c r="A37" s="27">
        <v>18100000000</v>
      </c>
      <c r="B37" s="82" t="s">
        <v>1</v>
      </c>
      <c r="C37" s="82"/>
      <c r="D37" s="82"/>
      <c r="E37" s="28">
        <v>429496.68</v>
      </c>
      <c r="F37" s="106"/>
    </row>
    <row r="38" spans="1:6" s="8" customFormat="1" ht="114.75" customHeight="1" x14ac:dyDescent="0.2">
      <c r="A38" s="13" t="s">
        <v>40</v>
      </c>
      <c r="B38" s="84" t="s">
        <v>41</v>
      </c>
      <c r="C38" s="84"/>
      <c r="D38" s="84"/>
      <c r="E38" s="9">
        <f>E39+E40+E41+E42+E43+E44+E45+E46+E47+E49+E50+E48</f>
        <v>561290</v>
      </c>
      <c r="F38" s="106"/>
    </row>
    <row r="39" spans="1:6" s="8" customFormat="1" ht="84.75" customHeight="1" x14ac:dyDescent="0.2">
      <c r="A39" s="29" t="s">
        <v>42</v>
      </c>
      <c r="B39" s="91" t="s">
        <v>43</v>
      </c>
      <c r="C39" s="91"/>
      <c r="D39" s="91"/>
      <c r="E39" s="10">
        <v>71580</v>
      </c>
      <c r="F39" s="106"/>
    </row>
    <row r="40" spans="1:6" s="8" customFormat="1" ht="84.75" customHeight="1" x14ac:dyDescent="0.2">
      <c r="A40" s="29" t="s">
        <v>44</v>
      </c>
      <c r="B40" s="91" t="s">
        <v>45</v>
      </c>
      <c r="C40" s="91"/>
      <c r="D40" s="91"/>
      <c r="E40" s="10">
        <v>36670</v>
      </c>
      <c r="F40" s="106"/>
    </row>
    <row r="41" spans="1:6" s="8" customFormat="1" ht="84.75" customHeight="1" x14ac:dyDescent="0.2">
      <c r="A41" s="29" t="s">
        <v>46</v>
      </c>
      <c r="B41" s="91" t="s">
        <v>47</v>
      </c>
      <c r="C41" s="91"/>
      <c r="D41" s="91"/>
      <c r="E41" s="10">
        <v>20610</v>
      </c>
      <c r="F41" s="106"/>
    </row>
    <row r="42" spans="1:6" s="8" customFormat="1" ht="84.75" customHeight="1" x14ac:dyDescent="0.2">
      <c r="A42" s="29" t="s">
        <v>48</v>
      </c>
      <c r="B42" s="91" t="s">
        <v>49</v>
      </c>
      <c r="C42" s="91"/>
      <c r="D42" s="91"/>
      <c r="E42" s="10">
        <v>40220</v>
      </c>
      <c r="F42" s="106"/>
    </row>
    <row r="43" spans="1:6" s="8" customFormat="1" ht="84.75" customHeight="1" x14ac:dyDescent="0.2">
      <c r="A43" s="29" t="s">
        <v>50</v>
      </c>
      <c r="B43" s="91" t="s">
        <v>51</v>
      </c>
      <c r="C43" s="91"/>
      <c r="D43" s="91"/>
      <c r="E43" s="10">
        <v>25100</v>
      </c>
      <c r="F43" s="106"/>
    </row>
    <row r="44" spans="1:6" s="8" customFormat="1" ht="84.75" customHeight="1" x14ac:dyDescent="0.2">
      <c r="A44" s="29" t="s">
        <v>52</v>
      </c>
      <c r="B44" s="91" t="s">
        <v>53</v>
      </c>
      <c r="C44" s="91"/>
      <c r="D44" s="91"/>
      <c r="E44" s="10">
        <v>34780</v>
      </c>
      <c r="F44" s="106"/>
    </row>
    <row r="45" spans="1:6" s="8" customFormat="1" ht="84.75" customHeight="1" x14ac:dyDescent="0.2">
      <c r="A45" s="29" t="s">
        <v>54</v>
      </c>
      <c r="B45" s="91" t="s">
        <v>55</v>
      </c>
      <c r="C45" s="91"/>
      <c r="D45" s="91"/>
      <c r="E45" s="10">
        <v>60000</v>
      </c>
      <c r="F45" s="106"/>
    </row>
    <row r="46" spans="1:6" s="8" customFormat="1" ht="84.75" customHeight="1" x14ac:dyDescent="0.2">
      <c r="A46" s="29" t="s">
        <v>56</v>
      </c>
      <c r="B46" s="91" t="s">
        <v>57</v>
      </c>
      <c r="C46" s="91"/>
      <c r="D46" s="91"/>
      <c r="E46" s="10">
        <v>64540</v>
      </c>
      <c r="F46" s="106"/>
    </row>
    <row r="47" spans="1:6" s="8" customFormat="1" ht="84.75" customHeight="1" x14ac:dyDescent="0.2">
      <c r="A47" s="29" t="s">
        <v>58</v>
      </c>
      <c r="B47" s="91" t="s">
        <v>6</v>
      </c>
      <c r="C47" s="91"/>
      <c r="D47" s="91"/>
      <c r="E47" s="10">
        <v>36200</v>
      </c>
      <c r="F47" s="106"/>
    </row>
    <row r="48" spans="1:6" s="8" customFormat="1" ht="84.75" customHeight="1" x14ac:dyDescent="0.2">
      <c r="A48" s="29" t="s">
        <v>83</v>
      </c>
      <c r="B48" s="91" t="s">
        <v>84</v>
      </c>
      <c r="C48" s="91"/>
      <c r="D48" s="91"/>
      <c r="E48" s="10">
        <v>67750</v>
      </c>
      <c r="F48" s="106"/>
    </row>
    <row r="49" spans="1:6" s="26" customFormat="1" ht="84.75" customHeight="1" x14ac:dyDescent="0.2">
      <c r="A49" s="29" t="s">
        <v>59</v>
      </c>
      <c r="B49" s="91" t="s">
        <v>60</v>
      </c>
      <c r="C49" s="91"/>
      <c r="D49" s="91"/>
      <c r="E49" s="28">
        <v>48840</v>
      </c>
      <c r="F49" s="106"/>
    </row>
    <row r="50" spans="1:6" s="26" customFormat="1" ht="84.75" customHeight="1" x14ac:dyDescent="0.2">
      <c r="A50" s="29" t="s">
        <v>61</v>
      </c>
      <c r="B50" s="91" t="s">
        <v>62</v>
      </c>
      <c r="C50" s="91"/>
      <c r="D50" s="91"/>
      <c r="E50" s="28">
        <v>55000</v>
      </c>
      <c r="F50" s="106"/>
    </row>
    <row r="51" spans="1:6" s="26" customFormat="1" ht="99" x14ac:dyDescent="0.2">
      <c r="A51" s="13" t="s">
        <v>8</v>
      </c>
      <c r="B51" s="84" t="s">
        <v>9</v>
      </c>
      <c r="C51" s="84"/>
      <c r="D51" s="84"/>
      <c r="E51" s="18" t="s">
        <v>3</v>
      </c>
      <c r="F51" s="106">
        <v>26</v>
      </c>
    </row>
    <row r="52" spans="1:6" s="6" customFormat="1" ht="75.75" customHeight="1" x14ac:dyDescent="0.2">
      <c r="A52" s="13">
        <v>41053900</v>
      </c>
      <c r="B52" s="84" t="s">
        <v>90</v>
      </c>
      <c r="C52" s="84"/>
      <c r="D52" s="84"/>
      <c r="E52" s="9">
        <f>E53</f>
        <v>5295514.8600000003</v>
      </c>
      <c r="F52" s="106"/>
    </row>
    <row r="53" spans="1:6" ht="75.75" customHeight="1" x14ac:dyDescent="0.2">
      <c r="A53" s="14">
        <v>18100000000</v>
      </c>
      <c r="B53" s="78" t="s">
        <v>1</v>
      </c>
      <c r="C53" s="78"/>
      <c r="D53" s="78"/>
      <c r="E53" s="10">
        <f>E55+E57+E59+E61+E67+E69+E71+E63+E65+E73</f>
        <v>5295514.8600000003</v>
      </c>
      <c r="F53" s="106"/>
    </row>
    <row r="54" spans="1:6" s="6" customFormat="1" ht="75.75" customHeight="1" x14ac:dyDescent="0.2">
      <c r="A54" s="13"/>
      <c r="B54" s="83" t="s">
        <v>28</v>
      </c>
      <c r="C54" s="83"/>
      <c r="D54" s="83"/>
      <c r="E54" s="9">
        <f>E55</f>
        <v>713800</v>
      </c>
      <c r="F54" s="106"/>
    </row>
    <row r="55" spans="1:6" ht="75.75" customHeight="1" x14ac:dyDescent="0.2">
      <c r="A55" s="14">
        <v>18100000000</v>
      </c>
      <c r="B55" s="78" t="s">
        <v>1</v>
      </c>
      <c r="C55" s="78"/>
      <c r="D55" s="78"/>
      <c r="E55" s="10">
        <v>713800</v>
      </c>
      <c r="F55" s="106"/>
    </row>
    <row r="56" spans="1:6" s="6" customFormat="1" ht="159.75" customHeight="1" x14ac:dyDescent="0.2">
      <c r="A56" s="13"/>
      <c r="B56" s="83" t="s">
        <v>66</v>
      </c>
      <c r="C56" s="83"/>
      <c r="D56" s="83"/>
      <c r="E56" s="9">
        <f>E57</f>
        <v>235200</v>
      </c>
      <c r="F56" s="106"/>
    </row>
    <row r="57" spans="1:6" ht="75.75" customHeight="1" x14ac:dyDescent="0.2">
      <c r="A57" s="14">
        <v>18100000000</v>
      </c>
      <c r="B57" s="78" t="s">
        <v>1</v>
      </c>
      <c r="C57" s="78"/>
      <c r="D57" s="78"/>
      <c r="E57" s="10">
        <f>259200-14400-14400+4800</f>
        <v>235200</v>
      </c>
      <c r="F57" s="106"/>
    </row>
    <row r="58" spans="1:6" s="6" customFormat="1" ht="96.75" hidden="1" customHeight="1" x14ac:dyDescent="0.2">
      <c r="A58" s="13"/>
      <c r="B58" s="84" t="s">
        <v>29</v>
      </c>
      <c r="C58" s="84"/>
      <c r="D58" s="84"/>
      <c r="E58" s="9">
        <f>E59</f>
        <v>0</v>
      </c>
      <c r="F58" s="106"/>
    </row>
    <row r="59" spans="1:6" ht="75.75" hidden="1" customHeight="1" x14ac:dyDescent="0.2">
      <c r="A59" s="14">
        <v>18100000000</v>
      </c>
      <c r="B59" s="78" t="s">
        <v>1</v>
      </c>
      <c r="C59" s="78"/>
      <c r="D59" s="78"/>
      <c r="E59" s="10"/>
      <c r="F59" s="106"/>
    </row>
    <row r="60" spans="1:6" s="6" customFormat="1" ht="75.75" customHeight="1" x14ac:dyDescent="0.2">
      <c r="A60" s="13"/>
      <c r="B60" s="83" t="s">
        <v>30</v>
      </c>
      <c r="C60" s="83"/>
      <c r="D60" s="83"/>
      <c r="E60" s="9">
        <f>E61</f>
        <v>160200</v>
      </c>
      <c r="F60" s="106"/>
    </row>
    <row r="61" spans="1:6" ht="75.75" customHeight="1" x14ac:dyDescent="0.2">
      <c r="A61" s="14">
        <v>18100000000</v>
      </c>
      <c r="B61" s="78" t="s">
        <v>1</v>
      </c>
      <c r="C61" s="78"/>
      <c r="D61" s="78"/>
      <c r="E61" s="10">
        <f>260200-100000</f>
        <v>160200</v>
      </c>
      <c r="F61" s="106"/>
    </row>
    <row r="62" spans="1:6" ht="118.5" customHeight="1" x14ac:dyDescent="0.2">
      <c r="A62" s="13"/>
      <c r="B62" s="83" t="s">
        <v>79</v>
      </c>
      <c r="C62" s="83"/>
      <c r="D62" s="83"/>
      <c r="E62" s="9">
        <f>E63</f>
        <v>3449121.99</v>
      </c>
      <c r="F62" s="106"/>
    </row>
    <row r="63" spans="1:6" ht="75.75" customHeight="1" x14ac:dyDescent="0.2">
      <c r="A63" s="14">
        <v>18100000000</v>
      </c>
      <c r="B63" s="78" t="s">
        <v>1</v>
      </c>
      <c r="C63" s="78"/>
      <c r="D63" s="78"/>
      <c r="E63" s="10">
        <f>2193384+1255737.99</f>
        <v>3449121.99</v>
      </c>
      <c r="F63" s="106"/>
    </row>
    <row r="64" spans="1:6" ht="75.75" customHeight="1" x14ac:dyDescent="0.2">
      <c r="A64" s="13"/>
      <c r="B64" s="84" t="s">
        <v>80</v>
      </c>
      <c r="C64" s="84"/>
      <c r="D64" s="84"/>
      <c r="E64" s="9">
        <f>E65</f>
        <v>492247.87</v>
      </c>
      <c r="F64" s="106"/>
    </row>
    <row r="65" spans="1:6" ht="75.75" customHeight="1" x14ac:dyDescent="0.2">
      <c r="A65" s="14">
        <v>18100000000</v>
      </c>
      <c r="B65" s="78" t="s">
        <v>1</v>
      </c>
      <c r="C65" s="78"/>
      <c r="D65" s="78"/>
      <c r="E65" s="10">
        <f>222337+269910.87</f>
        <v>492247.87</v>
      </c>
      <c r="F65" s="106"/>
    </row>
    <row r="66" spans="1:6" s="6" customFormat="1" ht="175.5" customHeight="1" x14ac:dyDescent="0.2">
      <c r="A66" s="13"/>
      <c r="B66" s="83" t="s">
        <v>117</v>
      </c>
      <c r="C66" s="83"/>
      <c r="D66" s="83"/>
      <c r="E66" s="9">
        <f>E67</f>
        <v>19200</v>
      </c>
      <c r="F66" s="106"/>
    </row>
    <row r="67" spans="1:6" ht="75.75" customHeight="1" x14ac:dyDescent="0.2">
      <c r="A67" s="14">
        <v>18100000000</v>
      </c>
      <c r="B67" s="78" t="s">
        <v>1</v>
      </c>
      <c r="C67" s="78"/>
      <c r="D67" s="78"/>
      <c r="E67" s="10">
        <f>48000-28800</f>
        <v>19200</v>
      </c>
      <c r="F67" s="106"/>
    </row>
    <row r="68" spans="1:6" s="6" customFormat="1" ht="120.75" hidden="1" customHeight="1" x14ac:dyDescent="0.2">
      <c r="A68" s="13"/>
      <c r="B68" s="84" t="s">
        <v>31</v>
      </c>
      <c r="C68" s="84"/>
      <c r="D68" s="84"/>
      <c r="E68" s="9">
        <f>E69</f>
        <v>0</v>
      </c>
      <c r="F68" s="106"/>
    </row>
    <row r="69" spans="1:6" ht="75.75" hidden="1" customHeight="1" x14ac:dyDescent="0.2">
      <c r="A69" s="14">
        <v>18100000000</v>
      </c>
      <c r="B69" s="78" t="s">
        <v>1</v>
      </c>
      <c r="C69" s="78"/>
      <c r="D69" s="78"/>
      <c r="E69" s="10"/>
      <c r="F69" s="106"/>
    </row>
    <row r="70" spans="1:6" ht="118.5" customHeight="1" x14ac:dyDescent="0.2">
      <c r="A70" s="13"/>
      <c r="B70" s="83" t="s">
        <v>63</v>
      </c>
      <c r="C70" s="83"/>
      <c r="D70" s="83"/>
      <c r="E70" s="9">
        <f>E71</f>
        <v>12000</v>
      </c>
      <c r="F70" s="106"/>
    </row>
    <row r="71" spans="1:6" ht="75.75" customHeight="1" x14ac:dyDescent="0.2">
      <c r="A71" s="14">
        <v>18100000000</v>
      </c>
      <c r="B71" s="78" t="s">
        <v>1</v>
      </c>
      <c r="C71" s="78"/>
      <c r="D71" s="78"/>
      <c r="E71" s="10">
        <v>12000</v>
      </c>
      <c r="F71" s="106"/>
    </row>
    <row r="72" spans="1:6" ht="118.5" customHeight="1" x14ac:dyDescent="0.2">
      <c r="A72" s="13"/>
      <c r="B72" s="83" t="s">
        <v>89</v>
      </c>
      <c r="C72" s="83"/>
      <c r="D72" s="83"/>
      <c r="E72" s="9">
        <f>E73</f>
        <v>213745</v>
      </c>
      <c r="F72" s="106"/>
    </row>
    <row r="73" spans="1:6" ht="75.75" customHeight="1" x14ac:dyDescent="0.2">
      <c r="A73" s="14">
        <v>18100000000</v>
      </c>
      <c r="B73" s="78" t="s">
        <v>1</v>
      </c>
      <c r="C73" s="78"/>
      <c r="D73" s="78"/>
      <c r="E73" s="10">
        <v>213745</v>
      </c>
      <c r="F73" s="106"/>
    </row>
    <row r="74" spans="1:6" ht="99" x14ac:dyDescent="0.2">
      <c r="A74" s="13" t="s">
        <v>8</v>
      </c>
      <c r="B74" s="84" t="s">
        <v>9</v>
      </c>
      <c r="C74" s="84"/>
      <c r="D74" s="84"/>
      <c r="E74" s="18" t="s">
        <v>3</v>
      </c>
      <c r="F74" s="107">
        <v>27</v>
      </c>
    </row>
    <row r="75" spans="1:6" s="6" customFormat="1" ht="150.75" customHeight="1" x14ac:dyDescent="0.2">
      <c r="A75" s="13" t="s">
        <v>97</v>
      </c>
      <c r="B75" s="76" t="s">
        <v>98</v>
      </c>
      <c r="C75" s="101"/>
      <c r="D75" s="77"/>
      <c r="E75" s="9">
        <f>E76</f>
        <v>1836720</v>
      </c>
      <c r="F75" s="107"/>
    </row>
    <row r="76" spans="1:6" ht="75.75" customHeight="1" x14ac:dyDescent="0.2">
      <c r="A76" s="14">
        <v>18100000000</v>
      </c>
      <c r="B76" s="78" t="s">
        <v>1</v>
      </c>
      <c r="C76" s="78"/>
      <c r="D76" s="78"/>
      <c r="E76" s="10">
        <v>1836720</v>
      </c>
      <c r="F76" s="107"/>
    </row>
    <row r="77" spans="1:6" s="17" customFormat="1" ht="75.75" customHeight="1" x14ac:dyDescent="0.85">
      <c r="A77" s="13" t="s">
        <v>0</v>
      </c>
      <c r="B77" s="99" t="s">
        <v>32</v>
      </c>
      <c r="C77" s="99"/>
      <c r="D77" s="99"/>
      <c r="E77" s="9">
        <f>E78</f>
        <v>528443827.04000002</v>
      </c>
      <c r="F77" s="107"/>
    </row>
    <row r="78" spans="1:6" s="17" customFormat="1" ht="75.75" customHeight="1" x14ac:dyDescent="0.85">
      <c r="A78" s="13" t="s">
        <v>0</v>
      </c>
      <c r="B78" s="99" t="s">
        <v>12</v>
      </c>
      <c r="C78" s="99"/>
      <c r="D78" s="99"/>
      <c r="E78" s="9">
        <f>E52+E18+E16+E25+E38+E33+E75</f>
        <v>528443827.04000002</v>
      </c>
      <c r="F78" s="107"/>
    </row>
    <row r="79" spans="1:6" s="4" customFormat="1" ht="99.75" customHeight="1" x14ac:dyDescent="0.2">
      <c r="A79" s="100" t="s">
        <v>15</v>
      </c>
      <c r="B79" s="100"/>
      <c r="C79" s="100"/>
      <c r="D79" s="100"/>
      <c r="E79" s="100"/>
      <c r="F79" s="107"/>
    </row>
    <row r="80" spans="1:6" s="4" customFormat="1" ht="60.75" customHeight="1" x14ac:dyDescent="0.7">
      <c r="A80" s="12"/>
      <c r="B80" s="12"/>
      <c r="C80" s="11"/>
      <c r="D80" s="11"/>
      <c r="E80" s="39" t="s">
        <v>14</v>
      </c>
      <c r="F80" s="107"/>
    </row>
    <row r="81" spans="1:6" s="7" customFormat="1" ht="265.5" customHeight="1" x14ac:dyDescent="0.2">
      <c r="A81" s="13" t="s">
        <v>16</v>
      </c>
      <c r="B81" s="13" t="s">
        <v>17</v>
      </c>
      <c r="C81" s="84" t="s">
        <v>20</v>
      </c>
      <c r="D81" s="84"/>
      <c r="E81" s="18" t="s">
        <v>3</v>
      </c>
      <c r="F81" s="107"/>
    </row>
    <row r="82" spans="1:6" s="7" customFormat="1" ht="75.75" hidden="1" customHeight="1" x14ac:dyDescent="0.2">
      <c r="A82" s="13">
        <v>1</v>
      </c>
      <c r="B82" s="13">
        <v>2</v>
      </c>
      <c r="C82" s="84">
        <v>3</v>
      </c>
      <c r="D82" s="84"/>
      <c r="E82" s="18">
        <v>4</v>
      </c>
      <c r="F82" s="107"/>
    </row>
    <row r="83" spans="1:6" s="19" customFormat="1" ht="75.75" customHeight="1" x14ac:dyDescent="0.85">
      <c r="A83" s="92" t="s">
        <v>18</v>
      </c>
      <c r="B83" s="92"/>
      <c r="C83" s="92"/>
      <c r="D83" s="92"/>
      <c r="E83" s="92"/>
      <c r="F83" s="107"/>
    </row>
    <row r="84" spans="1:6" s="7" customFormat="1" ht="69.75" customHeight="1" x14ac:dyDescent="0.2">
      <c r="A84" s="13">
        <v>3719110</v>
      </c>
      <c r="B84" s="13" t="s">
        <v>33</v>
      </c>
      <c r="C84" s="84" t="s">
        <v>21</v>
      </c>
      <c r="D84" s="84"/>
      <c r="E84" s="9">
        <f>E85</f>
        <v>171293100</v>
      </c>
      <c r="F84" s="107"/>
    </row>
    <row r="85" spans="1:6" s="4" customFormat="1" ht="63.75" customHeight="1" x14ac:dyDescent="0.2">
      <c r="A85" s="14">
        <v>99000000000</v>
      </c>
      <c r="B85" s="14"/>
      <c r="C85" s="78" t="s">
        <v>22</v>
      </c>
      <c r="D85" s="78"/>
      <c r="E85" s="10">
        <v>171293100</v>
      </c>
      <c r="F85" s="107"/>
    </row>
    <row r="86" spans="1:6" s="22" customFormat="1" ht="73.5" customHeight="1" x14ac:dyDescent="0.2">
      <c r="A86" s="20"/>
      <c r="B86" s="20" t="s">
        <v>34</v>
      </c>
      <c r="C86" s="81" t="s">
        <v>39</v>
      </c>
      <c r="D86" s="81"/>
      <c r="E86" s="21">
        <f>E87+E88</f>
        <v>11396240</v>
      </c>
      <c r="F86" s="107"/>
    </row>
    <row r="87" spans="1:6" s="25" customFormat="1" ht="74.25" customHeight="1" x14ac:dyDescent="0.2">
      <c r="A87" s="27">
        <v>18100000000</v>
      </c>
      <c r="B87" s="27"/>
      <c r="C87" s="82" t="s">
        <v>1</v>
      </c>
      <c r="D87" s="82"/>
      <c r="E87" s="28">
        <f>E91</f>
        <v>2500000</v>
      </c>
      <c r="F87" s="107"/>
    </row>
    <row r="88" spans="1:6" s="25" customFormat="1" ht="77.25" customHeight="1" x14ac:dyDescent="0.7">
      <c r="A88" s="27">
        <v>18527000000</v>
      </c>
      <c r="B88" s="35"/>
      <c r="C88" s="82" t="s">
        <v>6</v>
      </c>
      <c r="D88" s="82"/>
      <c r="E88" s="28">
        <f>E94</f>
        <v>8896240</v>
      </c>
      <c r="F88" s="107"/>
    </row>
    <row r="89" spans="1:6" s="30" customFormat="1" ht="92.25" customHeight="1" x14ac:dyDescent="0.75">
      <c r="A89" s="27"/>
      <c r="B89" s="35"/>
      <c r="C89" s="79" t="s">
        <v>87</v>
      </c>
      <c r="D89" s="80"/>
      <c r="E89" s="28"/>
      <c r="F89" s="107"/>
    </row>
    <row r="90" spans="1:6" s="31" customFormat="1" ht="358.5" customHeight="1" x14ac:dyDescent="0.75">
      <c r="A90" s="20" t="s">
        <v>23</v>
      </c>
      <c r="B90" s="20"/>
      <c r="C90" s="90" t="s">
        <v>93</v>
      </c>
      <c r="D90" s="90"/>
      <c r="E90" s="21">
        <f>E91</f>
        <v>2500000</v>
      </c>
      <c r="F90" s="107"/>
    </row>
    <row r="91" spans="1:6" s="25" customFormat="1" ht="84" customHeight="1" x14ac:dyDescent="0.2">
      <c r="A91" s="23">
        <v>18100000000</v>
      </c>
      <c r="B91" s="23"/>
      <c r="C91" s="89" t="s">
        <v>1</v>
      </c>
      <c r="D91" s="89"/>
      <c r="E91" s="24">
        <v>2500000</v>
      </c>
      <c r="F91" s="107"/>
    </row>
    <row r="92" spans="1:6" s="25" customFormat="1" ht="198" x14ac:dyDescent="0.2">
      <c r="A92" s="13" t="s">
        <v>16</v>
      </c>
      <c r="B92" s="13" t="s">
        <v>17</v>
      </c>
      <c r="C92" s="84" t="s">
        <v>20</v>
      </c>
      <c r="D92" s="84"/>
      <c r="E92" s="18" t="s">
        <v>3</v>
      </c>
      <c r="F92" s="108">
        <v>28</v>
      </c>
    </row>
    <row r="93" spans="1:6" s="30" customFormat="1" ht="81" customHeight="1" x14ac:dyDescent="0.75">
      <c r="A93" s="13" t="s">
        <v>35</v>
      </c>
      <c r="B93" s="13"/>
      <c r="C93" s="83" t="s">
        <v>94</v>
      </c>
      <c r="D93" s="83"/>
      <c r="E93" s="9">
        <f>E94</f>
        <v>8896240</v>
      </c>
      <c r="F93" s="108"/>
    </row>
    <row r="94" spans="1:6" s="25" customFormat="1" ht="90" customHeight="1" x14ac:dyDescent="0.7">
      <c r="A94" s="14">
        <v>18527000000</v>
      </c>
      <c r="B94" s="36"/>
      <c r="C94" s="78" t="s">
        <v>6</v>
      </c>
      <c r="D94" s="78"/>
      <c r="E94" s="10">
        <v>8896240</v>
      </c>
      <c r="F94" s="108"/>
    </row>
    <row r="95" spans="1:6" s="22" customFormat="1" ht="120.75" customHeight="1" x14ac:dyDescent="0.2">
      <c r="A95" s="20"/>
      <c r="B95" s="20" t="s">
        <v>70</v>
      </c>
      <c r="C95" s="81" t="s">
        <v>71</v>
      </c>
      <c r="D95" s="81"/>
      <c r="E95" s="21">
        <f>E96</f>
        <v>19159956</v>
      </c>
      <c r="F95" s="108"/>
    </row>
    <row r="96" spans="1:6" s="25" customFormat="1" ht="90" customHeight="1" x14ac:dyDescent="0.2">
      <c r="A96" s="14">
        <v>99000000000</v>
      </c>
      <c r="B96" s="14"/>
      <c r="C96" s="78" t="s">
        <v>22</v>
      </c>
      <c r="D96" s="78"/>
      <c r="E96" s="10">
        <f>E99+E101+E103+E107+E128+E109+E105+E111+E113+E118+E120+E122+E115+E126+E130+E124</f>
        <v>19159956</v>
      </c>
      <c r="F96" s="108"/>
    </row>
    <row r="97" spans="1:6" s="25" customFormat="1" ht="80.25" customHeight="1" x14ac:dyDescent="0.7">
      <c r="A97" s="14"/>
      <c r="B97" s="36"/>
      <c r="C97" s="79" t="s">
        <v>2</v>
      </c>
      <c r="D97" s="80"/>
      <c r="E97" s="10"/>
      <c r="F97" s="108"/>
    </row>
    <row r="98" spans="1:6" s="22" customFormat="1" ht="105" customHeight="1" x14ac:dyDescent="0.65">
      <c r="A98" s="38" t="s">
        <v>73</v>
      </c>
      <c r="B98" s="37"/>
      <c r="C98" s="76" t="s">
        <v>72</v>
      </c>
      <c r="D98" s="77"/>
      <c r="E98" s="9">
        <f>E99</f>
        <v>1101800</v>
      </c>
      <c r="F98" s="108"/>
    </row>
    <row r="99" spans="1:6" s="25" customFormat="1" ht="75" customHeight="1" x14ac:dyDescent="0.2">
      <c r="A99" s="14">
        <v>99000000000</v>
      </c>
      <c r="B99" s="14"/>
      <c r="C99" s="78" t="s">
        <v>22</v>
      </c>
      <c r="D99" s="78"/>
      <c r="E99" s="10">
        <f>711800+390000</f>
        <v>1101800</v>
      </c>
      <c r="F99" s="108"/>
    </row>
    <row r="100" spans="1:6" s="25" customFormat="1" ht="99.75" customHeight="1" x14ac:dyDescent="0.65">
      <c r="A100" s="38" t="s">
        <v>73</v>
      </c>
      <c r="B100" s="37"/>
      <c r="C100" s="76" t="s">
        <v>75</v>
      </c>
      <c r="D100" s="77"/>
      <c r="E100" s="47">
        <f>E101</f>
        <v>140000</v>
      </c>
      <c r="F100" s="108"/>
    </row>
    <row r="101" spans="1:6" s="25" customFormat="1" ht="75" customHeight="1" x14ac:dyDescent="0.2">
      <c r="A101" s="14">
        <v>99000000000</v>
      </c>
      <c r="B101" s="14"/>
      <c r="C101" s="78" t="s">
        <v>22</v>
      </c>
      <c r="D101" s="78"/>
      <c r="E101" s="46">
        <v>140000</v>
      </c>
      <c r="F101" s="108"/>
    </row>
    <row r="102" spans="1:6" s="25" customFormat="1" ht="69" customHeight="1" x14ac:dyDescent="0.65">
      <c r="A102" s="38" t="s">
        <v>73</v>
      </c>
      <c r="B102" s="37"/>
      <c r="C102" s="76" t="s">
        <v>86</v>
      </c>
      <c r="D102" s="77"/>
      <c r="E102" s="47">
        <f>E103</f>
        <v>1360000</v>
      </c>
      <c r="F102" s="108"/>
    </row>
    <row r="103" spans="1:6" s="25" customFormat="1" ht="75" customHeight="1" x14ac:dyDescent="0.2">
      <c r="A103" s="14">
        <v>99000000000</v>
      </c>
      <c r="B103" s="14"/>
      <c r="C103" s="78" t="s">
        <v>22</v>
      </c>
      <c r="D103" s="78"/>
      <c r="E103" s="46">
        <f>800000+560000</f>
        <v>1360000</v>
      </c>
      <c r="F103" s="108"/>
    </row>
    <row r="104" spans="1:6" s="25" customFormat="1" ht="99" customHeight="1" x14ac:dyDescent="0.65">
      <c r="A104" s="38" t="s">
        <v>73</v>
      </c>
      <c r="B104" s="37"/>
      <c r="C104" s="76" t="s">
        <v>85</v>
      </c>
      <c r="D104" s="77"/>
      <c r="E104" s="47">
        <f>E105</f>
        <v>474890</v>
      </c>
      <c r="F104" s="108"/>
    </row>
    <row r="105" spans="1:6" s="25" customFormat="1" ht="75" customHeight="1" x14ac:dyDescent="0.2">
      <c r="A105" s="14">
        <v>99000000000</v>
      </c>
      <c r="B105" s="14"/>
      <c r="C105" s="78" t="s">
        <v>22</v>
      </c>
      <c r="D105" s="78"/>
      <c r="E105" s="46">
        <v>474890</v>
      </c>
      <c r="F105" s="108"/>
    </row>
    <row r="106" spans="1:6" s="25" customFormat="1" ht="75" customHeight="1" x14ac:dyDescent="0.65">
      <c r="A106" s="38" t="s">
        <v>73</v>
      </c>
      <c r="B106" s="37"/>
      <c r="C106" s="76" t="s">
        <v>95</v>
      </c>
      <c r="D106" s="77"/>
      <c r="E106" s="47">
        <f>E107</f>
        <v>1000000</v>
      </c>
      <c r="F106" s="108"/>
    </row>
    <row r="107" spans="1:6" s="25" customFormat="1" ht="75" customHeight="1" x14ac:dyDescent="0.2">
      <c r="A107" s="14">
        <v>99000000000</v>
      </c>
      <c r="B107" s="14"/>
      <c r="C107" s="78" t="s">
        <v>22</v>
      </c>
      <c r="D107" s="78"/>
      <c r="E107" s="46">
        <v>1000000</v>
      </c>
      <c r="F107" s="108"/>
    </row>
    <row r="108" spans="1:6" s="25" customFormat="1" ht="75" customHeight="1" x14ac:dyDescent="0.65">
      <c r="A108" s="38" t="s">
        <v>73</v>
      </c>
      <c r="B108" s="37"/>
      <c r="C108" s="76" t="s">
        <v>96</v>
      </c>
      <c r="D108" s="77"/>
      <c r="E108" s="47">
        <f>E109</f>
        <v>1000000</v>
      </c>
      <c r="F108" s="108"/>
    </row>
    <row r="109" spans="1:6" s="25" customFormat="1" ht="75" customHeight="1" x14ac:dyDescent="0.2">
      <c r="A109" s="14">
        <v>99000000000</v>
      </c>
      <c r="B109" s="14"/>
      <c r="C109" s="78" t="s">
        <v>22</v>
      </c>
      <c r="D109" s="78"/>
      <c r="E109" s="46">
        <v>1000000</v>
      </c>
      <c r="F109" s="108"/>
    </row>
    <row r="110" spans="1:6" s="25" customFormat="1" ht="75" customHeight="1" x14ac:dyDescent="0.65">
      <c r="A110" s="38" t="s">
        <v>73</v>
      </c>
      <c r="B110" s="37"/>
      <c r="C110" s="76" t="s">
        <v>121</v>
      </c>
      <c r="D110" s="77"/>
      <c r="E110" s="47">
        <f>E111</f>
        <v>200000</v>
      </c>
      <c r="F110" s="108"/>
    </row>
    <row r="111" spans="1:6" s="25" customFormat="1" ht="75" customHeight="1" x14ac:dyDescent="0.2">
      <c r="A111" s="14">
        <v>99000000000</v>
      </c>
      <c r="B111" s="14"/>
      <c r="C111" s="78" t="s">
        <v>22</v>
      </c>
      <c r="D111" s="78"/>
      <c r="E111" s="46">
        <v>200000</v>
      </c>
      <c r="F111" s="108"/>
    </row>
    <row r="112" spans="1:6" s="25" customFormat="1" ht="63" customHeight="1" x14ac:dyDescent="0.65">
      <c r="A112" s="38" t="s">
        <v>73</v>
      </c>
      <c r="B112" s="37"/>
      <c r="C112" s="76" t="s">
        <v>104</v>
      </c>
      <c r="D112" s="77"/>
      <c r="E112" s="47">
        <f>E113</f>
        <v>9726000</v>
      </c>
      <c r="F112" s="108"/>
    </row>
    <row r="113" spans="1:6" s="25" customFormat="1" ht="75" customHeight="1" x14ac:dyDescent="0.2">
      <c r="A113" s="14">
        <v>99000000000</v>
      </c>
      <c r="B113" s="14"/>
      <c r="C113" s="78" t="s">
        <v>22</v>
      </c>
      <c r="D113" s="78"/>
      <c r="E113" s="46">
        <f>700000+3840000+486000+4700000</f>
        <v>9726000</v>
      </c>
      <c r="F113" s="108"/>
    </row>
    <row r="114" spans="1:6" s="25" customFormat="1" ht="75" hidden="1" customHeight="1" x14ac:dyDescent="0.65">
      <c r="A114" s="38"/>
      <c r="B114" s="37"/>
      <c r="C114" s="76"/>
      <c r="D114" s="77"/>
      <c r="E114" s="47"/>
      <c r="F114" s="74"/>
    </row>
    <row r="115" spans="1:6" s="25" customFormat="1" ht="24" hidden="1" customHeight="1" x14ac:dyDescent="0.2">
      <c r="A115" s="14"/>
      <c r="B115" s="14"/>
      <c r="C115" s="78"/>
      <c r="D115" s="78"/>
      <c r="E115" s="46"/>
      <c r="F115" s="74"/>
    </row>
    <row r="116" spans="1:6" s="25" customFormat="1" ht="219" customHeight="1" x14ac:dyDescent="0.2">
      <c r="A116" s="13" t="s">
        <v>16</v>
      </c>
      <c r="B116" s="13" t="s">
        <v>17</v>
      </c>
      <c r="C116" s="84" t="s">
        <v>20</v>
      </c>
      <c r="D116" s="84"/>
      <c r="E116" s="18" t="s">
        <v>3</v>
      </c>
      <c r="F116" s="106">
        <v>29</v>
      </c>
    </row>
    <row r="117" spans="1:6" s="25" customFormat="1" ht="81" customHeight="1" x14ac:dyDescent="0.65">
      <c r="A117" s="38" t="s">
        <v>73</v>
      </c>
      <c r="B117" s="37"/>
      <c r="C117" s="76" t="s">
        <v>118</v>
      </c>
      <c r="D117" s="77"/>
      <c r="E117" s="47">
        <f>E118</f>
        <v>113000</v>
      </c>
      <c r="F117" s="106"/>
    </row>
    <row r="118" spans="1:6" s="25" customFormat="1" ht="75" customHeight="1" x14ac:dyDescent="0.2">
      <c r="A118" s="14">
        <v>99000000000</v>
      </c>
      <c r="B118" s="14"/>
      <c r="C118" s="78" t="s">
        <v>22</v>
      </c>
      <c r="D118" s="78"/>
      <c r="E118" s="46">
        <v>113000</v>
      </c>
      <c r="F118" s="106"/>
    </row>
    <row r="119" spans="1:6" s="25" customFormat="1" ht="133.5" customHeight="1" x14ac:dyDescent="0.65">
      <c r="A119" s="38" t="s">
        <v>73</v>
      </c>
      <c r="B119" s="37"/>
      <c r="C119" s="76" t="s">
        <v>100</v>
      </c>
      <c r="D119" s="77"/>
      <c r="E119" s="47">
        <f>E120</f>
        <v>500000</v>
      </c>
      <c r="F119" s="106"/>
    </row>
    <row r="120" spans="1:6" s="25" customFormat="1" ht="75" customHeight="1" x14ac:dyDescent="0.2">
      <c r="A120" s="14">
        <v>99000000000</v>
      </c>
      <c r="B120" s="14"/>
      <c r="C120" s="78" t="s">
        <v>22</v>
      </c>
      <c r="D120" s="78"/>
      <c r="E120" s="46">
        <v>500000</v>
      </c>
      <c r="F120" s="106"/>
    </row>
    <row r="121" spans="1:6" s="25" customFormat="1" ht="136.5" customHeight="1" x14ac:dyDescent="0.65">
      <c r="A121" s="38" t="s">
        <v>73</v>
      </c>
      <c r="B121" s="37"/>
      <c r="C121" s="76" t="s">
        <v>101</v>
      </c>
      <c r="D121" s="77"/>
      <c r="E121" s="47">
        <f>E122</f>
        <v>75000</v>
      </c>
      <c r="F121" s="106"/>
    </row>
    <row r="122" spans="1:6" s="25" customFormat="1" ht="75" customHeight="1" x14ac:dyDescent="0.2">
      <c r="A122" s="14">
        <v>99000000000</v>
      </c>
      <c r="B122" s="14"/>
      <c r="C122" s="78" t="s">
        <v>22</v>
      </c>
      <c r="D122" s="78"/>
      <c r="E122" s="46">
        <v>75000</v>
      </c>
      <c r="F122" s="106"/>
    </row>
    <row r="123" spans="1:6" s="25" customFormat="1" ht="133.5" customHeight="1" x14ac:dyDescent="0.65">
      <c r="A123" s="38" t="s">
        <v>73</v>
      </c>
      <c r="B123" s="37"/>
      <c r="C123" s="76" t="s">
        <v>120</v>
      </c>
      <c r="D123" s="77"/>
      <c r="E123" s="47">
        <f>E124</f>
        <v>171266</v>
      </c>
      <c r="F123" s="106"/>
    </row>
    <row r="124" spans="1:6" s="25" customFormat="1" ht="75" customHeight="1" x14ac:dyDescent="0.2">
      <c r="A124" s="14">
        <v>99000000000</v>
      </c>
      <c r="B124" s="14"/>
      <c r="C124" s="78" t="s">
        <v>22</v>
      </c>
      <c r="D124" s="78"/>
      <c r="E124" s="46">
        <v>171266</v>
      </c>
      <c r="F124" s="106"/>
    </row>
    <row r="125" spans="1:6" s="25" customFormat="1" ht="121.5" customHeight="1" x14ac:dyDescent="0.65">
      <c r="A125" s="38" t="s">
        <v>73</v>
      </c>
      <c r="B125" s="37"/>
      <c r="C125" s="76" t="s">
        <v>114</v>
      </c>
      <c r="D125" s="77"/>
      <c r="E125" s="47">
        <f>E126</f>
        <v>30000</v>
      </c>
      <c r="F125" s="106"/>
    </row>
    <row r="126" spans="1:6" s="25" customFormat="1" ht="75" customHeight="1" x14ac:dyDescent="0.2">
      <c r="A126" s="14">
        <v>99000000000</v>
      </c>
      <c r="B126" s="14"/>
      <c r="C126" s="78" t="s">
        <v>22</v>
      </c>
      <c r="D126" s="78"/>
      <c r="E126" s="46">
        <v>30000</v>
      </c>
      <c r="F126" s="106"/>
    </row>
    <row r="127" spans="1:6" s="25" customFormat="1" ht="75" customHeight="1" x14ac:dyDescent="0.65">
      <c r="A127" s="38" t="s">
        <v>82</v>
      </c>
      <c r="B127" s="37"/>
      <c r="C127" s="76" t="s">
        <v>99</v>
      </c>
      <c r="D127" s="77"/>
      <c r="E127" s="47">
        <f>E128</f>
        <v>2680000</v>
      </c>
      <c r="F127" s="106"/>
    </row>
    <row r="128" spans="1:6" s="25" customFormat="1" ht="75" customHeight="1" x14ac:dyDescent="0.2">
      <c r="A128" s="14">
        <v>99000000000</v>
      </c>
      <c r="B128" s="14"/>
      <c r="C128" s="78" t="s">
        <v>22</v>
      </c>
      <c r="D128" s="78"/>
      <c r="E128" s="46">
        <v>2680000</v>
      </c>
      <c r="F128" s="106"/>
    </row>
    <row r="129" spans="1:6" s="25" customFormat="1" ht="75" customHeight="1" x14ac:dyDescent="0.65">
      <c r="A129" s="38" t="s">
        <v>73</v>
      </c>
      <c r="B129" s="37"/>
      <c r="C129" s="76" t="s">
        <v>119</v>
      </c>
      <c r="D129" s="77"/>
      <c r="E129" s="47">
        <f>E130</f>
        <v>588000</v>
      </c>
      <c r="F129" s="106"/>
    </row>
    <row r="130" spans="1:6" s="25" customFormat="1" ht="75" customHeight="1" x14ac:dyDescent="0.2">
      <c r="A130" s="14">
        <v>99000000000</v>
      </c>
      <c r="B130" s="14"/>
      <c r="C130" s="78" t="s">
        <v>22</v>
      </c>
      <c r="D130" s="78"/>
      <c r="E130" s="46">
        <v>588000</v>
      </c>
      <c r="F130" s="106"/>
    </row>
    <row r="131" spans="1:6" s="19" customFormat="1" ht="88.5" customHeight="1" x14ac:dyDescent="0.85">
      <c r="A131" s="88" t="s">
        <v>19</v>
      </c>
      <c r="B131" s="88"/>
      <c r="C131" s="88"/>
      <c r="D131" s="88"/>
      <c r="E131" s="88"/>
      <c r="F131" s="106"/>
    </row>
    <row r="132" spans="1:6" s="19" customFormat="1" ht="75.75" customHeight="1" x14ac:dyDescent="0.85">
      <c r="A132" s="20" t="s">
        <v>64</v>
      </c>
      <c r="B132" s="20" t="s">
        <v>81</v>
      </c>
      <c r="C132" s="81" t="s">
        <v>65</v>
      </c>
      <c r="D132" s="81"/>
      <c r="E132" s="21">
        <f>E133</f>
        <v>800000</v>
      </c>
      <c r="F132" s="106"/>
    </row>
    <row r="133" spans="1:6" s="19" customFormat="1" ht="72.75" customHeight="1" x14ac:dyDescent="0.85">
      <c r="A133" s="23">
        <v>18100000000</v>
      </c>
      <c r="B133" s="23"/>
      <c r="C133" s="89" t="s">
        <v>1</v>
      </c>
      <c r="D133" s="89"/>
      <c r="E133" s="24">
        <f>E136+E139+E141</f>
        <v>800000</v>
      </c>
      <c r="F133" s="106"/>
    </row>
    <row r="134" spans="1:6" s="19" customFormat="1" ht="72.75" customHeight="1" x14ac:dyDescent="0.85">
      <c r="A134" s="13"/>
      <c r="B134" s="13"/>
      <c r="C134" s="79" t="s">
        <v>2</v>
      </c>
      <c r="D134" s="80"/>
      <c r="E134" s="18"/>
      <c r="F134" s="106"/>
    </row>
    <row r="135" spans="1:6" s="19" customFormat="1" ht="108.75" customHeight="1" x14ac:dyDescent="0.85">
      <c r="A135" s="13" t="s">
        <v>64</v>
      </c>
      <c r="B135" s="13"/>
      <c r="C135" s="79" t="s">
        <v>69</v>
      </c>
      <c r="D135" s="80"/>
      <c r="E135" s="32">
        <f>E136</f>
        <v>300000</v>
      </c>
      <c r="F135" s="106"/>
    </row>
    <row r="136" spans="1:6" s="19" customFormat="1" ht="57.75" x14ac:dyDescent="0.85">
      <c r="A136" s="23">
        <v>18100000000</v>
      </c>
      <c r="B136" s="23"/>
      <c r="C136" s="86" t="s">
        <v>1</v>
      </c>
      <c r="D136" s="87"/>
      <c r="E136" s="24">
        <v>300000</v>
      </c>
      <c r="F136" s="106"/>
    </row>
    <row r="137" spans="1:6" s="19" customFormat="1" ht="247.5" x14ac:dyDescent="0.85">
      <c r="A137" s="13" t="s">
        <v>16</v>
      </c>
      <c r="B137" s="13" t="s">
        <v>17</v>
      </c>
      <c r="C137" s="84" t="s">
        <v>20</v>
      </c>
      <c r="D137" s="84"/>
      <c r="E137" s="18" t="s">
        <v>3</v>
      </c>
      <c r="F137" s="106"/>
    </row>
    <row r="138" spans="1:6" s="19" customFormat="1" ht="103.5" customHeight="1" x14ac:dyDescent="0.85">
      <c r="A138" s="13" t="s">
        <v>64</v>
      </c>
      <c r="B138" s="13"/>
      <c r="C138" s="79" t="s">
        <v>67</v>
      </c>
      <c r="D138" s="80"/>
      <c r="E138" s="32">
        <f>E139</f>
        <v>300000</v>
      </c>
      <c r="F138" s="106"/>
    </row>
    <row r="139" spans="1:6" s="19" customFormat="1" ht="57.75" x14ac:dyDescent="0.85">
      <c r="A139" s="23">
        <v>18100000000</v>
      </c>
      <c r="B139" s="23"/>
      <c r="C139" s="86" t="s">
        <v>1</v>
      </c>
      <c r="D139" s="87"/>
      <c r="E139" s="24">
        <v>300000</v>
      </c>
      <c r="F139" s="106"/>
    </row>
    <row r="140" spans="1:6" s="19" customFormat="1" ht="126" customHeight="1" x14ac:dyDescent="0.85">
      <c r="A140" s="13" t="s">
        <v>64</v>
      </c>
      <c r="B140" s="13"/>
      <c r="C140" s="76" t="s">
        <v>68</v>
      </c>
      <c r="D140" s="77"/>
      <c r="E140" s="32">
        <f>E141</f>
        <v>200000</v>
      </c>
      <c r="F140" s="106"/>
    </row>
    <row r="141" spans="1:6" s="19" customFormat="1" ht="69.75" customHeight="1" x14ac:dyDescent="0.85">
      <c r="A141" s="23">
        <v>18100000000</v>
      </c>
      <c r="B141" s="23"/>
      <c r="C141" s="86" t="s">
        <v>1</v>
      </c>
      <c r="D141" s="87"/>
      <c r="E141" s="24">
        <v>200000</v>
      </c>
      <c r="F141" s="106"/>
    </row>
    <row r="142" spans="1:6" s="7" customFormat="1" ht="62.25" customHeight="1" x14ac:dyDescent="0.2">
      <c r="A142" s="13" t="s">
        <v>35</v>
      </c>
      <c r="B142" s="13" t="s">
        <v>34</v>
      </c>
      <c r="C142" s="84" t="s">
        <v>24</v>
      </c>
      <c r="D142" s="84"/>
      <c r="E142" s="9">
        <f>E143</f>
        <v>3103760</v>
      </c>
      <c r="F142" s="106"/>
    </row>
    <row r="143" spans="1:6" s="4" customFormat="1" ht="62.25" customHeight="1" x14ac:dyDescent="0.7">
      <c r="A143" s="14">
        <v>18527000000</v>
      </c>
      <c r="B143" s="36"/>
      <c r="C143" s="78" t="s">
        <v>6</v>
      </c>
      <c r="D143" s="78"/>
      <c r="E143" s="10">
        <v>3103760</v>
      </c>
      <c r="F143" s="106"/>
    </row>
    <row r="144" spans="1:6" s="4" customFormat="1" ht="102.75" customHeight="1" x14ac:dyDescent="0.2">
      <c r="A144" s="20"/>
      <c r="B144" s="20" t="s">
        <v>70</v>
      </c>
      <c r="C144" s="81" t="s">
        <v>71</v>
      </c>
      <c r="D144" s="81"/>
      <c r="E144" s="9">
        <f>E145</f>
        <v>4701606</v>
      </c>
      <c r="F144" s="106"/>
    </row>
    <row r="145" spans="1:6" s="4" customFormat="1" ht="57.75" customHeight="1" x14ac:dyDescent="0.2">
      <c r="A145" s="14">
        <v>99000000000</v>
      </c>
      <c r="B145" s="14"/>
      <c r="C145" s="78" t="s">
        <v>22</v>
      </c>
      <c r="D145" s="78"/>
      <c r="E145" s="10">
        <f>E148+E150+E152+E154+E156+E158+E160+E162</f>
        <v>4701606</v>
      </c>
      <c r="F145" s="106"/>
    </row>
    <row r="146" spans="1:6" s="4" customFormat="1" ht="57.75" customHeight="1" x14ac:dyDescent="0.7">
      <c r="A146" s="14"/>
      <c r="B146" s="36"/>
      <c r="C146" s="79" t="s">
        <v>2</v>
      </c>
      <c r="D146" s="80"/>
      <c r="E146" s="10"/>
      <c r="F146" s="106"/>
    </row>
    <row r="147" spans="1:6" s="4" customFormat="1" ht="105.75" customHeight="1" x14ac:dyDescent="0.65">
      <c r="A147" s="38" t="s">
        <v>73</v>
      </c>
      <c r="B147" s="37"/>
      <c r="C147" s="76" t="s">
        <v>75</v>
      </c>
      <c r="D147" s="77"/>
      <c r="E147" s="9">
        <f>E148</f>
        <v>320000</v>
      </c>
      <c r="F147" s="106"/>
    </row>
    <row r="148" spans="1:6" s="4" customFormat="1" ht="61.5" customHeight="1" x14ac:dyDescent="0.2">
      <c r="A148" s="14">
        <v>99000000000</v>
      </c>
      <c r="B148" s="14"/>
      <c r="C148" s="78" t="s">
        <v>22</v>
      </c>
      <c r="D148" s="78"/>
      <c r="E148" s="10">
        <v>320000</v>
      </c>
      <c r="F148" s="106"/>
    </row>
    <row r="149" spans="1:6" s="4" customFormat="1" ht="64.5" customHeight="1" x14ac:dyDescent="0.65">
      <c r="A149" s="38" t="s">
        <v>73</v>
      </c>
      <c r="B149" s="37"/>
      <c r="C149" s="76" t="s">
        <v>121</v>
      </c>
      <c r="D149" s="77"/>
      <c r="E149" s="9">
        <f>E150</f>
        <v>150000</v>
      </c>
      <c r="F149" s="106"/>
    </row>
    <row r="150" spans="1:6" s="4" customFormat="1" ht="58.5" customHeight="1" x14ac:dyDescent="0.2">
      <c r="A150" s="14">
        <v>99000000000</v>
      </c>
      <c r="B150" s="14"/>
      <c r="C150" s="78" t="s">
        <v>22</v>
      </c>
      <c r="D150" s="78"/>
      <c r="E150" s="10">
        <v>150000</v>
      </c>
      <c r="F150" s="106"/>
    </row>
    <row r="151" spans="1:6" s="4" customFormat="1" ht="64.5" customHeight="1" x14ac:dyDescent="0.65">
      <c r="A151" s="38" t="s">
        <v>73</v>
      </c>
      <c r="B151" s="37"/>
      <c r="C151" s="76" t="s">
        <v>102</v>
      </c>
      <c r="D151" s="77"/>
      <c r="E151" s="47">
        <f>E152</f>
        <v>971000</v>
      </c>
      <c r="F151" s="106"/>
    </row>
    <row r="152" spans="1:6" s="4" customFormat="1" ht="67.5" customHeight="1" x14ac:dyDescent="0.2">
      <c r="A152" s="14">
        <v>99000000000</v>
      </c>
      <c r="B152" s="14"/>
      <c r="C152" s="78" t="s">
        <v>22</v>
      </c>
      <c r="D152" s="78"/>
      <c r="E152" s="46">
        <f>131000+840000</f>
        <v>971000</v>
      </c>
      <c r="F152" s="106"/>
    </row>
    <row r="153" spans="1:6" s="4" customFormat="1" ht="67.5" customHeight="1" x14ac:dyDescent="0.65">
      <c r="A153" s="38" t="s">
        <v>73</v>
      </c>
      <c r="B153" s="37"/>
      <c r="C153" s="76" t="s">
        <v>103</v>
      </c>
      <c r="D153" s="77"/>
      <c r="E153" s="47">
        <f>E154</f>
        <v>1200000</v>
      </c>
      <c r="F153" s="106"/>
    </row>
    <row r="154" spans="1:6" s="4" customFormat="1" ht="67.5" customHeight="1" x14ac:dyDescent="0.2">
      <c r="A154" s="14">
        <v>99000000000</v>
      </c>
      <c r="B154" s="14"/>
      <c r="C154" s="78" t="s">
        <v>22</v>
      </c>
      <c r="D154" s="78"/>
      <c r="E154" s="46">
        <v>1200000</v>
      </c>
      <c r="F154" s="106"/>
    </row>
    <row r="155" spans="1:6" s="4" customFormat="1" ht="67.5" customHeight="1" x14ac:dyDescent="0.65">
      <c r="A155" s="38" t="s">
        <v>73</v>
      </c>
      <c r="B155" s="37"/>
      <c r="C155" s="76" t="s">
        <v>86</v>
      </c>
      <c r="D155" s="77"/>
      <c r="E155" s="47">
        <f>E156</f>
        <v>1236072</v>
      </c>
      <c r="F155" s="106"/>
    </row>
    <row r="156" spans="1:6" s="4" customFormat="1" ht="67.5" customHeight="1" x14ac:dyDescent="0.2">
      <c r="A156" s="14">
        <v>99000000000</v>
      </c>
      <c r="B156" s="14"/>
      <c r="C156" s="78" t="s">
        <v>22</v>
      </c>
      <c r="D156" s="78"/>
      <c r="E156" s="46">
        <v>1236072</v>
      </c>
      <c r="F156" s="106"/>
    </row>
    <row r="157" spans="1:6" s="4" customFormat="1" ht="112.5" customHeight="1" x14ac:dyDescent="0.65">
      <c r="A157" s="38" t="s">
        <v>73</v>
      </c>
      <c r="B157" s="37"/>
      <c r="C157" s="76" t="s">
        <v>120</v>
      </c>
      <c r="D157" s="77"/>
      <c r="E157" s="47">
        <f>E158</f>
        <v>324534</v>
      </c>
      <c r="F157" s="106"/>
    </row>
    <row r="158" spans="1:6" s="4" customFormat="1" ht="67.5" customHeight="1" x14ac:dyDescent="0.2">
      <c r="A158" s="14">
        <v>99000000000</v>
      </c>
      <c r="B158" s="14"/>
      <c r="C158" s="78" t="s">
        <v>22</v>
      </c>
      <c r="D158" s="78"/>
      <c r="E158" s="46">
        <v>324534</v>
      </c>
      <c r="F158" s="106"/>
    </row>
    <row r="159" spans="1:6" s="4" customFormat="1" ht="67.5" hidden="1" customHeight="1" x14ac:dyDescent="0.65">
      <c r="A159" s="38" t="s">
        <v>73</v>
      </c>
      <c r="B159" s="37"/>
      <c r="C159" s="76" t="s">
        <v>104</v>
      </c>
      <c r="D159" s="77"/>
      <c r="E159" s="47">
        <f>E160</f>
        <v>0</v>
      </c>
      <c r="F159" s="106"/>
    </row>
    <row r="160" spans="1:6" s="4" customFormat="1" ht="67.5" hidden="1" customHeight="1" x14ac:dyDescent="0.2">
      <c r="A160" s="14">
        <v>99000000000</v>
      </c>
      <c r="B160" s="14"/>
      <c r="C160" s="78" t="s">
        <v>22</v>
      </c>
      <c r="D160" s="78"/>
      <c r="E160" s="46">
        <f>680000-680000</f>
        <v>0</v>
      </c>
      <c r="F160" s="106"/>
    </row>
    <row r="161" spans="1:6" s="4" customFormat="1" ht="67.5" customHeight="1" x14ac:dyDescent="0.65">
      <c r="A161" s="38" t="s">
        <v>73</v>
      </c>
      <c r="B161" s="37"/>
      <c r="C161" s="76" t="s">
        <v>119</v>
      </c>
      <c r="D161" s="77"/>
      <c r="E161" s="47">
        <f>E162</f>
        <v>500000</v>
      </c>
      <c r="F161" s="106"/>
    </row>
    <row r="162" spans="1:6" s="4" customFormat="1" ht="67.5" customHeight="1" x14ac:dyDescent="0.2">
      <c r="A162" s="14">
        <v>99000000000</v>
      </c>
      <c r="B162" s="14"/>
      <c r="C162" s="78" t="s">
        <v>22</v>
      </c>
      <c r="D162" s="78"/>
      <c r="E162" s="46">
        <v>500000</v>
      </c>
      <c r="F162" s="106"/>
    </row>
    <row r="163" spans="1:6" s="25" customFormat="1" ht="219" customHeight="1" x14ac:dyDescent="0.2">
      <c r="A163" s="13" t="s">
        <v>16</v>
      </c>
      <c r="B163" s="13" t="s">
        <v>17</v>
      </c>
      <c r="C163" s="84" t="s">
        <v>20</v>
      </c>
      <c r="D163" s="84"/>
      <c r="E163" s="18" t="s">
        <v>3</v>
      </c>
      <c r="F163" s="109">
        <v>31</v>
      </c>
    </row>
    <row r="164" spans="1:6" s="19" customFormat="1" ht="90.75" customHeight="1" x14ac:dyDescent="0.85">
      <c r="A164" s="15" t="s">
        <v>0</v>
      </c>
      <c r="B164" s="15" t="s">
        <v>0</v>
      </c>
      <c r="C164" s="85" t="s">
        <v>11</v>
      </c>
      <c r="D164" s="85"/>
      <c r="E164" s="16">
        <f>E165+E166</f>
        <v>210454662</v>
      </c>
      <c r="F164" s="109"/>
    </row>
    <row r="165" spans="1:6" s="19" customFormat="1" ht="68.25" customHeight="1" x14ac:dyDescent="0.85">
      <c r="A165" s="15" t="s">
        <v>0</v>
      </c>
      <c r="B165" s="15" t="s">
        <v>0</v>
      </c>
      <c r="C165" s="85" t="s">
        <v>12</v>
      </c>
      <c r="D165" s="85"/>
      <c r="E165" s="16">
        <f>E86+E84+E95</f>
        <v>201849296</v>
      </c>
      <c r="F165" s="109"/>
    </row>
    <row r="166" spans="1:6" s="19" customFormat="1" ht="68.25" customHeight="1" x14ac:dyDescent="0.85">
      <c r="A166" s="15" t="s">
        <v>0</v>
      </c>
      <c r="B166" s="15" t="s">
        <v>0</v>
      </c>
      <c r="C166" s="85" t="s">
        <v>13</v>
      </c>
      <c r="D166" s="85"/>
      <c r="E166" s="16">
        <f>E142+E132+E144</f>
        <v>8605366</v>
      </c>
      <c r="F166" s="109"/>
    </row>
    <row r="167" spans="1:6" s="42" customFormat="1" ht="69.75" customHeight="1" x14ac:dyDescent="0.85">
      <c r="A167" s="40"/>
      <c r="B167" s="40"/>
      <c r="C167" s="41"/>
      <c r="D167" s="41"/>
      <c r="E167" s="41"/>
      <c r="F167" s="109"/>
    </row>
    <row r="168" spans="1:6" s="45" customFormat="1" ht="75.75" hidden="1" customHeight="1" x14ac:dyDescent="0.85">
      <c r="A168" s="43"/>
      <c r="B168" s="43"/>
      <c r="C168" s="44"/>
      <c r="D168" s="44"/>
      <c r="E168" s="44"/>
      <c r="F168" s="109"/>
    </row>
    <row r="169" spans="1:6" s="45" customFormat="1" ht="75.75" customHeight="1" x14ac:dyDescent="0.85">
      <c r="A169" s="43"/>
      <c r="B169" s="43"/>
      <c r="C169" s="44"/>
      <c r="D169" s="44"/>
      <c r="E169" s="44"/>
      <c r="F169" s="109"/>
    </row>
    <row r="170" spans="1:6" s="70" customFormat="1" ht="48.75" customHeight="1" x14ac:dyDescent="0.8">
      <c r="A170" s="67"/>
      <c r="B170" s="67" t="s">
        <v>111</v>
      </c>
      <c r="C170" s="68"/>
      <c r="D170" s="73" t="s">
        <v>113</v>
      </c>
      <c r="E170" s="69"/>
      <c r="F170" s="109"/>
    </row>
    <row r="171" spans="1:6" ht="24.75" customHeight="1" x14ac:dyDescent="0.8">
      <c r="B171" s="71"/>
      <c r="C171" s="72"/>
      <c r="D171" s="72"/>
      <c r="E171" s="72"/>
      <c r="F171" s="109"/>
    </row>
    <row r="172" spans="1:6" ht="57.75" x14ac:dyDescent="0.8">
      <c r="B172" s="5" t="s">
        <v>112</v>
      </c>
      <c r="C172" s="72"/>
      <c r="D172" s="72"/>
      <c r="E172" s="72"/>
      <c r="F172" s="109"/>
    </row>
    <row r="173" spans="1:6" x14ac:dyDescent="0.7">
      <c r="F173" s="75"/>
    </row>
    <row r="174" spans="1:6" x14ac:dyDescent="0.7">
      <c r="F174" s="63"/>
    </row>
    <row r="175" spans="1:6" x14ac:dyDescent="0.7">
      <c r="F175" s="63"/>
    </row>
    <row r="176" spans="1:6" x14ac:dyDescent="0.7">
      <c r="F176" s="63"/>
    </row>
    <row r="177" spans="1:6" x14ac:dyDescent="0.7">
      <c r="F177" s="63"/>
    </row>
    <row r="178" spans="1:6" ht="12.75" x14ac:dyDescent="0.2">
      <c r="A178" s="1"/>
      <c r="B178" s="1"/>
      <c r="C178" s="1"/>
      <c r="D178" s="1"/>
      <c r="E178" s="1"/>
      <c r="F178" s="63"/>
    </row>
    <row r="179" spans="1:6" ht="12.75" x14ac:dyDescent="0.2">
      <c r="A179" s="1"/>
      <c r="B179" s="1"/>
      <c r="C179" s="1"/>
      <c r="D179" s="1"/>
      <c r="E179" s="1"/>
      <c r="F179" s="63"/>
    </row>
    <row r="180" spans="1:6" ht="12.75" x14ac:dyDescent="0.2">
      <c r="A180" s="1"/>
      <c r="B180" s="1"/>
      <c r="C180" s="1"/>
      <c r="D180" s="1"/>
      <c r="E180" s="1"/>
      <c r="F180" s="63"/>
    </row>
    <row r="181" spans="1:6" ht="12.75" x14ac:dyDescent="0.2">
      <c r="A181" s="1"/>
      <c r="B181" s="1"/>
      <c r="C181" s="1"/>
      <c r="D181" s="1"/>
      <c r="E181" s="1"/>
      <c r="F181" s="63"/>
    </row>
    <row r="182" spans="1:6" ht="12.75" x14ac:dyDescent="0.2">
      <c r="A182" s="1"/>
      <c r="B182" s="1"/>
      <c r="C182" s="1"/>
      <c r="D182" s="1"/>
      <c r="E182" s="1"/>
      <c r="F182" s="63"/>
    </row>
    <row r="183" spans="1:6" ht="12.75" x14ac:dyDescent="0.2">
      <c r="A183" s="1"/>
      <c r="B183" s="1"/>
      <c r="C183" s="1"/>
      <c r="D183" s="1"/>
      <c r="E183" s="1"/>
      <c r="F183" s="63"/>
    </row>
    <row r="184" spans="1:6" ht="12.75" x14ac:dyDescent="0.2">
      <c r="A184" s="1"/>
      <c r="B184" s="1"/>
      <c r="C184" s="1"/>
      <c r="D184" s="1"/>
      <c r="E184" s="1"/>
      <c r="F184" s="63"/>
    </row>
    <row r="185" spans="1:6" ht="12.75" x14ac:dyDescent="0.2">
      <c r="A185" s="1"/>
      <c r="B185" s="1"/>
      <c r="C185" s="1"/>
      <c r="D185" s="1"/>
      <c r="E185" s="1"/>
      <c r="F185" s="63"/>
    </row>
    <row r="186" spans="1:6" ht="12.75" x14ac:dyDescent="0.2">
      <c r="A186" s="1"/>
      <c r="B186" s="1"/>
      <c r="C186" s="1"/>
      <c r="D186" s="1"/>
      <c r="E186" s="1"/>
      <c r="F186" s="63"/>
    </row>
    <row r="187" spans="1:6" ht="12.75" x14ac:dyDescent="0.2">
      <c r="A187" s="1"/>
      <c r="B187" s="1"/>
      <c r="C187" s="1"/>
      <c r="D187" s="1"/>
      <c r="E187" s="1"/>
      <c r="F187" s="63"/>
    </row>
    <row r="188" spans="1:6" ht="12.75" x14ac:dyDescent="0.2">
      <c r="A188" s="1"/>
      <c r="B188" s="1"/>
      <c r="C188" s="1"/>
      <c r="D188" s="1"/>
      <c r="E188" s="1"/>
      <c r="F188" s="63"/>
    </row>
    <row r="189" spans="1:6" ht="12.75" x14ac:dyDescent="0.2">
      <c r="A189" s="1"/>
      <c r="B189" s="1"/>
      <c r="C189" s="1"/>
      <c r="D189" s="1"/>
      <c r="E189" s="1"/>
      <c r="F189" s="63"/>
    </row>
    <row r="190" spans="1:6" ht="12.75" x14ac:dyDescent="0.2">
      <c r="A190" s="1"/>
      <c r="B190" s="1"/>
      <c r="C190" s="1"/>
      <c r="D190" s="1"/>
      <c r="E190" s="1"/>
      <c r="F190" s="63"/>
    </row>
    <row r="191" spans="1:6" ht="12.75" x14ac:dyDescent="0.2">
      <c r="A191" s="1"/>
      <c r="B191" s="1"/>
      <c r="C191" s="1"/>
      <c r="D191" s="1"/>
      <c r="E191" s="1"/>
      <c r="F191" s="63"/>
    </row>
    <row r="192" spans="1:6" ht="12.75" x14ac:dyDescent="0.2">
      <c r="A192" s="1"/>
      <c r="B192" s="1"/>
      <c r="C192" s="1"/>
      <c r="D192" s="1"/>
      <c r="E192" s="1"/>
      <c r="F192" s="63"/>
    </row>
    <row r="193" spans="1:6" ht="12.75" x14ac:dyDescent="0.2">
      <c r="A193" s="1"/>
      <c r="B193" s="1"/>
      <c r="C193" s="1"/>
      <c r="D193" s="1"/>
      <c r="E193" s="1"/>
      <c r="F193" s="63"/>
    </row>
    <row r="194" spans="1:6" ht="12.75" x14ac:dyDescent="0.2">
      <c r="A194" s="1"/>
      <c r="B194" s="1"/>
      <c r="C194" s="1"/>
      <c r="D194" s="1"/>
      <c r="E194" s="1"/>
      <c r="F194" s="62"/>
    </row>
    <row r="195" spans="1:6" ht="12.75" x14ac:dyDescent="0.2">
      <c r="A195" s="1"/>
      <c r="B195" s="1"/>
      <c r="C195" s="1"/>
      <c r="D195" s="1"/>
      <c r="E195" s="1"/>
      <c r="F195" s="62"/>
    </row>
    <row r="196" spans="1:6" ht="12.75" x14ac:dyDescent="0.2">
      <c r="A196" s="1"/>
      <c r="B196" s="1"/>
      <c r="C196" s="1"/>
      <c r="D196" s="1"/>
      <c r="E196" s="1"/>
      <c r="F196" s="62"/>
    </row>
    <row r="197" spans="1:6" ht="12.75" x14ac:dyDescent="0.2">
      <c r="A197" s="1"/>
      <c r="B197" s="1"/>
      <c r="C197" s="1"/>
      <c r="D197" s="1"/>
      <c r="E197" s="1"/>
      <c r="F197" s="62"/>
    </row>
    <row r="198" spans="1:6" ht="12.75" x14ac:dyDescent="0.2">
      <c r="A198" s="1"/>
      <c r="B198" s="1"/>
      <c r="C198" s="1"/>
      <c r="D198" s="1"/>
      <c r="E198" s="1"/>
      <c r="F198" s="62"/>
    </row>
    <row r="199" spans="1:6" ht="12.75" x14ac:dyDescent="0.2">
      <c r="A199" s="1"/>
      <c r="B199" s="1"/>
      <c r="C199" s="1"/>
      <c r="D199" s="1"/>
      <c r="E199" s="1"/>
      <c r="F199" s="62"/>
    </row>
    <row r="200" spans="1:6" ht="12.75" x14ac:dyDescent="0.2">
      <c r="A200" s="1"/>
      <c r="B200" s="1"/>
      <c r="C200" s="1"/>
      <c r="D200" s="1"/>
      <c r="E200" s="1"/>
      <c r="F200" s="62"/>
    </row>
    <row r="201" spans="1:6" ht="12.75" x14ac:dyDescent="0.2">
      <c r="A201" s="1"/>
      <c r="B201" s="1"/>
      <c r="C201" s="1"/>
      <c r="D201" s="1"/>
      <c r="E201" s="1"/>
      <c r="F201" s="62"/>
    </row>
    <row r="202" spans="1:6" ht="12.75" x14ac:dyDescent="0.2">
      <c r="A202" s="1"/>
      <c r="B202" s="1"/>
      <c r="C202" s="1"/>
      <c r="D202" s="1"/>
      <c r="E202" s="1"/>
      <c r="F202" s="62"/>
    </row>
  </sheetData>
  <mergeCells count="171">
    <mergeCell ref="C137:D137"/>
    <mergeCell ref="F1:F27"/>
    <mergeCell ref="F28:F50"/>
    <mergeCell ref="F51:F73"/>
    <mergeCell ref="F74:F91"/>
    <mergeCell ref="F92:F113"/>
    <mergeCell ref="F116:F139"/>
    <mergeCell ref="F140:F162"/>
    <mergeCell ref="F163:F172"/>
    <mergeCell ref="B50:D50"/>
    <mergeCell ref="B69:D69"/>
    <mergeCell ref="B70:D70"/>
    <mergeCell ref="B71:D71"/>
    <mergeCell ref="B72:D72"/>
    <mergeCell ref="B67:D67"/>
    <mergeCell ref="B68:D68"/>
    <mergeCell ref="B56:D56"/>
    <mergeCell ref="B57:D57"/>
    <mergeCell ref="B59:D59"/>
    <mergeCell ref="B60:D60"/>
    <mergeCell ref="B61:D61"/>
    <mergeCell ref="B62:D62"/>
    <mergeCell ref="B63:D63"/>
    <mergeCell ref="B29:D29"/>
    <mergeCell ref="B28:D28"/>
    <mergeCell ref="C1:E1"/>
    <mergeCell ref="B54:D54"/>
    <mergeCell ref="B55:D55"/>
    <mergeCell ref="B39:D39"/>
    <mergeCell ref="B40:D40"/>
    <mergeCell ref="B41:D41"/>
    <mergeCell ref="B48:D48"/>
    <mergeCell ref="B49:D49"/>
    <mergeCell ref="B52:D52"/>
    <mergeCell ref="B36:D36"/>
    <mergeCell ref="B37:D37"/>
    <mergeCell ref="B38:D38"/>
    <mergeCell ref="B30:D30"/>
    <mergeCell ref="B51:D51"/>
    <mergeCell ref="B53:D53"/>
    <mergeCell ref="B42:D42"/>
    <mergeCell ref="B43:D43"/>
    <mergeCell ref="B44:D44"/>
    <mergeCell ref="B26:D26"/>
    <mergeCell ref="B27:D27"/>
    <mergeCell ref="B31:D31"/>
    <mergeCell ref="B32:D32"/>
    <mergeCell ref="B33:D33"/>
    <mergeCell ref="B34:D34"/>
    <mergeCell ref="B35:D35"/>
    <mergeCell ref="A15:E15"/>
    <mergeCell ref="B16:D16"/>
    <mergeCell ref="B17:D17"/>
    <mergeCell ref="B18:D18"/>
    <mergeCell ref="B19:D19"/>
    <mergeCell ref="B20:D20"/>
    <mergeCell ref="C113:D113"/>
    <mergeCell ref="B76:D76"/>
    <mergeCell ref="B77:D77"/>
    <mergeCell ref="B78:D78"/>
    <mergeCell ref="A79:E79"/>
    <mergeCell ref="B75:D75"/>
    <mergeCell ref="B74:D74"/>
    <mergeCell ref="B58:D58"/>
    <mergeCell ref="B21:D21"/>
    <mergeCell ref="B22:D22"/>
    <mergeCell ref="B23:D23"/>
    <mergeCell ref="B24:D24"/>
    <mergeCell ref="B25:D25"/>
    <mergeCell ref="C105:D105"/>
    <mergeCell ref="C106:D106"/>
    <mergeCell ref="C107:D107"/>
    <mergeCell ref="C108:D108"/>
    <mergeCell ref="D2:E2"/>
    <mergeCell ref="D6:E6"/>
    <mergeCell ref="A9:E9"/>
    <mergeCell ref="A10:E10"/>
    <mergeCell ref="A11:E11"/>
    <mergeCell ref="A12:E12"/>
    <mergeCell ref="B14:D14"/>
    <mergeCell ref="D3:E3"/>
    <mergeCell ref="D4:E4"/>
    <mergeCell ref="D5:E5"/>
    <mergeCell ref="D8:E8"/>
    <mergeCell ref="B45:D45"/>
    <mergeCell ref="B46:D46"/>
    <mergeCell ref="B47:D47"/>
    <mergeCell ref="B64:D64"/>
    <mergeCell ref="B65:D65"/>
    <mergeCell ref="B66:D66"/>
    <mergeCell ref="C81:D81"/>
    <mergeCell ref="C82:D82"/>
    <mergeCell ref="A83:E83"/>
    <mergeCell ref="B73:D73"/>
    <mergeCell ref="C84:D84"/>
    <mergeCell ref="C85:D85"/>
    <mergeCell ref="C115:D115"/>
    <mergeCell ref="C136:D136"/>
    <mergeCell ref="C138:D138"/>
    <mergeCell ref="C120:D120"/>
    <mergeCell ref="C121:D121"/>
    <mergeCell ref="C122:D122"/>
    <mergeCell ref="C125:D125"/>
    <mergeCell ref="C126:D126"/>
    <mergeCell ref="C127:D127"/>
    <mergeCell ref="C128:D128"/>
    <mergeCell ref="A131:E131"/>
    <mergeCell ref="C135:D135"/>
    <mergeCell ref="C132:D132"/>
    <mergeCell ref="C133:D133"/>
    <mergeCell ref="C134:D134"/>
    <mergeCell ref="C129:D129"/>
    <mergeCell ref="C130:D130"/>
    <mergeCell ref="C94:D94"/>
    <mergeCell ref="C90:D90"/>
    <mergeCell ref="C91:D91"/>
    <mergeCell ref="C109:D109"/>
    <mergeCell ref="C110:D110"/>
    <mergeCell ref="C145:D145"/>
    <mergeCell ref="C114:D114"/>
    <mergeCell ref="C146:D146"/>
    <mergeCell ref="C151:D151"/>
    <mergeCell ref="C152:D152"/>
    <mergeCell ref="C153:D153"/>
    <mergeCell ref="C154:D154"/>
    <mergeCell ref="C155:D155"/>
    <mergeCell ref="C156:D156"/>
    <mergeCell ref="C147:D147"/>
    <mergeCell ref="C148:D148"/>
    <mergeCell ref="C149:D149"/>
    <mergeCell ref="C150:D150"/>
    <mergeCell ref="C139:D139"/>
    <mergeCell ref="C140:D140"/>
    <mergeCell ref="C141:D141"/>
    <mergeCell ref="C142:D142"/>
    <mergeCell ref="C143:D143"/>
    <mergeCell ref="C144:D144"/>
    <mergeCell ref="C117:D117"/>
    <mergeCell ref="C118:D118"/>
    <mergeCell ref="C119:D119"/>
    <mergeCell ref="C116:D116"/>
    <mergeCell ref="C157:D157"/>
    <mergeCell ref="C158:D158"/>
    <mergeCell ref="C159:D159"/>
    <mergeCell ref="C160:D160"/>
    <mergeCell ref="C164:D164"/>
    <mergeCell ref="C165:D165"/>
    <mergeCell ref="C166:D166"/>
    <mergeCell ref="C161:D161"/>
    <mergeCell ref="C162:D162"/>
    <mergeCell ref="C163:D163"/>
    <mergeCell ref="C123:D123"/>
    <mergeCell ref="C124:D124"/>
    <mergeCell ref="C111:D111"/>
    <mergeCell ref="C112:D112"/>
    <mergeCell ref="C97:D97"/>
    <mergeCell ref="C86:D86"/>
    <mergeCell ref="C87:D87"/>
    <mergeCell ref="C88:D88"/>
    <mergeCell ref="C89:D89"/>
    <mergeCell ref="C93:D93"/>
    <mergeCell ref="C95:D95"/>
    <mergeCell ref="C96:D96"/>
    <mergeCell ref="C92:D92"/>
    <mergeCell ref="C98:D98"/>
    <mergeCell ref="C99:D99"/>
    <mergeCell ref="C100:D100"/>
    <mergeCell ref="C101:D101"/>
    <mergeCell ref="C102:D102"/>
    <mergeCell ref="C103:D103"/>
    <mergeCell ref="C104:D104"/>
  </mergeCells>
  <pageMargins left="0.39370078740157483" right="0" top="0.78740157480314965" bottom="0.31496062992125984" header="0.35433070866141736" footer="0"/>
  <pageSetup paperSize="9" scale="25" fitToHeight="100" orientation="landscape" verticalDpi="300" r:id="rId1"/>
  <headerFooter>
    <oddFooter>&amp;R&amp;"Times New Roman,обычный"&amp;28Сторінка &amp;P</oddFooter>
    <firstHeader>&amp;C&amp;P</firstHeader>
  </headerFooter>
  <rowBreaks count="4" manualBreakCount="4">
    <brk id="50" max="4" man="1"/>
    <brk id="73" max="4" man="1"/>
    <brk id="91" max="4" man="1"/>
    <brk id="1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4 (с)</vt:lpstr>
      <vt:lpstr>'дод 4 (с)'!Заголовки_для_печати</vt:lpstr>
      <vt:lpstr>'дод 4 (с)'!Область_печати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Марина Анатоліївна</dc:creator>
  <cp:lastModifiedBy>Кравченко Марина Анатоліївна</cp:lastModifiedBy>
  <cp:lastPrinted>2022-12-08T13:51:04Z</cp:lastPrinted>
  <dcterms:created xsi:type="dcterms:W3CDTF">2018-11-15T08:41:33Z</dcterms:created>
  <dcterms:modified xsi:type="dcterms:W3CDTF">2022-12-08T13:51:10Z</dcterms:modified>
</cp:coreProperties>
</file>