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(в)'!$A$1:$K$146</definedName>
  </definedNames>
  <calcPr fullCalcOnLoad="1"/>
</workbook>
</file>

<file path=xl/sharedStrings.xml><?xml version="1.0" encoding="utf-8"?>
<sst xmlns="http://schemas.openxmlformats.org/spreadsheetml/2006/main" count="184" uniqueCount="174">
  <si>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</si>
  <si>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</si>
  <si>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</si>
  <si>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</si>
  <si>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</si>
  <si>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</si>
  <si>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</si>
  <si>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</si>
  <si>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</si>
  <si>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</si>
  <si>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</si>
  <si>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</si>
  <si>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</si>
  <si>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</si>
  <si>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</si>
  <si>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</si>
  <si>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</si>
  <si>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</si>
  <si>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</si>
  <si>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</si>
  <si>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</si>
  <si>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</si>
  <si>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</si>
  <si>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</si>
  <si>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</si>
  <si>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</si>
  <si>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</si>
  <si>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</si>
  <si>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</si>
  <si>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</si>
  <si>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</si>
  <si>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</si>
  <si>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</si>
  <si>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</si>
  <si>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</si>
  <si>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</si>
  <si>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</si>
  <si>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</si>
  <si>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</si>
  <si>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</si>
  <si>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</si>
  <si>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</si>
  <si>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</si>
  <si>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</si>
  <si>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</si>
  <si>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</si>
  <si>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</si>
  <si>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</si>
  <si>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</si>
  <si>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</si>
  <si>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</si>
  <si>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</si>
  <si>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</si>
  <si>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</si>
  <si>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</si>
  <si>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</si>
  <si>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</si>
  <si>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</si>
  <si>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</si>
  <si>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</si>
  <si>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</si>
  <si>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</si>
  <si>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</si>
  <si>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</si>
  <si>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</si>
  <si>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</si>
  <si>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</si>
  <si>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</si>
  <si>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</si>
  <si>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</si>
  <si>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</si>
  <si>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</si>
  <si>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</si>
  <si>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</si>
  <si>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</si>
  <si>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</si>
  <si>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</si>
  <si>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</si>
  <si>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</si>
  <si>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</si>
  <si>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</si>
  <si>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</si>
  <si>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</si>
  <si>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</si>
  <si>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</si>
  <si>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</si>
  <si>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</si>
  <si>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</si>
  <si>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</si>
  <si>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</si>
  <si>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</si>
  <si>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</si>
  <si>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</si>
  <si>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</si>
  <si>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</si>
  <si>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</si>
  <si>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</si>
  <si>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</si>
  <si>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</si>
  <si>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</si>
  <si>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</si>
  <si>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</si>
  <si>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</si>
  <si>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</si>
  <si>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</si>
  <si>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</si>
  <si>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</si>
  <si>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</si>
  <si>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</si>
  <si>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</si>
  <si>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</si>
  <si>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</si>
  <si>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</si>
  <si>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</si>
  <si>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</si>
  <si>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</si>
  <si>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</si>
  <si>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</si>
  <si>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</si>
  <si>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</si>
  <si>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</si>
  <si>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</si>
  <si>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</si>
  <si>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</si>
  <si>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</si>
  <si>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</si>
  <si>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</si>
  <si>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</si>
  <si>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</si>
  <si>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</si>
  <si>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</si>
  <si>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</si>
  <si>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</si>
  <si>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</si>
  <si>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</si>
  <si>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</si>
  <si>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</si>
  <si>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</si>
  <si>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</si>
  <si>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</si>
  <si>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</si>
  <si>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</si>
  <si>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</si>
  <si>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</si>
  <si>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</si>
  <si>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</si>
  <si>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</si>
  <si>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</si>
  <si>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</si>
  <si>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</si>
  <si>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</si>
  <si>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</si>
  <si>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</si>
  <si>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</si>
  <si>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Сумський міський голова</t>
  </si>
  <si>
    <t>Олександр ЛИСЕНКО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</si>
  <si>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</si>
  <si>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</si>
  <si>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</si>
  <si>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</si>
  <si>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від</t>
    </r>
    <r>
      <rPr>
        <sz val="18"/>
        <color indexed="9"/>
        <rFont val="Times New Roman"/>
        <family val="1"/>
      </rPr>
      <t xml:space="preserve"> 24 листопада </t>
    </r>
    <r>
      <rPr>
        <sz val="18"/>
        <rFont val="Times New Roman"/>
        <family val="1"/>
      </rPr>
      <t xml:space="preserve">2023  року  № </t>
    </r>
    <r>
      <rPr>
        <sz val="18"/>
        <color indexed="9"/>
        <rFont val="Times New Roman"/>
        <family val="1"/>
      </rPr>
      <t>2485</t>
    </r>
    <r>
      <rPr>
        <sz val="18"/>
        <rFont val="Times New Roman"/>
        <family val="1"/>
      </rPr>
      <t xml:space="preserve">  -  МР</t>
    </r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</si>
  <si>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</si>
  <si>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</si>
  <si>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</si>
  <si>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</si>
  <si>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</si>
  <si>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</si>
  <si>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</si>
  <si>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Звіт про виконання дохідної частини бюджету Сумської міської територіальної громади за І півріччя 2023 року</t>
  </si>
  <si>
    <t>за І півріччя 2023 року»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</si>
  <si>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</si>
  <si>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</si>
  <si>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Податок на доходи фізичних осіб із доходів спеціалістів резидента Дія Сіті</t>
  </si>
  <si>
    <t>Виконавець: __________  Любов СПІВАКОВА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</si>
</sst>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₴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2" fillId="0" borderId="0">
      <alignment/>
      <protection/>
    </xf>
    <xf numFmtId="0" fontId="65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5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6" fontId="31" fillId="55" borderId="16" xfId="0" applyNumberFormat="1" applyFont="1" applyFill="1" applyBorder="1" applyAlignment="1">
      <alignment vertical="center" wrapText="1"/>
    </xf>
    <xf numFmtId="176" fontId="30" fillId="55" borderId="16" xfId="0" applyNumberFormat="1" applyFont="1" applyFill="1" applyBorder="1" applyAlignment="1">
      <alignment vertical="center" wrapText="1"/>
    </xf>
    <xf numFmtId="176" fontId="27" fillId="55" borderId="16" xfId="0" applyNumberFormat="1" applyFont="1" applyFill="1" applyBorder="1" applyAlignment="1" applyProtection="1">
      <alignment horizontal="right" vertical="center" wrapText="1"/>
      <protection/>
    </xf>
    <xf numFmtId="176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6" fontId="37" fillId="55" borderId="0" xfId="0" applyNumberFormat="1" applyFont="1" applyFill="1" applyAlignment="1">
      <alignment horizontal="left" vertical="center"/>
    </xf>
    <xf numFmtId="176" fontId="28" fillId="55" borderId="0" xfId="0" applyNumberFormat="1" applyFont="1" applyFill="1" applyAlignment="1" applyProtection="1">
      <alignment horizontal="center" vertical="center"/>
      <protection/>
    </xf>
    <xf numFmtId="176" fontId="41" fillId="55" borderId="0" xfId="0" applyNumberFormat="1" applyFont="1" applyFill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 vertical="center"/>
      <protection/>
    </xf>
    <xf numFmtId="176" fontId="4" fillId="55" borderId="18" xfId="0" applyNumberFormat="1" applyFont="1" applyFill="1" applyBorder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/>
      <protection/>
    </xf>
    <xf numFmtId="176" fontId="40" fillId="55" borderId="0" xfId="0" applyNumberFormat="1" applyFont="1" applyFill="1" applyAlignment="1" applyProtection="1">
      <alignment vertical="center"/>
      <protection/>
    </xf>
    <xf numFmtId="176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6" fontId="0" fillId="55" borderId="0" xfId="0" applyNumberFormat="1" applyFont="1" applyFill="1" applyAlignment="1">
      <alignment/>
    </xf>
    <xf numFmtId="176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6" fontId="27" fillId="55" borderId="16" xfId="0" applyNumberFormat="1" applyFont="1" applyFill="1" applyBorder="1" applyAlignment="1" applyProtection="1">
      <alignment horizontal="center" vertical="center" wrapText="1"/>
      <protection/>
    </xf>
    <xf numFmtId="176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6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176" fontId="27" fillId="55" borderId="16" xfId="0" applyNumberFormat="1" applyFont="1" applyFill="1" applyBorder="1" applyAlignment="1" applyProtection="1">
      <alignment vertical="center" wrapText="1"/>
      <protection/>
    </xf>
    <xf numFmtId="176" fontId="29" fillId="55" borderId="16" xfId="0" applyNumberFormat="1" applyFont="1" applyFill="1" applyBorder="1" applyAlignment="1">
      <alignment vertical="center" wrapText="1"/>
    </xf>
    <xf numFmtId="176" fontId="36" fillId="55" borderId="16" xfId="0" applyNumberFormat="1" applyFont="1" applyFill="1" applyBorder="1" applyAlignment="1">
      <alignment vertical="center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6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6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176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6" fontId="33" fillId="53" borderId="16" xfId="0" applyNumberFormat="1" applyFont="1" applyFill="1" applyBorder="1" applyAlignment="1">
      <alignment vertical="center" wrapText="1"/>
    </xf>
    <xf numFmtId="176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4" fontId="27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5" fillId="55" borderId="0" xfId="0" applyFont="1" applyFill="1" applyAlignment="1">
      <alignment wrapText="1"/>
    </xf>
    <xf numFmtId="0" fontId="45" fillId="55" borderId="0" xfId="0" applyNumberFormat="1" applyFont="1" applyFill="1" applyAlignment="1" applyProtection="1">
      <alignment wrapText="1"/>
      <protection/>
    </xf>
    <xf numFmtId="0" fontId="46" fillId="55" borderId="0" xfId="0" applyNumberFormat="1" applyFont="1" applyFill="1" applyAlignment="1" applyProtection="1">
      <alignment/>
      <protection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38" fillId="55" borderId="0" xfId="0" applyFont="1" applyFill="1" applyAlignment="1">
      <alignment horizontal="left" vertic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K146"/>
  <sheetViews>
    <sheetView showGridLines="0" showZeros="0" tabSelected="1" view="pageBreakPreview" zoomScale="70" zoomScaleNormal="70" zoomScaleSheetLayoutView="70" workbookViewId="0" topLeftCell="A15">
      <pane xSplit="2" ySplit="3" topLeftCell="J138" activePane="bottomRight" state="frozen"/>
      <selection pane="topLeft" activeCell="A15" sqref="A15"/>
      <selection pane="topRight" activeCell="C15" sqref="C15"/>
      <selection pane="bottomLeft" activeCell="A18" sqref="A18"/>
      <selection pane="bottomRight" activeCell="P141" sqref="P141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2" customWidth="1"/>
    <col min="6" max="6" width="21.16015625" style="6" customWidth="1"/>
    <col min="7" max="7" width="19" style="6" customWidth="1"/>
    <col min="8" max="8" width="15.66015625" style="62" customWidth="1"/>
    <col min="9" max="9" width="20.66015625" style="6" customWidth="1"/>
    <col min="10" max="10" width="20" style="89" customWidth="1"/>
    <col min="11" max="11" width="15.66015625" style="69" customWidth="1"/>
    <col min="12" max="236" width="9.16015625" style="7" customWidth="1"/>
    <col min="237" max="245" width="9.16015625" style="6" customWidth="1"/>
    <col min="246" max="16384" width="9.16015625" style="7" customWidth="1"/>
  </cols>
  <sheetData>
    <row r="1" spans="3:11" ht="23.25" customHeight="1">
      <c r="C1" s="130"/>
      <c r="D1" s="130"/>
      <c r="E1" s="130"/>
      <c r="F1" s="130"/>
      <c r="G1" s="87"/>
      <c r="H1" s="124" t="s">
        <v>151</v>
      </c>
      <c r="I1" s="124"/>
      <c r="J1" s="124"/>
      <c r="K1" s="124"/>
    </row>
    <row r="2" spans="3:11" ht="22.5">
      <c r="C2" s="85"/>
      <c r="D2" s="85"/>
      <c r="E2" s="57"/>
      <c r="F2" s="35"/>
      <c r="G2" s="35"/>
      <c r="H2" s="125" t="s">
        <v>147</v>
      </c>
      <c r="I2" s="125"/>
      <c r="J2" s="125"/>
      <c r="K2" s="125"/>
    </row>
    <row r="3" spans="3:11" ht="22.5">
      <c r="C3" s="85"/>
      <c r="D3" s="85"/>
      <c r="E3" s="57"/>
      <c r="F3" s="35"/>
      <c r="G3" s="35"/>
      <c r="H3" s="125" t="s">
        <v>148</v>
      </c>
      <c r="I3" s="125"/>
      <c r="J3" s="125"/>
      <c r="K3" s="125"/>
    </row>
    <row r="4" spans="3:11" ht="22.5">
      <c r="C4" s="131"/>
      <c r="D4" s="131"/>
      <c r="E4" s="131"/>
      <c r="F4" s="131"/>
      <c r="G4" s="131"/>
      <c r="H4" s="125" t="s">
        <v>149</v>
      </c>
      <c r="I4" s="125"/>
      <c r="J4" s="125"/>
      <c r="K4" s="125"/>
    </row>
    <row r="5" spans="3:11" ht="22.5">
      <c r="C5" s="132"/>
      <c r="D5" s="132"/>
      <c r="E5" s="132"/>
      <c r="F5" s="132"/>
      <c r="G5" s="132"/>
      <c r="H5" s="125" t="s">
        <v>169</v>
      </c>
      <c r="I5" s="125"/>
      <c r="J5" s="125"/>
      <c r="K5" s="125"/>
    </row>
    <row r="6" spans="3:11" ht="22.5">
      <c r="C6" s="132"/>
      <c r="D6" s="132"/>
      <c r="E6" s="132"/>
      <c r="F6" s="132"/>
      <c r="G6" s="132"/>
      <c r="H6" s="125" t="s">
        <v>160</v>
      </c>
      <c r="I6" s="125"/>
      <c r="J6" s="125"/>
      <c r="K6" s="125"/>
    </row>
    <row r="7" spans="3:11" ht="22.5">
      <c r="C7" s="85"/>
      <c r="D7" s="85"/>
      <c r="E7" s="85"/>
      <c r="F7" s="85"/>
      <c r="G7" s="85"/>
      <c r="H7" s="86"/>
      <c r="I7" s="86"/>
      <c r="J7" s="86"/>
      <c r="K7" s="86"/>
    </row>
    <row r="8" spans="3:11" ht="22.5">
      <c r="C8" s="85"/>
      <c r="D8" s="85"/>
      <c r="E8" s="85"/>
      <c r="F8" s="85"/>
      <c r="G8" s="85"/>
      <c r="H8" s="86"/>
      <c r="I8" s="86"/>
      <c r="J8" s="86"/>
      <c r="K8" s="86"/>
    </row>
    <row r="10" spans="1:11" ht="24.75">
      <c r="A10" s="123" t="s">
        <v>168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9.5">
      <c r="A11" s="37"/>
      <c r="B11" s="37"/>
      <c r="C11" s="37"/>
      <c r="D11" s="37"/>
      <c r="E11" s="58"/>
      <c r="F11" s="37"/>
      <c r="G11" s="37"/>
      <c r="H11" s="58"/>
      <c r="I11" s="50"/>
      <c r="J11" s="6"/>
      <c r="K11" s="62"/>
    </row>
    <row r="12" spans="1:11" ht="17.25">
      <c r="A12" s="32"/>
      <c r="B12" s="51"/>
      <c r="C12" s="51"/>
      <c r="D12" s="51"/>
      <c r="E12" s="51" t="s">
        <v>165</v>
      </c>
      <c r="F12" s="51"/>
      <c r="G12" s="51"/>
      <c r="H12" s="59"/>
      <c r="I12" s="50"/>
      <c r="J12" s="6"/>
      <c r="K12" s="62"/>
    </row>
    <row r="13" spans="1:11" ht="19.5" customHeight="1">
      <c r="A13" s="32"/>
      <c r="B13" s="52"/>
      <c r="C13" s="52"/>
      <c r="D13" s="52"/>
      <c r="E13" s="60" t="s">
        <v>150</v>
      </c>
      <c r="F13" s="52"/>
      <c r="G13" s="52"/>
      <c r="H13" s="63"/>
      <c r="I13" s="50"/>
      <c r="J13" s="6"/>
      <c r="K13" s="62"/>
    </row>
    <row r="14" spans="2:11" ht="15">
      <c r="B14" s="13"/>
      <c r="C14" s="13"/>
      <c r="D14" s="13"/>
      <c r="E14" s="61"/>
      <c r="F14" s="13"/>
      <c r="G14" s="13"/>
      <c r="H14" s="64"/>
      <c r="I14" s="39"/>
      <c r="K14" s="84" t="s">
        <v>156</v>
      </c>
    </row>
    <row r="15" spans="1:245" s="73" customFormat="1" ht="21.75" customHeight="1">
      <c r="A15" s="126" t="s">
        <v>0</v>
      </c>
      <c r="B15" s="126" t="s">
        <v>132</v>
      </c>
      <c r="C15" s="127" t="s">
        <v>14</v>
      </c>
      <c r="D15" s="128"/>
      <c r="E15" s="129"/>
      <c r="F15" s="126" t="s">
        <v>15</v>
      </c>
      <c r="G15" s="126"/>
      <c r="H15" s="126"/>
      <c r="I15" s="126" t="s">
        <v>146</v>
      </c>
      <c r="J15" s="126"/>
      <c r="K15" s="126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s="73" customFormat="1" ht="48" customHeight="1">
      <c r="A16" s="126"/>
      <c r="B16" s="126"/>
      <c r="C16" s="109" t="s">
        <v>143</v>
      </c>
      <c r="D16" s="109" t="s">
        <v>144</v>
      </c>
      <c r="E16" s="75" t="s">
        <v>145</v>
      </c>
      <c r="F16" s="109" t="s">
        <v>143</v>
      </c>
      <c r="G16" s="109" t="s">
        <v>144</v>
      </c>
      <c r="H16" s="75" t="s">
        <v>145</v>
      </c>
      <c r="I16" s="109" t="s">
        <v>143</v>
      </c>
      <c r="J16" s="109" t="s">
        <v>144</v>
      </c>
      <c r="K16" s="76" t="s">
        <v>145</v>
      </c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s="11" customFormat="1" ht="17.25" customHeight="1">
      <c r="A17" s="38">
        <v>1</v>
      </c>
      <c r="B17" s="36">
        <v>2</v>
      </c>
      <c r="C17" s="36">
        <v>3</v>
      </c>
      <c r="D17" s="36">
        <v>4</v>
      </c>
      <c r="E17" s="56">
        <v>5</v>
      </c>
      <c r="F17" s="36">
        <v>6</v>
      </c>
      <c r="G17" s="36">
        <v>7</v>
      </c>
      <c r="H17" s="56">
        <v>8</v>
      </c>
      <c r="I17" s="36">
        <v>9</v>
      </c>
      <c r="J17" s="36">
        <v>10</v>
      </c>
      <c r="K17" s="56">
        <v>11</v>
      </c>
      <c r="IC17" s="10"/>
      <c r="ID17" s="10"/>
      <c r="IE17" s="10"/>
      <c r="IF17" s="10"/>
      <c r="IG17" s="10"/>
      <c r="IH17" s="10"/>
      <c r="II17" s="10"/>
      <c r="IJ17" s="10"/>
      <c r="IK17" s="10"/>
    </row>
    <row r="18" spans="1:245" s="46" customFormat="1" ht="19.5" customHeight="1">
      <c r="A18" s="31">
        <v>10000000</v>
      </c>
      <c r="B18" s="45" t="s">
        <v>2</v>
      </c>
      <c r="C18" s="8">
        <f>C19+C29++C38+C46+C65</f>
        <v>2558500294</v>
      </c>
      <c r="D18" s="8">
        <f>D19+D29++D38+D46+D65</f>
        <v>1237512903.3799999</v>
      </c>
      <c r="E18" s="41">
        <f>_xlfn.IFERROR(D18/C18*100,0)</f>
        <v>48.36868325878722</v>
      </c>
      <c r="F18" s="8">
        <f>F19+F29++F38+F46+F65</f>
        <v>3130100</v>
      </c>
      <c r="G18" s="8">
        <f>G19+G29++G38+G46+G65</f>
        <v>869342.41</v>
      </c>
      <c r="H18" s="41">
        <f>_xlfn.IFERROR(G18/F18*100,0)</f>
        <v>27.773630554934346</v>
      </c>
      <c r="I18" s="12">
        <f>C18+F18</f>
        <v>2561630394</v>
      </c>
      <c r="J18" s="12">
        <f>D18+G18</f>
        <v>1238382245.79</v>
      </c>
      <c r="K18" s="70">
        <f>_xlfn.IFERROR(J18/I18*100,0)</f>
        <v>48.34351781157075</v>
      </c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s="20" customFormat="1" ht="27.75">
      <c r="A19" s="88">
        <v>11000000</v>
      </c>
      <c r="B19" s="18" t="s">
        <v>3</v>
      </c>
      <c r="C19" s="12">
        <f>C20+C26</f>
        <v>1906761100</v>
      </c>
      <c r="D19" s="12">
        <f>D20+D26</f>
        <v>870598019.7299999</v>
      </c>
      <c r="E19" s="41">
        <f>_xlfn.IFERROR(D19/C19*100,0)</f>
        <v>45.65847392890488</v>
      </c>
      <c r="F19" s="12"/>
      <c r="G19" s="12"/>
      <c r="H19" s="41">
        <f aca="true" t="shared" si="0" ref="H19:H86">_xlfn.IFERROR(G19/F19*100,0)</f>
        <v>0</v>
      </c>
      <c r="I19" s="12">
        <f aca="true" t="shared" si="1" ref="I19:I86">C19+F19</f>
        <v>1906761100</v>
      </c>
      <c r="J19" s="12">
        <f aca="true" t="shared" si="2" ref="J19:J86">D19+G19</f>
        <v>870598019.7299999</v>
      </c>
      <c r="K19" s="70">
        <f aca="true" t="shared" si="3" ref="K19:K86">_xlfn.IFERROR(J19/I19*100,0)</f>
        <v>45.65847392890488</v>
      </c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20" customFormat="1" ht="19.5" customHeight="1">
      <c r="A20" s="88">
        <v>11010000</v>
      </c>
      <c r="B20" s="18" t="s">
        <v>106</v>
      </c>
      <c r="C20" s="9">
        <f>C21+C22+C23+C24</f>
        <v>1906155900</v>
      </c>
      <c r="D20" s="12">
        <f>D21+D22+D23+D24+D25</f>
        <v>869989897.9699999</v>
      </c>
      <c r="E20" s="41">
        <f aca="true" t="shared" si="4" ref="E20:E87">_xlfn.IFERROR(D20/C20*100,0)</f>
        <v>45.641067342393136</v>
      </c>
      <c r="F20" s="12"/>
      <c r="G20" s="12"/>
      <c r="H20" s="41">
        <f t="shared" si="0"/>
        <v>0</v>
      </c>
      <c r="I20" s="12">
        <f t="shared" si="1"/>
        <v>1906155900</v>
      </c>
      <c r="J20" s="12">
        <f>D20+G20</f>
        <v>869989897.9699999</v>
      </c>
      <c r="K20" s="70">
        <f t="shared" si="3"/>
        <v>45.641067342393136</v>
      </c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34" customFormat="1" ht="55.5" customHeight="1">
      <c r="A21" s="53">
        <v>11010100</v>
      </c>
      <c r="B21" s="54" t="s">
        <v>18</v>
      </c>
      <c r="C21" s="17">
        <v>1380533400</v>
      </c>
      <c r="D21" s="17">
        <v>678897089.89</v>
      </c>
      <c r="E21" s="44">
        <f t="shared" si="4"/>
        <v>49.176433535762335</v>
      </c>
      <c r="F21" s="17"/>
      <c r="G21" s="17"/>
      <c r="H21" s="44">
        <f t="shared" si="0"/>
        <v>0</v>
      </c>
      <c r="I21" s="17">
        <f t="shared" si="1"/>
        <v>1380533400</v>
      </c>
      <c r="J21" s="17">
        <f t="shared" si="2"/>
        <v>678897089.89</v>
      </c>
      <c r="K21" s="44">
        <f t="shared" si="3"/>
        <v>49.176433535762335</v>
      </c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s="34" customFormat="1" ht="69.75">
      <c r="A22" s="53">
        <v>11010200</v>
      </c>
      <c r="B22" s="54" t="s">
        <v>19</v>
      </c>
      <c r="C22" s="17">
        <v>462600600</v>
      </c>
      <c r="D22" s="17">
        <v>157724017.48</v>
      </c>
      <c r="E22" s="44">
        <f t="shared" si="4"/>
        <v>34.09507412657916</v>
      </c>
      <c r="F22" s="17"/>
      <c r="G22" s="17"/>
      <c r="H22" s="44">
        <f t="shared" si="0"/>
        <v>0</v>
      </c>
      <c r="I22" s="17">
        <f t="shared" si="1"/>
        <v>462600600</v>
      </c>
      <c r="J22" s="17">
        <f t="shared" si="2"/>
        <v>157724017.48</v>
      </c>
      <c r="K22" s="44">
        <f t="shared" si="3"/>
        <v>34.09507412657916</v>
      </c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s="34" customFormat="1" ht="52.5" customHeight="1">
      <c r="A23" s="53">
        <v>11010400</v>
      </c>
      <c r="B23" s="54" t="s">
        <v>20</v>
      </c>
      <c r="C23" s="17">
        <v>39513400</v>
      </c>
      <c r="D23" s="17">
        <v>21050998.26</v>
      </c>
      <c r="E23" s="44">
        <f t="shared" si="4"/>
        <v>53.27559324178633</v>
      </c>
      <c r="F23" s="17"/>
      <c r="G23" s="17"/>
      <c r="H23" s="44">
        <f t="shared" si="0"/>
        <v>0</v>
      </c>
      <c r="I23" s="17">
        <f t="shared" si="1"/>
        <v>39513400</v>
      </c>
      <c r="J23" s="17">
        <f t="shared" si="2"/>
        <v>21050998.26</v>
      </c>
      <c r="K23" s="44">
        <f t="shared" si="3"/>
        <v>53.27559324178633</v>
      </c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s="34" customFormat="1" ht="42">
      <c r="A24" s="53">
        <v>11010500</v>
      </c>
      <c r="B24" s="54" t="s">
        <v>21</v>
      </c>
      <c r="C24" s="17">
        <v>23508500</v>
      </c>
      <c r="D24" s="17">
        <v>10608167.8</v>
      </c>
      <c r="E24" s="44">
        <f t="shared" si="4"/>
        <v>45.124817831848056</v>
      </c>
      <c r="F24" s="17"/>
      <c r="G24" s="17"/>
      <c r="H24" s="44">
        <f t="shared" si="0"/>
        <v>0</v>
      </c>
      <c r="I24" s="17">
        <f t="shared" si="1"/>
        <v>23508500</v>
      </c>
      <c r="J24" s="17">
        <f t="shared" si="2"/>
        <v>10608167.8</v>
      </c>
      <c r="K24" s="44">
        <f t="shared" si="3"/>
        <v>45.124817831848056</v>
      </c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s="34" customFormat="1" ht="34.5" customHeight="1">
      <c r="A25" s="53">
        <v>11011200</v>
      </c>
      <c r="B25" s="54" t="s">
        <v>172</v>
      </c>
      <c r="C25" s="17"/>
      <c r="D25" s="17">
        <v>1709624.54</v>
      </c>
      <c r="E25" s="44"/>
      <c r="F25" s="17"/>
      <c r="G25" s="17"/>
      <c r="H25" s="44"/>
      <c r="I25" s="17">
        <f>C25+F25</f>
        <v>0</v>
      </c>
      <c r="J25" s="17">
        <f>D25+G25</f>
        <v>1709624.54</v>
      </c>
      <c r="K25" s="44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11" s="19" customFormat="1" ht="19.5" customHeight="1">
      <c r="A26" s="88">
        <v>11020000</v>
      </c>
      <c r="B26" s="18" t="s">
        <v>4</v>
      </c>
      <c r="C26" s="9">
        <f>C27+C28</f>
        <v>605200</v>
      </c>
      <c r="D26" s="12">
        <f>D27+D28</f>
        <v>608121.76</v>
      </c>
      <c r="E26" s="41">
        <f t="shared" si="4"/>
        <v>100.48277594183742</v>
      </c>
      <c r="F26" s="9"/>
      <c r="G26" s="9"/>
      <c r="H26" s="43">
        <f t="shared" si="0"/>
        <v>0</v>
      </c>
      <c r="I26" s="9">
        <f t="shared" si="1"/>
        <v>605200</v>
      </c>
      <c r="J26" s="9">
        <f t="shared" si="2"/>
        <v>608121.76</v>
      </c>
      <c r="K26" s="91">
        <f t="shared" si="3"/>
        <v>100.48277594183742</v>
      </c>
    </row>
    <row r="27" spans="1:245" s="34" customFormat="1" ht="36" customHeight="1">
      <c r="A27" s="53">
        <v>11020200</v>
      </c>
      <c r="B27" s="54" t="s">
        <v>22</v>
      </c>
      <c r="C27" s="17">
        <v>605200</v>
      </c>
      <c r="D27" s="17">
        <v>608121.76</v>
      </c>
      <c r="E27" s="44">
        <f t="shared" si="4"/>
        <v>100.48277594183742</v>
      </c>
      <c r="F27" s="17"/>
      <c r="G27" s="17"/>
      <c r="H27" s="44">
        <f t="shared" si="0"/>
        <v>0</v>
      </c>
      <c r="I27" s="17">
        <f t="shared" si="1"/>
        <v>605200</v>
      </c>
      <c r="J27" s="17">
        <f t="shared" si="2"/>
        <v>608121.76</v>
      </c>
      <c r="K27" s="44">
        <f t="shared" si="3"/>
        <v>100.48277594183742</v>
      </c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s="3" customFormat="1" ht="30" customHeight="1" hidden="1">
      <c r="A28" s="14">
        <v>11023200</v>
      </c>
      <c r="B28" s="4" t="s">
        <v>23</v>
      </c>
      <c r="C28" s="1"/>
      <c r="D28" s="1"/>
      <c r="E28" s="42">
        <f t="shared" si="4"/>
        <v>0</v>
      </c>
      <c r="F28" s="1"/>
      <c r="G28" s="1"/>
      <c r="H28" s="42">
        <f t="shared" si="0"/>
        <v>0</v>
      </c>
      <c r="I28" s="1">
        <f t="shared" si="1"/>
        <v>0</v>
      </c>
      <c r="J28" s="90">
        <f t="shared" si="2"/>
        <v>0</v>
      </c>
      <c r="K28" s="92">
        <f t="shared" si="3"/>
        <v>0</v>
      </c>
      <c r="IC28" s="2"/>
      <c r="ID28" s="2"/>
      <c r="IE28" s="2"/>
      <c r="IF28" s="2"/>
      <c r="IG28" s="2"/>
      <c r="IH28" s="2"/>
      <c r="II28" s="2"/>
      <c r="IJ28" s="2"/>
      <c r="IK28" s="2"/>
    </row>
    <row r="29" spans="1:245" s="20" customFormat="1" ht="34.5" customHeight="1">
      <c r="A29" s="88">
        <v>13000000</v>
      </c>
      <c r="B29" s="18" t="s">
        <v>24</v>
      </c>
      <c r="C29" s="12">
        <f>C30+C33+C36</f>
        <v>1414394</v>
      </c>
      <c r="D29" s="12">
        <f>D30+D33+D36</f>
        <v>734153.5</v>
      </c>
      <c r="E29" s="41">
        <f t="shared" si="4"/>
        <v>51.905869227386425</v>
      </c>
      <c r="F29" s="12"/>
      <c r="G29" s="12"/>
      <c r="H29" s="41">
        <f t="shared" si="0"/>
        <v>0</v>
      </c>
      <c r="I29" s="12">
        <f t="shared" si="1"/>
        <v>1414394</v>
      </c>
      <c r="J29" s="12">
        <f t="shared" si="2"/>
        <v>734153.5</v>
      </c>
      <c r="K29" s="41">
        <f t="shared" si="3"/>
        <v>51.905869227386425</v>
      </c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20" customFormat="1" ht="37.5" customHeight="1">
      <c r="A30" s="88">
        <v>13010000</v>
      </c>
      <c r="B30" s="18" t="s">
        <v>25</v>
      </c>
      <c r="C30" s="12">
        <f>C32+C31</f>
        <v>1103594</v>
      </c>
      <c r="D30" s="12">
        <f>D32+D31</f>
        <v>278874.16000000003</v>
      </c>
      <c r="E30" s="41">
        <f t="shared" si="4"/>
        <v>25.269633579015476</v>
      </c>
      <c r="F30" s="12"/>
      <c r="G30" s="12"/>
      <c r="H30" s="41">
        <f t="shared" si="0"/>
        <v>0</v>
      </c>
      <c r="I30" s="12">
        <f t="shared" si="1"/>
        <v>1103594</v>
      </c>
      <c r="J30" s="12">
        <f t="shared" si="2"/>
        <v>278874.16000000003</v>
      </c>
      <c r="K30" s="41">
        <f t="shared" si="3"/>
        <v>25.269633579015476</v>
      </c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34" customFormat="1" ht="53.25" customHeight="1">
      <c r="A31" s="53">
        <v>13010100</v>
      </c>
      <c r="B31" s="54" t="s">
        <v>137</v>
      </c>
      <c r="C31" s="17">
        <v>597300</v>
      </c>
      <c r="D31" s="17">
        <v>90034.78</v>
      </c>
      <c r="E31" s="44">
        <f t="shared" si="4"/>
        <v>15.073627992633517</v>
      </c>
      <c r="F31" s="17"/>
      <c r="G31" s="17"/>
      <c r="H31" s="44">
        <f t="shared" si="0"/>
        <v>0</v>
      </c>
      <c r="I31" s="17">
        <f t="shared" si="1"/>
        <v>597300</v>
      </c>
      <c r="J31" s="17">
        <f t="shared" si="2"/>
        <v>90034.78</v>
      </c>
      <c r="K31" s="44">
        <f t="shared" si="3"/>
        <v>15.073627992633517</v>
      </c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s="34" customFormat="1" ht="75" customHeight="1">
      <c r="A32" s="53">
        <v>13010200</v>
      </c>
      <c r="B32" s="54" t="s">
        <v>26</v>
      </c>
      <c r="C32" s="17">
        <v>506294</v>
      </c>
      <c r="D32" s="17">
        <v>188839.38</v>
      </c>
      <c r="E32" s="44">
        <f t="shared" si="4"/>
        <v>37.298364191556686</v>
      </c>
      <c r="F32" s="17"/>
      <c r="G32" s="17"/>
      <c r="H32" s="44">
        <f t="shared" si="0"/>
        <v>0</v>
      </c>
      <c r="I32" s="17">
        <f t="shared" si="1"/>
        <v>506294</v>
      </c>
      <c r="J32" s="17">
        <f t="shared" si="2"/>
        <v>188839.38</v>
      </c>
      <c r="K32" s="44">
        <f t="shared" si="3"/>
        <v>37.298364191556686</v>
      </c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s="20" customFormat="1" ht="34.5" customHeight="1">
      <c r="A33" s="88">
        <v>13030000</v>
      </c>
      <c r="B33" s="18" t="s">
        <v>138</v>
      </c>
      <c r="C33" s="12">
        <f>C35+C34</f>
        <v>310800</v>
      </c>
      <c r="D33" s="12">
        <f>D35+D34</f>
        <v>455279.34</v>
      </c>
      <c r="E33" s="41">
        <f t="shared" si="4"/>
        <v>146.48627413127414</v>
      </c>
      <c r="F33" s="12"/>
      <c r="G33" s="12"/>
      <c r="H33" s="41">
        <f t="shared" si="0"/>
        <v>0</v>
      </c>
      <c r="I33" s="12">
        <f t="shared" si="1"/>
        <v>310800</v>
      </c>
      <c r="J33" s="12">
        <f t="shared" si="2"/>
        <v>455279.34</v>
      </c>
      <c r="K33" s="41">
        <f t="shared" si="3"/>
        <v>146.48627413127414</v>
      </c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s="34" customFormat="1" ht="27.75">
      <c r="A34" s="53">
        <v>13030100</v>
      </c>
      <c r="B34" s="54" t="s">
        <v>139</v>
      </c>
      <c r="C34" s="17">
        <v>310800</v>
      </c>
      <c r="D34" s="17">
        <v>455279.34</v>
      </c>
      <c r="E34" s="44">
        <f t="shared" si="4"/>
        <v>146.48627413127414</v>
      </c>
      <c r="F34" s="17"/>
      <c r="G34" s="17"/>
      <c r="H34" s="44">
        <f t="shared" si="0"/>
        <v>0</v>
      </c>
      <c r="I34" s="17">
        <f t="shared" si="1"/>
        <v>310800</v>
      </c>
      <c r="J34" s="17">
        <f t="shared" si="2"/>
        <v>455279.34</v>
      </c>
      <c r="K34" s="44">
        <f t="shared" si="3"/>
        <v>146.48627413127414</v>
      </c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s="3" customFormat="1" ht="35.25" customHeight="1" hidden="1">
      <c r="A35" s="14">
        <v>13030200</v>
      </c>
      <c r="B35" s="4" t="s">
        <v>27</v>
      </c>
      <c r="C35" s="1">
        <f>15000-15000</f>
        <v>0</v>
      </c>
      <c r="D35" s="1"/>
      <c r="E35" s="42">
        <f t="shared" si="4"/>
        <v>0</v>
      </c>
      <c r="F35" s="1"/>
      <c r="G35" s="1"/>
      <c r="H35" s="42">
        <f t="shared" si="0"/>
        <v>0</v>
      </c>
      <c r="I35" s="1">
        <f t="shared" si="1"/>
        <v>0</v>
      </c>
      <c r="J35" s="90">
        <f t="shared" si="2"/>
        <v>0</v>
      </c>
      <c r="K35" s="92">
        <f t="shared" si="3"/>
        <v>0</v>
      </c>
      <c r="IC35" s="2"/>
      <c r="ID35" s="2"/>
      <c r="IE35" s="2"/>
      <c r="IF35" s="2"/>
      <c r="IG35" s="2"/>
      <c r="IH35" s="2"/>
      <c r="II35" s="2"/>
      <c r="IJ35" s="2"/>
      <c r="IK35" s="2"/>
    </row>
    <row r="36" spans="1:245" s="106" customFormat="1" ht="35.25" customHeight="1" hidden="1">
      <c r="A36" s="102">
        <v>13040000</v>
      </c>
      <c r="B36" s="103" t="s">
        <v>142</v>
      </c>
      <c r="C36" s="104">
        <f>C37</f>
        <v>0</v>
      </c>
      <c r="D36" s="104">
        <f>D37</f>
        <v>0</v>
      </c>
      <c r="E36" s="105">
        <f t="shared" si="4"/>
        <v>0</v>
      </c>
      <c r="F36" s="104"/>
      <c r="G36" s="104"/>
      <c r="H36" s="105">
        <f t="shared" si="0"/>
        <v>0</v>
      </c>
      <c r="I36" s="104">
        <f t="shared" si="1"/>
        <v>0</v>
      </c>
      <c r="J36" s="104">
        <f t="shared" si="2"/>
        <v>0</v>
      </c>
      <c r="K36" s="108">
        <f t="shared" si="3"/>
        <v>0</v>
      </c>
      <c r="IC36" s="107"/>
      <c r="ID36" s="107"/>
      <c r="IE36" s="107"/>
      <c r="IF36" s="107"/>
      <c r="IG36" s="107"/>
      <c r="IH36" s="107"/>
      <c r="II36" s="107"/>
      <c r="IJ36" s="107"/>
      <c r="IK36" s="107"/>
    </row>
    <row r="37" spans="1:245" s="115" customFormat="1" ht="35.25" customHeight="1" hidden="1">
      <c r="A37" s="110">
        <v>13040100</v>
      </c>
      <c r="B37" s="111" t="s">
        <v>27</v>
      </c>
      <c r="C37" s="112"/>
      <c r="D37" s="112"/>
      <c r="E37" s="113">
        <f t="shared" si="4"/>
        <v>0</v>
      </c>
      <c r="F37" s="112"/>
      <c r="G37" s="112"/>
      <c r="H37" s="113">
        <f t="shared" si="0"/>
        <v>0</v>
      </c>
      <c r="I37" s="112">
        <f t="shared" si="1"/>
        <v>0</v>
      </c>
      <c r="J37" s="112">
        <f t="shared" si="2"/>
        <v>0</v>
      </c>
      <c r="K37" s="114">
        <f t="shared" si="3"/>
        <v>0</v>
      </c>
      <c r="IC37" s="116"/>
      <c r="ID37" s="116"/>
      <c r="IE37" s="116"/>
      <c r="IF37" s="116"/>
      <c r="IG37" s="116"/>
      <c r="IH37" s="116"/>
      <c r="II37" s="116"/>
      <c r="IJ37" s="116"/>
      <c r="IK37" s="116"/>
    </row>
    <row r="38" spans="1:245" s="20" customFormat="1" ht="19.5" customHeight="1">
      <c r="A38" s="88">
        <v>14000000</v>
      </c>
      <c r="B38" s="18" t="s">
        <v>10</v>
      </c>
      <c r="C38" s="12">
        <f>C43+C40+C42</f>
        <v>204300000</v>
      </c>
      <c r="D38" s="12">
        <f>D43+D40+D42</f>
        <v>106120041.76999998</v>
      </c>
      <c r="E38" s="41">
        <f t="shared" si="4"/>
        <v>51.94324119921683</v>
      </c>
      <c r="F38" s="12"/>
      <c r="G38" s="12"/>
      <c r="H38" s="41">
        <f t="shared" si="0"/>
        <v>0</v>
      </c>
      <c r="I38" s="12">
        <f t="shared" si="1"/>
        <v>204300000</v>
      </c>
      <c r="J38" s="12">
        <f t="shared" si="2"/>
        <v>106120041.76999998</v>
      </c>
      <c r="K38" s="41">
        <f t="shared" si="3"/>
        <v>51.94324119921683</v>
      </c>
      <c r="IC38" s="19"/>
      <c r="ID38" s="19"/>
      <c r="IE38" s="19"/>
      <c r="IF38" s="19"/>
      <c r="IG38" s="19"/>
      <c r="IH38" s="19"/>
      <c r="II38" s="19"/>
      <c r="IJ38" s="19"/>
      <c r="IK38" s="19"/>
    </row>
    <row r="39" spans="1:245" s="20" customFormat="1" ht="31.5" customHeight="1">
      <c r="A39" s="88">
        <v>14020000</v>
      </c>
      <c r="B39" s="18" t="s">
        <v>123</v>
      </c>
      <c r="C39" s="9">
        <f>C40</f>
        <v>8100000</v>
      </c>
      <c r="D39" s="12">
        <f>D40</f>
        <v>4904696.11</v>
      </c>
      <c r="E39" s="41">
        <f t="shared" si="4"/>
        <v>60.5518038271605</v>
      </c>
      <c r="F39" s="12"/>
      <c r="G39" s="12"/>
      <c r="H39" s="41">
        <f t="shared" si="0"/>
        <v>0</v>
      </c>
      <c r="I39" s="12">
        <f t="shared" si="1"/>
        <v>8100000</v>
      </c>
      <c r="J39" s="12">
        <f t="shared" si="2"/>
        <v>4904696.11</v>
      </c>
      <c r="K39" s="41">
        <f t="shared" si="3"/>
        <v>60.5518038271605</v>
      </c>
      <c r="IC39" s="19"/>
      <c r="ID39" s="19"/>
      <c r="IE39" s="19"/>
      <c r="IF39" s="19"/>
      <c r="IG39" s="19"/>
      <c r="IH39" s="19"/>
      <c r="II39" s="19"/>
      <c r="IJ39" s="19"/>
      <c r="IK39" s="19"/>
    </row>
    <row r="40" spans="1:245" s="34" customFormat="1" ht="19.5" customHeight="1">
      <c r="A40" s="53">
        <v>14021900</v>
      </c>
      <c r="B40" s="55" t="s">
        <v>121</v>
      </c>
      <c r="C40" s="17">
        <v>8100000</v>
      </c>
      <c r="D40" s="17">
        <v>4904696.11</v>
      </c>
      <c r="E40" s="44">
        <f t="shared" si="4"/>
        <v>60.5518038271605</v>
      </c>
      <c r="F40" s="17"/>
      <c r="G40" s="17"/>
      <c r="H40" s="44">
        <f t="shared" si="0"/>
        <v>0</v>
      </c>
      <c r="I40" s="17">
        <f t="shared" si="1"/>
        <v>8100000</v>
      </c>
      <c r="J40" s="17">
        <f t="shared" si="2"/>
        <v>4904696.11</v>
      </c>
      <c r="K40" s="44">
        <f t="shared" si="3"/>
        <v>60.5518038271605</v>
      </c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s="20" customFormat="1" ht="34.5" customHeight="1">
      <c r="A41" s="88">
        <v>14030000</v>
      </c>
      <c r="B41" s="18" t="s">
        <v>122</v>
      </c>
      <c r="C41" s="12">
        <f>C42</f>
        <v>40800000</v>
      </c>
      <c r="D41" s="12">
        <f>D42</f>
        <v>20784797.46</v>
      </c>
      <c r="E41" s="41">
        <f t="shared" si="4"/>
        <v>50.943131029411774</v>
      </c>
      <c r="F41" s="12"/>
      <c r="G41" s="12"/>
      <c r="H41" s="41">
        <f t="shared" si="0"/>
        <v>0</v>
      </c>
      <c r="I41" s="12">
        <f t="shared" si="1"/>
        <v>40800000</v>
      </c>
      <c r="J41" s="12">
        <f t="shared" si="2"/>
        <v>20784797.46</v>
      </c>
      <c r="K41" s="41">
        <f t="shared" si="3"/>
        <v>50.943131029411774</v>
      </c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s="34" customFormat="1" ht="19.5" customHeight="1">
      <c r="A42" s="53">
        <v>14031900</v>
      </c>
      <c r="B42" s="55" t="s">
        <v>121</v>
      </c>
      <c r="C42" s="17">
        <v>40800000</v>
      </c>
      <c r="D42" s="17">
        <v>20784797.46</v>
      </c>
      <c r="E42" s="44">
        <f t="shared" si="4"/>
        <v>50.943131029411774</v>
      </c>
      <c r="F42" s="17"/>
      <c r="G42" s="17"/>
      <c r="H42" s="44">
        <f t="shared" si="0"/>
        <v>0</v>
      </c>
      <c r="I42" s="17">
        <f t="shared" si="1"/>
        <v>40800000</v>
      </c>
      <c r="J42" s="17">
        <f t="shared" si="2"/>
        <v>20784797.46</v>
      </c>
      <c r="K42" s="44">
        <f t="shared" si="3"/>
        <v>50.943131029411774</v>
      </c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s="20" customFormat="1" ht="42">
      <c r="A43" s="88">
        <v>14040000</v>
      </c>
      <c r="B43" s="18" t="s">
        <v>28</v>
      </c>
      <c r="C43" s="12">
        <f>C44+C45</f>
        <v>155400000</v>
      </c>
      <c r="D43" s="12">
        <f>D44+D45</f>
        <v>80430548.19999999</v>
      </c>
      <c r="E43" s="41">
        <f t="shared" si="4"/>
        <v>51.75710952380952</v>
      </c>
      <c r="F43" s="12"/>
      <c r="G43" s="12"/>
      <c r="H43" s="41">
        <f t="shared" si="0"/>
        <v>0</v>
      </c>
      <c r="I43" s="12">
        <f t="shared" si="1"/>
        <v>155400000</v>
      </c>
      <c r="J43" s="12">
        <f t="shared" si="2"/>
        <v>80430548.19999999</v>
      </c>
      <c r="K43" s="41">
        <f t="shared" si="3"/>
        <v>51.75710952380952</v>
      </c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245" s="34" customFormat="1" ht="106.5" customHeight="1">
      <c r="A44" s="53">
        <v>14040100</v>
      </c>
      <c r="B44" s="54" t="s">
        <v>157</v>
      </c>
      <c r="C44" s="17">
        <v>73000000</v>
      </c>
      <c r="D44" s="17">
        <v>45457849.87</v>
      </c>
      <c r="E44" s="44">
        <f t="shared" si="4"/>
        <v>62.27102721917808</v>
      </c>
      <c r="F44" s="17"/>
      <c r="G44" s="17"/>
      <c r="H44" s="44"/>
      <c r="I44" s="17">
        <f>C44+F44</f>
        <v>73000000</v>
      </c>
      <c r="J44" s="17">
        <f>D44+G44</f>
        <v>45457849.87</v>
      </c>
      <c r="K44" s="44">
        <f>_xlfn.IFERROR(J44/I44*100,0)</f>
        <v>62.27102721917808</v>
      </c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s="34" customFormat="1" ht="84" customHeight="1">
      <c r="A45" s="53">
        <v>14040200</v>
      </c>
      <c r="B45" s="54" t="s">
        <v>158</v>
      </c>
      <c r="C45" s="17">
        <v>82400000</v>
      </c>
      <c r="D45" s="17">
        <v>34972698.33</v>
      </c>
      <c r="E45" s="44">
        <f t="shared" si="4"/>
        <v>42.44259506067961</v>
      </c>
      <c r="F45" s="17"/>
      <c r="G45" s="17"/>
      <c r="H45" s="44"/>
      <c r="I45" s="17">
        <f>C45+F45</f>
        <v>82400000</v>
      </c>
      <c r="J45" s="17">
        <f>D45+G45</f>
        <v>34972698.33</v>
      </c>
      <c r="K45" s="44">
        <f>_xlfn.IFERROR(J45/I45*100,0)</f>
        <v>42.44259506067961</v>
      </c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s="20" customFormat="1" ht="42">
      <c r="A46" s="88">
        <v>18000000</v>
      </c>
      <c r="B46" s="18" t="s">
        <v>140</v>
      </c>
      <c r="C46" s="12">
        <f>C47+C58+C61</f>
        <v>446024800</v>
      </c>
      <c r="D46" s="12">
        <f>D47+D58+D61</f>
        <v>260060688.37999997</v>
      </c>
      <c r="E46" s="41">
        <f t="shared" si="4"/>
        <v>58.30632923998844</v>
      </c>
      <c r="F46" s="12"/>
      <c r="G46" s="12"/>
      <c r="H46" s="41">
        <f t="shared" si="0"/>
        <v>0</v>
      </c>
      <c r="I46" s="12">
        <f t="shared" si="1"/>
        <v>446024800</v>
      </c>
      <c r="J46" s="12">
        <f t="shared" si="2"/>
        <v>260060688.37999997</v>
      </c>
      <c r="K46" s="41">
        <f t="shared" si="3"/>
        <v>58.30632923998844</v>
      </c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20" customFormat="1" ht="19.5" customHeight="1">
      <c r="A47" s="88" t="s">
        <v>29</v>
      </c>
      <c r="B47" s="18" t="s">
        <v>107</v>
      </c>
      <c r="C47" s="12">
        <f>C48+C49+C51+C52+C53+C54+C55+C56+C57+C50</f>
        <v>118052000</v>
      </c>
      <c r="D47" s="12">
        <f>D48+D49+D51+D52+D53+D54+D55+D56+D57+D50</f>
        <v>91093845.98999998</v>
      </c>
      <c r="E47" s="41">
        <f t="shared" si="4"/>
        <v>77.164170018297</v>
      </c>
      <c r="F47" s="12"/>
      <c r="G47" s="12"/>
      <c r="H47" s="41">
        <f t="shared" si="0"/>
        <v>0</v>
      </c>
      <c r="I47" s="12">
        <f t="shared" si="1"/>
        <v>118052000</v>
      </c>
      <c r="J47" s="12">
        <f t="shared" si="2"/>
        <v>91093845.98999998</v>
      </c>
      <c r="K47" s="41">
        <f t="shared" si="3"/>
        <v>77.164170018297</v>
      </c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34" customFormat="1" ht="49.5" customHeight="1">
      <c r="A48" s="53" t="s">
        <v>30</v>
      </c>
      <c r="B48" s="54" t="s">
        <v>32</v>
      </c>
      <c r="C48" s="17">
        <v>232500</v>
      </c>
      <c r="D48" s="17">
        <v>103444.23</v>
      </c>
      <c r="E48" s="44">
        <f t="shared" si="4"/>
        <v>44.49214193548387</v>
      </c>
      <c r="F48" s="17"/>
      <c r="G48" s="17"/>
      <c r="H48" s="44">
        <f t="shared" si="0"/>
        <v>0</v>
      </c>
      <c r="I48" s="17">
        <f t="shared" si="1"/>
        <v>232500</v>
      </c>
      <c r="J48" s="17">
        <f t="shared" si="2"/>
        <v>103444.23</v>
      </c>
      <c r="K48" s="44">
        <f t="shared" si="3"/>
        <v>44.49214193548387</v>
      </c>
      <c r="IC48" s="33"/>
      <c r="ID48" s="33"/>
      <c r="IE48" s="33"/>
      <c r="IF48" s="33"/>
      <c r="IG48" s="33"/>
      <c r="IH48" s="33"/>
      <c r="II48" s="33"/>
      <c r="IJ48" s="33"/>
      <c r="IK48" s="33"/>
    </row>
    <row r="49" spans="1:245" s="34" customFormat="1" ht="48.75" customHeight="1">
      <c r="A49" s="53" t="s">
        <v>31</v>
      </c>
      <c r="B49" s="54" t="s">
        <v>33</v>
      </c>
      <c r="C49" s="17">
        <v>3382500</v>
      </c>
      <c r="D49" s="17">
        <v>2735692.59</v>
      </c>
      <c r="E49" s="44">
        <f t="shared" si="4"/>
        <v>80.87782971175166</v>
      </c>
      <c r="F49" s="17"/>
      <c r="G49" s="17"/>
      <c r="H49" s="44">
        <f t="shared" si="0"/>
        <v>0</v>
      </c>
      <c r="I49" s="17">
        <f t="shared" si="1"/>
        <v>3382500</v>
      </c>
      <c r="J49" s="17">
        <f t="shared" si="2"/>
        <v>2735692.59</v>
      </c>
      <c r="K49" s="44">
        <f t="shared" si="3"/>
        <v>80.87782971175166</v>
      </c>
      <c r="IC49" s="33"/>
      <c r="ID49" s="33"/>
      <c r="IE49" s="33"/>
      <c r="IF49" s="33"/>
      <c r="IG49" s="33"/>
      <c r="IH49" s="33"/>
      <c r="II49" s="33"/>
      <c r="IJ49" s="33"/>
      <c r="IK49" s="33"/>
    </row>
    <row r="50" spans="1:245" s="34" customFormat="1" ht="48.75" customHeight="1">
      <c r="A50" s="53" t="s">
        <v>34</v>
      </c>
      <c r="B50" s="54" t="s">
        <v>36</v>
      </c>
      <c r="C50" s="17">
        <v>1988200</v>
      </c>
      <c r="D50" s="17">
        <v>1322851.01</v>
      </c>
      <c r="E50" s="44">
        <f t="shared" si="4"/>
        <v>66.53510763504677</v>
      </c>
      <c r="F50" s="17"/>
      <c r="G50" s="17"/>
      <c r="H50" s="44">
        <f t="shared" si="0"/>
        <v>0</v>
      </c>
      <c r="I50" s="17">
        <f t="shared" si="1"/>
        <v>1988200</v>
      </c>
      <c r="J50" s="17">
        <f t="shared" si="2"/>
        <v>1322851.01</v>
      </c>
      <c r="K50" s="44">
        <f t="shared" si="3"/>
        <v>66.53510763504677</v>
      </c>
      <c r="IC50" s="33"/>
      <c r="ID50" s="33"/>
      <c r="IE50" s="33"/>
      <c r="IF50" s="33"/>
      <c r="IG50" s="33"/>
      <c r="IH50" s="33"/>
      <c r="II50" s="33"/>
      <c r="IJ50" s="33"/>
      <c r="IK50" s="33"/>
    </row>
    <row r="51" spans="1:245" s="34" customFormat="1" ht="46.5" customHeight="1">
      <c r="A51" s="53" t="s">
        <v>35</v>
      </c>
      <c r="B51" s="54" t="s">
        <v>37</v>
      </c>
      <c r="C51" s="17">
        <v>14829100</v>
      </c>
      <c r="D51" s="17">
        <v>7281616.54</v>
      </c>
      <c r="E51" s="44">
        <f t="shared" si="4"/>
        <v>49.10356353386247</v>
      </c>
      <c r="F51" s="17"/>
      <c r="G51" s="17"/>
      <c r="H51" s="44">
        <f t="shared" si="0"/>
        <v>0</v>
      </c>
      <c r="I51" s="17">
        <f t="shared" si="1"/>
        <v>14829100</v>
      </c>
      <c r="J51" s="17">
        <f t="shared" si="2"/>
        <v>7281616.54</v>
      </c>
      <c r="K51" s="44">
        <f t="shared" si="3"/>
        <v>49.10356353386247</v>
      </c>
      <c r="IC51" s="33"/>
      <c r="ID51" s="33"/>
      <c r="IE51" s="33"/>
      <c r="IF51" s="33"/>
      <c r="IG51" s="33"/>
      <c r="IH51" s="33"/>
      <c r="II51" s="33"/>
      <c r="IJ51" s="33"/>
      <c r="IK51" s="33"/>
    </row>
    <row r="52" spans="1:245" s="34" customFormat="1" ht="19.5" customHeight="1">
      <c r="A52" s="53">
        <v>18010500</v>
      </c>
      <c r="B52" s="54" t="s">
        <v>38</v>
      </c>
      <c r="C52" s="17">
        <v>42378600</v>
      </c>
      <c r="D52" s="17">
        <v>21881166.47</v>
      </c>
      <c r="E52" s="44">
        <f t="shared" si="4"/>
        <v>51.63258453559108</v>
      </c>
      <c r="F52" s="17"/>
      <c r="G52" s="17"/>
      <c r="H52" s="44">
        <f t="shared" si="0"/>
        <v>0</v>
      </c>
      <c r="I52" s="17">
        <f t="shared" si="1"/>
        <v>42378600</v>
      </c>
      <c r="J52" s="17">
        <f t="shared" si="2"/>
        <v>21881166.47</v>
      </c>
      <c r="K52" s="44">
        <f t="shared" si="3"/>
        <v>51.63258453559108</v>
      </c>
      <c r="IC52" s="33"/>
      <c r="ID52" s="33"/>
      <c r="IE52" s="33"/>
      <c r="IF52" s="33"/>
      <c r="IG52" s="33"/>
      <c r="IH52" s="33"/>
      <c r="II52" s="33"/>
      <c r="IJ52" s="33"/>
      <c r="IK52" s="33"/>
    </row>
    <row r="53" spans="1:245" s="34" customFormat="1" ht="19.5" customHeight="1">
      <c r="A53" s="53">
        <v>18010600</v>
      </c>
      <c r="B53" s="54" t="s">
        <v>39</v>
      </c>
      <c r="C53" s="17">
        <v>44875700</v>
      </c>
      <c r="D53" s="17">
        <v>48511000.96</v>
      </c>
      <c r="E53" s="44">
        <f t="shared" si="4"/>
        <v>108.10082285067419</v>
      </c>
      <c r="F53" s="17"/>
      <c r="G53" s="17"/>
      <c r="H53" s="44">
        <f t="shared" si="0"/>
        <v>0</v>
      </c>
      <c r="I53" s="17">
        <f t="shared" si="1"/>
        <v>44875700</v>
      </c>
      <c r="J53" s="17">
        <f t="shared" si="2"/>
        <v>48511000.96</v>
      </c>
      <c r="K53" s="44">
        <f t="shared" si="3"/>
        <v>108.10082285067419</v>
      </c>
      <c r="IC53" s="33"/>
      <c r="ID53" s="33"/>
      <c r="IE53" s="33"/>
      <c r="IF53" s="33"/>
      <c r="IG53" s="33"/>
      <c r="IH53" s="33"/>
      <c r="II53" s="33"/>
      <c r="IJ53" s="33"/>
      <c r="IK53" s="33"/>
    </row>
    <row r="54" spans="1:245" s="34" customFormat="1" ht="19.5" customHeight="1">
      <c r="A54" s="53">
        <v>18010700</v>
      </c>
      <c r="B54" s="54" t="s">
        <v>40</v>
      </c>
      <c r="C54" s="17">
        <v>2715900</v>
      </c>
      <c r="D54" s="17">
        <v>2728363.63</v>
      </c>
      <c r="E54" s="44">
        <f t="shared" si="4"/>
        <v>100.4589134356935</v>
      </c>
      <c r="F54" s="17"/>
      <c r="G54" s="17"/>
      <c r="H54" s="44">
        <f t="shared" si="0"/>
        <v>0</v>
      </c>
      <c r="I54" s="17">
        <f t="shared" si="1"/>
        <v>2715900</v>
      </c>
      <c r="J54" s="17">
        <f t="shared" si="2"/>
        <v>2728363.63</v>
      </c>
      <c r="K54" s="44">
        <f t="shared" si="3"/>
        <v>100.4589134356935</v>
      </c>
      <c r="IC54" s="33"/>
      <c r="ID54" s="33"/>
      <c r="IE54" s="33"/>
      <c r="IF54" s="33"/>
      <c r="IG54" s="33"/>
      <c r="IH54" s="33"/>
      <c r="II54" s="33"/>
      <c r="IJ54" s="33"/>
      <c r="IK54" s="33"/>
    </row>
    <row r="55" spans="1:245" s="34" customFormat="1" ht="19.5" customHeight="1">
      <c r="A55" s="53">
        <v>18010900</v>
      </c>
      <c r="B55" s="54" t="s">
        <v>41</v>
      </c>
      <c r="C55" s="17">
        <v>7470900</v>
      </c>
      <c r="D55" s="17">
        <v>6175374.6</v>
      </c>
      <c r="E55" s="44">
        <f t="shared" si="4"/>
        <v>82.65904509496848</v>
      </c>
      <c r="F55" s="17"/>
      <c r="G55" s="17"/>
      <c r="H55" s="44">
        <f t="shared" si="0"/>
        <v>0</v>
      </c>
      <c r="I55" s="17">
        <f t="shared" si="1"/>
        <v>7470900</v>
      </c>
      <c r="J55" s="17">
        <f t="shared" si="2"/>
        <v>6175374.6</v>
      </c>
      <c r="K55" s="44">
        <f t="shared" si="3"/>
        <v>82.65904509496848</v>
      </c>
      <c r="IC55" s="33"/>
      <c r="ID55" s="33"/>
      <c r="IE55" s="33"/>
      <c r="IF55" s="33"/>
      <c r="IG55" s="33"/>
      <c r="IH55" s="33"/>
      <c r="II55" s="33"/>
      <c r="IJ55" s="33"/>
      <c r="IK55" s="33"/>
    </row>
    <row r="56" spans="1:245" s="34" customFormat="1" ht="19.5" customHeight="1">
      <c r="A56" s="53">
        <v>18011000</v>
      </c>
      <c r="B56" s="54" t="s">
        <v>42</v>
      </c>
      <c r="C56" s="17">
        <v>65000</v>
      </c>
      <c r="D56" s="17">
        <v>229535.96</v>
      </c>
      <c r="E56" s="44">
        <f t="shared" si="4"/>
        <v>353.13224615384615</v>
      </c>
      <c r="F56" s="17"/>
      <c r="G56" s="17"/>
      <c r="H56" s="44">
        <f t="shared" si="0"/>
        <v>0</v>
      </c>
      <c r="I56" s="17">
        <f t="shared" si="1"/>
        <v>65000</v>
      </c>
      <c r="J56" s="17">
        <f t="shared" si="2"/>
        <v>229535.96</v>
      </c>
      <c r="K56" s="44">
        <f t="shared" si="3"/>
        <v>353.13224615384615</v>
      </c>
      <c r="IC56" s="33"/>
      <c r="ID56" s="33"/>
      <c r="IE56" s="33"/>
      <c r="IF56" s="33"/>
      <c r="IG56" s="33"/>
      <c r="IH56" s="33"/>
      <c r="II56" s="33"/>
      <c r="IJ56" s="33"/>
      <c r="IK56" s="33"/>
    </row>
    <row r="57" spans="1:245" s="34" customFormat="1" ht="19.5" customHeight="1">
      <c r="A57" s="53">
        <v>18011100</v>
      </c>
      <c r="B57" s="54" t="s">
        <v>43</v>
      </c>
      <c r="C57" s="17">
        <v>113600</v>
      </c>
      <c r="D57" s="17">
        <v>124800</v>
      </c>
      <c r="E57" s="44">
        <f t="shared" si="4"/>
        <v>109.85915492957747</v>
      </c>
      <c r="F57" s="17"/>
      <c r="G57" s="17"/>
      <c r="H57" s="44">
        <f t="shared" si="0"/>
        <v>0</v>
      </c>
      <c r="I57" s="17">
        <f t="shared" si="1"/>
        <v>113600</v>
      </c>
      <c r="J57" s="17">
        <f t="shared" si="2"/>
        <v>124800</v>
      </c>
      <c r="K57" s="44">
        <f t="shared" si="3"/>
        <v>109.85915492957747</v>
      </c>
      <c r="IC57" s="33"/>
      <c r="ID57" s="33"/>
      <c r="IE57" s="33"/>
      <c r="IF57" s="33"/>
      <c r="IG57" s="33"/>
      <c r="IH57" s="33"/>
      <c r="II57" s="33"/>
      <c r="IJ57" s="33"/>
      <c r="IK57" s="33"/>
    </row>
    <row r="58" spans="1:245" s="34" customFormat="1" ht="19.5" customHeight="1">
      <c r="A58" s="53">
        <v>18030000</v>
      </c>
      <c r="B58" s="54" t="s">
        <v>46</v>
      </c>
      <c r="C58" s="17">
        <f>C59+C60</f>
        <v>324100</v>
      </c>
      <c r="D58" s="17">
        <f>D59+D60</f>
        <v>290227.07</v>
      </c>
      <c r="E58" s="44">
        <f t="shared" si="4"/>
        <v>89.54861771058316</v>
      </c>
      <c r="F58" s="17"/>
      <c r="G58" s="17"/>
      <c r="H58" s="44">
        <f t="shared" si="0"/>
        <v>0</v>
      </c>
      <c r="I58" s="17">
        <f t="shared" si="1"/>
        <v>324100</v>
      </c>
      <c r="J58" s="17">
        <f t="shared" si="2"/>
        <v>290227.07</v>
      </c>
      <c r="K58" s="44">
        <f t="shared" si="3"/>
        <v>89.54861771058316</v>
      </c>
      <c r="IC58" s="33"/>
      <c r="ID58" s="33"/>
      <c r="IE58" s="33"/>
      <c r="IF58" s="33"/>
      <c r="IG58" s="33"/>
      <c r="IH58" s="33"/>
      <c r="II58" s="33"/>
      <c r="IJ58" s="33"/>
      <c r="IK58" s="33"/>
    </row>
    <row r="59" spans="1:245" s="34" customFormat="1" ht="19.5" customHeight="1">
      <c r="A59" s="53">
        <v>18030100</v>
      </c>
      <c r="B59" s="54" t="s">
        <v>44</v>
      </c>
      <c r="C59" s="17">
        <v>279700</v>
      </c>
      <c r="D59" s="17">
        <v>227965.12</v>
      </c>
      <c r="E59" s="44">
        <f t="shared" si="4"/>
        <v>81.50343939935645</v>
      </c>
      <c r="F59" s="17"/>
      <c r="G59" s="17"/>
      <c r="H59" s="44">
        <f t="shared" si="0"/>
        <v>0</v>
      </c>
      <c r="I59" s="17">
        <f t="shared" si="1"/>
        <v>279700</v>
      </c>
      <c r="J59" s="17">
        <f t="shared" si="2"/>
        <v>227965.12</v>
      </c>
      <c r="K59" s="44">
        <f t="shared" si="3"/>
        <v>81.50343939935645</v>
      </c>
      <c r="IC59" s="33"/>
      <c r="ID59" s="33"/>
      <c r="IE59" s="33"/>
      <c r="IF59" s="33"/>
      <c r="IG59" s="33"/>
      <c r="IH59" s="33"/>
      <c r="II59" s="33"/>
      <c r="IJ59" s="33"/>
      <c r="IK59" s="33"/>
    </row>
    <row r="60" spans="1:245" s="34" customFormat="1" ht="19.5" customHeight="1">
      <c r="A60" s="53">
        <v>18030200</v>
      </c>
      <c r="B60" s="54" t="s">
        <v>45</v>
      </c>
      <c r="C60" s="17">
        <v>44400</v>
      </c>
      <c r="D60" s="17">
        <v>62261.95</v>
      </c>
      <c r="E60" s="44">
        <f t="shared" si="4"/>
        <v>140.2296171171171</v>
      </c>
      <c r="F60" s="17"/>
      <c r="G60" s="17"/>
      <c r="H60" s="44">
        <f t="shared" si="0"/>
        <v>0</v>
      </c>
      <c r="I60" s="17">
        <f t="shared" si="1"/>
        <v>44400</v>
      </c>
      <c r="J60" s="17">
        <f t="shared" si="2"/>
        <v>62261.95</v>
      </c>
      <c r="K60" s="44">
        <f t="shared" si="3"/>
        <v>140.2296171171171</v>
      </c>
      <c r="IC60" s="33"/>
      <c r="ID60" s="33"/>
      <c r="IE60" s="33"/>
      <c r="IF60" s="33"/>
      <c r="IG60" s="33"/>
      <c r="IH60" s="33"/>
      <c r="II60" s="33"/>
      <c r="IJ60" s="33"/>
      <c r="IK60" s="33"/>
    </row>
    <row r="61" spans="1:245" s="34" customFormat="1" ht="19.5" customHeight="1">
      <c r="A61" s="53" t="s">
        <v>47</v>
      </c>
      <c r="B61" s="54" t="s">
        <v>48</v>
      </c>
      <c r="C61" s="17">
        <f>C62+C63+C64</f>
        <v>327648700</v>
      </c>
      <c r="D61" s="17">
        <f>D62+D63+D64</f>
        <v>168676615.32</v>
      </c>
      <c r="E61" s="44">
        <f t="shared" si="4"/>
        <v>51.48093531883385</v>
      </c>
      <c r="F61" s="17"/>
      <c r="G61" s="17"/>
      <c r="H61" s="44">
        <f t="shared" si="0"/>
        <v>0</v>
      </c>
      <c r="I61" s="17">
        <f t="shared" si="1"/>
        <v>327648700</v>
      </c>
      <c r="J61" s="17">
        <f t="shared" si="2"/>
        <v>168676615.32</v>
      </c>
      <c r="K61" s="44">
        <f t="shared" si="3"/>
        <v>51.48093531883385</v>
      </c>
      <c r="IC61" s="33"/>
      <c r="ID61" s="33"/>
      <c r="IE61" s="33"/>
      <c r="IF61" s="33"/>
      <c r="IG61" s="33"/>
      <c r="IH61" s="33"/>
      <c r="II61" s="33"/>
      <c r="IJ61" s="33"/>
      <c r="IK61" s="33"/>
    </row>
    <row r="62" spans="1:245" s="34" customFormat="1" ht="19.5" customHeight="1">
      <c r="A62" s="53" t="s">
        <v>49</v>
      </c>
      <c r="B62" s="54" t="s">
        <v>50</v>
      </c>
      <c r="C62" s="17">
        <v>71771200</v>
      </c>
      <c r="D62" s="17">
        <v>32458777.79</v>
      </c>
      <c r="E62" s="44">
        <f t="shared" si="4"/>
        <v>45.22535193782464</v>
      </c>
      <c r="F62" s="17"/>
      <c r="G62" s="17"/>
      <c r="H62" s="44">
        <f t="shared" si="0"/>
        <v>0</v>
      </c>
      <c r="I62" s="17">
        <f t="shared" si="1"/>
        <v>71771200</v>
      </c>
      <c r="J62" s="17">
        <f t="shared" si="2"/>
        <v>32458777.79</v>
      </c>
      <c r="K62" s="44">
        <f t="shared" si="3"/>
        <v>45.22535193782464</v>
      </c>
      <c r="IC62" s="33"/>
      <c r="ID62" s="33"/>
      <c r="IE62" s="33"/>
      <c r="IF62" s="33"/>
      <c r="IG62" s="33"/>
      <c r="IH62" s="33"/>
      <c r="II62" s="33"/>
      <c r="IJ62" s="33"/>
      <c r="IK62" s="33"/>
    </row>
    <row r="63" spans="1:245" s="34" customFormat="1" ht="19.5" customHeight="1">
      <c r="A63" s="53" t="s">
        <v>51</v>
      </c>
      <c r="B63" s="54" t="s">
        <v>52</v>
      </c>
      <c r="C63" s="17">
        <v>254251800</v>
      </c>
      <c r="D63" s="17">
        <v>135262485.57</v>
      </c>
      <c r="E63" s="44">
        <f t="shared" si="4"/>
        <v>53.200207656346976</v>
      </c>
      <c r="F63" s="17"/>
      <c r="G63" s="17"/>
      <c r="H63" s="44">
        <f t="shared" si="0"/>
        <v>0</v>
      </c>
      <c r="I63" s="17">
        <f t="shared" si="1"/>
        <v>254251800</v>
      </c>
      <c r="J63" s="17">
        <f t="shared" si="2"/>
        <v>135262485.57</v>
      </c>
      <c r="K63" s="44">
        <f t="shared" si="3"/>
        <v>53.200207656346976</v>
      </c>
      <c r="IC63" s="33"/>
      <c r="ID63" s="33"/>
      <c r="IE63" s="33"/>
      <c r="IF63" s="33"/>
      <c r="IG63" s="33"/>
      <c r="IH63" s="33"/>
      <c r="II63" s="33"/>
      <c r="IJ63" s="33"/>
      <c r="IK63" s="33"/>
    </row>
    <row r="64" spans="1:245" s="34" customFormat="1" ht="72" customHeight="1">
      <c r="A64" s="53">
        <v>18050500</v>
      </c>
      <c r="B64" s="54" t="s">
        <v>108</v>
      </c>
      <c r="C64" s="17">
        <v>1625700</v>
      </c>
      <c r="D64" s="17">
        <v>955351.96</v>
      </c>
      <c r="E64" s="44">
        <f t="shared" si="4"/>
        <v>58.76557544442393</v>
      </c>
      <c r="F64" s="17"/>
      <c r="G64" s="17"/>
      <c r="H64" s="44">
        <f t="shared" si="0"/>
        <v>0</v>
      </c>
      <c r="I64" s="17">
        <f t="shared" si="1"/>
        <v>1625700</v>
      </c>
      <c r="J64" s="17">
        <f t="shared" si="2"/>
        <v>955351.96</v>
      </c>
      <c r="K64" s="44">
        <f t="shared" si="3"/>
        <v>58.76557544442393</v>
      </c>
      <c r="IC64" s="33"/>
      <c r="ID64" s="33"/>
      <c r="IE64" s="33"/>
      <c r="IF64" s="33"/>
      <c r="IG64" s="33"/>
      <c r="IH64" s="33"/>
      <c r="II64" s="33"/>
      <c r="IJ64" s="33"/>
      <c r="IK64" s="33"/>
    </row>
    <row r="65" spans="1:245" s="20" customFormat="1" ht="19.5" customHeight="1">
      <c r="A65" s="88">
        <v>19000000</v>
      </c>
      <c r="B65" s="18" t="s">
        <v>5</v>
      </c>
      <c r="C65" s="12">
        <f>C66</f>
        <v>0</v>
      </c>
      <c r="D65" s="12"/>
      <c r="E65" s="41">
        <f t="shared" si="4"/>
        <v>0</v>
      </c>
      <c r="F65" s="12">
        <f>F66</f>
        <v>3130100</v>
      </c>
      <c r="G65" s="12">
        <f>G66</f>
        <v>869342.41</v>
      </c>
      <c r="H65" s="41">
        <f t="shared" si="0"/>
        <v>27.773630554934346</v>
      </c>
      <c r="I65" s="12">
        <f t="shared" si="1"/>
        <v>3130100</v>
      </c>
      <c r="J65" s="12">
        <f t="shared" si="2"/>
        <v>869342.41</v>
      </c>
      <c r="K65" s="41">
        <f t="shared" si="3"/>
        <v>27.773630554934346</v>
      </c>
      <c r="IC65" s="19"/>
      <c r="ID65" s="19"/>
      <c r="IE65" s="19"/>
      <c r="IF65" s="19"/>
      <c r="IG65" s="19"/>
      <c r="IH65" s="19"/>
      <c r="II65" s="19"/>
      <c r="IJ65" s="19"/>
      <c r="IK65" s="19"/>
    </row>
    <row r="66" spans="1:245" s="20" customFormat="1" ht="19.5" customHeight="1">
      <c r="A66" s="88" t="s">
        <v>53</v>
      </c>
      <c r="B66" s="18" t="s">
        <v>54</v>
      </c>
      <c r="C66" s="12">
        <f>C67+C68+C69</f>
        <v>0</v>
      </c>
      <c r="D66" s="12"/>
      <c r="E66" s="41">
        <f t="shared" si="4"/>
        <v>0</v>
      </c>
      <c r="F66" s="12">
        <f>F67+F68+F69</f>
        <v>3130100</v>
      </c>
      <c r="G66" s="12">
        <f>G67+G68+G69</f>
        <v>869342.41</v>
      </c>
      <c r="H66" s="41">
        <f t="shared" si="0"/>
        <v>27.773630554934346</v>
      </c>
      <c r="I66" s="12">
        <f t="shared" si="1"/>
        <v>3130100</v>
      </c>
      <c r="J66" s="12">
        <f t="shared" si="2"/>
        <v>869342.41</v>
      </c>
      <c r="K66" s="41">
        <f t="shared" si="3"/>
        <v>27.773630554934346</v>
      </c>
      <c r="IC66" s="19"/>
      <c r="ID66" s="19"/>
      <c r="IE66" s="19"/>
      <c r="IF66" s="19"/>
      <c r="IG66" s="19"/>
      <c r="IH66" s="19"/>
      <c r="II66" s="19"/>
      <c r="IJ66" s="19"/>
      <c r="IK66" s="19"/>
    </row>
    <row r="67" spans="1:245" s="34" customFormat="1" ht="78" customHeight="1">
      <c r="A67" s="53" t="s">
        <v>55</v>
      </c>
      <c r="B67" s="54" t="s">
        <v>136</v>
      </c>
      <c r="C67" s="17"/>
      <c r="D67" s="17"/>
      <c r="E67" s="44">
        <f t="shared" si="4"/>
        <v>0</v>
      </c>
      <c r="F67" s="17">
        <v>1975100</v>
      </c>
      <c r="G67" s="17">
        <v>544801.33</v>
      </c>
      <c r="H67" s="44">
        <f t="shared" si="0"/>
        <v>27.583480836413344</v>
      </c>
      <c r="I67" s="17">
        <f t="shared" si="1"/>
        <v>1975100</v>
      </c>
      <c r="J67" s="17">
        <f t="shared" si="2"/>
        <v>544801.33</v>
      </c>
      <c r="K67" s="44">
        <f t="shared" si="3"/>
        <v>27.583480836413344</v>
      </c>
      <c r="IC67" s="33"/>
      <c r="ID67" s="33"/>
      <c r="IE67" s="33"/>
      <c r="IF67" s="33"/>
      <c r="IG67" s="33"/>
      <c r="IH67" s="33"/>
      <c r="II67" s="33"/>
      <c r="IJ67" s="33"/>
      <c r="IK67" s="33"/>
    </row>
    <row r="68" spans="1:245" s="34" customFormat="1" ht="40.5" customHeight="1">
      <c r="A68" s="53">
        <v>19010200</v>
      </c>
      <c r="B68" s="54" t="s">
        <v>56</v>
      </c>
      <c r="C68" s="17"/>
      <c r="D68" s="17"/>
      <c r="E68" s="44">
        <f t="shared" si="4"/>
        <v>0</v>
      </c>
      <c r="F68" s="17">
        <v>385000</v>
      </c>
      <c r="G68" s="17">
        <v>276186.94</v>
      </c>
      <c r="H68" s="44">
        <f t="shared" si="0"/>
        <v>71.73686753246753</v>
      </c>
      <c r="I68" s="17">
        <f t="shared" si="1"/>
        <v>385000</v>
      </c>
      <c r="J68" s="17">
        <f t="shared" si="2"/>
        <v>276186.94</v>
      </c>
      <c r="K68" s="44">
        <f t="shared" si="3"/>
        <v>71.73686753246753</v>
      </c>
      <c r="IC68" s="33"/>
      <c r="ID68" s="33"/>
      <c r="IE68" s="33"/>
      <c r="IF68" s="33"/>
      <c r="IG68" s="33"/>
      <c r="IH68" s="33"/>
      <c r="II68" s="33"/>
      <c r="IJ68" s="33"/>
      <c r="IK68" s="33"/>
    </row>
    <row r="69" spans="1:245" s="34" customFormat="1" ht="51" customHeight="1">
      <c r="A69" s="53">
        <v>19010300</v>
      </c>
      <c r="B69" s="54" t="s">
        <v>57</v>
      </c>
      <c r="C69" s="17"/>
      <c r="D69" s="17"/>
      <c r="E69" s="44">
        <f t="shared" si="4"/>
        <v>0</v>
      </c>
      <c r="F69" s="17">
        <v>770000</v>
      </c>
      <c r="G69" s="17">
        <v>48354.14</v>
      </c>
      <c r="H69" s="44">
        <f t="shared" si="0"/>
        <v>6.2797584415584415</v>
      </c>
      <c r="I69" s="17">
        <f t="shared" si="1"/>
        <v>770000</v>
      </c>
      <c r="J69" s="17">
        <f t="shared" si="2"/>
        <v>48354.14</v>
      </c>
      <c r="K69" s="44">
        <f t="shared" si="3"/>
        <v>6.2797584415584415</v>
      </c>
      <c r="IC69" s="33"/>
      <c r="ID69" s="33"/>
      <c r="IE69" s="33"/>
      <c r="IF69" s="33"/>
      <c r="IG69" s="33"/>
      <c r="IH69" s="33"/>
      <c r="II69" s="33"/>
      <c r="IJ69" s="33"/>
      <c r="IK69" s="33"/>
    </row>
    <row r="70" spans="1:245" s="16" customFormat="1" ht="19.5" customHeight="1">
      <c r="A70" s="88">
        <v>20000000</v>
      </c>
      <c r="B70" s="21" t="s">
        <v>6</v>
      </c>
      <c r="C70" s="12">
        <f>C71+C83+C97+C108</f>
        <v>83760077</v>
      </c>
      <c r="D70" s="12">
        <f>D71+D83+D97+D108</f>
        <v>62400699.22</v>
      </c>
      <c r="E70" s="41">
        <f t="shared" si="4"/>
        <v>74.49933363838717</v>
      </c>
      <c r="F70" s="12">
        <f>F99+F107+F108+F103+F71</f>
        <v>101540430</v>
      </c>
      <c r="G70" s="12">
        <f>G99+G107+G108+G103+G71</f>
        <v>62475074.90999999</v>
      </c>
      <c r="H70" s="41">
        <f t="shared" si="0"/>
        <v>61.527290075490114</v>
      </c>
      <c r="I70" s="12">
        <f t="shared" si="1"/>
        <v>185300507</v>
      </c>
      <c r="J70" s="12">
        <f t="shared" si="2"/>
        <v>124875774.13</v>
      </c>
      <c r="K70" s="41">
        <f t="shared" si="3"/>
        <v>67.3909511375487</v>
      </c>
      <c r="IC70" s="15"/>
      <c r="ID70" s="15"/>
      <c r="IE70" s="15"/>
      <c r="IF70" s="15"/>
      <c r="IG70" s="15"/>
      <c r="IH70" s="15"/>
      <c r="II70" s="15"/>
      <c r="IJ70" s="15"/>
      <c r="IK70" s="15"/>
    </row>
    <row r="71" spans="1:245" s="20" customFormat="1" ht="19.5" customHeight="1">
      <c r="A71" s="88">
        <v>21000000</v>
      </c>
      <c r="B71" s="18" t="s">
        <v>7</v>
      </c>
      <c r="C71" s="12">
        <f>C72+C75+C74</f>
        <v>1555830</v>
      </c>
      <c r="D71" s="12">
        <f>D72+D75+D74</f>
        <v>1255529.9700000002</v>
      </c>
      <c r="E71" s="41">
        <f t="shared" si="4"/>
        <v>80.69840342453868</v>
      </c>
      <c r="F71" s="12">
        <f>F82</f>
        <v>0</v>
      </c>
      <c r="G71" s="12"/>
      <c r="H71" s="41">
        <f t="shared" si="0"/>
        <v>0</v>
      </c>
      <c r="I71" s="12">
        <f t="shared" si="1"/>
        <v>1555830</v>
      </c>
      <c r="J71" s="12">
        <f t="shared" si="2"/>
        <v>1255529.9700000002</v>
      </c>
      <c r="K71" s="41">
        <f t="shared" si="3"/>
        <v>80.69840342453868</v>
      </c>
      <c r="IC71" s="19"/>
      <c r="ID71" s="19"/>
      <c r="IE71" s="19"/>
      <c r="IF71" s="19"/>
      <c r="IG71" s="19"/>
      <c r="IH71" s="19"/>
      <c r="II71" s="19"/>
      <c r="IJ71" s="19"/>
      <c r="IK71" s="19"/>
    </row>
    <row r="72" spans="1:245" s="3" customFormat="1" ht="97.5" customHeight="1">
      <c r="A72" s="14" t="s">
        <v>58</v>
      </c>
      <c r="B72" s="4" t="s">
        <v>126</v>
      </c>
      <c r="C72" s="1">
        <f>C73</f>
        <v>96430</v>
      </c>
      <c r="D72" s="1">
        <f>D73</f>
        <v>189650</v>
      </c>
      <c r="E72" s="42">
        <f t="shared" si="4"/>
        <v>196.67116042725291</v>
      </c>
      <c r="F72" s="1"/>
      <c r="G72" s="1"/>
      <c r="H72" s="42">
        <f t="shared" si="0"/>
        <v>0</v>
      </c>
      <c r="I72" s="1">
        <f t="shared" si="1"/>
        <v>96430</v>
      </c>
      <c r="J72" s="1">
        <f t="shared" si="2"/>
        <v>189650</v>
      </c>
      <c r="K72" s="44">
        <f t="shared" si="3"/>
        <v>196.67116042725291</v>
      </c>
      <c r="IC72" s="2"/>
      <c r="ID72" s="2"/>
      <c r="IE72" s="2"/>
      <c r="IF72" s="2"/>
      <c r="IG72" s="2"/>
      <c r="IH72" s="2"/>
      <c r="II72" s="2"/>
      <c r="IJ72" s="2"/>
      <c r="IK72" s="2"/>
    </row>
    <row r="73" spans="1:245" s="34" customFormat="1" ht="54" customHeight="1">
      <c r="A73" s="53" t="s">
        <v>59</v>
      </c>
      <c r="B73" s="54" t="s">
        <v>60</v>
      </c>
      <c r="C73" s="17">
        <v>96430</v>
      </c>
      <c r="D73" s="17">
        <v>189650</v>
      </c>
      <c r="E73" s="44">
        <f t="shared" si="4"/>
        <v>196.67116042725291</v>
      </c>
      <c r="F73" s="17"/>
      <c r="G73" s="17"/>
      <c r="H73" s="44">
        <f t="shared" si="0"/>
        <v>0</v>
      </c>
      <c r="I73" s="17">
        <f t="shared" si="1"/>
        <v>96430</v>
      </c>
      <c r="J73" s="17">
        <f t="shared" si="2"/>
        <v>189650</v>
      </c>
      <c r="K73" s="44">
        <f t="shared" si="3"/>
        <v>196.67116042725291</v>
      </c>
      <c r="IC73" s="33"/>
      <c r="ID73" s="33"/>
      <c r="IE73" s="33"/>
      <c r="IF73" s="33"/>
      <c r="IG73" s="33"/>
      <c r="IH73" s="33"/>
      <c r="II73" s="33"/>
      <c r="IJ73" s="33"/>
      <c r="IK73" s="33"/>
    </row>
    <row r="74" spans="1:245" s="100" customFormat="1" ht="27" customHeight="1" hidden="1">
      <c r="A74" s="96">
        <v>21050000</v>
      </c>
      <c r="B74" s="97" t="s">
        <v>116</v>
      </c>
      <c r="C74" s="98"/>
      <c r="D74" s="98"/>
      <c r="E74" s="99">
        <f t="shared" si="4"/>
        <v>0</v>
      </c>
      <c r="F74" s="98"/>
      <c r="G74" s="98"/>
      <c r="H74" s="99">
        <f t="shared" si="0"/>
        <v>0</v>
      </c>
      <c r="I74" s="98">
        <f t="shared" si="1"/>
        <v>0</v>
      </c>
      <c r="J74" s="98">
        <f t="shared" si="2"/>
        <v>0</v>
      </c>
      <c r="K74" s="99">
        <f t="shared" si="3"/>
        <v>0</v>
      </c>
      <c r="IC74" s="101"/>
      <c r="ID74" s="101"/>
      <c r="IE74" s="101"/>
      <c r="IF74" s="101"/>
      <c r="IG74" s="101"/>
      <c r="IH74" s="101"/>
      <c r="II74" s="101"/>
      <c r="IJ74" s="101"/>
      <c r="IK74" s="101"/>
    </row>
    <row r="75" spans="1:245" s="3" customFormat="1" ht="19.5" customHeight="1">
      <c r="A75" s="14" t="s">
        <v>61</v>
      </c>
      <c r="B75" s="4" t="s">
        <v>62</v>
      </c>
      <c r="C75" s="1">
        <f>C78+C77+C76+C79+C80+C82+C81</f>
        <v>1459400</v>
      </c>
      <c r="D75" s="1">
        <f>D78+D77+D76+D79+D80+D82+D81</f>
        <v>1065879.9700000002</v>
      </c>
      <c r="E75" s="42">
        <f t="shared" si="4"/>
        <v>73.03549198300672</v>
      </c>
      <c r="F75" s="1"/>
      <c r="G75" s="1"/>
      <c r="H75" s="42">
        <f t="shared" si="0"/>
        <v>0</v>
      </c>
      <c r="I75" s="1">
        <f>C75+F75</f>
        <v>1459400</v>
      </c>
      <c r="J75" s="1">
        <f t="shared" si="2"/>
        <v>1065879.9700000002</v>
      </c>
      <c r="K75" s="42">
        <f t="shared" si="3"/>
        <v>73.03549198300672</v>
      </c>
      <c r="IC75" s="2"/>
      <c r="ID75" s="2"/>
      <c r="IE75" s="2"/>
      <c r="IF75" s="2"/>
      <c r="IG75" s="2"/>
      <c r="IH75" s="2"/>
      <c r="II75" s="2"/>
      <c r="IJ75" s="2"/>
      <c r="IK75" s="2"/>
    </row>
    <row r="76" spans="1:245" s="3" customFormat="1" ht="15" customHeight="1" hidden="1">
      <c r="A76" s="14">
        <v>21080500</v>
      </c>
      <c r="B76" s="4" t="s">
        <v>66</v>
      </c>
      <c r="C76" s="1"/>
      <c r="D76" s="1"/>
      <c r="E76" s="42">
        <f t="shared" si="4"/>
        <v>0</v>
      </c>
      <c r="F76" s="1"/>
      <c r="G76" s="1"/>
      <c r="H76" s="42">
        <f t="shared" si="0"/>
        <v>0</v>
      </c>
      <c r="I76" s="1">
        <f t="shared" si="1"/>
        <v>0</v>
      </c>
      <c r="J76" s="1">
        <f t="shared" si="2"/>
        <v>0</v>
      </c>
      <c r="K76" s="42">
        <f t="shared" si="3"/>
        <v>0</v>
      </c>
      <c r="IC76" s="2"/>
      <c r="ID76" s="2"/>
      <c r="IE76" s="2"/>
      <c r="IF76" s="2"/>
      <c r="IG76" s="2"/>
      <c r="IH76" s="2"/>
      <c r="II76" s="2"/>
      <c r="IJ76" s="2"/>
      <c r="IK76" s="2"/>
    </row>
    <row r="77" spans="1:245" s="3" customFormat="1" ht="63.75" customHeight="1" hidden="1">
      <c r="A77" s="14">
        <v>21080900</v>
      </c>
      <c r="B77" s="4" t="s">
        <v>63</v>
      </c>
      <c r="C77" s="1"/>
      <c r="D77" s="1"/>
      <c r="E77" s="42">
        <f t="shared" si="4"/>
        <v>0</v>
      </c>
      <c r="F77" s="1"/>
      <c r="G77" s="1"/>
      <c r="H77" s="42">
        <f t="shared" si="0"/>
        <v>0</v>
      </c>
      <c r="I77" s="1">
        <f t="shared" si="1"/>
        <v>0</v>
      </c>
      <c r="J77" s="1">
        <f t="shared" si="2"/>
        <v>0</v>
      </c>
      <c r="K77" s="42">
        <f t="shared" si="3"/>
        <v>0</v>
      </c>
      <c r="IC77" s="2"/>
      <c r="ID77" s="2"/>
      <c r="IE77" s="2"/>
      <c r="IF77" s="2"/>
      <c r="IG77" s="2"/>
      <c r="IH77" s="2"/>
      <c r="II77" s="2"/>
      <c r="IJ77" s="2"/>
      <c r="IK77" s="2"/>
    </row>
    <row r="78" spans="1:245" s="3" customFormat="1" ht="19.5" customHeight="1">
      <c r="A78" s="14" t="s">
        <v>64</v>
      </c>
      <c r="B78" s="4" t="s">
        <v>65</v>
      </c>
      <c r="C78" s="1">
        <v>661400</v>
      </c>
      <c r="D78" s="1">
        <v>434457.64</v>
      </c>
      <c r="E78" s="42">
        <f t="shared" si="4"/>
        <v>65.68757786513456</v>
      </c>
      <c r="F78" s="1"/>
      <c r="G78" s="1"/>
      <c r="H78" s="42">
        <f t="shared" si="0"/>
        <v>0</v>
      </c>
      <c r="I78" s="1">
        <f t="shared" si="1"/>
        <v>661400</v>
      </c>
      <c r="J78" s="1">
        <f t="shared" si="2"/>
        <v>434457.64</v>
      </c>
      <c r="K78" s="42">
        <f t="shared" si="3"/>
        <v>65.68757786513456</v>
      </c>
      <c r="IC78" s="2"/>
      <c r="ID78" s="2"/>
      <c r="IE78" s="2"/>
      <c r="IF78" s="2"/>
      <c r="IG78" s="2"/>
      <c r="IH78" s="2"/>
      <c r="II78" s="2"/>
      <c r="IJ78" s="2"/>
      <c r="IK78" s="2"/>
    </row>
    <row r="79" spans="1:245" s="34" customFormat="1" ht="84">
      <c r="A79" s="53">
        <v>21081500</v>
      </c>
      <c r="B79" s="54" t="s">
        <v>167</v>
      </c>
      <c r="C79" s="17">
        <v>762300</v>
      </c>
      <c r="D79" s="17">
        <v>421906.66</v>
      </c>
      <c r="E79" s="44">
        <f t="shared" si="4"/>
        <v>55.34653810835629</v>
      </c>
      <c r="F79" s="17"/>
      <c r="G79" s="17"/>
      <c r="H79" s="44">
        <f t="shared" si="0"/>
        <v>0</v>
      </c>
      <c r="I79" s="17">
        <f t="shared" si="1"/>
        <v>762300</v>
      </c>
      <c r="J79" s="17">
        <f t="shared" si="2"/>
        <v>421906.66</v>
      </c>
      <c r="K79" s="44">
        <f t="shared" si="3"/>
        <v>55.34653810835629</v>
      </c>
      <c r="IC79" s="33"/>
      <c r="ID79" s="33"/>
      <c r="IE79" s="33"/>
      <c r="IF79" s="33"/>
      <c r="IG79" s="33"/>
      <c r="IH79" s="33"/>
      <c r="II79" s="33"/>
      <c r="IJ79" s="33"/>
      <c r="IK79" s="33"/>
    </row>
    <row r="80" spans="1:245" s="34" customFormat="1" ht="19.5" customHeight="1">
      <c r="A80" s="53">
        <v>21081700</v>
      </c>
      <c r="B80" s="54" t="s">
        <v>128</v>
      </c>
      <c r="C80" s="17">
        <v>20700</v>
      </c>
      <c r="D80" s="17">
        <v>13553.17</v>
      </c>
      <c r="E80" s="44">
        <f t="shared" si="4"/>
        <v>65.47425120772947</v>
      </c>
      <c r="F80" s="17"/>
      <c r="G80" s="17"/>
      <c r="H80" s="44">
        <f t="shared" si="0"/>
        <v>0</v>
      </c>
      <c r="I80" s="17">
        <f t="shared" si="1"/>
        <v>20700</v>
      </c>
      <c r="J80" s="17">
        <f t="shared" si="2"/>
        <v>13553.17</v>
      </c>
      <c r="K80" s="44">
        <f t="shared" si="3"/>
        <v>65.47425120772947</v>
      </c>
      <c r="IC80" s="33"/>
      <c r="ID80" s="33"/>
      <c r="IE80" s="33"/>
      <c r="IF80" s="33"/>
      <c r="IG80" s="33"/>
      <c r="IH80" s="33"/>
      <c r="II80" s="33"/>
      <c r="IJ80" s="33"/>
      <c r="IK80" s="33"/>
    </row>
    <row r="81" spans="1:245" s="34" customFormat="1" ht="63.75" customHeight="1">
      <c r="A81" s="53">
        <v>21081800</v>
      </c>
      <c r="B81" s="54" t="s">
        <v>166</v>
      </c>
      <c r="C81" s="17"/>
      <c r="D81" s="17">
        <v>184572.5</v>
      </c>
      <c r="E81" s="44"/>
      <c r="F81" s="17"/>
      <c r="G81" s="17"/>
      <c r="H81" s="44"/>
      <c r="I81" s="17">
        <f>C81+F81</f>
        <v>0</v>
      </c>
      <c r="J81" s="17">
        <f>D81+G81</f>
        <v>184572.5</v>
      </c>
      <c r="K81" s="44"/>
      <c r="IC81" s="33"/>
      <c r="ID81" s="33"/>
      <c r="IE81" s="33"/>
      <c r="IF81" s="33"/>
      <c r="IG81" s="33"/>
      <c r="IH81" s="33"/>
      <c r="II81" s="33"/>
      <c r="IJ81" s="33"/>
      <c r="IK81" s="33"/>
    </row>
    <row r="82" spans="1:245" s="3" customFormat="1" ht="97.5" customHeight="1">
      <c r="A82" s="53" t="s">
        <v>152</v>
      </c>
      <c r="B82" s="54" t="s">
        <v>153</v>
      </c>
      <c r="C82" s="1">
        <v>15000</v>
      </c>
      <c r="D82" s="17">
        <v>11390</v>
      </c>
      <c r="E82" s="42">
        <f t="shared" si="4"/>
        <v>75.93333333333334</v>
      </c>
      <c r="F82" s="1"/>
      <c r="G82" s="1"/>
      <c r="H82" s="42">
        <f t="shared" si="0"/>
        <v>0</v>
      </c>
      <c r="I82" s="1">
        <f t="shared" si="1"/>
        <v>15000</v>
      </c>
      <c r="J82" s="1">
        <f t="shared" si="2"/>
        <v>11390</v>
      </c>
      <c r="K82" s="42">
        <f t="shared" si="3"/>
        <v>75.93333333333334</v>
      </c>
      <c r="IC82" s="2"/>
      <c r="ID82" s="2"/>
      <c r="IE82" s="2"/>
      <c r="IF82" s="2"/>
      <c r="IG82" s="2"/>
      <c r="IH82" s="2"/>
      <c r="II82" s="2"/>
      <c r="IJ82" s="2"/>
      <c r="IK82" s="2"/>
    </row>
    <row r="83" spans="1:245" s="20" customFormat="1" ht="27.75">
      <c r="A83" s="88">
        <v>22000000</v>
      </c>
      <c r="B83" s="18" t="s">
        <v>8</v>
      </c>
      <c r="C83" s="12">
        <f>C89+C91+C84+C96</f>
        <v>80788700</v>
      </c>
      <c r="D83" s="12">
        <f>D89+D91+D84+D96</f>
        <v>55949605.91</v>
      </c>
      <c r="E83" s="41">
        <f t="shared" si="4"/>
        <v>69.25424707910884</v>
      </c>
      <c r="F83" s="12"/>
      <c r="G83" s="12"/>
      <c r="H83" s="41">
        <f t="shared" si="0"/>
        <v>0</v>
      </c>
      <c r="I83" s="12">
        <f>I89+I91+I84+I96</f>
        <v>80788700</v>
      </c>
      <c r="J83" s="12">
        <f>J89+J91+J84+J96</f>
        <v>55949605.91</v>
      </c>
      <c r="K83" s="41">
        <f t="shared" si="3"/>
        <v>69.25424707910884</v>
      </c>
      <c r="IC83" s="19"/>
      <c r="ID83" s="19"/>
      <c r="IE83" s="19"/>
      <c r="IF83" s="19"/>
      <c r="IG83" s="19"/>
      <c r="IH83" s="19"/>
      <c r="II83" s="19"/>
      <c r="IJ83" s="19"/>
      <c r="IK83" s="19"/>
    </row>
    <row r="84" spans="1:245" s="20" customFormat="1" ht="19.5" customHeight="1">
      <c r="A84" s="48" t="s">
        <v>111</v>
      </c>
      <c r="B84" s="18" t="s">
        <v>112</v>
      </c>
      <c r="C84" s="12">
        <f>C86+C85+C87+C88</f>
        <v>20640000</v>
      </c>
      <c r="D84" s="12">
        <f>D86+D85+D87+D88</f>
        <v>10009097.94</v>
      </c>
      <c r="E84" s="41">
        <f t="shared" si="4"/>
        <v>48.493691569767435</v>
      </c>
      <c r="F84" s="12"/>
      <c r="G84" s="12"/>
      <c r="H84" s="41">
        <f t="shared" si="0"/>
        <v>0</v>
      </c>
      <c r="I84" s="12">
        <f t="shared" si="1"/>
        <v>20640000</v>
      </c>
      <c r="J84" s="12">
        <f t="shared" si="2"/>
        <v>10009097.94</v>
      </c>
      <c r="K84" s="41">
        <f t="shared" si="3"/>
        <v>48.493691569767435</v>
      </c>
      <c r="IC84" s="19"/>
      <c r="ID84" s="19"/>
      <c r="IE84" s="19"/>
      <c r="IF84" s="19"/>
      <c r="IG84" s="19"/>
      <c r="IH84" s="19"/>
      <c r="II84" s="19"/>
      <c r="IJ84" s="19"/>
      <c r="IK84" s="19"/>
    </row>
    <row r="85" spans="1:245" s="34" customFormat="1" ht="44.25" customHeight="1">
      <c r="A85" s="65">
        <v>22010300</v>
      </c>
      <c r="B85" s="66" t="s">
        <v>117</v>
      </c>
      <c r="C85" s="17">
        <v>500000</v>
      </c>
      <c r="D85" s="17">
        <v>247071.3</v>
      </c>
      <c r="E85" s="44">
        <f t="shared" si="4"/>
        <v>49.41426</v>
      </c>
      <c r="F85" s="17"/>
      <c r="G85" s="17"/>
      <c r="H85" s="44">
        <f t="shared" si="0"/>
        <v>0</v>
      </c>
      <c r="I85" s="17">
        <f t="shared" si="1"/>
        <v>500000</v>
      </c>
      <c r="J85" s="17">
        <f t="shared" si="2"/>
        <v>247071.3</v>
      </c>
      <c r="K85" s="44">
        <f t="shared" si="3"/>
        <v>49.41426</v>
      </c>
      <c r="IC85" s="33"/>
      <c r="ID85" s="33"/>
      <c r="IE85" s="33"/>
      <c r="IF85" s="33"/>
      <c r="IG85" s="33"/>
      <c r="IH85" s="33"/>
      <c r="II85" s="33"/>
      <c r="IJ85" s="33"/>
      <c r="IK85" s="33"/>
    </row>
    <row r="86" spans="1:245" s="34" customFormat="1" ht="24" customHeight="1">
      <c r="A86" s="53">
        <v>22012500</v>
      </c>
      <c r="B86" s="54" t="s">
        <v>113</v>
      </c>
      <c r="C86" s="17">
        <v>18900000</v>
      </c>
      <c r="D86" s="17">
        <v>9142231.87</v>
      </c>
      <c r="E86" s="44">
        <f t="shared" si="4"/>
        <v>48.371597195767194</v>
      </c>
      <c r="F86" s="17"/>
      <c r="G86" s="17"/>
      <c r="H86" s="44">
        <f t="shared" si="0"/>
        <v>0</v>
      </c>
      <c r="I86" s="17">
        <f t="shared" si="1"/>
        <v>18900000</v>
      </c>
      <c r="J86" s="17">
        <f t="shared" si="2"/>
        <v>9142231.87</v>
      </c>
      <c r="K86" s="44">
        <f t="shared" si="3"/>
        <v>48.371597195767194</v>
      </c>
      <c r="IC86" s="33"/>
      <c r="ID86" s="33"/>
      <c r="IE86" s="33"/>
      <c r="IF86" s="33"/>
      <c r="IG86" s="33"/>
      <c r="IH86" s="33"/>
      <c r="II86" s="33"/>
      <c r="IJ86" s="33"/>
      <c r="IK86" s="33"/>
    </row>
    <row r="87" spans="1:245" s="34" customFormat="1" ht="35.25" customHeight="1">
      <c r="A87" s="53">
        <v>22012600</v>
      </c>
      <c r="B87" s="66" t="s">
        <v>118</v>
      </c>
      <c r="C87" s="17">
        <v>1200000</v>
      </c>
      <c r="D87" s="17">
        <v>563524.77</v>
      </c>
      <c r="E87" s="44">
        <f t="shared" si="4"/>
        <v>46.9603975</v>
      </c>
      <c r="F87" s="17"/>
      <c r="G87" s="17"/>
      <c r="H87" s="44">
        <f aca="true" t="shared" si="5" ref="H87:H131">_xlfn.IFERROR(G87/F87*100,0)</f>
        <v>0</v>
      </c>
      <c r="I87" s="17">
        <f aca="true" t="shared" si="6" ref="I87:I131">C87+F87</f>
        <v>1200000</v>
      </c>
      <c r="J87" s="17">
        <f aca="true" t="shared" si="7" ref="J87:J131">D87+G87</f>
        <v>563524.77</v>
      </c>
      <c r="K87" s="44">
        <f aca="true" t="shared" si="8" ref="K87:K131">_xlfn.IFERROR(J87/I87*100,0)</f>
        <v>46.9603975</v>
      </c>
      <c r="IC87" s="33"/>
      <c r="ID87" s="33"/>
      <c r="IE87" s="33"/>
      <c r="IF87" s="33"/>
      <c r="IG87" s="33"/>
      <c r="IH87" s="33"/>
      <c r="II87" s="33"/>
      <c r="IJ87" s="33"/>
      <c r="IK87" s="33"/>
    </row>
    <row r="88" spans="1:245" s="34" customFormat="1" ht="90" customHeight="1">
      <c r="A88" s="53">
        <v>22012900</v>
      </c>
      <c r="B88" s="66" t="s">
        <v>119</v>
      </c>
      <c r="C88" s="17">
        <v>40000</v>
      </c>
      <c r="D88" s="17">
        <v>56270</v>
      </c>
      <c r="E88" s="44">
        <f aca="true" t="shared" si="9" ref="E88:E132">_xlfn.IFERROR(D88/C88*100,0)</f>
        <v>140.67499999999998</v>
      </c>
      <c r="F88" s="17"/>
      <c r="G88" s="17"/>
      <c r="H88" s="44">
        <f t="shared" si="5"/>
        <v>0</v>
      </c>
      <c r="I88" s="17">
        <f t="shared" si="6"/>
        <v>40000</v>
      </c>
      <c r="J88" s="17">
        <f t="shared" si="7"/>
        <v>56270</v>
      </c>
      <c r="K88" s="44">
        <f t="shared" si="8"/>
        <v>140.67499999999998</v>
      </c>
      <c r="IC88" s="33"/>
      <c r="ID88" s="33"/>
      <c r="IE88" s="33"/>
      <c r="IF88" s="33"/>
      <c r="IG88" s="33"/>
      <c r="IH88" s="33"/>
      <c r="II88" s="33"/>
      <c r="IJ88" s="33"/>
      <c r="IK88" s="33"/>
    </row>
    <row r="89" spans="1:245" s="20" customFormat="1" ht="42">
      <c r="A89" s="88" t="s">
        <v>67</v>
      </c>
      <c r="B89" s="18" t="s">
        <v>68</v>
      </c>
      <c r="C89" s="12">
        <f>C90</f>
        <v>60000000</v>
      </c>
      <c r="D89" s="12">
        <f>D90</f>
        <v>45866177.73</v>
      </c>
      <c r="E89" s="41">
        <f t="shared" si="9"/>
        <v>76.44362955</v>
      </c>
      <c r="F89" s="12"/>
      <c r="G89" s="12"/>
      <c r="H89" s="41">
        <f t="shared" si="5"/>
        <v>0</v>
      </c>
      <c r="I89" s="12">
        <f t="shared" si="6"/>
        <v>60000000</v>
      </c>
      <c r="J89" s="12">
        <f t="shared" si="7"/>
        <v>45866177.73</v>
      </c>
      <c r="K89" s="41">
        <f t="shared" si="8"/>
        <v>76.44362955</v>
      </c>
      <c r="IC89" s="19"/>
      <c r="ID89" s="19"/>
      <c r="IE89" s="19"/>
      <c r="IF89" s="19"/>
      <c r="IG89" s="19"/>
      <c r="IH89" s="19"/>
      <c r="II89" s="19"/>
      <c r="IJ89" s="19"/>
      <c r="IK89" s="19"/>
    </row>
    <row r="90" spans="1:245" s="34" customFormat="1" ht="48.75" customHeight="1">
      <c r="A90" s="53" t="s">
        <v>69</v>
      </c>
      <c r="B90" s="54" t="s">
        <v>159</v>
      </c>
      <c r="C90" s="17">
        <v>60000000</v>
      </c>
      <c r="D90" s="17">
        <v>45866177.73</v>
      </c>
      <c r="E90" s="44">
        <f t="shared" si="9"/>
        <v>76.44362955</v>
      </c>
      <c r="F90" s="17"/>
      <c r="G90" s="17"/>
      <c r="H90" s="44">
        <f t="shared" si="5"/>
        <v>0</v>
      </c>
      <c r="I90" s="17">
        <f t="shared" si="6"/>
        <v>60000000</v>
      </c>
      <c r="J90" s="17">
        <f t="shared" si="7"/>
        <v>45866177.73</v>
      </c>
      <c r="K90" s="44">
        <f t="shared" si="8"/>
        <v>76.44362955</v>
      </c>
      <c r="IC90" s="33"/>
      <c r="ID90" s="33"/>
      <c r="IE90" s="33"/>
      <c r="IF90" s="33"/>
      <c r="IG90" s="33"/>
      <c r="IH90" s="33"/>
      <c r="II90" s="33"/>
      <c r="IJ90" s="33"/>
      <c r="IK90" s="33"/>
    </row>
    <row r="91" spans="1:245" s="20" customFormat="1" ht="19.5" customHeight="1">
      <c r="A91" s="88" t="s">
        <v>70</v>
      </c>
      <c r="B91" s="18" t="s">
        <v>71</v>
      </c>
      <c r="C91" s="9">
        <f>C92+C93+C94+C95</f>
        <v>148700</v>
      </c>
      <c r="D91" s="12">
        <f>D92+D93+D94+D95</f>
        <v>74330.23999999999</v>
      </c>
      <c r="E91" s="41">
        <f t="shared" si="9"/>
        <v>49.98671149966374</v>
      </c>
      <c r="F91" s="12"/>
      <c r="G91" s="12"/>
      <c r="H91" s="41">
        <f t="shared" si="5"/>
        <v>0</v>
      </c>
      <c r="I91" s="12">
        <f t="shared" si="6"/>
        <v>148700</v>
      </c>
      <c r="J91" s="12">
        <f t="shared" si="7"/>
        <v>74330.23999999999</v>
      </c>
      <c r="K91" s="41">
        <f t="shared" si="8"/>
        <v>49.98671149966374</v>
      </c>
      <c r="IC91" s="19"/>
      <c r="ID91" s="19"/>
      <c r="IE91" s="19"/>
      <c r="IF91" s="19"/>
      <c r="IG91" s="19"/>
      <c r="IH91" s="19"/>
      <c r="II91" s="19"/>
      <c r="IJ91" s="19"/>
      <c r="IK91" s="19"/>
    </row>
    <row r="92" spans="1:245" s="34" customFormat="1" ht="51.75" customHeight="1">
      <c r="A92" s="53" t="s">
        <v>72</v>
      </c>
      <c r="B92" s="54" t="s">
        <v>73</v>
      </c>
      <c r="C92" s="17">
        <v>61300</v>
      </c>
      <c r="D92" s="17">
        <v>30586.39</v>
      </c>
      <c r="E92" s="44">
        <f t="shared" si="9"/>
        <v>49.89623164763458</v>
      </c>
      <c r="F92" s="17"/>
      <c r="G92" s="17"/>
      <c r="H92" s="44">
        <f t="shared" si="5"/>
        <v>0</v>
      </c>
      <c r="I92" s="17">
        <f t="shared" si="6"/>
        <v>61300</v>
      </c>
      <c r="J92" s="17">
        <f t="shared" si="7"/>
        <v>30586.39</v>
      </c>
      <c r="K92" s="44">
        <f t="shared" si="8"/>
        <v>49.89623164763458</v>
      </c>
      <c r="IC92" s="33"/>
      <c r="ID92" s="33"/>
      <c r="IE92" s="33"/>
      <c r="IF92" s="33"/>
      <c r="IG92" s="33"/>
      <c r="IH92" s="33"/>
      <c r="II92" s="33"/>
      <c r="IJ92" s="33"/>
      <c r="IK92" s="33"/>
    </row>
    <row r="93" spans="1:245" s="34" customFormat="1" ht="19.5" customHeight="1">
      <c r="A93" s="53">
        <v>22090200</v>
      </c>
      <c r="B93" s="54" t="s">
        <v>114</v>
      </c>
      <c r="C93" s="17">
        <v>200</v>
      </c>
      <c r="D93" s="17"/>
      <c r="E93" s="44">
        <f t="shared" si="9"/>
        <v>0</v>
      </c>
      <c r="F93" s="17"/>
      <c r="G93" s="17"/>
      <c r="H93" s="44">
        <f t="shared" si="5"/>
        <v>0</v>
      </c>
      <c r="I93" s="17">
        <f t="shared" si="6"/>
        <v>200</v>
      </c>
      <c r="J93" s="17">
        <f t="shared" si="7"/>
        <v>0</v>
      </c>
      <c r="K93" s="93">
        <f t="shared" si="8"/>
        <v>0</v>
      </c>
      <c r="IC93" s="33"/>
      <c r="ID93" s="33"/>
      <c r="IE93" s="33"/>
      <c r="IF93" s="33"/>
      <c r="IG93" s="33"/>
      <c r="IH93" s="33"/>
      <c r="II93" s="33"/>
      <c r="IJ93" s="33"/>
      <c r="IK93" s="33"/>
    </row>
    <row r="94" spans="1:245" s="34" customFormat="1" ht="41.25" customHeight="1" hidden="1">
      <c r="A94" s="53">
        <v>22090300</v>
      </c>
      <c r="B94" s="54" t="s">
        <v>115</v>
      </c>
      <c r="C94" s="17"/>
      <c r="D94" s="17"/>
      <c r="E94" s="44">
        <f t="shared" si="9"/>
        <v>0</v>
      </c>
      <c r="F94" s="17"/>
      <c r="G94" s="17"/>
      <c r="H94" s="44">
        <f t="shared" si="5"/>
        <v>0</v>
      </c>
      <c r="I94" s="17">
        <f t="shared" si="6"/>
        <v>0</v>
      </c>
      <c r="J94" s="17">
        <f t="shared" si="7"/>
        <v>0</v>
      </c>
      <c r="K94" s="93">
        <f t="shared" si="8"/>
        <v>0</v>
      </c>
      <c r="IC94" s="33"/>
      <c r="ID94" s="33"/>
      <c r="IE94" s="33"/>
      <c r="IF94" s="33"/>
      <c r="IG94" s="33"/>
      <c r="IH94" s="33"/>
      <c r="II94" s="33"/>
      <c r="IJ94" s="33"/>
      <c r="IK94" s="33"/>
    </row>
    <row r="95" spans="1:245" s="34" customFormat="1" ht="48.75" customHeight="1">
      <c r="A95" s="53" t="s">
        <v>74</v>
      </c>
      <c r="B95" s="54" t="s">
        <v>75</v>
      </c>
      <c r="C95" s="17">
        <v>87200</v>
      </c>
      <c r="D95" s="17">
        <v>43743.85</v>
      </c>
      <c r="E95" s="44">
        <f t="shared" si="9"/>
        <v>50.16496559633027</v>
      </c>
      <c r="F95" s="17"/>
      <c r="G95" s="17"/>
      <c r="H95" s="44">
        <f t="shared" si="5"/>
        <v>0</v>
      </c>
      <c r="I95" s="17">
        <f t="shared" si="6"/>
        <v>87200</v>
      </c>
      <c r="J95" s="17">
        <f t="shared" si="7"/>
        <v>43743.85</v>
      </c>
      <c r="K95" s="44">
        <f t="shared" si="8"/>
        <v>50.16496559633027</v>
      </c>
      <c r="IC95" s="33"/>
      <c r="ID95" s="33"/>
      <c r="IE95" s="33"/>
      <c r="IF95" s="33"/>
      <c r="IG95" s="33"/>
      <c r="IH95" s="33"/>
      <c r="II95" s="33"/>
      <c r="IJ95" s="33"/>
      <c r="IK95" s="33"/>
    </row>
    <row r="96" spans="1:245" s="106" customFormat="1" ht="81" customHeight="1" hidden="1">
      <c r="A96" s="102">
        <v>22130000</v>
      </c>
      <c r="B96" s="103" t="s">
        <v>161</v>
      </c>
      <c r="C96" s="104"/>
      <c r="D96" s="104"/>
      <c r="E96" s="105"/>
      <c r="F96" s="104"/>
      <c r="G96" s="104"/>
      <c r="H96" s="105"/>
      <c r="I96" s="104"/>
      <c r="J96" s="104">
        <f t="shared" si="7"/>
        <v>0</v>
      </c>
      <c r="K96" s="105"/>
      <c r="IC96" s="107"/>
      <c r="ID96" s="107"/>
      <c r="IE96" s="107"/>
      <c r="IF96" s="107"/>
      <c r="IG96" s="107"/>
      <c r="IH96" s="107"/>
      <c r="II96" s="107"/>
      <c r="IJ96" s="107"/>
      <c r="IK96" s="107"/>
    </row>
    <row r="97" spans="1:245" s="20" customFormat="1" ht="19.5" customHeight="1">
      <c r="A97" s="88">
        <v>24000000</v>
      </c>
      <c r="B97" s="18" t="s">
        <v>11</v>
      </c>
      <c r="C97" s="12">
        <f>C98+C99</f>
        <v>1415547</v>
      </c>
      <c r="D97" s="12">
        <f>D98+D99</f>
        <v>5195563.34</v>
      </c>
      <c r="E97" s="41">
        <f t="shared" si="9"/>
        <v>367.0357353023248</v>
      </c>
      <c r="F97" s="12">
        <f>F99+F103+F107</f>
        <v>1816173</v>
      </c>
      <c r="G97" s="12">
        <f>G99+G103+G107</f>
        <v>766110.03</v>
      </c>
      <c r="H97" s="41">
        <f t="shared" si="5"/>
        <v>42.18265715876186</v>
      </c>
      <c r="I97" s="12">
        <f t="shared" si="6"/>
        <v>3231720</v>
      </c>
      <c r="J97" s="12">
        <f t="shared" si="7"/>
        <v>5961673.37</v>
      </c>
      <c r="K97" s="70">
        <f t="shared" si="8"/>
        <v>184.4736972881314</v>
      </c>
      <c r="IC97" s="19"/>
      <c r="ID97" s="19"/>
      <c r="IE97" s="19"/>
      <c r="IF97" s="19"/>
      <c r="IG97" s="19"/>
      <c r="IH97" s="19"/>
      <c r="II97" s="19"/>
      <c r="IJ97" s="19"/>
      <c r="IK97" s="19"/>
    </row>
    <row r="98" spans="1:245" s="20" customFormat="1" ht="48.75" customHeight="1" hidden="1">
      <c r="A98" s="88" t="s">
        <v>76</v>
      </c>
      <c r="B98" s="18" t="s">
        <v>77</v>
      </c>
      <c r="C98" s="12"/>
      <c r="D98" s="12"/>
      <c r="E98" s="41">
        <f t="shared" si="9"/>
        <v>0</v>
      </c>
      <c r="F98" s="12"/>
      <c r="G98" s="12"/>
      <c r="H98" s="41">
        <f t="shared" si="5"/>
        <v>0</v>
      </c>
      <c r="I98" s="12">
        <f t="shared" si="6"/>
        <v>0</v>
      </c>
      <c r="J98" s="12">
        <f t="shared" si="7"/>
        <v>0</v>
      </c>
      <c r="K98" s="70">
        <f t="shared" si="8"/>
        <v>0</v>
      </c>
      <c r="IC98" s="19"/>
      <c r="ID98" s="19"/>
      <c r="IE98" s="19"/>
      <c r="IF98" s="19"/>
      <c r="IG98" s="19"/>
      <c r="IH98" s="19"/>
      <c r="II98" s="19"/>
      <c r="IJ98" s="19"/>
      <c r="IK98" s="19"/>
    </row>
    <row r="99" spans="1:245" s="20" customFormat="1" ht="19.5" customHeight="1">
      <c r="A99" s="88" t="s">
        <v>78</v>
      </c>
      <c r="B99" s="18" t="s">
        <v>62</v>
      </c>
      <c r="C99" s="12">
        <f>C100+C101+C102</f>
        <v>1415547</v>
      </c>
      <c r="D99" s="12">
        <f>D100+D101+D102</f>
        <v>5195563.34</v>
      </c>
      <c r="E99" s="41">
        <f t="shared" si="9"/>
        <v>367.0357353023248</v>
      </c>
      <c r="F99" s="12">
        <f>F101</f>
        <v>15000</v>
      </c>
      <c r="G99" s="12">
        <f>G101</f>
        <v>2408.73</v>
      </c>
      <c r="H99" s="41">
        <f t="shared" si="5"/>
        <v>16.0582</v>
      </c>
      <c r="I99" s="12">
        <f t="shared" si="6"/>
        <v>1430547</v>
      </c>
      <c r="J99" s="12">
        <f t="shared" si="7"/>
        <v>5197972.07</v>
      </c>
      <c r="K99" s="70">
        <f t="shared" si="8"/>
        <v>363.35556049539093</v>
      </c>
      <c r="IC99" s="19"/>
      <c r="ID99" s="19"/>
      <c r="IE99" s="19"/>
      <c r="IF99" s="19"/>
      <c r="IG99" s="19"/>
      <c r="IH99" s="19"/>
      <c r="II99" s="19"/>
      <c r="IJ99" s="19"/>
      <c r="IK99" s="19"/>
    </row>
    <row r="100" spans="1:245" s="34" customFormat="1" ht="19.5" customHeight="1">
      <c r="A100" s="53" t="s">
        <v>79</v>
      </c>
      <c r="B100" s="54" t="s">
        <v>62</v>
      </c>
      <c r="C100" s="17">
        <v>1008100</v>
      </c>
      <c r="D100" s="17">
        <v>1502175.42</v>
      </c>
      <c r="E100" s="44">
        <f t="shared" si="9"/>
        <v>149.01055649241147</v>
      </c>
      <c r="F100" s="17"/>
      <c r="G100" s="17"/>
      <c r="H100" s="44">
        <f t="shared" si="5"/>
        <v>0</v>
      </c>
      <c r="I100" s="17">
        <f t="shared" si="6"/>
        <v>1008100</v>
      </c>
      <c r="J100" s="17">
        <f t="shared" si="7"/>
        <v>1502175.42</v>
      </c>
      <c r="K100" s="93">
        <f t="shared" si="8"/>
        <v>149.01055649241147</v>
      </c>
      <c r="IC100" s="33"/>
      <c r="ID100" s="33"/>
      <c r="IE100" s="33"/>
      <c r="IF100" s="33"/>
      <c r="IG100" s="33"/>
      <c r="IH100" s="33"/>
      <c r="II100" s="33"/>
      <c r="IJ100" s="33"/>
      <c r="IK100" s="33"/>
    </row>
    <row r="101" spans="1:245" s="34" customFormat="1" ht="50.25" customHeight="1">
      <c r="A101" s="53" t="s">
        <v>80</v>
      </c>
      <c r="B101" s="54" t="s">
        <v>81</v>
      </c>
      <c r="C101" s="17"/>
      <c r="D101" s="17"/>
      <c r="E101" s="44">
        <f t="shared" si="9"/>
        <v>0</v>
      </c>
      <c r="F101" s="17">
        <v>15000</v>
      </c>
      <c r="G101" s="17">
        <v>2408.73</v>
      </c>
      <c r="H101" s="44">
        <f t="shared" si="5"/>
        <v>16.0582</v>
      </c>
      <c r="I101" s="17">
        <f t="shared" si="6"/>
        <v>15000</v>
      </c>
      <c r="J101" s="17">
        <f t="shared" si="7"/>
        <v>2408.73</v>
      </c>
      <c r="K101" s="44">
        <f t="shared" si="8"/>
        <v>16.0582</v>
      </c>
      <c r="IC101" s="33"/>
      <c r="ID101" s="33"/>
      <c r="IE101" s="33"/>
      <c r="IF101" s="33"/>
      <c r="IG101" s="33"/>
      <c r="IH101" s="33"/>
      <c r="II101" s="33"/>
      <c r="IJ101" s="33"/>
      <c r="IK101" s="33"/>
    </row>
    <row r="102" spans="1:245" s="34" customFormat="1" ht="133.5" customHeight="1">
      <c r="A102" s="53">
        <v>24062200</v>
      </c>
      <c r="B102" s="54" t="s">
        <v>129</v>
      </c>
      <c r="C102" s="17">
        <v>407447</v>
      </c>
      <c r="D102" s="17">
        <v>3693387.92</v>
      </c>
      <c r="E102" s="44">
        <f t="shared" si="9"/>
        <v>906.4707606142639</v>
      </c>
      <c r="F102" s="17"/>
      <c r="G102" s="17"/>
      <c r="H102" s="44">
        <f t="shared" si="5"/>
        <v>0</v>
      </c>
      <c r="I102" s="17">
        <f t="shared" si="6"/>
        <v>407447</v>
      </c>
      <c r="J102" s="17">
        <f t="shared" si="7"/>
        <v>3693387.92</v>
      </c>
      <c r="K102" s="44">
        <f t="shared" si="8"/>
        <v>906.4707606142639</v>
      </c>
      <c r="IC102" s="33"/>
      <c r="ID102" s="33"/>
      <c r="IE102" s="33"/>
      <c r="IF102" s="33"/>
      <c r="IG102" s="33"/>
      <c r="IH102" s="33"/>
      <c r="II102" s="33"/>
      <c r="IJ102" s="33"/>
      <c r="IK102" s="33"/>
    </row>
    <row r="103" spans="1:245" s="20" customFormat="1" ht="19.5" customHeight="1">
      <c r="A103" s="88" t="s">
        <v>82</v>
      </c>
      <c r="B103" s="67" t="s">
        <v>83</v>
      </c>
      <c r="C103" s="12"/>
      <c r="D103" s="12"/>
      <c r="E103" s="41">
        <f t="shared" si="9"/>
        <v>0</v>
      </c>
      <c r="F103" s="12">
        <f>F106+F104+F105</f>
        <v>157369</v>
      </c>
      <c r="G103" s="12">
        <f>G106+G104+G105</f>
        <v>78782.8</v>
      </c>
      <c r="H103" s="41">
        <f t="shared" si="5"/>
        <v>50.06246465314007</v>
      </c>
      <c r="I103" s="12">
        <f t="shared" si="6"/>
        <v>157369</v>
      </c>
      <c r="J103" s="12">
        <f t="shared" si="7"/>
        <v>78782.8</v>
      </c>
      <c r="K103" s="41">
        <f t="shared" si="8"/>
        <v>50.06246465314007</v>
      </c>
      <c r="IC103" s="19"/>
      <c r="ID103" s="19"/>
      <c r="IE103" s="19"/>
      <c r="IF103" s="19"/>
      <c r="IG103" s="19"/>
      <c r="IH103" s="19"/>
      <c r="II103" s="19"/>
      <c r="IJ103" s="19"/>
      <c r="IK103" s="19"/>
    </row>
    <row r="104" spans="1:245" s="34" customFormat="1" ht="34.5" customHeight="1">
      <c r="A104" s="53">
        <v>24110600</v>
      </c>
      <c r="B104" s="54" t="s">
        <v>110</v>
      </c>
      <c r="C104" s="17"/>
      <c r="D104" s="17"/>
      <c r="E104" s="44">
        <f t="shared" si="9"/>
        <v>0</v>
      </c>
      <c r="F104" s="17">
        <v>15557</v>
      </c>
      <c r="G104" s="17">
        <v>7782</v>
      </c>
      <c r="H104" s="44">
        <f t="shared" si="5"/>
        <v>50.02249791090827</v>
      </c>
      <c r="I104" s="17">
        <f t="shared" si="6"/>
        <v>15557</v>
      </c>
      <c r="J104" s="17">
        <f t="shared" si="7"/>
        <v>7782</v>
      </c>
      <c r="K104" s="93">
        <f t="shared" si="8"/>
        <v>50.02249791090827</v>
      </c>
      <c r="IC104" s="33"/>
      <c r="ID104" s="33"/>
      <c r="IE104" s="33"/>
      <c r="IF104" s="33"/>
      <c r="IG104" s="33"/>
      <c r="IH104" s="33"/>
      <c r="II104" s="33"/>
      <c r="IJ104" s="33"/>
      <c r="IK104" s="33"/>
    </row>
    <row r="105" spans="1:245" s="34" customFormat="1" ht="39.75" customHeight="1">
      <c r="A105" s="53">
        <v>24110700</v>
      </c>
      <c r="B105" s="54" t="s">
        <v>141</v>
      </c>
      <c r="C105" s="17"/>
      <c r="D105" s="17"/>
      <c r="E105" s="44">
        <f t="shared" si="9"/>
        <v>0</v>
      </c>
      <c r="F105" s="17">
        <v>12</v>
      </c>
      <c r="G105" s="17">
        <v>12</v>
      </c>
      <c r="H105" s="44">
        <f t="shared" si="5"/>
        <v>100</v>
      </c>
      <c r="I105" s="17">
        <f t="shared" si="6"/>
        <v>12</v>
      </c>
      <c r="J105" s="17">
        <f t="shared" si="7"/>
        <v>12</v>
      </c>
      <c r="K105" s="44">
        <f t="shared" si="8"/>
        <v>100</v>
      </c>
      <c r="IC105" s="33"/>
      <c r="ID105" s="33"/>
      <c r="IE105" s="33"/>
      <c r="IF105" s="33"/>
      <c r="IG105" s="33"/>
      <c r="IH105" s="33"/>
      <c r="II105" s="33"/>
      <c r="IJ105" s="33"/>
      <c r="IK105" s="33"/>
    </row>
    <row r="106" spans="1:245" s="34" customFormat="1" ht="67.5" customHeight="1">
      <c r="A106" s="53" t="s">
        <v>84</v>
      </c>
      <c r="B106" s="54" t="s">
        <v>85</v>
      </c>
      <c r="C106" s="17"/>
      <c r="D106" s="17"/>
      <c r="E106" s="44">
        <f t="shared" si="9"/>
        <v>0</v>
      </c>
      <c r="F106" s="17">
        <v>141800</v>
      </c>
      <c r="G106" s="17">
        <v>70988.8</v>
      </c>
      <c r="H106" s="44">
        <f t="shared" si="5"/>
        <v>50.06262341325811</v>
      </c>
      <c r="I106" s="17">
        <f t="shared" si="6"/>
        <v>141800</v>
      </c>
      <c r="J106" s="17">
        <f t="shared" si="7"/>
        <v>70988.8</v>
      </c>
      <c r="K106" s="44">
        <f t="shared" si="8"/>
        <v>50.06262341325811</v>
      </c>
      <c r="IC106" s="33"/>
      <c r="ID106" s="33"/>
      <c r="IE106" s="33"/>
      <c r="IF106" s="33"/>
      <c r="IG106" s="33"/>
      <c r="IH106" s="33"/>
      <c r="II106" s="33"/>
      <c r="IJ106" s="33"/>
      <c r="IK106" s="33"/>
    </row>
    <row r="107" spans="1:245" s="20" customFormat="1" ht="39" customHeight="1">
      <c r="A107" s="88">
        <v>24170000</v>
      </c>
      <c r="B107" s="18" t="s">
        <v>86</v>
      </c>
      <c r="C107" s="9"/>
      <c r="D107" s="12"/>
      <c r="E107" s="41">
        <f t="shared" si="9"/>
        <v>0</v>
      </c>
      <c r="F107" s="12">
        <v>1643804</v>
      </c>
      <c r="G107" s="12">
        <v>684918.5</v>
      </c>
      <c r="H107" s="41">
        <f t="shared" si="5"/>
        <v>41.66667680575056</v>
      </c>
      <c r="I107" s="12">
        <f t="shared" si="6"/>
        <v>1643804</v>
      </c>
      <c r="J107" s="12">
        <f t="shared" si="7"/>
        <v>684918.5</v>
      </c>
      <c r="K107" s="70">
        <f t="shared" si="8"/>
        <v>41.66667680575056</v>
      </c>
      <c r="IC107" s="19"/>
      <c r="ID107" s="19"/>
      <c r="IE107" s="19"/>
      <c r="IF107" s="19"/>
      <c r="IG107" s="19"/>
      <c r="IH107" s="19"/>
      <c r="II107" s="19"/>
      <c r="IJ107" s="19"/>
      <c r="IK107" s="19"/>
    </row>
    <row r="108" spans="1:245" s="20" customFormat="1" ht="19.5" customHeight="1">
      <c r="A108" s="88">
        <v>25000000</v>
      </c>
      <c r="B108" s="18" t="s">
        <v>16</v>
      </c>
      <c r="C108" s="9"/>
      <c r="D108" s="12"/>
      <c r="E108" s="41">
        <f t="shared" si="9"/>
        <v>0</v>
      </c>
      <c r="F108" s="12">
        <f>F109+F110</f>
        <v>99724257</v>
      </c>
      <c r="G108" s="12">
        <f>G109+G110</f>
        <v>61708964.879999995</v>
      </c>
      <c r="H108" s="41">
        <f t="shared" si="5"/>
        <v>61.87959352758076</v>
      </c>
      <c r="I108" s="12">
        <f t="shared" si="6"/>
        <v>99724257</v>
      </c>
      <c r="J108" s="12">
        <f t="shared" si="7"/>
        <v>61708964.879999995</v>
      </c>
      <c r="K108" s="70">
        <f t="shared" si="8"/>
        <v>61.87959352758076</v>
      </c>
      <c r="IC108" s="19"/>
      <c r="ID108" s="19"/>
      <c r="IE108" s="19"/>
      <c r="IF108" s="19"/>
      <c r="IG108" s="19"/>
      <c r="IH108" s="19"/>
      <c r="II108" s="19"/>
      <c r="IJ108" s="19"/>
      <c r="IK108" s="19"/>
    </row>
    <row r="109" spans="1:245" s="34" customFormat="1" ht="33" customHeight="1">
      <c r="A109" s="53" t="s">
        <v>87</v>
      </c>
      <c r="B109" s="54" t="s">
        <v>88</v>
      </c>
      <c r="C109" s="68"/>
      <c r="D109" s="17"/>
      <c r="E109" s="44">
        <f t="shared" si="9"/>
        <v>0</v>
      </c>
      <c r="F109" s="17">
        <v>94887998</v>
      </c>
      <c r="G109" s="17">
        <v>8939247.77</v>
      </c>
      <c r="H109" s="44">
        <f t="shared" si="5"/>
        <v>9.420841369210887</v>
      </c>
      <c r="I109" s="17">
        <f t="shared" si="6"/>
        <v>94887998</v>
      </c>
      <c r="J109" s="17">
        <f t="shared" si="7"/>
        <v>8939247.77</v>
      </c>
      <c r="K109" s="44">
        <f t="shared" si="8"/>
        <v>9.420841369210887</v>
      </c>
      <c r="IC109" s="33"/>
      <c r="ID109" s="33"/>
      <c r="IE109" s="33"/>
      <c r="IF109" s="33"/>
      <c r="IG109" s="33"/>
      <c r="IH109" s="33"/>
      <c r="II109" s="33"/>
      <c r="IJ109" s="33"/>
      <c r="IK109" s="33"/>
    </row>
    <row r="110" spans="1:245" s="34" customFormat="1" ht="28.5" customHeight="1">
      <c r="A110" s="65" t="s">
        <v>89</v>
      </c>
      <c r="B110" s="54" t="s">
        <v>90</v>
      </c>
      <c r="C110" s="68"/>
      <c r="D110" s="17"/>
      <c r="E110" s="44">
        <f t="shared" si="9"/>
        <v>0</v>
      </c>
      <c r="F110" s="17">
        <v>4836259</v>
      </c>
      <c r="G110" s="17">
        <v>52769717.11</v>
      </c>
      <c r="H110" s="44">
        <f t="shared" si="5"/>
        <v>1091.126780224136</v>
      </c>
      <c r="I110" s="17">
        <f t="shared" si="6"/>
        <v>4836259</v>
      </c>
      <c r="J110" s="17">
        <f t="shared" si="7"/>
        <v>52769717.11</v>
      </c>
      <c r="K110" s="44">
        <f t="shared" si="8"/>
        <v>1091.126780224136</v>
      </c>
      <c r="IC110" s="33"/>
      <c r="ID110" s="33"/>
      <c r="IE110" s="33"/>
      <c r="IF110" s="33"/>
      <c r="IG110" s="33"/>
      <c r="IH110" s="33"/>
      <c r="II110" s="33"/>
      <c r="IJ110" s="33"/>
      <c r="IK110" s="33"/>
    </row>
    <row r="111" spans="1:245" s="23" customFormat="1" ht="19.5" customHeight="1">
      <c r="A111" s="88">
        <v>30000000</v>
      </c>
      <c r="B111" s="21" t="s">
        <v>12</v>
      </c>
      <c r="C111" s="9">
        <f>C112</f>
        <v>36900</v>
      </c>
      <c r="D111" s="12">
        <f>D112</f>
        <v>159018.33</v>
      </c>
      <c r="E111" s="41">
        <f t="shared" si="9"/>
        <v>430.9439837398374</v>
      </c>
      <c r="F111" s="12">
        <f>F116+F117</f>
        <v>1530266</v>
      </c>
      <c r="G111" s="12">
        <f>G116+G117</f>
        <v>2862146.8600000003</v>
      </c>
      <c r="H111" s="41">
        <f t="shared" si="5"/>
        <v>187.03590486882675</v>
      </c>
      <c r="I111" s="12">
        <f t="shared" si="6"/>
        <v>1567166</v>
      </c>
      <c r="J111" s="12">
        <f t="shared" si="7"/>
        <v>3021165.1900000004</v>
      </c>
      <c r="K111" s="41">
        <f t="shared" si="8"/>
        <v>192.77888813310142</v>
      </c>
      <c r="IC111" s="22"/>
      <c r="ID111" s="22"/>
      <c r="IE111" s="22"/>
      <c r="IF111" s="22"/>
      <c r="IG111" s="22"/>
      <c r="IH111" s="22"/>
      <c r="II111" s="22"/>
      <c r="IJ111" s="22"/>
      <c r="IK111" s="22"/>
    </row>
    <row r="112" spans="1:245" s="20" customFormat="1" ht="19.5" customHeight="1">
      <c r="A112" s="88">
        <v>31000000</v>
      </c>
      <c r="B112" s="18" t="s">
        <v>13</v>
      </c>
      <c r="C112" s="12">
        <f>C113+C115</f>
        <v>36900</v>
      </c>
      <c r="D112" s="12">
        <f>D113+D115</f>
        <v>159018.33</v>
      </c>
      <c r="E112" s="41">
        <f t="shared" si="9"/>
        <v>430.9439837398374</v>
      </c>
      <c r="F112" s="12">
        <f>F116</f>
        <v>1000000</v>
      </c>
      <c r="G112" s="12">
        <f>G116</f>
        <v>1274996.86</v>
      </c>
      <c r="H112" s="41">
        <f t="shared" si="5"/>
        <v>127.49968600000001</v>
      </c>
      <c r="I112" s="12">
        <f t="shared" si="6"/>
        <v>1036900</v>
      </c>
      <c r="J112" s="12">
        <f t="shared" si="7"/>
        <v>1434015.1900000002</v>
      </c>
      <c r="K112" s="70">
        <f t="shared" si="8"/>
        <v>138.2983113125663</v>
      </c>
      <c r="IC112" s="19"/>
      <c r="ID112" s="19"/>
      <c r="IE112" s="19"/>
      <c r="IF112" s="19"/>
      <c r="IG112" s="19"/>
      <c r="IH112" s="19"/>
      <c r="II112" s="19"/>
      <c r="IJ112" s="19"/>
      <c r="IK112" s="19"/>
    </row>
    <row r="113" spans="1:245" s="20" customFormat="1" ht="76.5" customHeight="1">
      <c r="A113" s="88" t="s">
        <v>91</v>
      </c>
      <c r="B113" s="18" t="s">
        <v>92</v>
      </c>
      <c r="C113" s="12">
        <f>C114</f>
        <v>36900</v>
      </c>
      <c r="D113" s="12">
        <f>D114</f>
        <v>159018.33</v>
      </c>
      <c r="E113" s="41">
        <f t="shared" si="9"/>
        <v>430.9439837398374</v>
      </c>
      <c r="F113" s="12"/>
      <c r="G113" s="12"/>
      <c r="H113" s="41">
        <f t="shared" si="5"/>
        <v>0</v>
      </c>
      <c r="I113" s="12">
        <f t="shared" si="6"/>
        <v>36900</v>
      </c>
      <c r="J113" s="12">
        <f t="shared" si="7"/>
        <v>159018.33</v>
      </c>
      <c r="K113" s="70">
        <f t="shared" si="8"/>
        <v>430.9439837398374</v>
      </c>
      <c r="IC113" s="19"/>
      <c r="ID113" s="19"/>
      <c r="IE113" s="19"/>
      <c r="IF113" s="19"/>
      <c r="IG113" s="19"/>
      <c r="IH113" s="19"/>
      <c r="II113" s="19"/>
      <c r="IJ113" s="19"/>
      <c r="IK113" s="19"/>
    </row>
    <row r="114" spans="1:245" s="34" customFormat="1" ht="69.75">
      <c r="A114" s="53" t="s">
        <v>93</v>
      </c>
      <c r="B114" s="54" t="s">
        <v>94</v>
      </c>
      <c r="C114" s="17">
        <v>36900</v>
      </c>
      <c r="D114" s="17">
        <v>159018.33</v>
      </c>
      <c r="E114" s="44">
        <f t="shared" si="9"/>
        <v>430.9439837398374</v>
      </c>
      <c r="F114" s="17"/>
      <c r="G114" s="17"/>
      <c r="H114" s="44">
        <f t="shared" si="5"/>
        <v>0</v>
      </c>
      <c r="I114" s="17">
        <f t="shared" si="6"/>
        <v>36900</v>
      </c>
      <c r="J114" s="17">
        <f t="shared" si="7"/>
        <v>159018.33</v>
      </c>
      <c r="K114" s="93">
        <f t="shared" si="8"/>
        <v>430.9439837398374</v>
      </c>
      <c r="IC114" s="33"/>
      <c r="ID114" s="33"/>
      <c r="IE114" s="33"/>
      <c r="IF114" s="33"/>
      <c r="IG114" s="33"/>
      <c r="IH114" s="33"/>
      <c r="II114" s="33"/>
      <c r="IJ114" s="33"/>
      <c r="IK114" s="33"/>
    </row>
    <row r="115" spans="1:245" s="106" customFormat="1" ht="27" customHeight="1" hidden="1">
      <c r="A115" s="102" t="s">
        <v>95</v>
      </c>
      <c r="B115" s="103" t="s">
        <v>96</v>
      </c>
      <c r="C115" s="104"/>
      <c r="D115" s="104"/>
      <c r="E115" s="105">
        <f t="shared" si="9"/>
        <v>0</v>
      </c>
      <c r="F115" s="104"/>
      <c r="G115" s="104"/>
      <c r="H115" s="105">
        <f t="shared" si="5"/>
        <v>0</v>
      </c>
      <c r="I115" s="104">
        <f t="shared" si="6"/>
        <v>0</v>
      </c>
      <c r="J115" s="104">
        <f t="shared" si="7"/>
        <v>0</v>
      </c>
      <c r="K115" s="108">
        <f t="shared" si="8"/>
        <v>0</v>
      </c>
      <c r="IC115" s="107"/>
      <c r="ID115" s="107"/>
      <c r="IE115" s="107"/>
      <c r="IF115" s="107"/>
      <c r="IG115" s="107"/>
      <c r="IH115" s="107"/>
      <c r="II115" s="107"/>
      <c r="IJ115" s="107"/>
      <c r="IK115" s="107"/>
    </row>
    <row r="116" spans="1:245" s="71" customFormat="1" ht="46.5" customHeight="1">
      <c r="A116" s="88" t="s">
        <v>97</v>
      </c>
      <c r="B116" s="18" t="s">
        <v>98</v>
      </c>
      <c r="C116" s="12"/>
      <c r="D116" s="12"/>
      <c r="E116" s="41">
        <f t="shared" si="9"/>
        <v>0</v>
      </c>
      <c r="F116" s="12">
        <v>1000000</v>
      </c>
      <c r="G116" s="12">
        <v>1274996.86</v>
      </c>
      <c r="H116" s="41">
        <f t="shared" si="5"/>
        <v>127.49968600000001</v>
      </c>
      <c r="I116" s="12">
        <f t="shared" si="6"/>
        <v>1000000</v>
      </c>
      <c r="J116" s="12">
        <f t="shared" si="7"/>
        <v>1274996.86</v>
      </c>
      <c r="K116" s="41">
        <f t="shared" si="8"/>
        <v>127.49968600000001</v>
      </c>
      <c r="IC116" s="72"/>
      <c r="ID116" s="72"/>
      <c r="IE116" s="72"/>
      <c r="IF116" s="72"/>
      <c r="IG116" s="72"/>
      <c r="IH116" s="72"/>
      <c r="II116" s="72"/>
      <c r="IJ116" s="72"/>
      <c r="IK116" s="72"/>
    </row>
    <row r="117" spans="1:245" s="20" customFormat="1" ht="19.5" customHeight="1">
      <c r="A117" s="31">
        <v>33000000</v>
      </c>
      <c r="B117" s="18" t="s">
        <v>109</v>
      </c>
      <c r="C117" s="8"/>
      <c r="D117" s="12"/>
      <c r="E117" s="41">
        <f t="shared" si="9"/>
        <v>0</v>
      </c>
      <c r="F117" s="12">
        <f>F118</f>
        <v>530266</v>
      </c>
      <c r="G117" s="12">
        <f>G118</f>
        <v>1587150</v>
      </c>
      <c r="H117" s="41">
        <f t="shared" si="5"/>
        <v>299.3120433895441</v>
      </c>
      <c r="I117" s="12">
        <f t="shared" si="6"/>
        <v>530266</v>
      </c>
      <c r="J117" s="12">
        <f t="shared" si="7"/>
        <v>1587150</v>
      </c>
      <c r="K117" s="70">
        <f t="shared" si="8"/>
        <v>299.3120433895441</v>
      </c>
      <c r="IC117" s="19"/>
      <c r="ID117" s="19"/>
      <c r="IE117" s="19"/>
      <c r="IF117" s="19"/>
      <c r="IG117" s="19"/>
      <c r="IH117" s="19"/>
      <c r="II117" s="19"/>
      <c r="IJ117" s="19"/>
      <c r="IK117" s="19"/>
    </row>
    <row r="118" spans="1:245" s="20" customFormat="1" ht="19.5" customHeight="1">
      <c r="A118" s="118" t="s">
        <v>99</v>
      </c>
      <c r="B118" s="18" t="s">
        <v>100</v>
      </c>
      <c r="C118" s="12"/>
      <c r="D118" s="12"/>
      <c r="E118" s="41">
        <f t="shared" si="9"/>
        <v>0</v>
      </c>
      <c r="F118" s="12">
        <f>F119</f>
        <v>530266</v>
      </c>
      <c r="G118" s="12">
        <f>G119</f>
        <v>1587150</v>
      </c>
      <c r="H118" s="41">
        <f t="shared" si="5"/>
        <v>299.3120433895441</v>
      </c>
      <c r="I118" s="12">
        <f t="shared" si="6"/>
        <v>530266</v>
      </c>
      <c r="J118" s="12">
        <f t="shared" si="7"/>
        <v>1587150</v>
      </c>
      <c r="K118" s="70">
        <f t="shared" si="8"/>
        <v>299.3120433895441</v>
      </c>
      <c r="IC118" s="19"/>
      <c r="ID118" s="19"/>
      <c r="IE118" s="19"/>
      <c r="IF118" s="19"/>
      <c r="IG118" s="19"/>
      <c r="IH118" s="19"/>
      <c r="II118" s="19"/>
      <c r="IJ118" s="19"/>
      <c r="IK118" s="19"/>
    </row>
    <row r="119" spans="1:245" s="34" customFormat="1" ht="69.75" customHeight="1">
      <c r="A119" s="53" t="s">
        <v>101</v>
      </c>
      <c r="B119" s="54" t="s">
        <v>102</v>
      </c>
      <c r="C119" s="17"/>
      <c r="D119" s="17"/>
      <c r="E119" s="44">
        <f t="shared" si="9"/>
        <v>0</v>
      </c>
      <c r="F119" s="17">
        <v>530266</v>
      </c>
      <c r="G119" s="17">
        <v>1587150</v>
      </c>
      <c r="H119" s="44">
        <f t="shared" si="5"/>
        <v>299.3120433895441</v>
      </c>
      <c r="I119" s="17">
        <f t="shared" si="6"/>
        <v>530266</v>
      </c>
      <c r="J119" s="17">
        <f t="shared" si="7"/>
        <v>1587150</v>
      </c>
      <c r="K119" s="44">
        <f t="shared" si="8"/>
        <v>299.3120433895441</v>
      </c>
      <c r="IC119" s="33"/>
      <c r="ID119" s="33"/>
      <c r="IE119" s="33"/>
      <c r="IF119" s="33"/>
      <c r="IG119" s="33"/>
      <c r="IH119" s="33"/>
      <c r="II119" s="33"/>
      <c r="IJ119" s="33"/>
      <c r="IK119" s="33"/>
    </row>
    <row r="120" spans="1:245" s="23" customFormat="1" ht="19.5" customHeight="1">
      <c r="A120" s="31">
        <v>50000000</v>
      </c>
      <c r="B120" s="45" t="s">
        <v>9</v>
      </c>
      <c r="C120" s="8"/>
      <c r="D120" s="12"/>
      <c r="E120" s="41">
        <f t="shared" si="9"/>
        <v>0</v>
      </c>
      <c r="F120" s="12">
        <f>F121</f>
        <v>225000</v>
      </c>
      <c r="G120" s="12">
        <f>G121</f>
        <v>136107.82</v>
      </c>
      <c r="H120" s="41">
        <f t="shared" si="5"/>
        <v>60.49236444444445</v>
      </c>
      <c r="I120" s="12">
        <f t="shared" si="6"/>
        <v>225000</v>
      </c>
      <c r="J120" s="12">
        <f t="shared" si="7"/>
        <v>136107.82</v>
      </c>
      <c r="K120" s="70">
        <f t="shared" si="8"/>
        <v>60.49236444444445</v>
      </c>
      <c r="IC120" s="22"/>
      <c r="ID120" s="22"/>
      <c r="IE120" s="22"/>
      <c r="IF120" s="22"/>
      <c r="IG120" s="22"/>
      <c r="IH120" s="22"/>
      <c r="II120" s="22"/>
      <c r="IJ120" s="22"/>
      <c r="IK120" s="22"/>
    </row>
    <row r="121" spans="1:245" s="23" customFormat="1" ht="19.5" customHeight="1">
      <c r="A121" s="48" t="s">
        <v>103</v>
      </c>
      <c r="B121" s="21" t="s">
        <v>104</v>
      </c>
      <c r="C121" s="12"/>
      <c r="D121" s="12"/>
      <c r="E121" s="41">
        <f t="shared" si="9"/>
        <v>0</v>
      </c>
      <c r="F121" s="12">
        <f>F122</f>
        <v>225000</v>
      </c>
      <c r="G121" s="12">
        <f>G122</f>
        <v>136107.82</v>
      </c>
      <c r="H121" s="41">
        <f t="shared" si="5"/>
        <v>60.49236444444445</v>
      </c>
      <c r="I121" s="12">
        <f t="shared" si="6"/>
        <v>225000</v>
      </c>
      <c r="J121" s="12">
        <f t="shared" si="7"/>
        <v>136107.82</v>
      </c>
      <c r="K121" s="70">
        <f t="shared" si="8"/>
        <v>60.49236444444445</v>
      </c>
      <c r="IC121" s="22"/>
      <c r="ID121" s="22"/>
      <c r="IE121" s="22"/>
      <c r="IF121" s="22"/>
      <c r="IG121" s="22"/>
      <c r="IH121" s="22"/>
      <c r="II121" s="22"/>
      <c r="IJ121" s="22"/>
      <c r="IK121" s="22"/>
    </row>
    <row r="122" spans="1:245" s="120" customFormat="1" ht="55.5" customHeight="1">
      <c r="A122" s="53">
        <v>50110000</v>
      </c>
      <c r="B122" s="119" t="s">
        <v>105</v>
      </c>
      <c r="C122" s="17"/>
      <c r="D122" s="17"/>
      <c r="E122" s="44">
        <f t="shared" si="9"/>
        <v>0</v>
      </c>
      <c r="F122" s="17">
        <v>225000</v>
      </c>
      <c r="G122" s="17">
        <v>136107.82</v>
      </c>
      <c r="H122" s="44">
        <f t="shared" si="5"/>
        <v>60.49236444444445</v>
      </c>
      <c r="I122" s="17">
        <f t="shared" si="6"/>
        <v>225000</v>
      </c>
      <c r="J122" s="17">
        <f t="shared" si="7"/>
        <v>136107.82</v>
      </c>
      <c r="K122" s="44">
        <f t="shared" si="8"/>
        <v>60.49236444444445</v>
      </c>
      <c r="IC122" s="121"/>
      <c r="ID122" s="121"/>
      <c r="IE122" s="121"/>
      <c r="IF122" s="121"/>
      <c r="IG122" s="121"/>
      <c r="IH122" s="121"/>
      <c r="II122" s="121"/>
      <c r="IJ122" s="121"/>
      <c r="IK122" s="121"/>
    </row>
    <row r="123" spans="1:245" s="20" customFormat="1" ht="34.5" customHeight="1">
      <c r="A123" s="88">
        <v>90010100</v>
      </c>
      <c r="B123" s="18" t="s">
        <v>130</v>
      </c>
      <c r="C123" s="12">
        <f>C111+C70+C18</f>
        <v>2642297271</v>
      </c>
      <c r="D123" s="12">
        <f>D111+D70+D18</f>
        <v>1300072620.9299998</v>
      </c>
      <c r="E123" s="41">
        <f t="shared" si="9"/>
        <v>49.20236020370169</v>
      </c>
      <c r="F123" s="12">
        <f>F111+F70+F18+F120</f>
        <v>106425796</v>
      </c>
      <c r="G123" s="12">
        <f>G111+G70+G18+G120</f>
        <v>66342671.999999985</v>
      </c>
      <c r="H123" s="41">
        <f t="shared" si="5"/>
        <v>62.33702212572597</v>
      </c>
      <c r="I123" s="12">
        <f t="shared" si="6"/>
        <v>2748723067</v>
      </c>
      <c r="J123" s="12">
        <f t="shared" si="7"/>
        <v>1366415292.9299998</v>
      </c>
      <c r="K123" s="41">
        <f t="shared" si="8"/>
        <v>49.710911562339646</v>
      </c>
      <c r="IC123" s="19"/>
      <c r="ID123" s="19"/>
      <c r="IE123" s="19"/>
      <c r="IF123" s="19"/>
      <c r="IG123" s="19"/>
      <c r="IH123" s="19"/>
      <c r="II123" s="19"/>
      <c r="IJ123" s="19"/>
      <c r="IK123" s="19"/>
    </row>
    <row r="124" spans="1:245" s="23" customFormat="1" ht="19.5" customHeight="1">
      <c r="A124" s="88">
        <v>40000000</v>
      </c>
      <c r="B124" s="21" t="s">
        <v>1</v>
      </c>
      <c r="C124" s="12">
        <f>C125</f>
        <v>490594044.46</v>
      </c>
      <c r="D124" s="12">
        <f>D125</f>
        <v>301778988.82</v>
      </c>
      <c r="E124" s="41">
        <f t="shared" si="9"/>
        <v>61.51297436807861</v>
      </c>
      <c r="F124" s="12">
        <f>F135</f>
        <v>4590000</v>
      </c>
      <c r="G124" s="12">
        <f>G135</f>
        <v>3974569.24</v>
      </c>
      <c r="H124" s="41">
        <f t="shared" si="5"/>
        <v>86.59192244008716</v>
      </c>
      <c r="I124" s="12">
        <f t="shared" si="6"/>
        <v>495184044.46</v>
      </c>
      <c r="J124" s="12">
        <f t="shared" si="7"/>
        <v>305753558.06</v>
      </c>
      <c r="K124" s="41">
        <f t="shared" si="8"/>
        <v>61.74543818216627</v>
      </c>
      <c r="IC124" s="22"/>
      <c r="ID124" s="22"/>
      <c r="IE124" s="22"/>
      <c r="IF124" s="22"/>
      <c r="IG124" s="22"/>
      <c r="IH124" s="22"/>
      <c r="II124" s="22"/>
      <c r="IJ124" s="22"/>
      <c r="IK124" s="22"/>
    </row>
    <row r="125" spans="1:245" s="20" customFormat="1" ht="19.5" customHeight="1">
      <c r="A125" s="88">
        <v>41000000</v>
      </c>
      <c r="B125" s="18" t="s">
        <v>17</v>
      </c>
      <c r="C125" s="12">
        <f>C128+C130+C126</f>
        <v>490594044.46</v>
      </c>
      <c r="D125" s="12">
        <f>D128+D130+D126</f>
        <v>301778988.82</v>
      </c>
      <c r="E125" s="41">
        <f t="shared" si="9"/>
        <v>61.51297436807861</v>
      </c>
      <c r="F125" s="12"/>
      <c r="G125" s="12"/>
      <c r="H125" s="41">
        <f t="shared" si="5"/>
        <v>0</v>
      </c>
      <c r="I125" s="12">
        <f>C125+F125+I126</f>
        <v>497938044.46</v>
      </c>
      <c r="J125" s="12">
        <f>D125+G125+J126</f>
        <v>309122988.82</v>
      </c>
      <c r="K125" s="41">
        <f t="shared" si="8"/>
        <v>62.08061269052766</v>
      </c>
      <c r="IC125" s="19"/>
      <c r="ID125" s="19"/>
      <c r="IE125" s="19"/>
      <c r="IF125" s="19"/>
      <c r="IG125" s="19"/>
      <c r="IH125" s="19"/>
      <c r="II125" s="19"/>
      <c r="IJ125" s="19"/>
      <c r="IK125" s="19"/>
    </row>
    <row r="126" spans="1:245" s="20" customFormat="1" ht="19.5" customHeight="1">
      <c r="A126" s="118">
        <v>41020000</v>
      </c>
      <c r="B126" s="18" t="s">
        <v>170</v>
      </c>
      <c r="C126" s="12">
        <f>C127</f>
        <v>7344000</v>
      </c>
      <c r="D126" s="12">
        <f>D127</f>
        <v>7344000</v>
      </c>
      <c r="E126" s="41">
        <f t="shared" si="9"/>
        <v>100</v>
      </c>
      <c r="F126" s="12"/>
      <c r="G126" s="12"/>
      <c r="H126" s="41"/>
      <c r="I126" s="12">
        <f>C126+F126</f>
        <v>7344000</v>
      </c>
      <c r="J126" s="12">
        <f>D126+G126</f>
        <v>7344000</v>
      </c>
      <c r="K126" s="41">
        <f>_xlfn.IFERROR(J126/I126*100,0)</f>
        <v>100</v>
      </c>
      <c r="IC126" s="19"/>
      <c r="ID126" s="19"/>
      <c r="IE126" s="19"/>
      <c r="IF126" s="19"/>
      <c r="IG126" s="19"/>
      <c r="IH126" s="19"/>
      <c r="II126" s="19"/>
      <c r="IJ126" s="19"/>
      <c r="IK126" s="19"/>
    </row>
    <row r="127" spans="1:245" s="3" customFormat="1" ht="88.5" customHeight="1">
      <c r="A127" s="14">
        <v>41021400</v>
      </c>
      <c r="B127" s="4" t="s">
        <v>171</v>
      </c>
      <c r="C127" s="1">
        <v>7344000</v>
      </c>
      <c r="D127" s="1">
        <v>7344000</v>
      </c>
      <c r="E127" s="42">
        <f t="shared" si="9"/>
        <v>100</v>
      </c>
      <c r="F127" s="1"/>
      <c r="G127" s="1"/>
      <c r="H127" s="42"/>
      <c r="I127" s="1">
        <f>C127+F127</f>
        <v>7344000</v>
      </c>
      <c r="J127" s="1">
        <f>D127+G127</f>
        <v>7344000</v>
      </c>
      <c r="K127" s="42">
        <f>_xlfn.IFERROR(J127/I127*100,0)</f>
        <v>100</v>
      </c>
      <c r="IC127" s="2"/>
      <c r="ID127" s="2"/>
      <c r="IE127" s="2"/>
      <c r="IF127" s="2"/>
      <c r="IG127" s="2"/>
      <c r="IH127" s="2"/>
      <c r="II127" s="2"/>
      <c r="IJ127" s="2"/>
      <c r="IK127" s="2"/>
    </row>
    <row r="128" spans="1:245" s="20" customFormat="1" ht="29.25" customHeight="1">
      <c r="A128" s="88">
        <v>41030000</v>
      </c>
      <c r="B128" s="18" t="s">
        <v>127</v>
      </c>
      <c r="C128" s="12">
        <f>C129</f>
        <v>473819800</v>
      </c>
      <c r="D128" s="12">
        <f>D129</f>
        <v>290583600</v>
      </c>
      <c r="E128" s="41">
        <f t="shared" si="9"/>
        <v>61.32787190404453</v>
      </c>
      <c r="F128" s="12"/>
      <c r="G128" s="12"/>
      <c r="H128" s="41">
        <f t="shared" si="5"/>
        <v>0</v>
      </c>
      <c r="I128" s="12">
        <f t="shared" si="6"/>
        <v>473819800</v>
      </c>
      <c r="J128" s="12">
        <f t="shared" si="7"/>
        <v>290583600</v>
      </c>
      <c r="K128" s="41">
        <f t="shared" si="8"/>
        <v>61.32787190404453</v>
      </c>
      <c r="IC128" s="19"/>
      <c r="ID128" s="19"/>
      <c r="IE128" s="19"/>
      <c r="IF128" s="19"/>
      <c r="IG128" s="19"/>
      <c r="IH128" s="19"/>
      <c r="II128" s="19"/>
      <c r="IJ128" s="19"/>
      <c r="IK128" s="19"/>
    </row>
    <row r="129" spans="1:245" s="3" customFormat="1" ht="28.5" customHeight="1">
      <c r="A129" s="14">
        <v>41033900</v>
      </c>
      <c r="B129" s="4" t="s">
        <v>120</v>
      </c>
      <c r="C129" s="1">
        <v>473819800</v>
      </c>
      <c r="D129" s="1">
        <v>290583600</v>
      </c>
      <c r="E129" s="42">
        <f t="shared" si="9"/>
        <v>61.32787190404453</v>
      </c>
      <c r="F129" s="1"/>
      <c r="G129" s="1"/>
      <c r="H129" s="42">
        <f t="shared" si="5"/>
        <v>0</v>
      </c>
      <c r="I129" s="1">
        <f t="shared" si="6"/>
        <v>473819800</v>
      </c>
      <c r="J129" s="1">
        <f t="shared" si="7"/>
        <v>290583600</v>
      </c>
      <c r="K129" s="42">
        <f t="shared" si="8"/>
        <v>61.32787190404453</v>
      </c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s="20" customFormat="1" ht="27.75">
      <c r="A130" s="88">
        <v>41050000</v>
      </c>
      <c r="B130" s="18" t="s">
        <v>124</v>
      </c>
      <c r="C130" s="12">
        <f>C134+C133+C132+C131</f>
        <v>9430244.459999999</v>
      </c>
      <c r="D130" s="12">
        <f>D134+D133+D132+D131</f>
        <v>3851388.82</v>
      </c>
      <c r="E130" s="41">
        <f t="shared" si="9"/>
        <v>40.840816336589434</v>
      </c>
      <c r="F130" s="12">
        <f>F135</f>
        <v>4590000</v>
      </c>
      <c r="G130" s="12">
        <f>G135</f>
        <v>3974569.24</v>
      </c>
      <c r="H130" s="41">
        <f t="shared" si="5"/>
        <v>86.59192244008716</v>
      </c>
      <c r="I130" s="12">
        <f t="shared" si="6"/>
        <v>14020244.459999999</v>
      </c>
      <c r="J130" s="12">
        <f t="shared" si="7"/>
        <v>7825958.0600000005</v>
      </c>
      <c r="K130" s="41">
        <f t="shared" si="8"/>
        <v>55.81898434315888</v>
      </c>
      <c r="IC130" s="19"/>
      <c r="ID130" s="19"/>
      <c r="IE130" s="19"/>
      <c r="IF130" s="19"/>
      <c r="IG130" s="19"/>
      <c r="IH130" s="19"/>
      <c r="II130" s="19"/>
      <c r="IJ130" s="19"/>
      <c r="IK130" s="19"/>
    </row>
    <row r="131" spans="1:245" s="3" customFormat="1" ht="49.5" customHeight="1">
      <c r="A131" s="14">
        <v>41051000</v>
      </c>
      <c r="B131" s="30" t="s">
        <v>133</v>
      </c>
      <c r="C131" s="1">
        <v>3348277.94</v>
      </c>
      <c r="D131" s="1">
        <v>2091533</v>
      </c>
      <c r="E131" s="42">
        <f t="shared" si="9"/>
        <v>62.46593136769285</v>
      </c>
      <c r="F131" s="1"/>
      <c r="G131" s="1"/>
      <c r="H131" s="42">
        <f t="shared" si="5"/>
        <v>0</v>
      </c>
      <c r="I131" s="1">
        <f t="shared" si="6"/>
        <v>3348277.94</v>
      </c>
      <c r="J131" s="1">
        <f t="shared" si="7"/>
        <v>2091533</v>
      </c>
      <c r="K131" s="42">
        <f t="shared" si="8"/>
        <v>62.46593136769285</v>
      </c>
      <c r="IC131" s="2"/>
      <c r="ID131" s="2"/>
      <c r="IE131" s="2"/>
      <c r="IF131" s="2"/>
      <c r="IG131" s="2"/>
      <c r="IH131" s="2"/>
      <c r="II131" s="2"/>
      <c r="IJ131" s="2"/>
      <c r="IK131" s="2"/>
    </row>
    <row r="132" spans="1:245" s="3" customFormat="1" ht="60.75" customHeight="1">
      <c r="A132" s="14">
        <v>41051200</v>
      </c>
      <c r="B132" s="30" t="s">
        <v>134</v>
      </c>
      <c r="C132" s="1">
        <v>1822724</v>
      </c>
      <c r="D132" s="1">
        <v>911352</v>
      </c>
      <c r="E132" s="42">
        <f t="shared" si="9"/>
        <v>49.999451370586</v>
      </c>
      <c r="F132" s="1"/>
      <c r="G132" s="1"/>
      <c r="H132" s="42">
        <f aca="true" t="shared" si="10" ref="H132:H137">_xlfn.IFERROR(G132/F132*100,0)</f>
        <v>0</v>
      </c>
      <c r="I132" s="1">
        <f aca="true" t="shared" si="11" ref="I132:J137">C132+F132</f>
        <v>1822724</v>
      </c>
      <c r="J132" s="1">
        <f t="shared" si="11"/>
        <v>911352</v>
      </c>
      <c r="K132" s="42">
        <f aca="true" t="shared" si="12" ref="K132:K137">_xlfn.IFERROR(J132/I132*100,0)</f>
        <v>49.999451370586</v>
      </c>
      <c r="IC132" s="2"/>
      <c r="ID132" s="2"/>
      <c r="IE132" s="2"/>
      <c r="IF132" s="2"/>
      <c r="IG132" s="2"/>
      <c r="IH132" s="2"/>
      <c r="II132" s="2"/>
      <c r="IJ132" s="2"/>
      <c r="IK132" s="2"/>
    </row>
    <row r="133" spans="1:245" s="3" customFormat="1" ht="61.5" customHeight="1">
      <c r="A133" s="14">
        <v>41053300</v>
      </c>
      <c r="B133" s="4" t="s">
        <v>125</v>
      </c>
      <c r="C133" s="1">
        <v>458400</v>
      </c>
      <c r="D133" s="1">
        <v>183766</v>
      </c>
      <c r="E133" s="42">
        <f>_xlfn.IFERROR(D133/C133*100,0)</f>
        <v>40.088568935427574</v>
      </c>
      <c r="F133" s="1"/>
      <c r="G133" s="1"/>
      <c r="H133" s="42">
        <f t="shared" si="10"/>
        <v>0</v>
      </c>
      <c r="I133" s="1">
        <f t="shared" si="11"/>
        <v>458400</v>
      </c>
      <c r="J133" s="1">
        <f t="shared" si="11"/>
        <v>183766</v>
      </c>
      <c r="K133" s="42">
        <f t="shared" si="12"/>
        <v>40.088568935427574</v>
      </c>
      <c r="IC133" s="2"/>
      <c r="ID133" s="2"/>
      <c r="IE133" s="2"/>
      <c r="IF133" s="2"/>
      <c r="IG133" s="2"/>
      <c r="IH133" s="2"/>
      <c r="II133" s="2"/>
      <c r="IJ133" s="2"/>
      <c r="IK133" s="2"/>
    </row>
    <row r="134" spans="1:245" s="3" customFormat="1" ht="19.5" customHeight="1">
      <c r="A134" s="14">
        <v>41053900</v>
      </c>
      <c r="B134" s="4" t="s">
        <v>135</v>
      </c>
      <c r="C134" s="83">
        <v>3800842.52</v>
      </c>
      <c r="D134" s="83">
        <v>664737.82</v>
      </c>
      <c r="E134" s="42">
        <f>_xlfn.IFERROR(D134/C134*100,0)</f>
        <v>17.489222889455572</v>
      </c>
      <c r="F134" s="1"/>
      <c r="G134" s="1"/>
      <c r="H134" s="42">
        <f t="shared" si="10"/>
        <v>0</v>
      </c>
      <c r="I134" s="1">
        <f t="shared" si="11"/>
        <v>3800842.52</v>
      </c>
      <c r="J134" s="1">
        <f t="shared" si="11"/>
        <v>664737.82</v>
      </c>
      <c r="K134" s="42">
        <f t="shared" si="12"/>
        <v>17.489222889455572</v>
      </c>
      <c r="IC134" s="2"/>
      <c r="ID134" s="2"/>
      <c r="IE134" s="2"/>
      <c r="IF134" s="2"/>
      <c r="IG134" s="2"/>
      <c r="IH134" s="2"/>
      <c r="II134" s="2"/>
      <c r="IJ134" s="2"/>
      <c r="IK134" s="2"/>
    </row>
    <row r="135" spans="1:245" s="20" customFormat="1" ht="31.5" customHeight="1">
      <c r="A135" s="95">
        <v>42000000</v>
      </c>
      <c r="B135" s="18" t="s">
        <v>163</v>
      </c>
      <c r="C135" s="117"/>
      <c r="D135" s="117"/>
      <c r="E135" s="41"/>
      <c r="F135" s="12">
        <f>F136</f>
        <v>4590000</v>
      </c>
      <c r="G135" s="12">
        <f>G136</f>
        <v>3974569.24</v>
      </c>
      <c r="H135" s="41">
        <f t="shared" si="10"/>
        <v>86.59192244008716</v>
      </c>
      <c r="I135" s="12">
        <f>C135+F135</f>
        <v>4590000</v>
      </c>
      <c r="J135" s="12">
        <f>D135+G135</f>
        <v>3974569.24</v>
      </c>
      <c r="K135" s="41">
        <f>_xlfn.IFERROR(J135/I135*100,0)</f>
        <v>86.59192244008716</v>
      </c>
      <c r="IC135" s="19"/>
      <c r="ID135" s="19"/>
      <c r="IE135" s="19"/>
      <c r="IF135" s="19"/>
      <c r="IG135" s="19"/>
      <c r="IH135" s="19"/>
      <c r="II135" s="19"/>
      <c r="IJ135" s="19"/>
      <c r="IK135" s="19"/>
    </row>
    <row r="136" spans="1:245" s="3" customFormat="1" ht="28.5" customHeight="1">
      <c r="A136" s="14" t="s">
        <v>162</v>
      </c>
      <c r="B136" s="4" t="s">
        <v>164</v>
      </c>
      <c r="C136" s="83"/>
      <c r="D136" s="83"/>
      <c r="E136" s="42"/>
      <c r="F136" s="1">
        <v>4590000</v>
      </c>
      <c r="G136" s="1">
        <v>3974569.24</v>
      </c>
      <c r="H136" s="42">
        <f t="shared" si="10"/>
        <v>86.59192244008716</v>
      </c>
      <c r="I136" s="1">
        <f>C136+F136</f>
        <v>4590000</v>
      </c>
      <c r="J136" s="1">
        <f>D136+G136</f>
        <v>3974569.24</v>
      </c>
      <c r="K136" s="42">
        <f>_xlfn.IFERROR(J136/I136*100,0)</f>
        <v>86.59192244008716</v>
      </c>
      <c r="IC136" s="2"/>
      <c r="ID136" s="2"/>
      <c r="IE136" s="2"/>
      <c r="IF136" s="2"/>
      <c r="IG136" s="2"/>
      <c r="IH136" s="2"/>
      <c r="II136" s="2"/>
      <c r="IJ136" s="2"/>
      <c r="IK136" s="2"/>
    </row>
    <row r="137" spans="1:245" s="25" customFormat="1" ht="19.5" customHeight="1">
      <c r="A137" s="14"/>
      <c r="B137" s="49" t="s">
        <v>131</v>
      </c>
      <c r="C137" s="12">
        <f>C123+C124</f>
        <v>3132891315.46</v>
      </c>
      <c r="D137" s="12">
        <f>D123+D124</f>
        <v>1601851609.7499998</v>
      </c>
      <c r="E137" s="41">
        <f>_xlfn.IFERROR(D137/C137*100,0)</f>
        <v>51.13013661997403</v>
      </c>
      <c r="F137" s="12">
        <f>F123+F124</f>
        <v>111015796</v>
      </c>
      <c r="G137" s="12">
        <f>G123+G124</f>
        <v>70317241.23999998</v>
      </c>
      <c r="H137" s="41">
        <f t="shared" si="10"/>
        <v>63.3398523215561</v>
      </c>
      <c r="I137" s="12">
        <f t="shared" si="11"/>
        <v>3243907111.46</v>
      </c>
      <c r="J137" s="12">
        <f t="shared" si="11"/>
        <v>1672168850.9899998</v>
      </c>
      <c r="K137" s="41">
        <f t="shared" si="12"/>
        <v>51.547988075324355</v>
      </c>
      <c r="IC137" s="24"/>
      <c r="ID137" s="24"/>
      <c r="IE137" s="24"/>
      <c r="IF137" s="24"/>
      <c r="IG137" s="24"/>
      <c r="IH137" s="24"/>
      <c r="II137" s="24"/>
      <c r="IJ137" s="24"/>
      <c r="IK137" s="24"/>
    </row>
    <row r="138" spans="1:245" s="25" customFormat="1" ht="15">
      <c r="A138" s="80"/>
      <c r="B138" s="81"/>
      <c r="C138" s="40"/>
      <c r="D138" s="40"/>
      <c r="E138" s="82"/>
      <c r="F138" s="40"/>
      <c r="G138" s="40"/>
      <c r="H138" s="82"/>
      <c r="I138" s="40"/>
      <c r="J138" s="40"/>
      <c r="K138" s="82"/>
      <c r="IC138" s="24"/>
      <c r="ID138" s="24"/>
      <c r="IE138" s="24"/>
      <c r="IF138" s="24"/>
      <c r="IG138" s="24"/>
      <c r="IH138" s="24"/>
      <c r="II138" s="24"/>
      <c r="IJ138" s="24"/>
      <c r="IK138" s="24"/>
    </row>
    <row r="139" spans="1:245" s="25" customFormat="1" ht="15">
      <c r="A139" s="80"/>
      <c r="B139" s="81"/>
      <c r="C139" s="40"/>
      <c r="D139" s="40"/>
      <c r="E139" s="82"/>
      <c r="F139" s="40"/>
      <c r="G139" s="40"/>
      <c r="H139" s="82"/>
      <c r="I139" s="40"/>
      <c r="J139" s="40"/>
      <c r="K139" s="82"/>
      <c r="IC139" s="24"/>
      <c r="ID139" s="24"/>
      <c r="IE139" s="24"/>
      <c r="IF139" s="24"/>
      <c r="IG139" s="24"/>
      <c r="IH139" s="24"/>
      <c r="II139" s="24"/>
      <c r="IJ139" s="24"/>
      <c r="IK139" s="24"/>
    </row>
    <row r="140" spans="1:245" s="25" customFormat="1" ht="15">
      <c r="A140" s="80"/>
      <c r="B140" s="81"/>
      <c r="C140" s="40"/>
      <c r="D140" s="40"/>
      <c r="E140" s="82"/>
      <c r="F140" s="40"/>
      <c r="G140" s="40"/>
      <c r="H140" s="82"/>
      <c r="I140" s="40"/>
      <c r="J140" s="40"/>
      <c r="K140" s="82"/>
      <c r="IC140" s="24"/>
      <c r="ID140" s="24"/>
      <c r="IE140" s="24"/>
      <c r="IF140" s="24"/>
      <c r="IG140" s="24"/>
      <c r="IH140" s="24"/>
      <c r="II140" s="24"/>
      <c r="IJ140" s="24"/>
      <c r="IK140" s="24"/>
    </row>
    <row r="141" spans="1:245" s="28" customFormat="1" ht="27.75">
      <c r="A141" s="77" t="s">
        <v>154</v>
      </c>
      <c r="B141" s="78"/>
      <c r="C141" s="78"/>
      <c r="D141" s="94"/>
      <c r="E141" s="78"/>
      <c r="F141" s="77"/>
      <c r="G141" s="78"/>
      <c r="H141" s="78"/>
      <c r="I141" s="78" t="s">
        <v>155</v>
      </c>
      <c r="J141" s="78"/>
      <c r="K141" s="77"/>
      <c r="IC141" s="29"/>
      <c r="ID141" s="29"/>
      <c r="IE141" s="29"/>
      <c r="IF141" s="29"/>
      <c r="IG141" s="29"/>
      <c r="IH141" s="29"/>
      <c r="II141" s="29"/>
      <c r="IJ141" s="29"/>
      <c r="IK141" s="29"/>
    </row>
    <row r="142" spans="1:245" s="28" customFormat="1" ht="27.75">
      <c r="A142" s="77"/>
      <c r="B142" s="78"/>
      <c r="C142" s="78"/>
      <c r="D142" s="94"/>
      <c r="E142" s="78"/>
      <c r="F142" s="77"/>
      <c r="G142" s="78"/>
      <c r="H142" s="78"/>
      <c r="I142" s="78"/>
      <c r="J142" s="78"/>
      <c r="K142" s="77"/>
      <c r="IC142" s="29"/>
      <c r="ID142" s="29"/>
      <c r="IE142" s="29"/>
      <c r="IF142" s="29"/>
      <c r="IG142" s="29"/>
      <c r="IH142" s="29"/>
      <c r="II142" s="29"/>
      <c r="IJ142" s="29"/>
      <c r="IK142" s="29"/>
    </row>
    <row r="143" spans="1:245" s="27" customFormat="1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IC143" s="26"/>
      <c r="ID143" s="26"/>
      <c r="IE143" s="26"/>
      <c r="IF143" s="26"/>
      <c r="IG143" s="26"/>
      <c r="IH143" s="26"/>
      <c r="II143" s="26"/>
      <c r="IJ143" s="26"/>
      <c r="IK143" s="26"/>
    </row>
    <row r="144" spans="1:245" s="27" customFormat="1" ht="17.25" customHeight="1">
      <c r="A144" s="79" t="s">
        <v>173</v>
      </c>
      <c r="B144" s="79"/>
      <c r="C144" s="26"/>
      <c r="D144" s="26"/>
      <c r="E144" s="26"/>
      <c r="F144" s="26"/>
      <c r="G144" s="26"/>
      <c r="H144" s="26"/>
      <c r="I144" s="26"/>
      <c r="J144" s="26"/>
      <c r="K144" s="26"/>
      <c r="IC144" s="26"/>
      <c r="ID144" s="26"/>
      <c r="IE144" s="26"/>
      <c r="IF144" s="26"/>
      <c r="IG144" s="26"/>
      <c r="IH144" s="26"/>
      <c r="II144" s="26"/>
      <c r="IJ144" s="26"/>
      <c r="IK144" s="26"/>
    </row>
    <row r="145" spans="1:245" s="27" customFormat="1" ht="17.25" customHeight="1">
      <c r="A145" s="79"/>
      <c r="B145" s="122"/>
      <c r="C145" s="26"/>
      <c r="D145" s="26"/>
      <c r="E145" s="26"/>
      <c r="F145" s="26"/>
      <c r="G145" s="26"/>
      <c r="H145" s="26"/>
      <c r="I145" s="26"/>
      <c r="J145" s="26"/>
      <c r="K145" s="26"/>
      <c r="IC145" s="26"/>
      <c r="ID145" s="26"/>
      <c r="IE145" s="26"/>
      <c r="IF145" s="26"/>
      <c r="IG145" s="26"/>
      <c r="IH145" s="26"/>
      <c r="II145" s="26"/>
      <c r="IJ145" s="26"/>
      <c r="IK145" s="26"/>
    </row>
    <row r="146" spans="1:245" s="27" customFormat="1" ht="22.5" customHeight="1">
      <c r="A146" s="79"/>
      <c r="B146" s="79"/>
      <c r="C146" s="26"/>
      <c r="D146" s="26"/>
      <c r="E146" s="26"/>
      <c r="F146" s="26"/>
      <c r="G146" s="26"/>
      <c r="H146" s="26"/>
      <c r="I146" s="26"/>
      <c r="J146" s="26"/>
      <c r="K146" s="26"/>
      <c r="IC146" s="26"/>
      <c r="ID146" s="26"/>
      <c r="IE146" s="26"/>
      <c r="IF146" s="26"/>
      <c r="IG146" s="26"/>
      <c r="IH146" s="26"/>
      <c r="II146" s="26"/>
      <c r="IJ146" s="26"/>
      <c r="IK146" s="26"/>
    </row>
  </sheetData>
  <sheetProtection/>
  <mergeCells count="16">
    <mergeCell ref="A15:A16"/>
    <mergeCell ref="B15:B16"/>
    <mergeCell ref="C15:E15"/>
    <mergeCell ref="I15:K15"/>
    <mergeCell ref="F15:H15"/>
    <mergeCell ref="C1:F1"/>
    <mergeCell ref="C4:G4"/>
    <mergeCell ref="C5:G5"/>
    <mergeCell ref="H6:K6"/>
    <mergeCell ref="C6:G6"/>
    <mergeCell ref="A10:K10"/>
    <mergeCell ref="H1:K1"/>
    <mergeCell ref="H2:K2"/>
    <mergeCell ref="H3:K3"/>
    <mergeCell ref="H4:K4"/>
    <mergeCell ref="H5:K5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60" r:id="rId1"/>
  <headerFooter alignWithMargins="0">
    <oddFooter>&amp;R&amp;12Сторінка &amp;P</oddFooter>
  </headerFooter>
  <rowBreaks count="4" manualBreakCount="4">
    <brk id="28" max="11" man="1"/>
    <brk id="45" max="11" man="1"/>
    <brk id="67" max="11" man="1"/>
    <brk id="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Коваленко Наталія Василівна</cp:lastModifiedBy>
  <cp:lastPrinted>2023-07-27T08:27:36Z</cp:lastPrinted>
  <dcterms:created xsi:type="dcterms:W3CDTF">2014-01-17T10:52:16Z</dcterms:created>
  <dcterms:modified xsi:type="dcterms:W3CDTF">2023-07-27T08:27:58Z</dcterms:modified>
  <cp:category/>
  <cp:version/>
  <cp:contentType/>
  <cp:contentStatus/>
</cp:coreProperties>
</file>