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VFVS\2020\ДОДАТКИ\Звіт БР\ІІ квартал 2020\"/>
    </mc:Choice>
  </mc:AlternateContent>
  <bookViews>
    <workbookView xWindow="0" yWindow="410" windowWidth="15300" windowHeight="7130" tabRatio="603"/>
  </bookViews>
  <sheets>
    <sheet name="дод 5 (в )" sheetId="13" r:id="rId1"/>
  </sheets>
  <definedNames>
    <definedName name="_xlnm.Print_Titles" localSheetId="0">'дод 5 (в )'!$13:$13</definedName>
    <definedName name="_xlnm.Print_Area" localSheetId="0">'дод 5 (в )'!$A$1:$K$602</definedName>
  </definedNames>
  <calcPr calcId="162913"/>
</workbook>
</file>

<file path=xl/calcChain.xml><?xml version="1.0" encoding="utf-8"?>
<calcChain xmlns="http://schemas.openxmlformats.org/spreadsheetml/2006/main">
  <c r="I171" i="13" l="1"/>
  <c r="I168" i="13"/>
  <c r="J18" i="13" l="1"/>
  <c r="J441" i="13" l="1"/>
  <c r="J442" i="13"/>
  <c r="J322" i="13" l="1"/>
  <c r="I588" i="13" l="1"/>
  <c r="I587" i="13" s="1"/>
  <c r="J588" i="13"/>
  <c r="J587" i="13" s="1"/>
  <c r="I583" i="13"/>
  <c r="J583" i="13"/>
  <c r="I580" i="13"/>
  <c r="I578" i="13" s="1"/>
  <c r="J580" i="13"/>
  <c r="J578" i="13" s="1"/>
  <c r="I575" i="13"/>
  <c r="J575" i="13"/>
  <c r="I573" i="13"/>
  <c r="J573" i="13"/>
  <c r="I565" i="13"/>
  <c r="J565" i="13"/>
  <c r="L565" i="13"/>
  <c r="I547" i="13"/>
  <c r="J547" i="13"/>
  <c r="I544" i="13"/>
  <c r="J544" i="13"/>
  <c r="I540" i="13"/>
  <c r="I539" i="13" s="1"/>
  <c r="J540" i="13"/>
  <c r="J539" i="13" s="1"/>
  <c r="I537" i="13"/>
  <c r="I536" i="13" s="1"/>
  <c r="J537" i="13"/>
  <c r="I534" i="13"/>
  <c r="J534" i="13"/>
  <c r="I531" i="13"/>
  <c r="J531" i="13"/>
  <c r="I454" i="13"/>
  <c r="J454" i="13"/>
  <c r="I450" i="13"/>
  <c r="I449" i="13" s="1"/>
  <c r="J450" i="13"/>
  <c r="J449" i="13" s="1"/>
  <c r="I439" i="13"/>
  <c r="J439" i="13"/>
  <c r="I440" i="13"/>
  <c r="J440" i="13"/>
  <c r="I430" i="13"/>
  <c r="I428" i="13" s="1"/>
  <c r="J430" i="13"/>
  <c r="J428" i="13" s="1"/>
  <c r="I431" i="13"/>
  <c r="I429" i="13" s="1"/>
  <c r="I195" i="13" s="1"/>
  <c r="J431" i="13"/>
  <c r="I426" i="13"/>
  <c r="J426" i="13"/>
  <c r="I424" i="13"/>
  <c r="J424" i="13"/>
  <c r="I421" i="13"/>
  <c r="J421" i="13"/>
  <c r="I419" i="13"/>
  <c r="J419" i="13"/>
  <c r="I415" i="13"/>
  <c r="J415" i="13"/>
  <c r="I408" i="13"/>
  <c r="J408" i="13"/>
  <c r="I400" i="13"/>
  <c r="J400" i="13"/>
  <c r="I397" i="13"/>
  <c r="J397" i="13"/>
  <c r="I389" i="13"/>
  <c r="J389" i="13"/>
  <c r="I385" i="13"/>
  <c r="J385" i="13"/>
  <c r="I373" i="13"/>
  <c r="J373" i="13"/>
  <c r="I367" i="13"/>
  <c r="J367" i="13"/>
  <c r="I338" i="13"/>
  <c r="J338" i="13"/>
  <c r="I322" i="13"/>
  <c r="I301" i="13"/>
  <c r="J301" i="13"/>
  <c r="I283" i="13"/>
  <c r="J283" i="13"/>
  <c r="I258" i="13"/>
  <c r="J258" i="13"/>
  <c r="I254" i="13"/>
  <c r="I253" i="13" s="1"/>
  <c r="J254" i="13"/>
  <c r="J253" i="13" s="1"/>
  <c r="I244" i="13"/>
  <c r="J244" i="13"/>
  <c r="I197" i="13"/>
  <c r="I196" i="13" s="1"/>
  <c r="J197" i="13"/>
  <c r="I190" i="13"/>
  <c r="I186" i="13" s="1"/>
  <c r="I185" i="13" s="1"/>
  <c r="J190" i="13"/>
  <c r="J186" i="13" s="1"/>
  <c r="I183" i="13"/>
  <c r="I182" i="13" s="1"/>
  <c r="J183" i="13"/>
  <c r="I179" i="13"/>
  <c r="I177" i="13" s="1"/>
  <c r="I175" i="13" s="1"/>
  <c r="I174" i="13" s="1"/>
  <c r="J179" i="13"/>
  <c r="J177" i="13" s="1"/>
  <c r="J175" i="13" s="1"/>
  <c r="I167" i="13"/>
  <c r="I166" i="13" s="1"/>
  <c r="J167" i="13"/>
  <c r="I162" i="13"/>
  <c r="I160" i="13" s="1"/>
  <c r="J162" i="13"/>
  <c r="J160" i="13" s="1"/>
  <c r="I157" i="13"/>
  <c r="J157" i="13"/>
  <c r="I156" i="13"/>
  <c r="J156" i="13"/>
  <c r="I154" i="13"/>
  <c r="J154" i="13"/>
  <c r="I151" i="13"/>
  <c r="I149" i="13" s="1"/>
  <c r="J151" i="13"/>
  <c r="J149" i="13" s="1"/>
  <c r="I145" i="13"/>
  <c r="I144" i="13" s="1"/>
  <c r="J145" i="13"/>
  <c r="J144" i="13" s="1"/>
  <c r="I142" i="13"/>
  <c r="I138" i="13" s="1"/>
  <c r="J142" i="13"/>
  <c r="J138" i="13" s="1"/>
  <c r="I139" i="13"/>
  <c r="J139" i="13"/>
  <c r="I89" i="13"/>
  <c r="I85" i="13" s="1"/>
  <c r="J89" i="13"/>
  <c r="I86" i="13"/>
  <c r="J86" i="13"/>
  <c r="I49" i="13"/>
  <c r="I45" i="13" s="1"/>
  <c r="J49" i="13"/>
  <c r="I46" i="13"/>
  <c r="J46" i="13"/>
  <c r="I39" i="13"/>
  <c r="J39" i="13"/>
  <c r="I35" i="13"/>
  <c r="J35" i="13"/>
  <c r="I33" i="13"/>
  <c r="J33" i="13"/>
  <c r="I28" i="13"/>
  <c r="J28" i="13"/>
  <c r="I25" i="13"/>
  <c r="I23" i="13" s="1"/>
  <c r="J25" i="13"/>
  <c r="J23" i="13" s="1"/>
  <c r="I20" i="13"/>
  <c r="J20" i="13"/>
  <c r="I17" i="13"/>
  <c r="I16" i="13" s="1"/>
  <c r="J17" i="13"/>
  <c r="J16" i="13" s="1"/>
  <c r="J31" i="13" l="1"/>
  <c r="I530" i="13"/>
  <c r="J530" i="13"/>
  <c r="J536" i="13"/>
  <c r="J185" i="13"/>
  <c r="J182" i="13"/>
  <c r="J174" i="13"/>
  <c r="J166" i="13"/>
  <c r="J85" i="13"/>
  <c r="J45" i="13"/>
  <c r="J429" i="13"/>
  <c r="J195" i="13" s="1"/>
  <c r="J546" i="13"/>
  <c r="J196" i="13"/>
  <c r="J257" i="13"/>
  <c r="J303" i="13"/>
  <c r="J300" i="13" s="1"/>
  <c r="J388" i="13"/>
  <c r="I388" i="13"/>
  <c r="J423" i="13"/>
  <c r="I577" i="13"/>
  <c r="I303" i="13"/>
  <c r="I407" i="13"/>
  <c r="J577" i="13"/>
  <c r="I546" i="13"/>
  <c r="I423" i="13"/>
  <c r="J407" i="13"/>
  <c r="J44" i="13"/>
  <c r="I257" i="13"/>
  <c r="I44" i="13"/>
  <c r="I593" i="13" s="1"/>
  <c r="I43" i="13"/>
  <c r="I42" i="13" s="1"/>
  <c r="I31" i="13"/>
  <c r="I15" i="13" s="1"/>
  <c r="I14" i="13" s="1"/>
  <c r="J15" i="13"/>
  <c r="I453" i="13" l="1"/>
  <c r="I452" i="13" s="1"/>
  <c r="J43" i="13"/>
  <c r="J42" i="13" s="1"/>
  <c r="J593" i="13"/>
  <c r="J14" i="13"/>
  <c r="I300" i="13"/>
  <c r="I194" i="13" s="1"/>
  <c r="J453" i="13"/>
  <c r="J194" i="13"/>
  <c r="J193" i="13" s="1"/>
  <c r="J452" i="13" l="1"/>
  <c r="I193" i="13"/>
  <c r="J592" i="13"/>
  <c r="G405" i="13"/>
  <c r="G404" i="13"/>
  <c r="I592" i="13" l="1"/>
</calcChain>
</file>

<file path=xl/sharedStrings.xml><?xml version="1.0" encoding="utf-8"?>
<sst xmlns="http://schemas.openxmlformats.org/spreadsheetml/2006/main" count="907" uniqueCount="638">
  <si>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</si>
  <si>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</si>
  <si>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</si>
  <si>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</si>
  <si>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</si>
  <si>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</si>
  <si>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</si>
  <si>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Всього видатків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</si>
  <si>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</si>
  <si>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</si>
  <si>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</si>
  <si>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</si>
  <si>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</si>
  <si>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</si>
  <si>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</si>
  <si>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</si>
  <si>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</si>
  <si>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</si>
  <si>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</si>
  <si>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</si>
  <si>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</si>
  <si>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</si>
  <si>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</si>
  <si>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</si>
  <si>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</si>
  <si>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</si>
  <si>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</si>
  <si>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</si>
  <si>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</si>
  <si>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</si>
  <si>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</si>
  <si>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</si>
  <si>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</si>
  <si>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</si>
  <si>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</si>
  <si>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</si>
  <si>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</si>
  <si>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</si>
  <si>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</si>
  <si>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</si>
  <si>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</si>
  <si>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</si>
  <si>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</si>
  <si>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</si>
  <si>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</si>
  <si>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</si>
  <si>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</si>
  <si>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</si>
  <si>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</si>
  <si>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</si>
  <si>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2016-2020</t>
  </si>
  <si>
    <t>2020-2022</t>
  </si>
  <si>
    <t>2019-2021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</si>
  <si>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</si>
  <si>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</si>
  <si>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</si>
  <si>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</si>
  <si>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</si>
  <si>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</si>
  <si>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 xml:space="preserve">  (код бюджету)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</si>
  <si>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</si>
  <si>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</si>
  <si>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</si>
  <si>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</si>
  <si>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</si>
  <si>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</si>
  <si>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</si>
  <si>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</si>
  <si>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</si>
  <si>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</si>
  <si>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</si>
  <si>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</si>
  <si>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</si>
  <si>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</si>
  <si>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</si>
  <si>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</si>
  <si>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</si>
  <si>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0210160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</si>
  <si>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</si>
  <si>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</si>
  <si>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</si>
  <si>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</si>
  <si>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</si>
  <si>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</si>
  <si>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</si>
  <si>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</si>
  <si>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</si>
  <si>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</si>
  <si>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0215031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</si>
  <si>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</si>
  <si>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</si>
  <si>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</si>
  <si>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0215061</t>
  </si>
  <si>
    <t>5061</t>
  </si>
  <si>
    <t>0217530</t>
  </si>
  <si>
    <t>7530</t>
  </si>
  <si>
    <t>0460</t>
  </si>
  <si>
    <t>Інші заходи у сфері зв'язку, телекомунікації та інформатики</t>
  </si>
  <si>
    <t>0217670</t>
  </si>
  <si>
    <t>7670</t>
  </si>
  <si>
    <t>0490</t>
  </si>
  <si>
    <t>Внески до статутного капіталу суб’єктів господарювання</t>
  </si>
  <si>
    <t>0600000</t>
  </si>
  <si>
    <t>0610000</t>
  </si>
  <si>
    <t>Управління  освіти і науки Сумської міської ради</t>
  </si>
  <si>
    <t>у т.ч. за рахунок субвенцій з держбюджету</t>
  </si>
  <si>
    <t>0910</t>
  </si>
  <si>
    <t>Надання дошкільної освіти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</si>
  <si>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</si>
  <si>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</si>
  <si>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0922</t>
  </si>
  <si>
    <t>0611010</t>
  </si>
  <si>
    <t>0611020</t>
  </si>
  <si>
    <t>0611030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</si>
  <si>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</si>
  <si>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</si>
  <si>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</si>
  <si>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</si>
  <si>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</si>
  <si>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</si>
  <si>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Забезпечення діяльності інших закладів у сфері освіти</t>
  </si>
  <si>
    <t>0615031</t>
  </si>
  <si>
    <t>0617640</t>
  </si>
  <si>
    <t>0470</t>
  </si>
  <si>
    <t>0700000</t>
  </si>
  <si>
    <t>0710000</t>
  </si>
  <si>
    <t xml:space="preserve">Відділ охорони здоров’я Сумської міської ради  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</si>
  <si>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</si>
  <si>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</si>
  <si>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</si>
  <si>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</si>
  <si>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</si>
  <si>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</si>
  <si>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0712100</t>
  </si>
  <si>
    <t>0722</t>
  </si>
  <si>
    <t>Стоматологічна допомога населенню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</si>
  <si>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</si>
  <si>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</si>
  <si>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</si>
  <si>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</si>
  <si>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</si>
  <si>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</si>
  <si>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</si>
  <si>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</si>
  <si>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</si>
  <si>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0900000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</si>
  <si>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</si>
  <si>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</si>
  <si>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</si>
  <si>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</si>
  <si>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</si>
  <si>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</si>
  <si>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 Сумської міської ради</t>
  </si>
  <si>
    <t>1010000</t>
  </si>
  <si>
    <t>1011100</t>
  </si>
  <si>
    <t>Надання спеціальної освіти мистецькими школами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</si>
  <si>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</si>
  <si>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</si>
  <si>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</si>
  <si>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</si>
  <si>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</si>
  <si>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</si>
  <si>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</si>
  <si>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</si>
  <si>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</si>
  <si>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</si>
  <si>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0640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</si>
  <si>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</si>
  <si>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</si>
  <si>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0180</t>
  </si>
  <si>
    <t>Інші субвенції з місцевого бюджету</t>
  </si>
  <si>
    <t>1400000</t>
  </si>
  <si>
    <t>Управління «Інспекція з благоустрою міста Суми» Сумської міської ради</t>
  </si>
  <si>
    <t>1410000</t>
  </si>
  <si>
    <t>3100000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</si>
  <si>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</si>
  <si>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</si>
  <si>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</si>
  <si>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</si>
  <si>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</si>
  <si>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</si>
  <si>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</si>
  <si>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</si>
  <si>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</si>
  <si>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</si>
  <si>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</si>
  <si>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41,7</t>
  </si>
  <si>
    <t>2020</t>
  </si>
  <si>
    <t>Модернізація комп’ютерної техніки виконавчих органів Сумської міської ради</t>
  </si>
  <si>
    <t>Встановлення сучасних систем відеоспостереження в місті</t>
  </si>
  <si>
    <t>Модернізація серверного обладнання виконавчих органів Сумської міської ради</t>
  </si>
  <si>
    <t>Капітальний ремонт житлового фонду: капремонт ліфта п. 2, капремонт ОДС ліфта житлового будинку № 129 по вул. Г. Кондратьєва м. Суми</t>
  </si>
  <si>
    <t>Капітальний ремонт житлового фонду: капремонт ліфта п.1, п.2, п.3, капремонт ОДС ліфта житлового будинку № 59 по вул. Ковпака м. Суми</t>
  </si>
  <si>
    <t>Капітальний ремонт житлового фонду: капремонт ліфта п. 2, та ОДС ліфта житлового будинку № 22 по вул. Героїв Крут  м. Суми</t>
  </si>
  <si>
    <t>Капітальний ремонт житлового фонду: капремонт ліфта п.1, п.2, п.3, капремонт ОДС ліфтів житлового будинку № 25 по вул. Інтернаціоналістів м. Суми</t>
  </si>
  <si>
    <t>Капітальний ремонт житлового фонду</t>
  </si>
  <si>
    <t>Співфінансування капітального ремонту житлового фонду</t>
  </si>
  <si>
    <t xml:space="preserve">Капітальний ремонт житлового фонду: капремонт покрівлі житлового будинку №2/2 по вул. Котляревського м. Суми </t>
  </si>
  <si>
    <t xml:space="preserve">Капітальний ремонт житлового фонду: капремонт покрівлі та водостічної системи житлового будинку №13 по вул. Охтирська м. Суми </t>
  </si>
  <si>
    <t>2019-2022</t>
  </si>
  <si>
    <t xml:space="preserve">Капітальний ремонт житлового фонду: капремонт вимощення житлового будинку №1А по вул. Лермонтова м. Суми </t>
  </si>
  <si>
    <t>2019-2023</t>
  </si>
  <si>
    <t>2019-2024</t>
  </si>
  <si>
    <t>Капітальний ремонт  житлового фонду: капремонт електричних мереж житлового будинку №32 по вул.Харківська м. Суми</t>
  </si>
  <si>
    <t>2019-2026</t>
  </si>
  <si>
    <t>Співфінансування капітального ремонту житлового фонду ОСББ та ЖБК</t>
  </si>
  <si>
    <t xml:space="preserve">Капітальний ремонт скверу ім. Тараса Шевченка  </t>
  </si>
  <si>
    <t>Капітальний ремонт тротуару вздовж будинків №16,18 по вул. Інтернаціоналістів в м.Суми</t>
  </si>
  <si>
    <t>Капітальний ремонт електричних мереж вуличного освітлення на території міського пляжу в парку ім. І.М. Кожедуба</t>
  </si>
  <si>
    <t>Капітальний ремонт тротуарів по вул. Рибалко в м.Суми</t>
  </si>
  <si>
    <t>Капітальний ремонт тротуарів на підходах до пішохідного мосту через р. Сумка по вул. Лугова в м.Суми</t>
  </si>
  <si>
    <t>Капітальний ремонт тротуарів по вул. Засумська (від вул. Шевченка до вул. Ярослава Мудрого)</t>
  </si>
  <si>
    <t>Капітальний ремонт об'єктів благоустрою - відбудова підпірних стінок по вул. Прокоф'єва м.Суми  (коригування, додаткові роботи)</t>
  </si>
  <si>
    <t>Капітальний ремонт тротуарів по вул. Богдана Хмельницького (від вул. Петропавлівська до вул. Герасима Кондратьєва)</t>
  </si>
  <si>
    <t>Капітальний ремонт об'єктів благоустрою - улаштування пішохідної огорожі по вул. 1-ша Набережна р.Стрілки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</si>
  <si>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</si>
  <si>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 xml:space="preserve">Капітальний ремонт об'єкту благоустрою - дитячого майданчику «Цитадель» між будинками №18 по вул. І. Сірка та будинку №7 по проспекту ім. М. Лушпи </t>
  </si>
  <si>
    <t>Капітальний ремонт об'єкту благоустрою - дитячого майданчику «На радість дітям» у дворі будинків №14/1; №14/3; №14/5; №14/6 по вул. Прокоф'єва</t>
  </si>
  <si>
    <t>Капітальний ремонт об'єкту благоустрою - зупинки громадського транспорту №366 -«4-а лікарня» по вул. Реміснича (коригування)</t>
  </si>
  <si>
    <t>Капітальний ремонт об'єкту благоустрою - зупинки громадського транспорту №116 - «9-й мікрорайон» по просп. Михайла Лушпи м.Суми</t>
  </si>
  <si>
    <t>Капітальний ремонт об'єкту благоустрою - зупинки громадського транспорту №310 «Ліцей» по вул. Ковпака</t>
  </si>
  <si>
    <t>Капітальний ремонт об'єкту благоустрою - зупинка громадського транспорту №316 «Пансіонат для ветеранів» по вул.Ковпака</t>
  </si>
  <si>
    <t xml:space="preserve"> </t>
  </si>
  <si>
    <t>Капітальний ремонт тротуару вздовж будинків №№ 32-42 по просп. Михайла Лушпи в м.Суми</t>
  </si>
  <si>
    <t>Капітальний ремонт тротуару по вул. Металургів (від вул. Реміснича до вул. Степаненківська)</t>
  </si>
  <si>
    <t xml:space="preserve">Капітальний ремонт тротуару по вул. Горького (від Палацу культури ім. Фрунзе до будинку № 39 по вул. Горького) </t>
  </si>
  <si>
    <t>Капітальний ремонт тротуару вздовж будинків №№ 47-49 по просп. Михайла Лушпи</t>
  </si>
  <si>
    <t>Капітальний ремонт тротуару вздовж будинку № 25 по просп. Михайла Лушпи</t>
  </si>
  <si>
    <t>Капітальний ремонт об'єктів благоустрою - улаштування тротуару вздовж КУ Піщанська ЗОШ І-ІІІ ступенів м. Суми, с. Піщане, вул. Шкільна, 26</t>
  </si>
  <si>
    <t>Капітальний ремонт тротуарів по вул. Олега Балацького (вздовж КУ Сумський ЗЗСО І-ІІІ ступенів №21) в м. Суми</t>
  </si>
  <si>
    <t>Розчищення річки Сумки (між Воскресенським та Шевченківським мостами)</t>
  </si>
  <si>
    <t>2019 - 2020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</si>
  <si>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</si>
  <si>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</si>
  <si>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</si>
  <si>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</si>
  <si>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>Капітальний ремонт стояків опалювальної системи старого корпусу Комунальної установи Сумська загальноосвітня школа І-ІІІ ступенів № 15 ім. Д. Турбіна, м.Суми, Сумської області</t>
  </si>
  <si>
    <t xml:space="preserve">Капітальний ремонт покрівлі Комунальної установи Сумська спеціалізована школа І-ІІІ ступенів № 17,  м. Суми, Сумської області 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</si>
  <si>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</si>
  <si>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</si>
  <si>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</si>
  <si>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</si>
  <si>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</si>
  <si>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фойє  Комунальної установи Сумська спеціальна  загальноосвітня школа Сумської міської ради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</si>
  <si>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</si>
  <si>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</si>
  <si>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</si>
  <si>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</si>
  <si>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Будинку ветеранів по вул. Г.Кондратьєва, 165, буд. 20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</si>
  <si>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</si>
  <si>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</si>
  <si>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На реалізацію проектів-переможців громадського (партиципаторного) бюджету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</si>
  <si>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Підгорної»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</si>
  <si>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</si>
  <si>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Капітальний ремонт приміщення зали  спортивної гімнастики у спортивному комплексі «Авангард»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</si>
  <si>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</si>
  <si>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</si>
  <si>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</si>
  <si>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</si>
  <si>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</si>
  <si>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</si>
  <si>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</si>
  <si>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</si>
  <si>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</si>
  <si>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</si>
  <si>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</si>
  <si>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</si>
  <si>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</si>
  <si>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Капітальний ремонт підвальних приміщень адмінбудівлі по вул. Горького, 21 м.Суми</t>
  </si>
  <si>
    <t>5,1</t>
  </si>
  <si>
    <t>Капітальний ремонт пішохідного переходу на перехресті вул. Харківська та Героїв Сумщини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</si>
  <si>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</si>
  <si>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</si>
  <si>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</si>
  <si>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трубопроводу гарячого водопостачання та каналізації Сумського дошкільного навчального закладу (ясла - садок) №25 «Білосніжка» м.Суми, Сумської області 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</si>
  <si>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</si>
  <si>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</si>
  <si>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</si>
  <si>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</si>
  <si>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</si>
  <si>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</si>
  <si>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</si>
  <si>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</si>
  <si>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</si>
  <si>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</si>
  <si>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</si>
  <si>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 Капітальний ремонт вентиляції харчоблоку Комунальної установи Сумська загальноосвітня школа I-III ступенів №8 Сумської міської ради 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</si>
  <si>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</si>
  <si>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ступенів № 17, м.Суми, Сумської області»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</si>
  <si>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</si>
  <si>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</si>
  <si>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</si>
  <si>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</si>
  <si>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 xml:space="preserve">Капітальний ремонт житлового фонду: капремонт вимощення, приямків та входів до підвалів житлового будинку №77 по вул. 5-та Продольна м. Суми </t>
  </si>
  <si>
    <t xml:space="preserve">Капітальний ремонт житлового фонду: встановлення індивідуального теплового пункту житлового будинку №22 по вул. Супруна м. Суми </t>
  </si>
  <si>
    <t>Капітальний ремонт діючого каналізаційного колектору Д-500 мм по вул. Ремісничій в м.Суми</t>
  </si>
  <si>
    <t>Капітальний ремонт  житлового фонду: капремонт мереж опалення, за адресою: м. Суми, вул. Миру, 32</t>
  </si>
  <si>
    <t xml:space="preserve">Капітальний ремонт тротуарів по пр. Курському (від будинку №147 по  просп. Курському до зупинки громадського транспорту №298 «вул. Ковпака») </t>
  </si>
  <si>
    <t xml:space="preserve">Капітальний ремонт пішохідних доріжок в парку «Казка» м. Суми </t>
  </si>
  <si>
    <t>Капітальний ремонт декоративних огорож та сходів в ДП «Казка»</t>
  </si>
  <si>
    <t>Капітальний ремонт тротуару вздовж будинків №№ 7, 13, 17 по вул. Металургів</t>
  </si>
  <si>
    <t>Капітальний ремонт тротуару по вул. Лучанська (вздовж КУ Сумський спеціальний ДНЗ № 20 «Посмішка») в м. Суми</t>
  </si>
  <si>
    <t>Капітальний ремонт тротуарів по вул. Котляревського (вздовж КУ Сумський  ДНЗ № 33 «Маринка»)в м. Суми</t>
  </si>
  <si>
    <t>Капітальний ремонт об'єктів благоустрою - улаштування тротуару вздовж КУ Сумський  ДНЗ № 28 «Ювілейний», м. Суми, вул. Робітнича, 56</t>
  </si>
  <si>
    <t>Капітальний ремонт об’єкту благоустрою – створення зони відпочинку біля будинку по вул. Роменській, 88</t>
  </si>
  <si>
    <t>Капітальний ремонт об’єкту благоустрою – дитячого та спортивного майданчика в районі будинків по вул. Г. Кондратьєва, буд.160в, 158/1,158/2,158/3,158/4</t>
  </si>
  <si>
    <t>Капітальний ремонт об’єкту благоустрою – місце для дозвілля дітей та занять спортом «Щасливе дитинство» по вул. Металургів, 4</t>
  </si>
  <si>
    <t>Капітальний ремонт об’єкту благоустрою – майданчику для дітей та дорослих по вул. Реміснича, 25-31 та вул. Лермонтова, 1,3</t>
  </si>
  <si>
    <t>Капітальний ремонт об’єкту благоустрою – дитячого майданчика «Мрія Малюка» по просп. Михайла Лушпи, 39</t>
  </si>
  <si>
    <t>Капітальний ремонт об’єкту благоустрою – зони відпочинку «Єдність нації» по вул. Люблінській</t>
  </si>
  <si>
    <t>Капітальний ремонт об’єкту благоустрою – зони відпочинку «Єдність нації» по вул. Люблінській з встановленням модульної роздягальні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</si>
  <si>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</si>
  <si>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</si>
  <si>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</si>
  <si>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</si>
  <si>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</si>
  <si>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</si>
  <si>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</si>
  <si>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</si>
  <si>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</si>
  <si>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</si>
  <si>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</si>
  <si>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</si>
  <si>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>Капітальний ремонт подвір'я «облаштування майданчику «креативний простір», на території комунальної установи № 25 за адресою вул. Декабристів, 80 в м. Суми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</si>
  <si>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</si>
  <si>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Капітальний ремонт водопроводу та каналізації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</si>
  <si>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 xml:space="preserve"> 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</si>
  <si>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</si>
  <si>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</si>
  <si>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</si>
  <si>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Капітальний ремонт житлового фонду: капремонт житлового будинку №69 по вул. Нижньосироватська м.Суми</t>
  </si>
  <si>
    <t xml:space="preserve">Капітальний ремонт житлового фонду: капремонт вимощення житлового будинку №3 по вул. Римського-Корсакова  в м.Суми </t>
  </si>
  <si>
    <t xml:space="preserve">Капітальний ремонт житлового фонду: капремонт житлового будинку №8 по вул. Богуна м. Суми </t>
  </si>
  <si>
    <t xml:space="preserve">Капітальний ремонт житлового фонду: капремонт житлового будинку №37 по вул. Нижньосироватська м. Суми </t>
  </si>
  <si>
    <t>Капітальний ремонт житлового фонду: капремонт системи централізованого опалення житлового будинку №81В по вул. Ковпака м.Суми</t>
  </si>
  <si>
    <t>Капітальний ремонт житлового фонду: капремонт опалення житлового будинку №7 по провулку Івана Дерев'янка м Суми</t>
  </si>
  <si>
    <t xml:space="preserve">Капітальний ремонт житлового фонду: капремонт системи централізованого опалення житлового будинку №81Б по вул. Ковпака м. Суми </t>
  </si>
  <si>
    <t>Капітальний ремонт житлового фонду: капремонт покрівлі з перемуруванням димових та вентиляційних труб на даху житлового будинку №1 по вул.Олександра Аніщенка в м.Суми</t>
  </si>
  <si>
    <t>Капітальний ремонт житлового фонду: капремонт покрівлі житлового будинку №55 по вул. Пушкіна м.Суми</t>
  </si>
  <si>
    <t xml:space="preserve">Капітальний ремонт житлового фонду: капремонт покрівлі з перемуруванням димових та вентиляційних труб на даху житлового будинку №165/13  по вул. Г.Кондратьєва м. Суми </t>
  </si>
  <si>
    <t>Капітальний ремонт житлового фонду: капремонт каналізаційної системи, капремонт відмостки житлового будинку №85 по вул. Ковпака м.Суми</t>
  </si>
  <si>
    <t xml:space="preserve">Капітальний ремонт житлового фонду: капремонт вимощення житлового будинку №36/1 по  вул. Гамалія, м.Суми </t>
  </si>
  <si>
    <t>Капітальний ремонт житлового фонду: капремонт внутрішньобудинкових інженерних мереж житлового будинку №91 по вул. Ковпака м.Суми</t>
  </si>
  <si>
    <t>Капітальний ремонт житлового фонду: капремонт житлового будинку по вул. ім. Лікаря Івана Дерев'янка, 6 в м. Суми</t>
  </si>
  <si>
    <t>Капітальний ремонт житлового фонду: капремонт ліфта п.1 житлового будинку №18 по вул. Бельгійська в м.Суми</t>
  </si>
  <si>
    <t xml:space="preserve">Капітальний ремонт житлового фонду: капремонт ліфта п.2, капремонт ОДС ліфтів житлового будинку №63Б по вул. Інтернаціоналістів в м. Суми </t>
  </si>
  <si>
    <t>Капітальний ремонт житлового фонду: капремонт ліфта п.2, капремонт ОДС ліфтів житлового будинку №62А по вул. Героїв Крут в м.Суми</t>
  </si>
  <si>
    <t>Капітальний ремонт житлового фонду: капремонт ліфта п.1  житлового будинку №52А по вул. Сергія Табали (Севера ) м. Суми</t>
  </si>
  <si>
    <t>Капітальний ремонт житлового фонду: капремонт ліфта п.6, капремонт ліфта п.7, капремонт ОДС ліфтів житлового будинку №2 по вул.Шевченка м.Суми</t>
  </si>
  <si>
    <t>Капітальний ремонт житлового фонду: капремонт вантажопасажирського ліфта житлового будинку №2  по пл. Горького м. Суми</t>
  </si>
  <si>
    <t>Капітальний ремонт житлового фонду: капремонт вантажопасажирського ліфта бл. 1, капремонт вантажопасажирського ліфта бл. 2 житлового будинку  №55 по вул. Ковпака в м. Суми</t>
  </si>
  <si>
    <t>Капітальний ремонт житлового фонду: капремонт пасажирського ліфта п.3 житлового будинку №4 по вул. Харківська м. Суми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</si>
  <si>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</t>
  </si>
  <si>
    <t>Реконструкція та реставрація інших об'єктів</t>
  </si>
  <si>
    <t>Капітальний ремонт будівлі ДНЗ №30 «Чебурашка» за адресою: м. Суми вул. Р. Атаманюка, 13а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</si>
  <si>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</si>
  <si>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>Капітальний ремонт скверу  розташованого на перехресті пр-ту М.Лушпи та вул. Харківська (коригування)</t>
  </si>
  <si>
    <t xml:space="preserve">Капітальний ремонт житлового фонду: капремонт покрівлі  житлового будинку 165/78 по вул. Г.Кондратьєва в м Суми (коригування) </t>
  </si>
  <si>
    <t>Капітальний ремонт житлового фонду: капремонт покрівлі житлового будинку №43 по вул. Горького в м.Суми (коригування)</t>
  </si>
  <si>
    <t>Капітальний ремонт житлового фонду: капремонт покрівлі житлового будинку №5 по пров. З.Красовицького м.Суми (коригування)</t>
  </si>
  <si>
    <t>Капітальний ремонт системи освітлення КУ Сумська ЗОШ № 20 по вул. Металургів, 71 в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</si>
  <si>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</si>
  <si>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 xml:space="preserve">Придбання тенісних столів </t>
  </si>
  <si>
    <t xml:space="preserve">Капітальний ремонт об'єктів благоустрою - улаштування пішохідної огорожі по вул. Котляревського біля ЗОШ І-ІІІ ступенів №25 в м. Суми </t>
  </si>
  <si>
    <t>Капітальний ремонт електричних мереж вуличного освітлення по вул. Роменській</t>
  </si>
  <si>
    <t xml:space="preserve">Капітальний ремонт об'єктів благоустрою - скверу МЦ «Романтика» у м.Суми </t>
  </si>
  <si>
    <t>Капітальний ремонт даху спорткомплексу «Авангард» (праве крило зі встановленням відливів), вул. Праці, 5, м.Суми</t>
  </si>
  <si>
    <t>Улаштування нових та розширення існуючих тротуарів, пішохідних та велосипедних доріжок, в т.ч.:</t>
  </si>
  <si>
    <t>Капітальний ремонт тротуарів до шкіл та садочків, в т.ч.:</t>
  </si>
  <si>
    <t>На реалізацію проектів-переможців громадського (партиципаторного) бюджету, в т.ч.:</t>
  </si>
  <si>
    <t>Капітальний ремонт об'єктів благоустрою-встановлення та благоустрій зупинок громадського транспорту по місту Суми та розробка ПКД, в т.ч.:</t>
  </si>
  <si>
    <t>Капітальний ремонт пішохідних доріжок в парку «Казка»</t>
  </si>
  <si>
    <t>Забезпечення діяльності палаців i будинків культури, клубів, центрів дозвілля та інших клубних закладів</t>
  </si>
  <si>
    <t>Капітальний ремонт житлового фонду: капремонт  фасаду, капремонт  системи  опалення житлового будинку № 77 А по вул. Ковпака  м. Суми (коригування)</t>
  </si>
  <si>
    <t>Капітальний ремонт житлового фонду: капремонт ліфта п.2 житлового будинку № 1/1 по вул. Харківська м. Суми</t>
  </si>
  <si>
    <t>Капітальний ремонт об'єкту благоустрою - зупинки громадського транспорту №113 - «Дитяча поліклініка» по просп. Михайла Лушпи м.Суми</t>
  </si>
  <si>
    <t>Капітальний ремонт об'єкту благоустрою - зупинки громадського транспорту №146 - «Обласна універсальна наукова бібліотека» по вулиці Героїв Сумщини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</si>
  <si>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</si>
  <si>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</si>
  <si>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</si>
  <si>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Встановлення інформаційних табло на зупинках громадського транспорту</t>
  </si>
  <si>
    <t>Капітальний ремонт дорожнього покриття по вул. Кринична в м. Суми (від вул. Прокоф’єва до вул. Миколи Міхновського)</t>
  </si>
  <si>
    <t>Капітальний ремонт прибудинкової території в районі житлового будинку №13 по вул. Лермонтова</t>
  </si>
  <si>
    <t>Капітальний ремонт прибудинкової території в районі житлового будинку №6 по вул. Л. Українки</t>
  </si>
  <si>
    <t>Капітальний ремонт прибудинкової території в районі житлового будинку №100 по вул. Роменська</t>
  </si>
  <si>
    <t>Капітальний ремонт прибудинкової території в районі житлового будинку №81 по вул. Роменська</t>
  </si>
  <si>
    <t>Капітальний ремонт прибудинкової території в районі житлового будинку №35 по вул. Г.Кондратьєва</t>
  </si>
  <si>
    <t>Капітальний ремонт прибудинкової території в районі житлового будинку №37 по вул. Г.Кондратьєва</t>
  </si>
  <si>
    <t>Капітальний ремонт перехрестя просп. Т.Шевченка - вул. Новомістенська (встановлення світлофорного об'єкту)</t>
  </si>
  <si>
    <t>Капітальний ремонт прибудинкової території в районі житлового будинку №53 по вул. Білопільський шлях</t>
  </si>
  <si>
    <t>Капітальний ремонт прибудинкової території в районі житлового будинку №59 по вул. Білопільський шлях</t>
  </si>
  <si>
    <t>Капітальний ремонт прибудинкової території в районі житлового будинку №1/3 по вул. Заливна</t>
  </si>
  <si>
    <t>Капітальний ремонт прибудинкової території в районі житлового будинку №143 по вул. Г. Кондратьєва</t>
  </si>
  <si>
    <t>Капітальний ремонт прибудинкової території в районі житлового будинку №22 по вул. Супруна</t>
  </si>
  <si>
    <t>Капітальний ремонт прибудинкової території в районі житлового будинку №24 по вул. Супруна</t>
  </si>
  <si>
    <t>Капітальний ремонт прибудинкової території в районі житлового будинку №51 по вул. Петропавлівська</t>
  </si>
  <si>
    <t>Капітальний ремонт прибудинкової території в районі житлового будинку №53 по вул. Петропавлівська</t>
  </si>
  <si>
    <t>Капітальний ремонт прибудинкової території в районі житлового будинку №127 по вул. Петропавлівська</t>
  </si>
  <si>
    <t>Капітальний ремонт прибудинкової території в районі житлового будинку №100 А по вул. Роменська</t>
  </si>
  <si>
    <t>Капітальний ремонт прибудинкової території в районі житлового будинку №92/1 по вул. Роменська</t>
  </si>
  <si>
    <t>Капітальний ремонт прибудинкової території в районі житлового будинку №78 по вул. Декабристів</t>
  </si>
  <si>
    <t>Капітальний ремонт прибудинкової території в районі житлового будинку №49 по вул. Холодногірська</t>
  </si>
  <si>
    <t>Капітальний ремонт прибудинкової території в районі житлового будинку №51 по вул. Холодногірська</t>
  </si>
  <si>
    <t>Капітальний ремонт прибудинкової території в районі житлового будинку №103/1 по просп. Курський</t>
  </si>
  <si>
    <t>Капітальний ремонт прибудинкової території в районі житлового будинку №103 по просп. Курський</t>
  </si>
  <si>
    <t>Капітальний ремонт прибудинкової території в районі житлового будинку №40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</si>
  <si>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</si>
  <si>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№4/1 по вул. Л. Українки</t>
  </si>
  <si>
    <t>Капітальний ремонт прибудинкової території в районі житлового будинку №53 по вул. Д. Галицького</t>
  </si>
  <si>
    <t>Капітальний ремонт прибудинкової території в районі житлового будинку №35 по вул. Іллінська</t>
  </si>
  <si>
    <t>Капітальний ремонт прибудинкової території в районі житлового будинку №13 по вул.Металургів</t>
  </si>
  <si>
    <t>Капітальний ремонт дорожнього покриття перехрестя вул. Малинова - вул. Михайлівська - вул. Горобинова - пров. Абрикосовий</t>
  </si>
  <si>
    <t>Капітальний ремонт прибудинкової території в районі житлового будинку №39 по вул.Заливна</t>
  </si>
  <si>
    <t>Капітальний ремонт прибудинкової території в районі житлового будинку №5 по вул.Заливна</t>
  </si>
  <si>
    <t>Капітальний ремонт прибудинкової території в районі житлового будинку №9 по вул.Харківська</t>
  </si>
  <si>
    <t>Капітальний ремонт прибудинкової території в районі житлового будинку №1 по вул.Харківська</t>
  </si>
  <si>
    <t>Капітальний ремонт прибудинкової території в районі житлового будинку №5 по вул.Харківська</t>
  </si>
  <si>
    <t>Капітальний ремонт прибудинкової території в районі житлового будинку №12/1 по вул.Реміснича</t>
  </si>
  <si>
    <t>Капітальний ремонт прибудинкової території в районі житлового будинку №12/2 по вул.Реміснича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</si>
  <si>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</si>
  <si>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№14 по вул. Леваневського</t>
  </si>
  <si>
    <t>Капітальний ремонт прибудинкової території в районі житлового будинку №12 по вул. Леваневського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</si>
  <si>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</si>
  <si>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</si>
  <si>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</si>
  <si>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</si>
  <si>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</si>
  <si>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№32 по вул. Праці</t>
  </si>
  <si>
    <t>Капітальний ремонт прибудинкової території в районі житлового будинку №34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</si>
  <si>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</si>
  <si>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</si>
  <si>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№50 по вул. Прокоф'єва</t>
  </si>
  <si>
    <t>Капітальний ремонт прибудинкової території в районі житлового будинку №2/8 по вул. Котляревського</t>
  </si>
  <si>
    <t>Капітальний ремонт прибудинкової території в районі житлового будинку №2/6 по вул. Котляревського</t>
  </si>
  <si>
    <t>Капітальний ремонт прибудинкової території в районі житлового будинку №3/1 по вул. Котляревського</t>
  </si>
  <si>
    <t>Капітальний ремонт об'єкту благоустрою - зупинки громадського транспорту №177 - «Школа №19» по вулиці Івана Харитоненка м.Суми</t>
  </si>
  <si>
    <t>Реконструкція теплових мереж з підключенням навантаження від КППВ до ТЕЦ ТОВ «Сумитеплоенерго»</t>
  </si>
  <si>
    <t>Капітальний ремонт тротуарів по вул. Набережна річки Сумки в м.Суми</t>
  </si>
  <si>
    <t>Капітальний ремонт житлового фонду: заміна вікон у під'їздах житлового будинку за адресою: м. Суми, вул.Сумсько-Київських дивізій, буд. 21</t>
  </si>
  <si>
    <t>Капітальний ремонт житлового фонду: заміна вікон житлового будинку №16 по вул. Г. Кондратьєва м. Суми</t>
  </si>
  <si>
    <t>Капітальний ремонт житлового фонду: капремонт ліфтів житлового будинку за адресою: м. Суми, вул. Лермонтова, буд.17, п. 1, 4, 5</t>
  </si>
  <si>
    <t>Капітальний ремонт житлового фонду: заміна мережі гарячого водопостачання та каналізації за адресою: м.Суми, вул. Романа Атаманюка, буд. 27, п.2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</si>
  <si>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</si>
  <si>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</si>
  <si>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</si>
  <si>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в районі житлового будинку № 35 по вул. Прокоф'єва</t>
  </si>
  <si>
    <t>Нове будівництво дитячого майданчика в районі житлового будинку № 47 по вул. Прокоф'єва</t>
  </si>
  <si>
    <t>Нове будівництво дитячого майданчика за адресою: м.Суми, вул. Данила Галицького, 180</t>
  </si>
  <si>
    <t xml:space="preserve">Капітальний ремонт обладнання пристроїв захисту від прямих попадань блискавки і вторинних її проявів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</si>
  <si>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приміщень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</si>
  <si>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приміщення рекреації другого поверху комунальної установи Сумська спеціалізована школа І-ІІІ ступенів № 25, м. Суми, Сумської області </t>
  </si>
  <si>
    <t>Капітальний ремонт житлового фонду: капітальний ремонт відмостки житлового будинку за адресою: м.Суми, вул. Ковпака, буд. 89</t>
  </si>
  <si>
    <t>Капітальний ремонт житлового фонду: капітальний ремонт відмостки житлового будинку за адресою: м.Суми, вул. Ковпака, буд. 91</t>
  </si>
  <si>
    <t>Капітальний ремонт приміщення харчоблоку Сумського дошкільного навчального закладу (ясла-садок) №35 «Дюймовочка» м.Суми, Сумської області</t>
  </si>
  <si>
    <t>Капітальний ремонт житлового фонду: капремонт ліфта п.7 житлового будинку №22 по вул. Інтернаціоналістів в м.Суми</t>
  </si>
  <si>
    <t>Капітальний ремонт житлового фонду: капремонт ліфта п.2 житлового будинку №211/1 по вул.Герасима Кондратьєва в м.Суми</t>
  </si>
  <si>
    <t>Капітальний ремонт житлового фонду: капремонт ліфта п.1 житлового будинку №91 по вул. Ковпака в м.Суми</t>
  </si>
  <si>
    <t>Капітальний ремонт житлового фонду: капремонт ліфта п.2 житлового будинку №91 по вул. Ковпака в м.Суми</t>
  </si>
  <si>
    <t>Капітальний ремонт житлового фонду: капремонт ліфта п.3 житлового будинку №91 по вул. Ковпака в м.Суми</t>
  </si>
  <si>
    <t>Капітальний ремонт житлового фонду: капремонт ліфта п.1 житлового будинку №89 по вул. Ковпака в м.Суми</t>
  </si>
  <si>
    <t>Капітальний ремонт житлового фонду: капремонт ліфта п.2 житлового будинку №89 по вул. Ковпака в м.Суми</t>
  </si>
  <si>
    <t>Капітальний ремонт житлового фонду: капремонт ліфта п.1 житлового будинку №81 В по вул. Ковпака в м.Суми</t>
  </si>
  <si>
    <t>Капітальний ремонт житлового фонду: капремонт ліфта п.2 житлового будинку №81 В по вул. Ковпака в м.Суми</t>
  </si>
  <si>
    <t>Капітальний ремонт житлового фонду: капремонт ліфта п.1 житлового будинку №211/1 по вул.Герасима Кондратьєва в м.Суми</t>
  </si>
  <si>
    <t>Капітальний ремонт житлового фонду: капремонт ліфта п.1 житлового будинку №10 А по вул.Новомістенська в м.Суми</t>
  </si>
  <si>
    <t>Капітальний ремонт житлового фонду: капремонт ліфта п.2 житлового будинку №10 А по вул.Новомістенська в м.Суми</t>
  </si>
  <si>
    <r>
      <t>Капітальний ремонт огорожі Сумського дошкільного навчального закладу (ясла - садок) №6 «Метелик</t>
    </r>
    <r>
      <rPr>
        <b/>
        <sz val="14"/>
        <rFont val="Times New Roman"/>
        <family val="1"/>
        <charset val="204"/>
      </rPr>
      <t>»</t>
    </r>
    <r>
      <rPr>
        <sz val="14"/>
        <rFont val="Times New Roman"/>
        <family val="1"/>
        <charset val="204"/>
      </rPr>
      <t xml:space="preserve"> м.Суми, Сумської області </t>
    </r>
  </si>
  <si>
    <r>
      <t xml:space="preserve">Капітальний ремонт </t>
    </r>
    <r>
      <rPr>
        <b/>
        <sz val="14"/>
        <rFont val="Times New Roman"/>
        <family val="1"/>
        <charset val="204"/>
      </rPr>
      <t>«</t>
    </r>
    <r>
      <rPr>
        <sz val="14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</si>
  <si>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t xml:space="preserve">Реконструкція аварійного самотічного колектора  Д-400 мм по вул. Білопільський шлях від КНС-4 до району Тепличного </t>
  </si>
  <si>
    <t xml:space="preserve">Нове будівництво спортивного майданчика в районі нежитлової будівлі по вул. Кринична, 6 </t>
  </si>
  <si>
    <t>Капітальний ремонт фойє  Комунальної установи «Міський міжшкільний навчально – виробничий комбінат» Сумської міської ради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</si>
  <si>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</si>
  <si>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</si>
  <si>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</si>
  <si>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>Капітальний ремонт об'єктів благоустрою -Благоустрій території по вулиці Холодногірська, біля будинку 45 та 41</t>
  </si>
  <si>
    <t>Капітальний ремонт об'єктів благоустрою -Благоустрій території по провулку Веретинівській у м. Суми</t>
  </si>
  <si>
    <t>Капітальний ремонт житлового фонду: капремонт житлового будинку по вул. І Харитоненка, 24 в м. Суми</t>
  </si>
  <si>
    <t>Капітальний ремонт електричних мереж вуличного освітлення по вул. Тополянська, вул. Мусоргського, вул. Ярова в м. Суми</t>
  </si>
  <si>
    <t>Капітальний ремонт житлового фонду: капремонт житлового будинку по вул. Іллінська, 12 в м. Суми</t>
  </si>
  <si>
    <t>Капітальний ремонт житлового фонду: капремонт житлового будинку по вул. Данила Галицького, 34 в м. Суми</t>
  </si>
  <si>
    <t>Капітальний ремонт житлового фонду: капремонт покрівлі та житлового будинку по вул.Заливна,1 в м. Суми</t>
  </si>
  <si>
    <t>Капітальний ремонт житлового фонду: капремонт інженерних мереж житлового будинку по вул. Ярослава Мудрого, 52 в м. Суми</t>
  </si>
  <si>
    <t>Капітальний ремонт житлового фонду: капремонт водостічної системи, капремонт фасаду житлового будинку  по вул. Новомістенська, 4 в м. Суми</t>
  </si>
  <si>
    <t>Капітальний ремонт дороги в районі житлового будинку за № 4 по провулку Інститутський у м. Суми</t>
  </si>
  <si>
    <t>Капітальний ремонт об’єкту благоустрою - облаштування скверу «Пам’яті» по вул. Ковпака у м. Суми</t>
  </si>
  <si>
    <t>0617363</t>
  </si>
  <si>
    <t>Капітальний ремонт будівлі Комунальної установи Сумська загальноосвітня школа І-ІІІ ступенів № 8 Сумської міської ради за адресою: вул. Троїцька, 7, м. Суми</t>
  </si>
  <si>
    <t>Капітальний ремонт прибудинкової території в районі житлового будинку №55 по вул. Ковпака</t>
  </si>
  <si>
    <t>Капітальний ремонт прибудинкової території в районі житлового будинку №40 по вул. Харківська</t>
  </si>
  <si>
    <t>Капітальний ремонт прибудинкової території в районі житлового будинку №144/2 по вул. Г. Кондратьєва</t>
  </si>
  <si>
    <t>Нове будівництво дитячого майданчика в районі житлового будинку № 9/1  по вул. Зарічна</t>
  </si>
  <si>
    <t>Капітальний ремонт «Монтаж системи пожежної сигналізації, оповіщення людей про пожежу та системи централізованого пожежного спостерігань в приміщеннях Комунальної установи Сумська загальноосвітня школа I-III ступенів №15 ім. Д.Турбіна, м. Суми, Сумської області по вул. Пушкіна, 56 в м. Суми»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</si>
  <si>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по вул. Пушкіна, 56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</si>
  <si>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I-III ступенів  №23,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</si>
  <si>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I-III ступенів  №21 Сумської міської ради</t>
  </si>
  <si>
    <t>Капітальний ремонт приміщень Комунальної установи Сумська загальноосвітня школа І-ІІІ ступенів № 5 м.Суми, Сумської області</t>
  </si>
  <si>
    <t>Капітальний ремонт будівлі та приміщень Сумського дошкільного навчального закладу (ясла-садок) №8 «Космічний» м. Суми, Сумської області, проспект Михайла Лушпи, 34</t>
  </si>
  <si>
    <t>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</t>
  </si>
  <si>
    <t xml:space="preserve">Капітальний ремонт житлового фонду: заміна ліфта 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</si>
  <si>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</si>
  <si>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 під’їзду житлового будинку за адресою: м.Суми, вул. Інтернаціоналістів, буд. 59А </t>
  </si>
  <si>
    <t>Капітальний ремонт інженерних мереж будівлі гімназії (системи протипожежного захисту) у складі: системи пожежної сигналізації, системи оповіщення про пожежу та системи централізованого пожежного спостерігання,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2 Комунальної установи Сумська класична гімназія Сумської міської ради по вул. Троїцька, 5 в м. Суми;                                                                             3. Корпус № 3 Комунальної установи Сумська класична гімназія Сумської міської ради по вул. Рибалко,5 в м. Суми</t>
  </si>
  <si>
    <t xml:space="preserve">Капітальний ремонт коридору Комунальної установи Сумська загальноосвітня школа І-ІІІ ступенів № 5 м.Суми, Сумської області, по вул. Доватора, 32 </t>
  </si>
  <si>
    <t>Капітальний ремонт прибудинкової території в районі житлового будинку №46 по вул. Прокоф'єва</t>
  </si>
  <si>
    <t>Капітальний ремонт прибудинкової території в районі житлового будинку №48 по вул. Прокоф'єва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</si>
  <si>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58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</si>
  <si>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37</t>
  </si>
  <si>
    <t>Капітальний ремонт житлового фонду: капітальний ремонт  фасаду житлового будинку за адресою: м. Суми, вул. Ковпака, буд. 81В</t>
  </si>
  <si>
    <t>Капітальний ремонт житлового фонду: капремонт житлового будинку за адресою: м. Суми, вул. Охтирська, буд. 11</t>
  </si>
  <si>
    <t xml:space="preserve">Капітальний ремонт спортивного майданчика Комунальної установи Сумська гімназія № 1 м. Суми, Сумської області </t>
  </si>
  <si>
    <t>Капітальний ремонт дитячого майданчику за адресою: м. Суми, вул. Римського-Корсакова, буд. 34</t>
  </si>
  <si>
    <t>Нове будівництво дитячого майданчика в районі житлового будинку № 12 по вул. Прокоф'єва</t>
  </si>
  <si>
    <t>Нове будівництво дитячого майданчика в районі житлового будинку № 41 по вул. Івана Сірка</t>
  </si>
  <si>
    <t>Нове будівництво дитячого майданчика в районі житлового будинку № 40 по вул. Героїв Крут</t>
  </si>
  <si>
    <t>Нове будівництво спортивного майданчика біля ЗОШ № 23</t>
  </si>
  <si>
    <t xml:space="preserve">Капітальний ремонт житлового фонду: заміна вікна у під’їзді 4 житлового будинку за адресою: м. Суми, проспект Тараса Шевченка, буд. 23 </t>
  </si>
  <si>
    <t>Капітальний ремонт харчоблоку (заміна вентиляційної системи) Комунальної установи Сумська загальноосвітня школа І-ІІІ ступенів № 27, м.Суми, Сумської області</t>
  </si>
  <si>
    <t>Капітальний ремонт покрівлі Сумського закладу загальної середньої освіти І-ІІІ ступенів №21 Сумської міської ради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</si>
  <si>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</si>
  <si>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</si>
  <si>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1020</t>
  </si>
  <si>
    <t>1014060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</si>
  <si>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</si>
  <si>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прибудинкової території в районі житлового будинку №40/2 по вул. Харківська</t>
  </si>
  <si>
    <t>Капітальний ремонт прибудинкової території в районі житлового будинку №65А по вул.Інтернаціоналістів</t>
  </si>
  <si>
    <t>Капітальний ремонт прибудинкової території в районі житлового будинку №65Б по вул.Інтернаціоналістів</t>
  </si>
  <si>
    <t>Капітальний ремонт прибудинкової території в районі житлового будинку №63Б по вул.Інтернаціоналістів</t>
  </si>
  <si>
    <t xml:space="preserve">Капітальний ремонт будівель та приміщень Сумського дошкільного навчального закладу (ясла - садок) №29 «Росинка» м.Суми, Сумської області, проспект Шевченка, 16 </t>
  </si>
  <si>
    <t>Капітальний ремонт інженерних мереж будівлі гімназії (системи протипожежного захисту) у складі: системи блискавкозахисту,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3 Комунальної установи Сумська класична гімназія Сумської міської ради по вул. Рибалко, 5</t>
  </si>
  <si>
    <t>Капітальний ремонт житлового фонду: заміна вікон у під'їздах житлового будинку за адресою: м. Суми, вул. Богуна, буд. 8</t>
  </si>
  <si>
    <t>Будівництво стадіону з хокею на траві по вул. Героїв Крут, 1/1,  1/2</t>
  </si>
  <si>
    <t>Код Функціо-нальної класифікації видатків та кредиту-вання бюджету</t>
  </si>
  <si>
    <t>Будівництво споруд, установ та закладів фізичної культури і спорту</t>
  </si>
  <si>
    <t>Капітальний ремонт житлового фонду: заміна ліфта І під'їзду житлового будинку за адресою: м. Суми, вул. Іллінська, буд. 51Г</t>
  </si>
  <si>
    <t>Капітальний ремонт житлового фонду: заміна ліфта ІІ під'їзду житлового будинку за адресою: м. Суми, вул. Іллінська, буд. 51Г</t>
  </si>
  <si>
    <t>Капітальний ремонт житлового фонду: заміна ліфта ІІІ під'їзду житлового будинку за адресою: м. Суми, вул. Іллінська, буд. 51Г</t>
  </si>
  <si>
    <t>Капітальний ремонт житлового фонду: заміна ліфта ІУ під'їзду житлового будинку за адресою: м. Суми, вул. Іллінська, буд. 51Г</t>
  </si>
  <si>
    <t>Капітальний ремонт житлового фонду: капітальний ремонт житлового будинку за адресою: м. Суми, вул. Іллінська, буд. 51/1</t>
  </si>
  <si>
    <t>Капітальний ремонт житлового фонду: капітальний ремонт житлового будинку за адресою: м. Суми, вул. Садова, буд. 32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</si>
  <si>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</si>
  <si>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житлового фонду: улаштування водостоку житлового будинку за адресою: м. Суми, вул. Сумсько-Київських дивізій, буд. 19</t>
  </si>
  <si>
    <t>Капітальний ремонт електричних мереж вуличного освітлення по проспекту Курському (коригування)</t>
  </si>
  <si>
    <t>Капітальний ремонт електричних мереж вуличного освітлення прибудинкової території по вул. Ковпака 14, 14/1</t>
  </si>
  <si>
    <t>Капітальний ремонт тротуару в районі підпірної стінки по вул. Прокоф'єва в м. Суми</t>
  </si>
  <si>
    <t>Капітальний ремонт тротуарів в районі житлового будинку № 10 по просп. М. Лушпи в м. Суми</t>
  </si>
  <si>
    <t>Капітальний ремонт тротуарів в районі житлових будинків № 27-29 по вул. Заливна (ЗОШ №29) в м. Суми</t>
  </si>
  <si>
    <t>Капітальний ремонт тротуарів в районі житлових будинків №9-25 по вул. Харківська в м. Суми</t>
  </si>
  <si>
    <t>Капітальний ремонт тротуару в районі житлових будинків № 5-7 по просп. М. Лушпи в м. Суми</t>
  </si>
  <si>
    <t>Капітальний ремонт тротуарів по вул. Іллінська (від вул. Данила Галицького до вул. Чорновола) в м. Суми</t>
  </si>
  <si>
    <t>Капітальний ремонт тротуару по вул. Г. Кондратьєва (в районі кладовища) в м. Суми</t>
  </si>
  <si>
    <t>Капітальний ремонт тротуарів в районі перехрестя вул. Харківська-вул. Гагаріна (в районі підземного переходу) в м. Суми</t>
  </si>
  <si>
    <t>Капітальний ремонт тротуару в районі будинку №18 по вул. Івана Сірка (зупинка «Дитяча поліклініка») в м. Суми</t>
  </si>
  <si>
    <t>Капітальний ремонт тротуарів в районі житлового будинку №10 по вул. Героїв Крут в м. Суми</t>
  </si>
  <si>
    <t>Капітальний ремонт тротуарів по вул. Троїцька в м. Суми</t>
  </si>
  <si>
    <t>Капітальний ремонт тротуарів по вул. Набережна р. Стрілки в м. Суми</t>
  </si>
  <si>
    <t>Капітальний ремонт тротуарів по вул. Героїв Сумщини  в м. Суми</t>
  </si>
  <si>
    <t xml:space="preserve">Капітальний ремонт об’єкту благоустрою – улаштування бар’єрного огородження по вул. Родини Линтварьових в м. Суми </t>
  </si>
  <si>
    <t xml:space="preserve">Капітальний ремонт тротуару по вул. Реміснича в м. Суми </t>
  </si>
  <si>
    <t xml:space="preserve">Капітальний ремонт тротуару по вул. Холодногірська в м. Суми </t>
  </si>
  <si>
    <t>Капітальний ремонт об'єкту благоустрою - зупинки громадського транспорту №103 - «Легкоатлетичний манеж» по вул. Прокоф’єва м.Суми</t>
  </si>
  <si>
    <t>Капітальний ремонт об'єкту благоустрою - зупинки громадського транспорту №105 - «Технічне училище» по вул. Прокоф’єва м.Суми</t>
  </si>
  <si>
    <t>Капітальний ремонт об'єкту благоустрою - зупинки громадського транспорту №364 - «Прокоф’єва» по вул. Прокоф’єва м.Суми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</si>
  <si>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</si>
  <si>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№194 - «Будівельний коледж» по вул. Петропавлівській м.Суми</t>
  </si>
  <si>
    <t>Капітальний ремонт об'єкту благоустрою - зупинки громадського транспорту №195 - «1 міська лікарня» по вул. Петропавлівській м.Суми</t>
  </si>
  <si>
    <t>Капітальний ремонт об'єкту благоустрою - зупинки громадського транспорту №197 - «1 міська лікарня» по вул. 20 років Перемоги м.Суми</t>
  </si>
  <si>
    <t xml:space="preserve">Капітальний ремонт прибудинкової території в районі житлового будинку №5 по пров. Інститутський </t>
  </si>
  <si>
    <t xml:space="preserve">Капітальний ремонт прибудинкової території в районі житлового будинку №7 по пров. Інститутський </t>
  </si>
  <si>
    <t>Капітальний ремонт прибудинкової території в районі житлового будинку №21 по вул. Троїцька</t>
  </si>
  <si>
    <t>Капітальний ремонт теплопунктів (облаштування системи автоматичного регулювання споживання тепла) в Комунальній установі Сумська спеціалізована школа І-ІІІ ступенів №29, м.Суми, Сумської області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</si>
  <si>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</si>
  <si>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</si>
  <si>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</si>
  <si>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Нове будівництво спортивного майданчика в районі житлового будинку № 39 по вул. Заливній</t>
  </si>
  <si>
    <t xml:space="preserve">Нове будівництво дитячого майданчика за адресою: м. Суми, вул. Інтернаціоналістів, 25 </t>
  </si>
  <si>
    <t>Капітальний ремонт житлового фонду: капремонт мережі гарячого водопостачання житлового будинку № 25 по вулиці Сумсько-Київських дивізій у м. Суми</t>
  </si>
  <si>
    <t>Капітальний ремонт житлового фонду: капремонт вимощення житлового будинку № 23 по вулиці Сумсько-Київських дивізій у м. Суми</t>
  </si>
  <si>
    <t xml:space="preserve">Нове будівництво ділянки водогону за адресою: м. Суми, с. Піщане, вул. Вишнева </t>
  </si>
  <si>
    <t xml:space="preserve">Капітальний ремонт покрівлі Сумського закладу загальної середньої освіти І-ІІІ ступенів №21 Сумської міської ради </t>
  </si>
  <si>
    <t>Капітальний ремонт житлового фонду: капремонт ліфта п.1, капремонт ліфта п.2, капремонт ліфта п.3 житлового будинку № 57А по вул. Інтернаціоналістів в м.Суми</t>
  </si>
  <si>
    <t>Капітальний ремонт  житлового фонду: капремонт  стін житлового будинку № 19 по вул.Гамалія в м.Суми</t>
  </si>
  <si>
    <t xml:space="preserve">Капітальний ремонт  дорожнього покриття на перехресті вул. Реміснича та вул. Металургів </t>
  </si>
  <si>
    <t xml:space="preserve">Капітальний ремонт  дорожнього покриття по вул. Парнянська в с. В. Піщане  </t>
  </si>
  <si>
    <t>Капітальний ремонт прибудинкової території в районі житлового будинку №3 по пров. Огарьова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</si>
  <si>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</si>
  <si>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</si>
  <si>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</si>
  <si>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 xml:space="preserve">Капітальний ремонт мереж вуличного освітлення вздовж ДНЗ № 25 по вул. Лесі  Українки 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</si>
  <si>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</si>
  <si>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 прального цеху  Сумського дошкільного навчального закладу (ясла - садок) № 39 «Теремок» м.Суми, Сумської області  </t>
  </si>
  <si>
    <t xml:space="preserve">Капітальний ремонт харчоблоку Сумського дошкільного навчального закладу (ясла - садок) № 7 «Попелюшка» м.Суми, Сумської області </t>
  </si>
  <si>
    <t xml:space="preserve">Капітальний ремонт приміщення їдальні Сумського закладу загальної середньої освіти І-ІІІ ступенів №26 Сумської міської ради </t>
  </si>
  <si>
    <t>Капітальний ремонт житлового фонду: капітальний ремонт холодного водопостачання за адресою: м. Суми, вул. Харківська, буд. 54/1, під’їзди 3, 4</t>
  </si>
  <si>
    <t>Капітальний ремонт житлового фонду: капітальний ремонт парапету за адресою: м. Суми, проспект Тараса Шевченка, буд. 11, під’їзд 1</t>
  </si>
  <si>
    <t xml:space="preserve">Капітальний ремонт житлового фонду: капітальний ремонт парапетів покрівлі житлового будинку за адресою: м. Суми, вул. Івана Сірка, буд. 35 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</si>
  <si>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</si>
  <si>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Нове будівництво ділянки водогону за адресою: м. Суми, с.Піщане, вул. Шкільна від будинку № 29</t>
  </si>
  <si>
    <t>Капітальний ремонт житлового фонду: капітальний ремонт  житлового будинку за адресою: м. Суми, проспект Курський, 103</t>
  </si>
  <si>
    <t>Капітальний ремонт житлового фонду: капітальний ремонт  електроосвітлення  в під'їздах житлового будинку  за адресою: м. Суми, проспект Михайла Лушпи, буд.15</t>
  </si>
  <si>
    <t>Інші програми та заходи у сфері охорони здоров’я</t>
  </si>
  <si>
    <t>0712152</t>
  </si>
  <si>
    <t>0763</t>
  </si>
  <si>
    <t>Капітальний ремонт житлового фонду: капремонт покрівлі житлового будинку № 61 по вул. Ковпака м. Суми</t>
  </si>
  <si>
    <t>Капітальний ремонт житлового фонду: капремонт холодного водопостачання п.2,3,4, капремонт водостічної системи житлового будинку №22 по вул. Супруна м. Суми</t>
  </si>
  <si>
    <t>Влаштування пандусів до житлового будинку за адресою: вул. Героїв Крут, 68Б</t>
  </si>
  <si>
    <t>Капітальний ремонт теплопункту (облаштування системи автоматичного регулювання споживання тепла) в дитячій музичній школі № 2</t>
  </si>
  <si>
    <t>Капітальний ремонт теплопункту (облаштування системи автоматичного регулювання споживання тепла) в дитячій художній школі ім. М.Г. Лисенка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</si>
  <si>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</si>
  <si>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Капітальний ремонт дошкільних навчальних закладів в м. Суми</t>
  </si>
  <si>
    <t>Капітальний ремонт житлового фонду: капремонт ліфта  п.1 житлового будинку       № 81В  по вул. Ковпака в м. Суми</t>
  </si>
  <si>
    <t>Капітальний ремонт житлового фонду: капремонт ліфта  п.2 житлового будинку       № 81В  по вул. Ковпака в м. Суми</t>
  </si>
  <si>
    <t>Капітальний ремонт житлового фонду: капремонт ліфта  п.1 житлового будинку       № 91  по вул. Ковпака в м. Суми</t>
  </si>
  <si>
    <t>Капітальний ремонт житлового фонду: капремонт ліфта  п.2 житлового будинку       № 91  по вул. Ковпака в м. Суми</t>
  </si>
  <si>
    <t>Капітальний ремонт житлового фонду: капремонт ліфта  п.3 житлового будинку       № 91  по вул. Ковпака в м. Суми</t>
  </si>
  <si>
    <t>0617321</t>
  </si>
  <si>
    <t>Капітальний ремонт фізіотерапевтичного  кабінету Сумського дошкільного навчального закладу (ясла-садок) №40 «Дельфін» м. Суми, Сумської області</t>
  </si>
  <si>
    <t>Капітальний ремонт прибудинкової території в районі житлового будинку №1 по вул. К. Зеленко</t>
  </si>
  <si>
    <t>Капітальний ремонт прибудинкової території в районі житлового будинку №3 по вул. К. Зеленко</t>
  </si>
  <si>
    <t>Капітальний ремонт прибудинкової території в районі житлового будинку №5 по вул. К. Зеленко</t>
  </si>
  <si>
    <t>Капітальний ремонт прибудинкової території в районі житлового будинку №7 по вул. К. Зеленко</t>
  </si>
  <si>
    <t>Капітальний ремонт прибудинкової території в районі житлового будинку №48 по вул. СКД</t>
  </si>
  <si>
    <t>Капітальний ремонт прибудинкової території в районі житлового будинку №3/1 по вул. СКД</t>
  </si>
  <si>
    <t xml:space="preserve">Будівництво освітніх установ та закладів </t>
  </si>
  <si>
    <t>Капітальний ремонт житлового фонду: капремонт покрівлі житлового будинку №4 по вул. Леваневського м. Суми</t>
  </si>
  <si>
    <t xml:space="preserve">Нове будівництво дитячого майданчика в районі житлових будинків № 82, 84 по вул. Робітнича  </t>
  </si>
  <si>
    <t xml:space="preserve">Нове будівництво зони відпочинку на річці Псел по пров. Дачний, 9 </t>
  </si>
  <si>
    <t>Реалізація проекту «Підвищення енергоефективності в дошкільних навчальних закладах міста Суми»,                               в тому числі:</t>
  </si>
  <si>
    <t xml:space="preserve">Капітальний ремонт житлового фонду: капремонт відмостки житлового будинку за адресою: м.Суми, вул. Ковпака, буд. 87 </t>
  </si>
  <si>
    <t>Всього видатків з урахуванням змін, гривень</t>
  </si>
  <si>
    <t>Касові видатки</t>
  </si>
  <si>
    <t>ІНФОРМАЦІЯ</t>
  </si>
  <si>
    <t>грн.</t>
  </si>
  <si>
    <t>про виконання видатків бюджету розвитку на здійснення заходів на будівництво, реконструкцію і реставрацію,                                                                        капітальний ремонт об'єктів виробничої, комунікаційної та соціальної інфраструктури за об'єктами                                                                                        за І півріччя 2020 року</t>
  </si>
  <si>
    <t xml:space="preserve">                          Додаток  5</t>
  </si>
  <si>
    <t xml:space="preserve"> до   рішення    виконавчого   комітету</t>
  </si>
  <si>
    <t xml:space="preserve">від                            №     </t>
  </si>
  <si>
    <t>Директор департаменту фінансів, економіки та інвестицій</t>
  </si>
  <si>
    <t>С.А. Липова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</si>
</sst>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\ _₽"/>
    <numFmt numFmtId="167" formatCode="#,##0.0\ _₽"/>
  </numFmts>
  <fonts count="28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0"/>
      <name val="Times"/>
      <charset val="204"/>
    </font>
    <font>
      <b/>
      <i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u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.5"/>
      <name val="Times New Roman"/>
      <family val="1"/>
      <charset val="204"/>
    </font>
    <font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9" fillId="0" borderId="0"/>
    <xf numFmtId="0" fontId="1" fillId="0" borderId="0"/>
  </cellStyleXfs>
  <cellXfs count="125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/>
    <xf numFmtId="0" fontId="25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center"/>
    </xf>
    <xf numFmtId="0" fontId="20" fillId="0" borderId="0" xfId="0" applyFont="1" applyFill="1"/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0" xfId="0" applyFont="1" applyFill="1"/>
    <xf numFmtId="49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0" fontId="16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13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3" applyFont="1" applyFill="1" applyBorder="1" applyAlignment="1">
      <alignment horizontal="left" vertical="center" wrapText="1"/>
    </xf>
    <xf numFmtId="167" fontId="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0" fontId="2" fillId="0" borderId="1" xfId="0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3" fontId="2" fillId="0" borderId="1" xfId="2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3" fontId="17" fillId="0" borderId="1" xfId="2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3" fontId="16" fillId="0" borderId="1" xfId="2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8" fillId="0" borderId="1" xfId="0" applyFont="1" applyFill="1" applyBorder="1"/>
    <xf numFmtId="0" fontId="8" fillId="0" borderId="0" xfId="0" applyFont="1" applyFill="1" applyBorder="1"/>
    <xf numFmtId="3" fontId="10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/>
    <xf numFmtId="0" fontId="22" fillId="0" borderId="0" xfId="0" applyNumberFormat="1" applyFont="1" applyFill="1" applyBorder="1" applyAlignment="1" applyProtection="1">
      <alignment horizontal="center"/>
    </xf>
    <xf numFmtId="0" fontId="22" fillId="0" borderId="0" xfId="0" applyFont="1" applyFill="1" applyBorder="1"/>
    <xf numFmtId="1" fontId="2" fillId="0" borderId="0" xfId="0" applyNumberFormat="1" applyFont="1" applyFill="1" applyBorder="1" applyAlignment="1">
      <alignment vertical="center" textRotation="180"/>
    </xf>
    <xf numFmtId="1" fontId="2" fillId="0" borderId="0" xfId="0" applyNumberFormat="1" applyFont="1" applyFill="1" applyAlignment="1">
      <alignment vertical="center" textRotation="180"/>
    </xf>
    <xf numFmtId="1" fontId="2" fillId="0" borderId="0" xfId="0" applyNumberFormat="1" applyFont="1" applyFill="1" applyBorder="1" applyAlignment="1">
      <alignment horizontal="center" vertical="center" textRotation="180" wrapText="1"/>
    </xf>
    <xf numFmtId="1" fontId="2" fillId="0" borderId="3" xfId="0" applyNumberFormat="1" applyFont="1" applyFill="1" applyBorder="1" applyAlignment="1">
      <alignment horizontal="center" vertical="center" textRotation="180" wrapText="1"/>
    </xf>
    <xf numFmtId="1" fontId="2" fillId="0" borderId="0" xfId="0" applyNumberFormat="1" applyFont="1" applyFill="1" applyBorder="1" applyAlignment="1">
      <alignment horizontal="center" vertical="center" textRotation="180" wrapText="1"/>
    </xf>
    <xf numFmtId="1" fontId="2" fillId="0" borderId="0" xfId="0" applyNumberFormat="1" applyFont="1" applyFill="1" applyBorder="1" applyAlignment="1">
      <alignment horizontal="center" vertical="center" textRotation="180"/>
    </xf>
    <xf numFmtId="0" fontId="1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horizontal="left"/>
    </xf>
  </cellXfs>
  <cellStyles count="5">
    <cellStyle name="Обычный" xfId="0" builtinId="0"/>
    <cellStyle name="Обычный 2" xfId="1"/>
    <cellStyle name="Обычный 3" xfId="2"/>
    <cellStyle name="Обычный 5" xfId="4"/>
    <cellStyle name="Обычный_Пропозиції на фінансування." xfId="3"/>
  </cellStyles>
  <dxfs count="0"/>
  <tableStyles count="0" defaultTableStyle="TableStyleMedium2" defaultPivotStyle="PivotStyleLight16"/>
  <colors>
    <mruColors>
      <color rgb="FF66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0"/>
  <sheetViews>
    <sheetView showZeros="0" tabSelected="1" view="pageBreakPreview" topLeftCell="A588" zoomScale="40" zoomScaleNormal="100" zoomScaleSheetLayoutView="40" workbookViewId="0">
      <selection activeCell="J592" sqref="J592"/>
    </sheetView>
  </sheetViews>
  <sheetFormatPr defaultColWidth="8.8984375" defaultRowHeight="13" x14ac:dyDescent="0.3"/>
  <cols>
    <col min="1" max="1" width="16" style="12" customWidth="1"/>
    <col min="2" max="2" width="16.09765625" style="12" customWidth="1"/>
    <col min="3" max="3" width="14" style="12" customWidth="1"/>
    <col min="4" max="4" width="43.09765625" style="12" customWidth="1"/>
    <col min="5" max="5" width="52.8984375" style="12" customWidth="1"/>
    <col min="6" max="6" width="15.09765625" style="12" customWidth="1"/>
    <col min="7" max="7" width="15.3984375" style="12" customWidth="1"/>
    <col min="8" max="8" width="14.09765625" style="12" customWidth="1"/>
    <col min="9" max="10" width="34.09765625" style="12" customWidth="1"/>
    <col min="11" max="11" width="7.8984375" style="110" customWidth="1"/>
    <col min="12" max="16384" width="8.8984375" style="12"/>
  </cols>
  <sheetData>
    <row r="1" spans="1:11" ht="25.5" x14ac:dyDescent="0.55000000000000004">
      <c r="A1" s="13"/>
      <c r="B1" s="13"/>
      <c r="C1" s="13"/>
      <c r="D1" s="13"/>
      <c r="E1" s="13"/>
      <c r="F1" s="13"/>
      <c r="G1" s="14" t="s">
        <v>633</v>
      </c>
      <c r="H1" s="14"/>
      <c r="I1" s="14"/>
      <c r="J1" s="14"/>
      <c r="K1" s="114">
        <v>21</v>
      </c>
    </row>
    <row r="2" spans="1:11" ht="25.5" x14ac:dyDescent="0.55000000000000004">
      <c r="A2" s="13"/>
      <c r="B2" s="13"/>
      <c r="C2" s="13"/>
      <c r="D2" s="13"/>
      <c r="E2" s="13"/>
      <c r="F2" s="13"/>
      <c r="G2" s="119" t="s">
        <v>634</v>
      </c>
      <c r="H2" s="119"/>
      <c r="I2" s="119"/>
      <c r="J2" s="119"/>
      <c r="K2" s="114"/>
    </row>
    <row r="3" spans="1:11" ht="25.5" x14ac:dyDescent="0.55000000000000004">
      <c r="A3" s="13"/>
      <c r="B3" s="13"/>
      <c r="C3" s="13"/>
      <c r="D3" s="13"/>
      <c r="E3" s="13"/>
      <c r="F3" s="13"/>
      <c r="G3" s="119" t="s">
        <v>635</v>
      </c>
      <c r="H3" s="119"/>
      <c r="I3" s="119"/>
      <c r="J3" s="119"/>
      <c r="K3" s="114"/>
    </row>
    <row r="4" spans="1:11" ht="25.5" x14ac:dyDescent="0.55000000000000004">
      <c r="A4" s="13"/>
      <c r="B4" s="13"/>
      <c r="C4" s="13"/>
      <c r="D4" s="13"/>
      <c r="E4" s="13"/>
      <c r="F4" s="13"/>
      <c r="G4" s="14"/>
      <c r="H4" s="15"/>
      <c r="I4" s="15"/>
      <c r="J4" s="15"/>
      <c r="K4" s="114"/>
    </row>
    <row r="5" spans="1:11" ht="28.75" customHeight="1" x14ac:dyDescent="0.55000000000000004">
      <c r="A5" s="13"/>
      <c r="B5" s="13"/>
      <c r="C5" s="13"/>
      <c r="D5" s="13"/>
      <c r="E5" s="13"/>
      <c r="F5" s="13"/>
      <c r="G5" s="17"/>
      <c r="H5" s="15"/>
      <c r="I5" s="16"/>
      <c r="J5" s="16"/>
      <c r="K5" s="114"/>
    </row>
    <row r="6" spans="1:11" ht="25" x14ac:dyDescent="0.3">
      <c r="A6" s="120" t="s">
        <v>630</v>
      </c>
      <c r="B6" s="120"/>
      <c r="C6" s="120"/>
      <c r="D6" s="120"/>
      <c r="E6" s="120"/>
      <c r="F6" s="120"/>
      <c r="G6" s="120"/>
      <c r="H6" s="120"/>
      <c r="I6" s="120"/>
      <c r="J6" s="120"/>
      <c r="K6" s="114"/>
    </row>
    <row r="7" spans="1:11" ht="83.5" customHeight="1" x14ac:dyDescent="0.3">
      <c r="A7" s="120" t="s">
        <v>632</v>
      </c>
      <c r="B7" s="120"/>
      <c r="C7" s="120"/>
      <c r="D7" s="120"/>
      <c r="E7" s="120"/>
      <c r="F7" s="120"/>
      <c r="G7" s="120"/>
      <c r="H7" s="120"/>
      <c r="I7" s="120"/>
      <c r="J7" s="120"/>
      <c r="K7" s="114"/>
    </row>
    <row r="8" spans="1:11" ht="17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14"/>
    </row>
    <row r="9" spans="1:11" ht="18" x14ac:dyDescent="0.3">
      <c r="A9" s="122">
        <v>18531000000</v>
      </c>
      <c r="B9" s="122"/>
      <c r="C9" s="1"/>
      <c r="D9" s="1"/>
      <c r="E9" s="1"/>
      <c r="F9" s="1"/>
      <c r="G9" s="1"/>
      <c r="H9" s="1"/>
      <c r="I9" s="1"/>
      <c r="J9" s="1"/>
      <c r="K9" s="114"/>
    </row>
    <row r="10" spans="1:11" ht="24" customHeight="1" x14ac:dyDescent="0.3">
      <c r="A10" s="121" t="s">
        <v>59</v>
      </c>
      <c r="B10" s="121"/>
      <c r="C10" s="18"/>
      <c r="D10" s="18"/>
      <c r="E10" s="18"/>
      <c r="F10" s="18"/>
      <c r="G10" s="18"/>
      <c r="H10" s="18"/>
      <c r="I10" s="18"/>
      <c r="J10" s="2" t="s">
        <v>631</v>
      </c>
      <c r="K10" s="114"/>
    </row>
    <row r="11" spans="1:11" s="19" customFormat="1" ht="31.5" customHeight="1" x14ac:dyDescent="0.35">
      <c r="A11" s="116" t="s">
        <v>16</v>
      </c>
      <c r="B11" s="116" t="s">
        <v>17</v>
      </c>
      <c r="C11" s="116" t="s">
        <v>531</v>
      </c>
      <c r="D11" s="116" t="s">
        <v>18</v>
      </c>
      <c r="E11" s="116" t="s">
        <v>19</v>
      </c>
      <c r="F11" s="116" t="s">
        <v>20</v>
      </c>
      <c r="G11" s="116" t="s">
        <v>21</v>
      </c>
      <c r="H11" s="116" t="s">
        <v>22</v>
      </c>
      <c r="I11" s="115" t="s">
        <v>628</v>
      </c>
      <c r="J11" s="117" t="s">
        <v>629</v>
      </c>
      <c r="K11" s="114"/>
    </row>
    <row r="12" spans="1:11" s="19" customFormat="1" ht="114" customHeight="1" x14ac:dyDescent="0.35">
      <c r="A12" s="116"/>
      <c r="B12" s="116"/>
      <c r="C12" s="116"/>
      <c r="D12" s="116"/>
      <c r="E12" s="116"/>
      <c r="F12" s="116"/>
      <c r="G12" s="116"/>
      <c r="H12" s="116"/>
      <c r="I12" s="116"/>
      <c r="J12" s="118"/>
      <c r="K12" s="114"/>
    </row>
    <row r="13" spans="1:11" s="20" customFormat="1" ht="24" customHeight="1" x14ac:dyDescent="0.4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114"/>
    </row>
    <row r="14" spans="1:11" s="23" customFormat="1" ht="40.5" customHeight="1" x14ac:dyDescent="0.45">
      <c r="A14" s="3" t="s">
        <v>8</v>
      </c>
      <c r="B14" s="21"/>
      <c r="C14" s="21"/>
      <c r="D14" s="22" t="s">
        <v>9</v>
      </c>
      <c r="E14" s="21"/>
      <c r="F14" s="21"/>
      <c r="G14" s="21"/>
      <c r="H14" s="21"/>
      <c r="I14" s="4">
        <f t="shared" ref="I14:J14" si="0">I15</f>
        <v>34202750</v>
      </c>
      <c r="J14" s="4">
        <f t="shared" si="0"/>
        <v>946181.78</v>
      </c>
      <c r="K14" s="114"/>
    </row>
    <row r="15" spans="1:11" s="23" customFormat="1" ht="43" customHeight="1" x14ac:dyDescent="0.45">
      <c r="A15" s="24" t="s">
        <v>10</v>
      </c>
      <c r="B15" s="24"/>
      <c r="C15" s="24"/>
      <c r="D15" s="25" t="s">
        <v>9</v>
      </c>
      <c r="E15" s="21"/>
      <c r="F15" s="21"/>
      <c r="G15" s="21"/>
      <c r="H15" s="21"/>
      <c r="I15" s="5">
        <f t="shared" ref="I15:J15" si="1">SUM(I39:I39)+I16+I20+I22+I23+I28+I31+I38+I27+I30</f>
        <v>34202750</v>
      </c>
      <c r="J15" s="5">
        <f t="shared" si="1"/>
        <v>946181.78</v>
      </c>
      <c r="K15" s="114"/>
    </row>
    <row r="16" spans="1:11" s="20" customFormat="1" ht="103" customHeight="1" x14ac:dyDescent="0.45">
      <c r="A16" s="26" t="s">
        <v>77</v>
      </c>
      <c r="B16" s="27" t="s">
        <v>80</v>
      </c>
      <c r="C16" s="28" t="s">
        <v>78</v>
      </c>
      <c r="D16" s="22" t="s">
        <v>79</v>
      </c>
      <c r="E16" s="3"/>
      <c r="F16" s="3"/>
      <c r="G16" s="3"/>
      <c r="H16" s="3"/>
      <c r="I16" s="4">
        <f t="shared" ref="I16:J16" si="2">I17</f>
        <v>1230200</v>
      </c>
      <c r="J16" s="4">
        <f t="shared" si="2"/>
        <v>787097.78</v>
      </c>
      <c r="K16" s="114"/>
    </row>
    <row r="17" spans="1:11" s="33" customFormat="1" ht="31.5" customHeight="1" x14ac:dyDescent="0.45">
      <c r="A17" s="29"/>
      <c r="B17" s="30"/>
      <c r="C17" s="24"/>
      <c r="D17" s="31"/>
      <c r="E17" s="31" t="s">
        <v>179</v>
      </c>
      <c r="F17" s="32"/>
      <c r="G17" s="32"/>
      <c r="H17" s="32"/>
      <c r="I17" s="5">
        <f t="shared" ref="I17:J17" si="3">I18+I19</f>
        <v>1230200</v>
      </c>
      <c r="J17" s="5">
        <f t="shared" si="3"/>
        <v>787097.78</v>
      </c>
      <c r="K17" s="114"/>
    </row>
    <row r="18" spans="1:11" s="41" customFormat="1" ht="67" customHeight="1" x14ac:dyDescent="0.45">
      <c r="A18" s="34"/>
      <c r="B18" s="35"/>
      <c r="C18" s="36"/>
      <c r="D18" s="37"/>
      <c r="E18" s="38" t="s">
        <v>267</v>
      </c>
      <c r="F18" s="39" t="s">
        <v>49</v>
      </c>
      <c r="G18" s="40">
        <v>1492916</v>
      </c>
      <c r="H18" s="39" t="s">
        <v>186</v>
      </c>
      <c r="I18" s="6">
        <v>870889</v>
      </c>
      <c r="J18" s="6">
        <f>666252.29+13052.49</f>
        <v>679304.78</v>
      </c>
      <c r="K18" s="114"/>
    </row>
    <row r="19" spans="1:11" s="41" customFormat="1" ht="54" x14ac:dyDescent="0.45">
      <c r="A19" s="34"/>
      <c r="B19" s="35"/>
      <c r="C19" s="36"/>
      <c r="D19" s="37"/>
      <c r="E19" s="38" t="s">
        <v>268</v>
      </c>
      <c r="F19" s="39" t="s">
        <v>49</v>
      </c>
      <c r="G19" s="40">
        <v>1493136</v>
      </c>
      <c r="H19" s="39" t="s">
        <v>269</v>
      </c>
      <c r="I19" s="6">
        <v>359311</v>
      </c>
      <c r="J19" s="6">
        <v>107793</v>
      </c>
      <c r="K19" s="112">
        <v>22</v>
      </c>
    </row>
    <row r="20" spans="1:11" s="20" customFormat="1" ht="77.150000000000006" customHeight="1" x14ac:dyDescent="0.45">
      <c r="A20" s="26" t="s">
        <v>81</v>
      </c>
      <c r="B20" s="27" t="s">
        <v>82</v>
      </c>
      <c r="C20" s="28" t="s">
        <v>83</v>
      </c>
      <c r="D20" s="22" t="s">
        <v>372</v>
      </c>
      <c r="E20" s="3"/>
      <c r="F20" s="3"/>
      <c r="G20" s="3"/>
      <c r="H20" s="3"/>
      <c r="I20" s="4">
        <f t="shared" ref="I20:J20" si="4">I21</f>
        <v>25500</v>
      </c>
      <c r="J20" s="4">
        <f t="shared" si="4"/>
        <v>25500</v>
      </c>
      <c r="K20" s="112"/>
    </row>
    <row r="21" spans="1:11" s="33" customFormat="1" ht="57.65" customHeight="1" x14ac:dyDescent="0.45">
      <c r="A21" s="29"/>
      <c r="B21" s="30"/>
      <c r="C21" s="24"/>
      <c r="D21" s="31"/>
      <c r="E21" s="31" t="s">
        <v>180</v>
      </c>
      <c r="F21" s="32"/>
      <c r="G21" s="32"/>
      <c r="H21" s="32"/>
      <c r="I21" s="5">
        <v>25500</v>
      </c>
      <c r="J21" s="5">
        <v>25500</v>
      </c>
      <c r="K21" s="112"/>
    </row>
    <row r="22" spans="1:11" s="20" customFormat="1" ht="62.15" customHeight="1" x14ac:dyDescent="0.45">
      <c r="A22" s="26" t="s">
        <v>84</v>
      </c>
      <c r="B22" s="27" t="s">
        <v>85</v>
      </c>
      <c r="C22" s="28" t="s">
        <v>86</v>
      </c>
      <c r="D22" s="22" t="s">
        <v>87</v>
      </c>
      <c r="E22" s="31" t="s">
        <v>180</v>
      </c>
      <c r="F22" s="3"/>
      <c r="G22" s="3"/>
      <c r="H22" s="3"/>
      <c r="I22" s="4">
        <v>224000</v>
      </c>
      <c r="J22" s="4"/>
      <c r="K22" s="112"/>
    </row>
    <row r="23" spans="1:11" s="20" customFormat="1" ht="78" customHeight="1" x14ac:dyDescent="0.45">
      <c r="A23" s="26" t="s">
        <v>88</v>
      </c>
      <c r="B23" s="27" t="s">
        <v>89</v>
      </c>
      <c r="C23" s="28" t="s">
        <v>90</v>
      </c>
      <c r="D23" s="22" t="s">
        <v>91</v>
      </c>
      <c r="E23" s="31"/>
      <c r="F23" s="3"/>
      <c r="G23" s="3"/>
      <c r="H23" s="3"/>
      <c r="I23" s="4">
        <f>I24+I25</f>
        <v>728000</v>
      </c>
      <c r="J23" s="4">
        <f t="shared" ref="J23" si="5">J24+J25</f>
        <v>0</v>
      </c>
      <c r="K23" s="112"/>
    </row>
    <row r="24" spans="1:11" s="20" customFormat="1" ht="78" customHeight="1" x14ac:dyDescent="0.45">
      <c r="A24" s="26"/>
      <c r="B24" s="27"/>
      <c r="C24" s="28"/>
      <c r="D24" s="22"/>
      <c r="E24" s="31" t="s">
        <v>180</v>
      </c>
      <c r="F24" s="3"/>
      <c r="G24" s="3"/>
      <c r="H24" s="3"/>
      <c r="I24" s="5">
        <v>228000</v>
      </c>
      <c r="J24" s="5"/>
      <c r="K24" s="112"/>
    </row>
    <row r="25" spans="1:11" s="20" customFormat="1" ht="78" customHeight="1" x14ac:dyDescent="0.45">
      <c r="A25" s="26"/>
      <c r="B25" s="27"/>
      <c r="C25" s="28"/>
      <c r="D25" s="22"/>
      <c r="E25" s="31" t="s">
        <v>179</v>
      </c>
      <c r="F25" s="3"/>
      <c r="G25" s="3"/>
      <c r="H25" s="3"/>
      <c r="I25" s="5">
        <f t="shared" ref="I25:J25" si="6">I26</f>
        <v>500000</v>
      </c>
      <c r="J25" s="5">
        <f t="shared" si="6"/>
        <v>0</v>
      </c>
      <c r="K25" s="112"/>
    </row>
    <row r="26" spans="1:11" s="23" customFormat="1" ht="60.65" customHeight="1" x14ac:dyDescent="0.45">
      <c r="A26" s="42"/>
      <c r="B26" s="39"/>
      <c r="C26" s="43"/>
      <c r="D26" s="44"/>
      <c r="E26" s="38" t="s">
        <v>254</v>
      </c>
      <c r="F26" s="39" t="s">
        <v>187</v>
      </c>
      <c r="G26" s="40"/>
      <c r="H26" s="21"/>
      <c r="I26" s="6">
        <v>500000</v>
      </c>
      <c r="J26" s="6"/>
      <c r="K26" s="112"/>
    </row>
    <row r="27" spans="1:11" s="20" customFormat="1" ht="79" customHeight="1" x14ac:dyDescent="0.45">
      <c r="A27" s="26" t="s">
        <v>442</v>
      </c>
      <c r="B27" s="27" t="s">
        <v>443</v>
      </c>
      <c r="C27" s="28" t="s">
        <v>90</v>
      </c>
      <c r="D27" s="22" t="s">
        <v>444</v>
      </c>
      <c r="E27" s="31" t="s">
        <v>182</v>
      </c>
      <c r="F27" s="27"/>
      <c r="G27" s="45"/>
      <c r="H27" s="3"/>
      <c r="I27" s="4">
        <v>130000</v>
      </c>
      <c r="J27" s="4"/>
      <c r="K27" s="112"/>
    </row>
    <row r="28" spans="1:11" s="20" customFormat="1" ht="126" customHeight="1" x14ac:dyDescent="0.45">
      <c r="A28" s="26" t="s">
        <v>92</v>
      </c>
      <c r="B28" s="27" t="s">
        <v>93</v>
      </c>
      <c r="C28" s="28" t="s">
        <v>90</v>
      </c>
      <c r="D28" s="22" t="s">
        <v>378</v>
      </c>
      <c r="E28" s="31" t="s">
        <v>179</v>
      </c>
      <c r="F28" s="3"/>
      <c r="G28" s="3"/>
      <c r="H28" s="3"/>
      <c r="I28" s="4">
        <f>I29</f>
        <v>900000</v>
      </c>
      <c r="J28" s="4">
        <f t="shared" ref="J28" si="7">J29</f>
        <v>0</v>
      </c>
      <c r="K28" s="112">
        <v>23</v>
      </c>
    </row>
    <row r="29" spans="1:11" s="23" customFormat="1" ht="72" customHeight="1" x14ac:dyDescent="0.45">
      <c r="A29" s="42"/>
      <c r="B29" s="39"/>
      <c r="C29" s="43"/>
      <c r="D29" s="44"/>
      <c r="E29" s="38" t="s">
        <v>366</v>
      </c>
      <c r="F29" s="39" t="s">
        <v>187</v>
      </c>
      <c r="G29" s="40"/>
      <c r="H29" s="39"/>
      <c r="I29" s="6">
        <v>900000</v>
      </c>
      <c r="J29" s="6"/>
      <c r="K29" s="112"/>
    </row>
    <row r="30" spans="1:11" s="20" customFormat="1" ht="126" customHeight="1" x14ac:dyDescent="0.45">
      <c r="A30" s="26" t="s">
        <v>584</v>
      </c>
      <c r="B30" s="27" t="s">
        <v>586</v>
      </c>
      <c r="C30" s="28" t="s">
        <v>90</v>
      </c>
      <c r="D30" s="22" t="s">
        <v>585</v>
      </c>
      <c r="E30" s="31" t="s">
        <v>182</v>
      </c>
      <c r="F30" s="3"/>
      <c r="G30" s="3"/>
      <c r="H30" s="3"/>
      <c r="I30" s="4">
        <v>43450</v>
      </c>
      <c r="J30" s="4"/>
      <c r="K30" s="112"/>
    </row>
    <row r="31" spans="1:11" s="20" customFormat="1" ht="66" customHeight="1" x14ac:dyDescent="0.45">
      <c r="A31" s="26" t="s">
        <v>94</v>
      </c>
      <c r="B31" s="27" t="s">
        <v>95</v>
      </c>
      <c r="C31" s="28" t="s">
        <v>96</v>
      </c>
      <c r="D31" s="22" t="s">
        <v>97</v>
      </c>
      <c r="E31" s="3"/>
      <c r="F31" s="3"/>
      <c r="G31" s="3"/>
      <c r="H31" s="3"/>
      <c r="I31" s="4">
        <f t="shared" ref="I31:J31" si="8">I32+I33+I35</f>
        <v>6050000</v>
      </c>
      <c r="J31" s="4">
        <f t="shared" si="8"/>
        <v>0</v>
      </c>
      <c r="K31" s="112"/>
    </row>
    <row r="32" spans="1:11" s="20" customFormat="1" ht="56.15" customHeight="1" x14ac:dyDescent="0.45">
      <c r="A32" s="26"/>
      <c r="B32" s="27"/>
      <c r="C32" s="28"/>
      <c r="D32" s="22"/>
      <c r="E32" s="31" t="s">
        <v>180</v>
      </c>
      <c r="F32" s="3"/>
      <c r="G32" s="3"/>
      <c r="H32" s="3"/>
      <c r="I32" s="5">
        <v>2800000</v>
      </c>
      <c r="J32" s="5"/>
      <c r="K32" s="112"/>
    </row>
    <row r="33" spans="1:11" s="33" customFormat="1" ht="47.5" customHeight="1" x14ac:dyDescent="0.45">
      <c r="A33" s="29"/>
      <c r="B33" s="30"/>
      <c r="C33" s="24"/>
      <c r="D33" s="31"/>
      <c r="E33" s="31" t="s">
        <v>181</v>
      </c>
      <c r="F33" s="32"/>
      <c r="G33" s="32"/>
      <c r="H33" s="32"/>
      <c r="I33" s="5">
        <f t="shared" ref="I33:J33" si="9">I34</f>
        <v>3000000</v>
      </c>
      <c r="J33" s="5">
        <f t="shared" si="9"/>
        <v>0</v>
      </c>
      <c r="K33" s="112"/>
    </row>
    <row r="34" spans="1:11" s="23" customFormat="1" ht="49.5" customHeight="1" x14ac:dyDescent="0.45">
      <c r="A34" s="42"/>
      <c r="B34" s="39"/>
      <c r="C34" s="43"/>
      <c r="D34" s="44"/>
      <c r="E34" s="38" t="s">
        <v>189</v>
      </c>
      <c r="F34" s="39" t="s">
        <v>187</v>
      </c>
      <c r="G34" s="40"/>
      <c r="H34" s="21"/>
      <c r="I34" s="6">
        <v>3000000</v>
      </c>
      <c r="J34" s="6"/>
      <c r="K34" s="112"/>
    </row>
    <row r="35" spans="1:11" s="20" customFormat="1" ht="26.5" customHeight="1" x14ac:dyDescent="0.45">
      <c r="A35" s="26"/>
      <c r="B35" s="27"/>
      <c r="C35" s="28"/>
      <c r="D35" s="22"/>
      <c r="E35" s="31" t="s">
        <v>179</v>
      </c>
      <c r="F35" s="3"/>
      <c r="G35" s="3"/>
      <c r="H35" s="3"/>
      <c r="I35" s="5">
        <f t="shared" ref="I35:J35" si="10">I36+I37</f>
        <v>250000</v>
      </c>
      <c r="J35" s="5">
        <f t="shared" si="10"/>
        <v>0</v>
      </c>
      <c r="K35" s="112"/>
    </row>
    <row r="36" spans="1:11" s="23" customFormat="1" ht="60.65" customHeight="1" x14ac:dyDescent="0.45">
      <c r="A36" s="42"/>
      <c r="B36" s="39"/>
      <c r="C36" s="43"/>
      <c r="D36" s="44"/>
      <c r="E36" s="38" t="s">
        <v>190</v>
      </c>
      <c r="F36" s="39" t="s">
        <v>187</v>
      </c>
      <c r="G36" s="40"/>
      <c r="H36" s="21"/>
      <c r="I36" s="6">
        <v>200000</v>
      </c>
      <c r="J36" s="6"/>
      <c r="K36" s="112"/>
    </row>
    <row r="37" spans="1:11" s="23" customFormat="1" ht="62.5" customHeight="1" x14ac:dyDescent="0.45">
      <c r="A37" s="42"/>
      <c r="B37" s="39"/>
      <c r="C37" s="43"/>
      <c r="D37" s="44"/>
      <c r="E37" s="38" t="s">
        <v>188</v>
      </c>
      <c r="F37" s="39" t="s">
        <v>187</v>
      </c>
      <c r="G37" s="40"/>
      <c r="H37" s="21"/>
      <c r="I37" s="6">
        <v>50000</v>
      </c>
      <c r="J37" s="6"/>
      <c r="K37" s="112"/>
    </row>
    <row r="38" spans="1:11" s="20" customFormat="1" ht="53.15" customHeight="1" x14ac:dyDescent="0.45">
      <c r="A38" s="26" t="s">
        <v>98</v>
      </c>
      <c r="B38" s="27" t="s">
        <v>99</v>
      </c>
      <c r="C38" s="28" t="s">
        <v>100</v>
      </c>
      <c r="D38" s="22" t="s">
        <v>101</v>
      </c>
      <c r="E38" s="44" t="s">
        <v>255</v>
      </c>
      <c r="F38" s="3"/>
      <c r="G38" s="3"/>
      <c r="H38" s="3"/>
      <c r="I38" s="4">
        <v>22572000</v>
      </c>
      <c r="J38" s="4"/>
      <c r="K38" s="112"/>
    </row>
    <row r="39" spans="1:11" s="20" customFormat="1" ht="83.15" customHeight="1" x14ac:dyDescent="0.45">
      <c r="A39" s="26" t="s">
        <v>11</v>
      </c>
      <c r="B39" s="3" t="s">
        <v>12</v>
      </c>
      <c r="C39" s="28" t="s">
        <v>14</v>
      </c>
      <c r="D39" s="22" t="s">
        <v>13</v>
      </c>
      <c r="E39" s="44"/>
      <c r="F39" s="3"/>
      <c r="G39" s="45"/>
      <c r="H39" s="3"/>
      <c r="I39" s="4">
        <f t="shared" ref="I39:J39" si="11">SUM(I40+I41)</f>
        <v>2299600</v>
      </c>
      <c r="J39" s="4">
        <f t="shared" si="11"/>
        <v>133584</v>
      </c>
      <c r="K39" s="112">
        <v>24</v>
      </c>
    </row>
    <row r="40" spans="1:11" s="20" customFormat="1" ht="39.65" customHeight="1" x14ac:dyDescent="0.45">
      <c r="A40" s="26"/>
      <c r="B40" s="3"/>
      <c r="C40" s="28"/>
      <c r="D40" s="22"/>
      <c r="E40" s="44" t="s">
        <v>180</v>
      </c>
      <c r="F40" s="3"/>
      <c r="G40" s="45"/>
      <c r="H40" s="3"/>
      <c r="I40" s="4">
        <v>140000</v>
      </c>
      <c r="J40" s="4">
        <v>133584</v>
      </c>
      <c r="K40" s="112"/>
    </row>
    <row r="41" spans="1:11" s="20" customFormat="1" ht="61.4" customHeight="1" x14ac:dyDescent="0.45">
      <c r="A41" s="26"/>
      <c r="B41" s="3"/>
      <c r="C41" s="28"/>
      <c r="D41" s="22"/>
      <c r="E41" s="44" t="s">
        <v>38</v>
      </c>
      <c r="F41" s="21" t="s">
        <v>39</v>
      </c>
      <c r="G41" s="40">
        <v>4174146.72</v>
      </c>
      <c r="H41" s="21">
        <v>48.2</v>
      </c>
      <c r="I41" s="4">
        <v>2159600</v>
      </c>
      <c r="J41" s="4"/>
      <c r="K41" s="112"/>
    </row>
    <row r="42" spans="1:11" s="23" customFormat="1" ht="55" customHeight="1" x14ac:dyDescent="0.45">
      <c r="A42" s="3" t="s">
        <v>102</v>
      </c>
      <c r="B42" s="21"/>
      <c r="C42" s="43"/>
      <c r="D42" s="22" t="s">
        <v>104</v>
      </c>
      <c r="E42" s="44"/>
      <c r="F42" s="21"/>
      <c r="G42" s="6"/>
      <c r="H42" s="21"/>
      <c r="I42" s="4">
        <f t="shared" ref="I42:J42" si="12">I43</f>
        <v>36014219.549999997</v>
      </c>
      <c r="J42" s="4">
        <f t="shared" si="12"/>
        <v>6168140.75</v>
      </c>
      <c r="K42" s="112"/>
    </row>
    <row r="43" spans="1:11" s="23" customFormat="1" ht="45" customHeight="1" x14ac:dyDescent="0.45">
      <c r="A43" s="32" t="s">
        <v>103</v>
      </c>
      <c r="B43" s="21"/>
      <c r="C43" s="43"/>
      <c r="D43" s="31" t="s">
        <v>104</v>
      </c>
      <c r="E43" s="44"/>
      <c r="F43" s="21"/>
      <c r="G43" s="6"/>
      <c r="H43" s="21"/>
      <c r="I43" s="5">
        <f t="shared" ref="I43:J43" si="13">I45+I85+I138+I144+I149+I153+I160+I156+I154</f>
        <v>36014219.549999997</v>
      </c>
      <c r="J43" s="5">
        <f t="shared" si="13"/>
        <v>6168140.75</v>
      </c>
      <c r="K43" s="112"/>
    </row>
    <row r="44" spans="1:11" s="23" customFormat="1" ht="54" customHeight="1" x14ac:dyDescent="0.45">
      <c r="A44" s="32"/>
      <c r="B44" s="21"/>
      <c r="C44" s="43"/>
      <c r="D44" s="31" t="s">
        <v>105</v>
      </c>
      <c r="E44" s="44"/>
      <c r="F44" s="21"/>
      <c r="G44" s="6"/>
      <c r="H44" s="21"/>
      <c r="I44" s="5">
        <f t="shared" ref="I44:J44" si="14">I46+I86+I157+I139</f>
        <v>1736617.55</v>
      </c>
      <c r="J44" s="5">
        <f t="shared" si="14"/>
        <v>317683.65000000002</v>
      </c>
      <c r="K44" s="112"/>
    </row>
    <row r="45" spans="1:11" s="20" customFormat="1" ht="36.65" customHeight="1" x14ac:dyDescent="0.45">
      <c r="A45" s="26" t="s">
        <v>111</v>
      </c>
      <c r="B45" s="3">
        <v>1010</v>
      </c>
      <c r="C45" s="3" t="s">
        <v>106</v>
      </c>
      <c r="D45" s="22" t="s">
        <v>107</v>
      </c>
      <c r="E45" s="22"/>
      <c r="F45" s="3"/>
      <c r="G45" s="45"/>
      <c r="H45" s="3"/>
      <c r="I45" s="4">
        <f t="shared" ref="I45:J45" si="15">I47+I49</f>
        <v>6590947</v>
      </c>
      <c r="J45" s="4">
        <f t="shared" si="15"/>
        <v>1294247.68</v>
      </c>
      <c r="K45" s="112"/>
    </row>
    <row r="46" spans="1:11" s="23" customFormat="1" ht="36" x14ac:dyDescent="0.45">
      <c r="A46" s="32"/>
      <c r="B46" s="21"/>
      <c r="C46" s="43"/>
      <c r="D46" s="37" t="s">
        <v>105</v>
      </c>
      <c r="E46" s="44"/>
      <c r="F46" s="21"/>
      <c r="G46" s="6"/>
      <c r="H46" s="21"/>
      <c r="I46" s="7">
        <f t="shared" ref="I46:J46" si="16">I48</f>
        <v>80600</v>
      </c>
      <c r="J46" s="7">
        <f t="shared" si="16"/>
        <v>61018</v>
      </c>
      <c r="K46" s="112"/>
    </row>
    <row r="47" spans="1:11" s="20" customFormat="1" ht="42" customHeight="1" x14ac:dyDescent="0.45">
      <c r="A47" s="32"/>
      <c r="B47" s="3"/>
      <c r="C47" s="28"/>
      <c r="D47" s="31"/>
      <c r="E47" s="31" t="s">
        <v>180</v>
      </c>
      <c r="F47" s="3"/>
      <c r="G47" s="4"/>
      <c r="H47" s="3"/>
      <c r="I47" s="5">
        <v>1501947</v>
      </c>
      <c r="J47" s="5">
        <v>244360</v>
      </c>
      <c r="K47" s="112"/>
    </row>
    <row r="48" spans="1:11" s="51" customFormat="1" ht="25.5" customHeight="1" x14ac:dyDescent="0.35">
      <c r="A48" s="46"/>
      <c r="B48" s="47"/>
      <c r="C48" s="48"/>
      <c r="D48" s="49"/>
      <c r="E48" s="49" t="s">
        <v>105</v>
      </c>
      <c r="F48" s="47"/>
      <c r="G48" s="50"/>
      <c r="H48" s="47"/>
      <c r="I48" s="8">
        <v>80600</v>
      </c>
      <c r="J48" s="8">
        <v>61018</v>
      </c>
      <c r="K48" s="112"/>
    </row>
    <row r="49" spans="1:11" s="20" customFormat="1" ht="39.65" customHeight="1" x14ac:dyDescent="0.45">
      <c r="A49" s="32"/>
      <c r="B49" s="3"/>
      <c r="C49" s="28"/>
      <c r="D49" s="31"/>
      <c r="E49" s="31" t="s">
        <v>179</v>
      </c>
      <c r="F49" s="3"/>
      <c r="G49" s="4"/>
      <c r="H49" s="3"/>
      <c r="I49" s="5">
        <f t="shared" ref="I49:J49" si="17">SUM(I50:I84)</f>
        <v>5089000</v>
      </c>
      <c r="J49" s="5">
        <f t="shared" si="17"/>
        <v>1049887.68</v>
      </c>
      <c r="K49" s="112"/>
    </row>
    <row r="50" spans="1:11" s="23" customFormat="1" ht="81.650000000000006" customHeight="1" x14ac:dyDescent="0.45">
      <c r="A50" s="32"/>
      <c r="B50" s="21"/>
      <c r="C50" s="43"/>
      <c r="D50" s="37"/>
      <c r="E50" s="38" t="s">
        <v>256</v>
      </c>
      <c r="F50" s="39">
        <v>2020</v>
      </c>
      <c r="G50" s="40"/>
      <c r="H50" s="21"/>
      <c r="I50" s="6">
        <v>100000</v>
      </c>
      <c r="J50" s="6"/>
      <c r="K50" s="112"/>
    </row>
    <row r="51" spans="1:11" s="23" customFormat="1" ht="110.5" customHeight="1" x14ac:dyDescent="0.45">
      <c r="A51" s="32"/>
      <c r="B51" s="21"/>
      <c r="C51" s="43"/>
      <c r="D51" s="37"/>
      <c r="E51" s="38" t="s">
        <v>497</v>
      </c>
      <c r="F51" s="39" t="s">
        <v>187</v>
      </c>
      <c r="G51" s="40"/>
      <c r="H51" s="21"/>
      <c r="I51" s="6">
        <v>210000</v>
      </c>
      <c r="J51" s="6"/>
      <c r="K51" s="112"/>
    </row>
    <row r="52" spans="1:11" s="23" customFormat="1" ht="80.5" customHeight="1" x14ac:dyDescent="0.45">
      <c r="A52" s="32"/>
      <c r="B52" s="21"/>
      <c r="C52" s="43"/>
      <c r="D52" s="37"/>
      <c r="E52" s="38" t="s">
        <v>257</v>
      </c>
      <c r="F52" s="39">
        <v>2020</v>
      </c>
      <c r="G52" s="40"/>
      <c r="H52" s="21"/>
      <c r="I52" s="6">
        <v>100000</v>
      </c>
      <c r="J52" s="6"/>
      <c r="K52" s="112">
        <v>25</v>
      </c>
    </row>
    <row r="53" spans="1:11" s="23" customFormat="1" ht="87.65" customHeight="1" x14ac:dyDescent="0.45">
      <c r="A53" s="32"/>
      <c r="B53" s="21"/>
      <c r="C53" s="43"/>
      <c r="D53" s="37"/>
      <c r="E53" s="38" t="s">
        <v>466</v>
      </c>
      <c r="F53" s="39">
        <v>2020</v>
      </c>
      <c r="G53" s="40"/>
      <c r="H53" s="21"/>
      <c r="I53" s="6">
        <v>100000</v>
      </c>
      <c r="J53" s="6"/>
      <c r="K53" s="112"/>
    </row>
    <row r="54" spans="1:11" s="23" customFormat="1" ht="84" customHeight="1" x14ac:dyDescent="0.45">
      <c r="A54" s="32"/>
      <c r="B54" s="21"/>
      <c r="C54" s="43"/>
      <c r="D54" s="37"/>
      <c r="E54" s="38" t="s">
        <v>590</v>
      </c>
      <c r="F54" s="39" t="s">
        <v>187</v>
      </c>
      <c r="G54" s="40"/>
      <c r="H54" s="21"/>
      <c r="I54" s="6">
        <v>200000</v>
      </c>
      <c r="J54" s="6">
        <v>99999.88</v>
      </c>
      <c r="K54" s="112"/>
    </row>
    <row r="55" spans="1:11" s="23" customFormat="1" ht="96.65" customHeight="1" x14ac:dyDescent="0.45">
      <c r="A55" s="32"/>
      <c r="B55" s="21"/>
      <c r="C55" s="43"/>
      <c r="D55" s="37"/>
      <c r="E55" s="38" t="s">
        <v>258</v>
      </c>
      <c r="F55" s="39">
        <v>2020</v>
      </c>
      <c r="G55" s="40"/>
      <c r="H55" s="21"/>
      <c r="I55" s="6">
        <v>80000</v>
      </c>
      <c r="J55" s="6"/>
      <c r="K55" s="112"/>
    </row>
    <row r="56" spans="1:11" s="23" customFormat="1" ht="96.65" customHeight="1" x14ac:dyDescent="0.45">
      <c r="A56" s="32"/>
      <c r="B56" s="21"/>
      <c r="C56" s="43"/>
      <c r="D56" s="37"/>
      <c r="E56" s="38" t="s">
        <v>496</v>
      </c>
      <c r="F56" s="39" t="s">
        <v>187</v>
      </c>
      <c r="G56" s="40"/>
      <c r="H56" s="21"/>
      <c r="I56" s="6">
        <v>250000</v>
      </c>
      <c r="J56" s="6">
        <v>249972.73</v>
      </c>
      <c r="K56" s="112"/>
    </row>
    <row r="57" spans="1:11" s="23" customFormat="1" ht="153.65" customHeight="1" x14ac:dyDescent="0.45">
      <c r="A57" s="32"/>
      <c r="B57" s="21"/>
      <c r="C57" s="43"/>
      <c r="D57" s="3"/>
      <c r="E57" s="38" t="s">
        <v>259</v>
      </c>
      <c r="F57" s="39">
        <v>2020</v>
      </c>
      <c r="G57" s="40"/>
      <c r="H57" s="21"/>
      <c r="I57" s="6">
        <v>350000</v>
      </c>
      <c r="J57" s="6">
        <v>350000</v>
      </c>
      <c r="K57" s="112"/>
    </row>
    <row r="58" spans="1:11" s="23" customFormat="1" ht="98.5" customHeight="1" x14ac:dyDescent="0.45">
      <c r="A58" s="32"/>
      <c r="B58" s="21"/>
      <c r="C58" s="43"/>
      <c r="D58" s="37"/>
      <c r="E58" s="38" t="s">
        <v>379</v>
      </c>
      <c r="F58" s="39">
        <v>2020</v>
      </c>
      <c r="G58" s="40"/>
      <c r="H58" s="21"/>
      <c r="I58" s="6">
        <v>100000</v>
      </c>
      <c r="J58" s="6"/>
      <c r="K58" s="112"/>
    </row>
    <row r="59" spans="1:11" s="23" customFormat="1" ht="84" customHeight="1" x14ac:dyDescent="0.45">
      <c r="A59" s="32"/>
      <c r="B59" s="21"/>
      <c r="C59" s="43"/>
      <c r="D59" s="37"/>
      <c r="E59" s="38" t="s">
        <v>260</v>
      </c>
      <c r="F59" s="39">
        <v>2020</v>
      </c>
      <c r="G59" s="40"/>
      <c r="H59" s="21"/>
      <c r="I59" s="6">
        <v>100000</v>
      </c>
      <c r="J59" s="6"/>
      <c r="K59" s="112">
        <v>26</v>
      </c>
    </row>
    <row r="60" spans="1:11" s="23" customFormat="1" ht="101.15" customHeight="1" x14ac:dyDescent="0.45">
      <c r="A60" s="32"/>
      <c r="B60" s="21"/>
      <c r="C60" s="43"/>
      <c r="D60" s="37"/>
      <c r="E60" s="38" t="s">
        <v>261</v>
      </c>
      <c r="F60" s="39">
        <v>2020</v>
      </c>
      <c r="G60" s="40"/>
      <c r="H60" s="21"/>
      <c r="I60" s="6">
        <v>90000</v>
      </c>
      <c r="J60" s="6"/>
      <c r="K60" s="112"/>
    </row>
    <row r="61" spans="1:11" s="23" customFormat="1" ht="140.15" customHeight="1" x14ac:dyDescent="0.45">
      <c r="A61" s="32"/>
      <c r="B61" s="21"/>
      <c r="C61" s="43"/>
      <c r="D61" s="3"/>
      <c r="E61" s="38" t="s">
        <v>467</v>
      </c>
      <c r="F61" s="39">
        <v>2020</v>
      </c>
      <c r="G61" s="40" t="s">
        <v>222</v>
      </c>
      <c r="H61" s="21"/>
      <c r="I61" s="6">
        <v>350000</v>
      </c>
      <c r="J61" s="6">
        <v>349915.07</v>
      </c>
      <c r="K61" s="112"/>
    </row>
    <row r="62" spans="1:11" s="23" customFormat="1" ht="104.5" customHeight="1" x14ac:dyDescent="0.45">
      <c r="A62" s="32"/>
      <c r="B62" s="21"/>
      <c r="C62" s="43"/>
      <c r="D62" s="37"/>
      <c r="E62" s="38" t="s">
        <v>262</v>
      </c>
      <c r="F62" s="39">
        <v>2020</v>
      </c>
      <c r="G62" s="40"/>
      <c r="H62" s="21"/>
      <c r="I62" s="6">
        <v>100000</v>
      </c>
      <c r="J62" s="6"/>
      <c r="K62" s="112"/>
    </row>
    <row r="63" spans="1:11" s="23" customFormat="1" ht="90.65" customHeight="1" x14ac:dyDescent="0.45">
      <c r="A63" s="32"/>
      <c r="B63" s="21"/>
      <c r="C63" s="43"/>
      <c r="D63" s="37"/>
      <c r="E63" s="38" t="s">
        <v>314</v>
      </c>
      <c r="F63" s="39">
        <v>2020</v>
      </c>
      <c r="G63" s="40"/>
      <c r="H63" s="21"/>
      <c r="I63" s="6">
        <v>100000</v>
      </c>
      <c r="J63" s="6"/>
      <c r="K63" s="112"/>
    </row>
    <row r="64" spans="1:11" s="23" customFormat="1" ht="81" customHeight="1" x14ac:dyDescent="0.45">
      <c r="A64" s="32"/>
      <c r="B64" s="21"/>
      <c r="C64" s="43"/>
      <c r="D64" s="37"/>
      <c r="E64" s="38" t="s">
        <v>263</v>
      </c>
      <c r="F64" s="39">
        <v>2020</v>
      </c>
      <c r="G64" s="40"/>
      <c r="H64" s="21"/>
      <c r="I64" s="6">
        <v>100000</v>
      </c>
      <c r="J64" s="6"/>
      <c r="K64" s="112"/>
    </row>
    <row r="65" spans="1:11" s="23" customFormat="1" ht="105" customHeight="1" x14ac:dyDescent="0.45">
      <c r="A65" s="32"/>
      <c r="B65" s="21"/>
      <c r="C65" s="43"/>
      <c r="D65" s="37"/>
      <c r="E65" s="38" t="s">
        <v>264</v>
      </c>
      <c r="F65" s="39">
        <v>2020</v>
      </c>
      <c r="G65" s="40"/>
      <c r="H65" s="21"/>
      <c r="I65" s="6">
        <v>100000</v>
      </c>
      <c r="J65" s="6"/>
      <c r="K65" s="112"/>
    </row>
    <row r="66" spans="1:11" s="23" customFormat="1" ht="85.5" customHeight="1" x14ac:dyDescent="0.45">
      <c r="A66" s="32"/>
      <c r="B66" s="21"/>
      <c r="C66" s="43"/>
      <c r="D66" s="37"/>
      <c r="E66" s="38" t="s">
        <v>265</v>
      </c>
      <c r="F66" s="39">
        <v>2020</v>
      </c>
      <c r="G66" s="40"/>
      <c r="H66" s="21"/>
      <c r="I66" s="6">
        <v>65000</v>
      </c>
      <c r="J66" s="6"/>
      <c r="K66" s="112">
        <v>27</v>
      </c>
    </row>
    <row r="67" spans="1:11" s="23" customFormat="1" ht="100.5" customHeight="1" x14ac:dyDescent="0.45">
      <c r="A67" s="32"/>
      <c r="B67" s="21"/>
      <c r="C67" s="43"/>
      <c r="D67" s="37"/>
      <c r="E67" s="38" t="s">
        <v>266</v>
      </c>
      <c r="F67" s="39">
        <v>2020</v>
      </c>
      <c r="G67" s="40"/>
      <c r="H67" s="21"/>
      <c r="I67" s="6">
        <v>500000</v>
      </c>
      <c r="J67" s="6"/>
      <c r="K67" s="112"/>
    </row>
    <row r="68" spans="1:11" s="23" customFormat="1" ht="83.15" customHeight="1" x14ac:dyDescent="0.45">
      <c r="A68" s="32"/>
      <c r="B68" s="21"/>
      <c r="C68" s="43"/>
      <c r="D68" s="37"/>
      <c r="E68" s="38" t="s">
        <v>271</v>
      </c>
      <c r="F68" s="39">
        <v>2020</v>
      </c>
      <c r="G68" s="40"/>
      <c r="H68" s="21"/>
      <c r="I68" s="6">
        <v>100000</v>
      </c>
      <c r="J68" s="6"/>
      <c r="K68" s="112"/>
    </row>
    <row r="69" spans="1:11" s="23" customFormat="1" ht="87.65" customHeight="1" x14ac:dyDescent="0.45">
      <c r="A69" s="32"/>
      <c r="B69" s="21"/>
      <c r="C69" s="43"/>
      <c r="D69" s="37"/>
      <c r="E69" s="38" t="s">
        <v>272</v>
      </c>
      <c r="F69" s="39">
        <v>2020</v>
      </c>
      <c r="G69" s="40"/>
      <c r="H69" s="21"/>
      <c r="I69" s="6">
        <v>100000</v>
      </c>
      <c r="J69" s="6"/>
      <c r="K69" s="112"/>
    </row>
    <row r="70" spans="1:11" s="23" customFormat="1" ht="85.5" customHeight="1" x14ac:dyDescent="0.45">
      <c r="A70" s="32"/>
      <c r="B70" s="21"/>
      <c r="C70" s="43"/>
      <c r="D70" s="37"/>
      <c r="E70" s="38" t="s">
        <v>273</v>
      </c>
      <c r="F70" s="39">
        <v>2020</v>
      </c>
      <c r="G70" s="40"/>
      <c r="H70" s="21"/>
      <c r="I70" s="6">
        <v>100000</v>
      </c>
      <c r="J70" s="6"/>
      <c r="K70" s="112"/>
    </row>
    <row r="71" spans="1:11" s="23" customFormat="1" ht="104.15" customHeight="1" x14ac:dyDescent="0.45">
      <c r="A71" s="32"/>
      <c r="B71" s="21"/>
      <c r="C71" s="43"/>
      <c r="D71" s="37"/>
      <c r="E71" s="38" t="s">
        <v>274</v>
      </c>
      <c r="F71" s="39">
        <v>2020</v>
      </c>
      <c r="G71" s="40"/>
      <c r="H71" s="21"/>
      <c r="I71" s="6">
        <v>100000</v>
      </c>
      <c r="J71" s="6"/>
      <c r="K71" s="112"/>
    </row>
    <row r="72" spans="1:11" s="23" customFormat="1" ht="98.15" customHeight="1" x14ac:dyDescent="0.45">
      <c r="A72" s="32"/>
      <c r="B72" s="21"/>
      <c r="C72" s="43"/>
      <c r="D72" s="37"/>
      <c r="E72" s="38" t="s">
        <v>275</v>
      </c>
      <c r="F72" s="39">
        <v>2020</v>
      </c>
      <c r="G72" s="40"/>
      <c r="H72" s="21"/>
      <c r="I72" s="6">
        <v>35000</v>
      </c>
      <c r="J72" s="6"/>
      <c r="K72" s="112"/>
    </row>
    <row r="73" spans="1:11" s="23" customFormat="1" ht="103" customHeight="1" x14ac:dyDescent="0.45">
      <c r="A73" s="32"/>
      <c r="B73" s="21"/>
      <c r="C73" s="43"/>
      <c r="D73" s="37"/>
      <c r="E73" s="38" t="s">
        <v>276</v>
      </c>
      <c r="F73" s="39">
        <v>2020</v>
      </c>
      <c r="G73" s="40"/>
      <c r="H73" s="21"/>
      <c r="I73" s="6">
        <v>65000</v>
      </c>
      <c r="J73" s="6"/>
      <c r="K73" s="112">
        <v>28</v>
      </c>
    </row>
    <row r="74" spans="1:11" s="23" customFormat="1" ht="86.15" customHeight="1" x14ac:dyDescent="0.45">
      <c r="A74" s="32"/>
      <c r="B74" s="21"/>
      <c r="C74" s="43"/>
      <c r="D74" s="37"/>
      <c r="E74" s="38" t="s">
        <v>277</v>
      </c>
      <c r="F74" s="39">
        <v>2020</v>
      </c>
      <c r="G74" s="40"/>
      <c r="H74" s="21"/>
      <c r="I74" s="6">
        <v>100000</v>
      </c>
      <c r="J74" s="6"/>
      <c r="K74" s="112"/>
    </row>
    <row r="75" spans="1:11" s="23" customFormat="1" ht="85.5" customHeight="1" x14ac:dyDescent="0.45">
      <c r="A75" s="32"/>
      <c r="B75" s="21"/>
      <c r="C75" s="43"/>
      <c r="D75" s="37"/>
      <c r="E75" s="38" t="s">
        <v>278</v>
      </c>
      <c r="F75" s="39">
        <v>2020</v>
      </c>
      <c r="G75" s="40"/>
      <c r="H75" s="21"/>
      <c r="I75" s="6">
        <v>100000</v>
      </c>
      <c r="J75" s="6"/>
      <c r="K75" s="112"/>
    </row>
    <row r="76" spans="1:11" s="23" customFormat="1" ht="106.5" customHeight="1" x14ac:dyDescent="0.45">
      <c r="A76" s="32"/>
      <c r="B76" s="21"/>
      <c r="C76" s="43"/>
      <c r="D76" s="37"/>
      <c r="E76" s="38" t="s">
        <v>527</v>
      </c>
      <c r="F76" s="39" t="s">
        <v>187</v>
      </c>
      <c r="G76" s="40"/>
      <c r="H76" s="21"/>
      <c r="I76" s="6">
        <v>300000</v>
      </c>
      <c r="J76" s="6"/>
      <c r="K76" s="112"/>
    </row>
    <row r="77" spans="1:11" s="23" customFormat="1" ht="81" customHeight="1" x14ac:dyDescent="0.45">
      <c r="A77" s="32"/>
      <c r="B77" s="21"/>
      <c r="C77" s="43"/>
      <c r="D77" s="37"/>
      <c r="E77" s="38" t="s">
        <v>279</v>
      </c>
      <c r="F77" s="39">
        <v>2020</v>
      </c>
      <c r="G77" s="40"/>
      <c r="H77" s="21"/>
      <c r="I77" s="6">
        <v>100000</v>
      </c>
      <c r="J77" s="6"/>
      <c r="K77" s="112"/>
    </row>
    <row r="78" spans="1:11" s="23" customFormat="1" ht="80.150000000000006" customHeight="1" x14ac:dyDescent="0.45">
      <c r="A78" s="32"/>
      <c r="B78" s="21"/>
      <c r="C78" s="43"/>
      <c r="D78" s="37"/>
      <c r="E78" s="38" t="s">
        <v>315</v>
      </c>
      <c r="F78" s="39">
        <v>2020</v>
      </c>
      <c r="G78" s="40"/>
      <c r="H78" s="21"/>
      <c r="I78" s="6">
        <v>250000</v>
      </c>
      <c r="J78" s="6"/>
      <c r="K78" s="112"/>
    </row>
    <row r="79" spans="1:11" s="23" customFormat="1" ht="88" customHeight="1" x14ac:dyDescent="0.45">
      <c r="A79" s="32"/>
      <c r="B79" s="21"/>
      <c r="C79" s="43"/>
      <c r="D79" s="37"/>
      <c r="E79" s="38" t="s">
        <v>280</v>
      </c>
      <c r="F79" s="39">
        <v>2020</v>
      </c>
      <c r="G79" s="40"/>
      <c r="H79" s="21"/>
      <c r="I79" s="6">
        <v>100000</v>
      </c>
      <c r="J79" s="6"/>
      <c r="K79" s="112"/>
    </row>
    <row r="80" spans="1:11" s="23" customFormat="1" ht="98.15" customHeight="1" x14ac:dyDescent="0.45">
      <c r="A80" s="32"/>
      <c r="B80" s="21"/>
      <c r="C80" s="43"/>
      <c r="D80" s="37"/>
      <c r="E80" s="38" t="s">
        <v>453</v>
      </c>
      <c r="F80" s="39" t="s">
        <v>187</v>
      </c>
      <c r="G80" s="40"/>
      <c r="H80" s="21"/>
      <c r="I80" s="6">
        <v>204000</v>
      </c>
      <c r="J80" s="6"/>
      <c r="K80" s="112"/>
    </row>
    <row r="81" spans="1:11" s="23" customFormat="1" ht="104.5" customHeight="1" x14ac:dyDescent="0.45">
      <c r="A81" s="32"/>
      <c r="B81" s="21"/>
      <c r="C81" s="43"/>
      <c r="D81" s="37"/>
      <c r="E81" s="38" t="s">
        <v>316</v>
      </c>
      <c r="F81" s="39">
        <v>2020</v>
      </c>
      <c r="G81" s="40"/>
      <c r="H81" s="21"/>
      <c r="I81" s="6">
        <v>100000</v>
      </c>
      <c r="J81" s="6"/>
      <c r="K81" s="112">
        <v>29</v>
      </c>
    </row>
    <row r="82" spans="1:11" s="23" customFormat="1" ht="106.5" customHeight="1" x14ac:dyDescent="0.45">
      <c r="A82" s="32"/>
      <c r="B82" s="21"/>
      <c r="C82" s="43"/>
      <c r="D82" s="37"/>
      <c r="E82" s="38" t="s">
        <v>281</v>
      </c>
      <c r="F82" s="39">
        <v>2020</v>
      </c>
      <c r="G82" s="40"/>
      <c r="H82" s="21"/>
      <c r="I82" s="6">
        <v>100000</v>
      </c>
      <c r="J82" s="6"/>
      <c r="K82" s="112"/>
    </row>
    <row r="83" spans="1:11" s="23" customFormat="1" ht="82" customHeight="1" x14ac:dyDescent="0.45">
      <c r="A83" s="32"/>
      <c r="B83" s="21"/>
      <c r="C83" s="43"/>
      <c r="D83" s="37"/>
      <c r="E83" s="38" t="s">
        <v>589</v>
      </c>
      <c r="F83" s="39">
        <v>2020</v>
      </c>
      <c r="G83" s="40"/>
      <c r="H83" s="21"/>
      <c r="I83" s="6">
        <v>140000</v>
      </c>
      <c r="J83" s="6"/>
      <c r="K83" s="112"/>
    </row>
    <row r="84" spans="1:11" s="23" customFormat="1" ht="95.15" customHeight="1" x14ac:dyDescent="0.45">
      <c r="A84" s="32"/>
      <c r="B84" s="21"/>
      <c r="C84" s="43"/>
      <c r="D84" s="37"/>
      <c r="E84" s="38" t="s">
        <v>282</v>
      </c>
      <c r="F84" s="39">
        <v>2020</v>
      </c>
      <c r="G84" s="40"/>
      <c r="H84" s="21"/>
      <c r="I84" s="6">
        <v>100000</v>
      </c>
      <c r="J84" s="6"/>
      <c r="K84" s="112"/>
    </row>
    <row r="85" spans="1:11" s="20" customFormat="1" ht="102" customHeight="1" x14ac:dyDescent="0.45">
      <c r="A85" s="26" t="s">
        <v>112</v>
      </c>
      <c r="B85" s="3">
        <v>1020</v>
      </c>
      <c r="C85" s="28" t="s">
        <v>108</v>
      </c>
      <c r="D85" s="22" t="s">
        <v>109</v>
      </c>
      <c r="E85" s="22"/>
      <c r="F85" s="3"/>
      <c r="G85" s="4"/>
      <c r="H85" s="3"/>
      <c r="I85" s="4">
        <f t="shared" ref="I85:J85" si="18">I87+I89</f>
        <v>24427088.640000001</v>
      </c>
      <c r="J85" s="4">
        <f t="shared" si="18"/>
        <v>3940316.9999999995</v>
      </c>
      <c r="K85" s="112"/>
    </row>
    <row r="86" spans="1:11" s="23" customFormat="1" ht="46" customHeight="1" x14ac:dyDescent="0.45">
      <c r="A86" s="32"/>
      <c r="B86" s="21"/>
      <c r="C86" s="43"/>
      <c r="D86" s="37" t="s">
        <v>105</v>
      </c>
      <c r="E86" s="44"/>
      <c r="F86" s="21"/>
      <c r="G86" s="6"/>
      <c r="H86" s="21"/>
      <c r="I86" s="7">
        <f t="shared" ref="I86:J86" si="19">I88</f>
        <v>1384710</v>
      </c>
      <c r="J86" s="7">
        <f t="shared" si="19"/>
        <v>184114</v>
      </c>
      <c r="K86" s="112"/>
    </row>
    <row r="87" spans="1:11" s="20" customFormat="1" ht="47.15" customHeight="1" x14ac:dyDescent="0.45">
      <c r="A87" s="32"/>
      <c r="B87" s="3"/>
      <c r="C87" s="28"/>
      <c r="D87" s="31"/>
      <c r="E87" s="31" t="s">
        <v>180</v>
      </c>
      <c r="F87" s="3"/>
      <c r="G87" s="4"/>
      <c r="H87" s="3"/>
      <c r="I87" s="5">
        <v>6400391.6400000006</v>
      </c>
      <c r="J87" s="5">
        <v>202414</v>
      </c>
      <c r="K87" s="112"/>
    </row>
    <row r="88" spans="1:11" s="51" customFormat="1" ht="22.5" customHeight="1" x14ac:dyDescent="0.35">
      <c r="A88" s="46"/>
      <c r="B88" s="47"/>
      <c r="C88" s="48"/>
      <c r="D88" s="52"/>
      <c r="E88" s="49" t="s">
        <v>105</v>
      </c>
      <c r="F88" s="47"/>
      <c r="G88" s="50"/>
      <c r="H88" s="47"/>
      <c r="I88" s="8">
        <v>1384710</v>
      </c>
      <c r="J88" s="8">
        <v>184114</v>
      </c>
      <c r="K88" s="112"/>
    </row>
    <row r="89" spans="1:11" s="20" customFormat="1" ht="31.5" customHeight="1" x14ac:dyDescent="0.45">
      <c r="A89" s="32"/>
      <c r="B89" s="3"/>
      <c r="C89" s="28"/>
      <c r="D89" s="31"/>
      <c r="E89" s="31" t="s">
        <v>179</v>
      </c>
      <c r="F89" s="3"/>
      <c r="G89" s="4"/>
      <c r="H89" s="3"/>
      <c r="I89" s="5">
        <f t="shared" ref="I89:J89" si="20">SUM(I90:I137)</f>
        <v>18026697</v>
      </c>
      <c r="J89" s="5">
        <f t="shared" si="20"/>
        <v>3737902.9999999995</v>
      </c>
      <c r="K89" s="112"/>
    </row>
    <row r="90" spans="1:11" s="23" customFormat="1" ht="90" x14ac:dyDescent="0.45">
      <c r="A90" s="32"/>
      <c r="B90" s="21"/>
      <c r="C90" s="43"/>
      <c r="D90" s="37"/>
      <c r="E90" s="38" t="s">
        <v>317</v>
      </c>
      <c r="F90" s="21">
        <v>2020</v>
      </c>
      <c r="G90" s="40"/>
      <c r="H90" s="21"/>
      <c r="I90" s="6">
        <v>200000</v>
      </c>
      <c r="J90" s="6">
        <v>198414.93</v>
      </c>
      <c r="K90" s="112"/>
    </row>
    <row r="91" spans="1:11" s="23" customFormat="1" ht="84.65" customHeight="1" x14ac:dyDescent="0.45">
      <c r="A91" s="32"/>
      <c r="B91" s="21"/>
      <c r="C91" s="43"/>
      <c r="D91" s="3"/>
      <c r="E91" s="38" t="s">
        <v>318</v>
      </c>
      <c r="F91" s="21" t="s">
        <v>231</v>
      </c>
      <c r="G91" s="40">
        <v>952286</v>
      </c>
      <c r="H91" s="21">
        <v>5.3</v>
      </c>
      <c r="I91" s="6">
        <v>901482</v>
      </c>
      <c r="J91" s="6"/>
      <c r="K91" s="112">
        <v>30</v>
      </c>
    </row>
    <row r="92" spans="1:11" s="23" customFormat="1" ht="99.65" customHeight="1" x14ac:dyDescent="0.45">
      <c r="A92" s="32"/>
      <c r="B92" s="21"/>
      <c r="C92" s="43"/>
      <c r="D92" s="3"/>
      <c r="E92" s="38" t="s">
        <v>319</v>
      </c>
      <c r="F92" s="21">
        <v>2020</v>
      </c>
      <c r="G92" s="40"/>
      <c r="H92" s="21"/>
      <c r="I92" s="6">
        <v>1000000</v>
      </c>
      <c r="J92" s="6">
        <v>999702.96</v>
      </c>
      <c r="K92" s="112"/>
    </row>
    <row r="93" spans="1:11" s="23" customFormat="1" ht="103.5" customHeight="1" x14ac:dyDescent="0.45">
      <c r="A93" s="32"/>
      <c r="B93" s="21"/>
      <c r="C93" s="43"/>
      <c r="D93" s="3"/>
      <c r="E93" s="38" t="s">
        <v>283</v>
      </c>
      <c r="F93" s="21">
        <v>2020</v>
      </c>
      <c r="G93" s="40"/>
      <c r="H93" s="21"/>
      <c r="I93" s="6">
        <v>150000</v>
      </c>
      <c r="J93" s="6"/>
      <c r="K93" s="112"/>
    </row>
    <row r="94" spans="1:11" s="23" customFormat="1" ht="155.15" customHeight="1" x14ac:dyDescent="0.45">
      <c r="A94" s="32"/>
      <c r="B94" s="21"/>
      <c r="C94" s="43"/>
      <c r="D94" s="3"/>
      <c r="E94" s="38" t="s">
        <v>284</v>
      </c>
      <c r="F94" s="21">
        <v>2020</v>
      </c>
      <c r="G94" s="40"/>
      <c r="H94" s="21"/>
      <c r="I94" s="6">
        <v>499786</v>
      </c>
      <c r="J94" s="6">
        <v>476741.6</v>
      </c>
      <c r="K94" s="112"/>
    </row>
    <row r="95" spans="1:11" s="23" customFormat="1" ht="115" customHeight="1" x14ac:dyDescent="0.45">
      <c r="A95" s="32"/>
      <c r="B95" s="21"/>
      <c r="C95" s="43"/>
      <c r="D95" s="37"/>
      <c r="E95" s="38" t="s">
        <v>232</v>
      </c>
      <c r="F95" s="21">
        <v>2020</v>
      </c>
      <c r="G95" s="40"/>
      <c r="H95" s="21"/>
      <c r="I95" s="6">
        <v>200000</v>
      </c>
      <c r="J95" s="6"/>
      <c r="K95" s="112"/>
    </row>
    <row r="96" spans="1:11" s="23" customFormat="1" ht="90" customHeight="1" x14ac:dyDescent="0.45">
      <c r="A96" s="32"/>
      <c r="B96" s="21"/>
      <c r="C96" s="43"/>
      <c r="D96" s="37"/>
      <c r="E96" s="38" t="s">
        <v>502</v>
      </c>
      <c r="F96" s="21">
        <v>2020</v>
      </c>
      <c r="G96" s="40"/>
      <c r="H96" s="21"/>
      <c r="I96" s="6">
        <v>200000</v>
      </c>
      <c r="J96" s="6"/>
      <c r="K96" s="112"/>
    </row>
    <row r="97" spans="1:11" s="23" customFormat="1" ht="90" customHeight="1" x14ac:dyDescent="0.45">
      <c r="A97" s="32"/>
      <c r="B97" s="21"/>
      <c r="C97" s="43"/>
      <c r="D97" s="37"/>
      <c r="E97" s="38" t="s">
        <v>495</v>
      </c>
      <c r="F97" s="21">
        <v>2020</v>
      </c>
      <c r="G97" s="40"/>
      <c r="H97" s="21"/>
      <c r="I97" s="6">
        <v>600000</v>
      </c>
      <c r="J97" s="6"/>
      <c r="K97" s="112"/>
    </row>
    <row r="98" spans="1:11" s="23" customFormat="1" ht="104.15" customHeight="1" x14ac:dyDescent="0.45">
      <c r="A98" s="32"/>
      <c r="B98" s="21"/>
      <c r="C98" s="43"/>
      <c r="D98" s="37"/>
      <c r="E98" s="38" t="s">
        <v>285</v>
      </c>
      <c r="F98" s="21">
        <v>2020</v>
      </c>
      <c r="G98" s="40"/>
      <c r="H98" s="21"/>
      <c r="I98" s="6">
        <v>200000</v>
      </c>
      <c r="J98" s="6"/>
      <c r="K98" s="112">
        <v>31</v>
      </c>
    </row>
    <row r="99" spans="1:11" s="23" customFormat="1" ht="94" customHeight="1" x14ac:dyDescent="0.45">
      <c r="A99" s="32"/>
      <c r="B99" s="21"/>
      <c r="C99" s="43"/>
      <c r="D99" s="37"/>
      <c r="E99" s="38" t="s">
        <v>286</v>
      </c>
      <c r="F99" s="21">
        <v>2020</v>
      </c>
      <c r="G99" s="40"/>
      <c r="H99" s="21"/>
      <c r="I99" s="6">
        <v>137000</v>
      </c>
      <c r="J99" s="6"/>
      <c r="K99" s="112"/>
    </row>
    <row r="100" spans="1:11" s="23" customFormat="1" ht="99" customHeight="1" x14ac:dyDescent="0.45">
      <c r="A100" s="32"/>
      <c r="B100" s="21"/>
      <c r="C100" s="43"/>
      <c r="D100" s="37"/>
      <c r="E100" s="38" t="s">
        <v>233</v>
      </c>
      <c r="F100" s="21">
        <v>2020</v>
      </c>
      <c r="G100" s="40"/>
      <c r="H100" s="21"/>
      <c r="I100" s="6">
        <v>200000</v>
      </c>
      <c r="J100" s="6"/>
      <c r="K100" s="112"/>
    </row>
    <row r="101" spans="1:11" s="23" customFormat="1" ht="107.15" customHeight="1" x14ac:dyDescent="0.45">
      <c r="A101" s="32"/>
      <c r="B101" s="21"/>
      <c r="C101" s="43"/>
      <c r="D101" s="37"/>
      <c r="E101" s="38" t="s">
        <v>287</v>
      </c>
      <c r="F101" s="21">
        <v>2020</v>
      </c>
      <c r="G101" s="40"/>
      <c r="H101" s="21"/>
      <c r="I101" s="6">
        <v>200000</v>
      </c>
      <c r="J101" s="6"/>
      <c r="K101" s="112"/>
    </row>
    <row r="102" spans="1:11" s="23" customFormat="1" ht="126" x14ac:dyDescent="0.45">
      <c r="A102" s="32"/>
      <c r="B102" s="21"/>
      <c r="C102" s="43"/>
      <c r="D102" s="37"/>
      <c r="E102" s="38" t="s">
        <v>448</v>
      </c>
      <c r="F102" s="21">
        <v>2020</v>
      </c>
      <c r="G102" s="40"/>
      <c r="H102" s="21"/>
      <c r="I102" s="6">
        <v>167400</v>
      </c>
      <c r="J102" s="6"/>
      <c r="K102" s="112"/>
    </row>
    <row r="103" spans="1:11" s="23" customFormat="1" ht="110.15" customHeight="1" x14ac:dyDescent="0.45">
      <c r="A103" s="32"/>
      <c r="B103" s="21"/>
      <c r="C103" s="43"/>
      <c r="D103" s="37"/>
      <c r="E103" s="38" t="s">
        <v>449</v>
      </c>
      <c r="F103" s="21">
        <v>2020</v>
      </c>
      <c r="G103" s="40"/>
      <c r="H103" s="21"/>
      <c r="I103" s="6">
        <v>285000</v>
      </c>
      <c r="J103" s="6"/>
      <c r="K103" s="112"/>
    </row>
    <row r="104" spans="1:11" s="23" customFormat="1" ht="108" customHeight="1" x14ac:dyDescent="0.45">
      <c r="A104" s="32"/>
      <c r="B104" s="21"/>
      <c r="C104" s="43"/>
      <c r="D104" s="37"/>
      <c r="E104" s="38" t="s">
        <v>234</v>
      </c>
      <c r="F104" s="21">
        <v>2020</v>
      </c>
      <c r="G104" s="40"/>
      <c r="H104" s="21"/>
      <c r="I104" s="6">
        <v>150000</v>
      </c>
      <c r="J104" s="6"/>
      <c r="K104" s="112">
        <v>32</v>
      </c>
    </row>
    <row r="105" spans="1:11" s="23" customFormat="1" ht="90.65" customHeight="1" x14ac:dyDescent="0.45">
      <c r="A105" s="32"/>
      <c r="B105" s="21"/>
      <c r="C105" s="43"/>
      <c r="D105" s="37"/>
      <c r="E105" s="38" t="s">
        <v>235</v>
      </c>
      <c r="F105" s="21">
        <v>2020</v>
      </c>
      <c r="G105" s="40"/>
      <c r="H105" s="21"/>
      <c r="I105" s="6">
        <v>70000</v>
      </c>
      <c r="J105" s="6"/>
      <c r="K105" s="112"/>
    </row>
    <row r="106" spans="1:11" s="23" customFormat="1" ht="111" customHeight="1" x14ac:dyDescent="0.45">
      <c r="A106" s="32"/>
      <c r="B106" s="21"/>
      <c r="C106" s="43"/>
      <c r="D106" s="44"/>
      <c r="E106" s="38" t="s">
        <v>236</v>
      </c>
      <c r="F106" s="21">
        <v>2020</v>
      </c>
      <c r="G106" s="40"/>
      <c r="H106" s="21"/>
      <c r="I106" s="6">
        <v>130000</v>
      </c>
      <c r="J106" s="6"/>
      <c r="K106" s="112"/>
    </row>
    <row r="107" spans="1:11" s="23" customFormat="1" ht="155.5" customHeight="1" x14ac:dyDescent="0.45">
      <c r="A107" s="32"/>
      <c r="B107" s="21"/>
      <c r="C107" s="43"/>
      <c r="D107" s="3"/>
      <c r="E107" s="38" t="s">
        <v>491</v>
      </c>
      <c r="F107" s="21">
        <v>2020</v>
      </c>
      <c r="G107" s="40"/>
      <c r="H107" s="21"/>
      <c r="I107" s="6">
        <v>1241000</v>
      </c>
      <c r="J107" s="6">
        <v>1087429.1599999999</v>
      </c>
      <c r="K107" s="112"/>
    </row>
    <row r="108" spans="1:11" s="23" customFormat="1" ht="127" customHeight="1" x14ac:dyDescent="0.45">
      <c r="A108" s="32"/>
      <c r="B108" s="21"/>
      <c r="C108" s="43"/>
      <c r="D108" s="3"/>
      <c r="E108" s="38" t="s">
        <v>492</v>
      </c>
      <c r="F108" s="21">
        <v>2020</v>
      </c>
      <c r="G108" s="40"/>
      <c r="H108" s="21"/>
      <c r="I108" s="6">
        <v>359000</v>
      </c>
      <c r="J108" s="6">
        <v>342596.04</v>
      </c>
      <c r="K108" s="112"/>
    </row>
    <row r="109" spans="1:11" s="23" customFormat="1" ht="90" customHeight="1" x14ac:dyDescent="0.45">
      <c r="A109" s="32"/>
      <c r="B109" s="21"/>
      <c r="C109" s="43"/>
      <c r="D109" s="37"/>
      <c r="E109" s="38" t="s">
        <v>237</v>
      </c>
      <c r="F109" s="21">
        <v>2020</v>
      </c>
      <c r="G109" s="40"/>
      <c r="H109" s="21"/>
      <c r="I109" s="6">
        <v>200000</v>
      </c>
      <c r="J109" s="6"/>
      <c r="K109" s="112"/>
    </row>
    <row r="110" spans="1:11" s="23" customFormat="1" ht="137.5" customHeight="1" x14ac:dyDescent="0.45">
      <c r="A110" s="32"/>
      <c r="B110" s="21"/>
      <c r="C110" s="43"/>
      <c r="D110" s="3"/>
      <c r="E110" s="38" t="s">
        <v>288</v>
      </c>
      <c r="F110" s="21">
        <v>2020</v>
      </c>
      <c r="G110" s="40"/>
      <c r="H110" s="21"/>
      <c r="I110" s="6">
        <v>915000</v>
      </c>
      <c r="J110" s="6">
        <v>341776.71</v>
      </c>
      <c r="K110" s="112">
        <v>33</v>
      </c>
    </row>
    <row r="111" spans="1:11" s="23" customFormat="1" ht="91" customHeight="1" x14ac:dyDescent="0.45">
      <c r="A111" s="32"/>
      <c r="B111" s="21"/>
      <c r="C111" s="43"/>
      <c r="D111" s="37"/>
      <c r="E111" s="38" t="s">
        <v>238</v>
      </c>
      <c r="F111" s="21">
        <v>2020</v>
      </c>
      <c r="G111" s="40"/>
      <c r="H111" s="21"/>
      <c r="I111" s="6">
        <v>200000</v>
      </c>
      <c r="J111" s="6"/>
      <c r="K111" s="112"/>
    </row>
    <row r="112" spans="1:11" s="23" customFormat="1" ht="120.65" customHeight="1" x14ac:dyDescent="0.45">
      <c r="A112" s="32"/>
      <c r="B112" s="21"/>
      <c r="C112" s="43"/>
      <c r="D112" s="3"/>
      <c r="E112" s="38" t="s">
        <v>320</v>
      </c>
      <c r="F112" s="21" t="s">
        <v>231</v>
      </c>
      <c r="G112" s="40">
        <v>638165</v>
      </c>
      <c r="H112" s="21">
        <v>7.8</v>
      </c>
      <c r="I112" s="6">
        <v>588165</v>
      </c>
      <c r="J112" s="6"/>
      <c r="K112" s="112"/>
    </row>
    <row r="113" spans="1:11" s="23" customFormat="1" ht="98.15" customHeight="1" x14ac:dyDescent="0.45">
      <c r="A113" s="32"/>
      <c r="B113" s="21"/>
      <c r="C113" s="43"/>
      <c r="D113" s="37"/>
      <c r="E113" s="38" t="s">
        <v>289</v>
      </c>
      <c r="F113" s="21">
        <v>2020</v>
      </c>
      <c r="G113" s="40"/>
      <c r="H113" s="21"/>
      <c r="I113" s="6">
        <v>200000</v>
      </c>
      <c r="J113" s="6"/>
      <c r="K113" s="112"/>
    </row>
    <row r="114" spans="1:11" s="23" customFormat="1" ht="91" customHeight="1" x14ac:dyDescent="0.45">
      <c r="A114" s="32"/>
      <c r="B114" s="21"/>
      <c r="C114" s="43"/>
      <c r="D114" s="37"/>
      <c r="E114" s="38" t="s">
        <v>290</v>
      </c>
      <c r="F114" s="21">
        <v>2020</v>
      </c>
      <c r="G114" s="40"/>
      <c r="H114" s="21"/>
      <c r="I114" s="6">
        <v>200000</v>
      </c>
      <c r="J114" s="6"/>
      <c r="K114" s="112"/>
    </row>
    <row r="115" spans="1:11" s="23" customFormat="1" ht="76" customHeight="1" x14ac:dyDescent="0.45">
      <c r="A115" s="32"/>
      <c r="B115" s="21"/>
      <c r="C115" s="43"/>
      <c r="D115" s="37"/>
      <c r="E115" s="38" t="s">
        <v>578</v>
      </c>
      <c r="F115" s="21">
        <v>2020</v>
      </c>
      <c r="G115" s="40"/>
      <c r="H115" s="21"/>
      <c r="I115" s="6">
        <v>366000</v>
      </c>
      <c r="J115" s="6">
        <v>131340</v>
      </c>
      <c r="K115" s="112"/>
    </row>
    <row r="116" spans="1:11" s="23" customFormat="1" ht="140.15" customHeight="1" x14ac:dyDescent="0.45">
      <c r="A116" s="32"/>
      <c r="B116" s="21"/>
      <c r="C116" s="43"/>
      <c r="D116" s="3"/>
      <c r="E116" s="38" t="s">
        <v>494</v>
      </c>
      <c r="F116" s="21">
        <v>2020</v>
      </c>
      <c r="G116" s="40"/>
      <c r="H116" s="21"/>
      <c r="I116" s="6">
        <v>100214</v>
      </c>
      <c r="J116" s="6">
        <v>68021.600000000006</v>
      </c>
      <c r="K116" s="112">
        <v>34</v>
      </c>
    </row>
    <row r="117" spans="1:11" s="23" customFormat="1" ht="80.150000000000006" customHeight="1" x14ac:dyDescent="0.45">
      <c r="A117" s="32"/>
      <c r="B117" s="21"/>
      <c r="C117" s="43"/>
      <c r="D117" s="37"/>
      <c r="E117" s="38" t="s">
        <v>517</v>
      </c>
      <c r="F117" s="21">
        <v>2020</v>
      </c>
      <c r="G117" s="40"/>
      <c r="H117" s="21"/>
      <c r="I117" s="6">
        <v>700000</v>
      </c>
      <c r="J117" s="6"/>
      <c r="K117" s="112"/>
    </row>
    <row r="118" spans="1:11" s="23" customFormat="1" ht="87" customHeight="1" x14ac:dyDescent="0.45">
      <c r="A118" s="32"/>
      <c r="B118" s="21"/>
      <c r="C118" s="43"/>
      <c r="D118" s="3"/>
      <c r="E118" s="38" t="s">
        <v>321</v>
      </c>
      <c r="F118" s="21" t="s">
        <v>49</v>
      </c>
      <c r="G118" s="40">
        <v>3799984</v>
      </c>
      <c r="H118" s="21">
        <v>50</v>
      </c>
      <c r="I118" s="6">
        <v>1899400</v>
      </c>
      <c r="J118" s="6"/>
      <c r="K118" s="112"/>
    </row>
    <row r="119" spans="1:11" s="23" customFormat="1" ht="137.15" customHeight="1" x14ac:dyDescent="0.45">
      <c r="A119" s="32"/>
      <c r="B119" s="21"/>
      <c r="C119" s="43"/>
      <c r="D119" s="3"/>
      <c r="E119" s="38" t="s">
        <v>493</v>
      </c>
      <c r="F119" s="21">
        <v>2020</v>
      </c>
      <c r="G119" s="40"/>
      <c r="H119" s="21"/>
      <c r="I119" s="6">
        <v>100000</v>
      </c>
      <c r="J119" s="6"/>
      <c r="K119" s="112"/>
    </row>
    <row r="120" spans="1:11" s="23" customFormat="1" ht="89.15" customHeight="1" x14ac:dyDescent="0.45">
      <c r="A120" s="32"/>
      <c r="B120" s="21"/>
      <c r="C120" s="43"/>
      <c r="D120" s="37"/>
      <c r="E120" s="38" t="s">
        <v>239</v>
      </c>
      <c r="F120" s="21">
        <v>2020</v>
      </c>
      <c r="G120" s="40"/>
      <c r="H120" s="21"/>
      <c r="I120" s="6">
        <v>100000</v>
      </c>
      <c r="J120" s="6"/>
      <c r="K120" s="112"/>
    </row>
    <row r="121" spans="1:11" s="23" customFormat="1" ht="89.15" customHeight="1" x14ac:dyDescent="0.45">
      <c r="A121" s="32"/>
      <c r="B121" s="21"/>
      <c r="C121" s="43"/>
      <c r="D121" s="37"/>
      <c r="E121" s="38" t="s">
        <v>322</v>
      </c>
      <c r="F121" s="21">
        <v>2020</v>
      </c>
      <c r="G121" s="40"/>
      <c r="H121" s="21"/>
      <c r="I121" s="6">
        <v>200000</v>
      </c>
      <c r="J121" s="6"/>
      <c r="K121" s="112"/>
    </row>
    <row r="122" spans="1:11" s="23" customFormat="1" ht="100.5" customHeight="1" x14ac:dyDescent="0.45">
      <c r="A122" s="32"/>
      <c r="B122" s="21"/>
      <c r="C122" s="43"/>
      <c r="D122" s="37"/>
      <c r="E122" s="38" t="s">
        <v>450</v>
      </c>
      <c r="F122" s="21">
        <v>2020</v>
      </c>
      <c r="G122" s="40"/>
      <c r="H122" s="21"/>
      <c r="I122" s="6">
        <v>323000</v>
      </c>
      <c r="J122" s="6"/>
      <c r="K122" s="112"/>
    </row>
    <row r="123" spans="1:11" s="23" customFormat="1" ht="112.5" customHeight="1" x14ac:dyDescent="0.45">
      <c r="A123" s="32"/>
      <c r="B123" s="21"/>
      <c r="C123" s="43"/>
      <c r="D123" s="3"/>
      <c r="E123" s="38" t="s">
        <v>323</v>
      </c>
      <c r="F123" s="21" t="s">
        <v>240</v>
      </c>
      <c r="G123" s="40">
        <v>749640</v>
      </c>
      <c r="H123" s="21">
        <v>5.3</v>
      </c>
      <c r="I123" s="6">
        <v>710250</v>
      </c>
      <c r="J123" s="6"/>
      <c r="K123" s="112">
        <v>35</v>
      </c>
    </row>
    <row r="124" spans="1:11" s="23" customFormat="1" ht="86.15" customHeight="1" x14ac:dyDescent="0.45">
      <c r="A124" s="32"/>
      <c r="B124" s="21"/>
      <c r="C124" s="43"/>
      <c r="D124" s="37"/>
      <c r="E124" s="38" t="s">
        <v>591</v>
      </c>
      <c r="F124" s="21">
        <v>2020</v>
      </c>
      <c r="G124" s="40"/>
      <c r="H124" s="21"/>
      <c r="I124" s="6">
        <v>200000</v>
      </c>
      <c r="J124" s="6"/>
      <c r="K124" s="112"/>
    </row>
    <row r="125" spans="1:11" s="23" customFormat="1" ht="88" customHeight="1" x14ac:dyDescent="0.45">
      <c r="A125" s="32"/>
      <c r="B125" s="21"/>
      <c r="C125" s="43"/>
      <c r="D125" s="3"/>
      <c r="E125" s="38" t="s">
        <v>241</v>
      </c>
      <c r="F125" s="21">
        <v>2020</v>
      </c>
      <c r="G125" s="40"/>
      <c r="H125" s="21"/>
      <c r="I125" s="6">
        <v>200000</v>
      </c>
      <c r="J125" s="6"/>
      <c r="K125" s="112"/>
    </row>
    <row r="126" spans="1:11" s="23" customFormat="1" ht="99" customHeight="1" x14ac:dyDescent="0.45">
      <c r="A126" s="32"/>
      <c r="B126" s="21"/>
      <c r="C126" s="43"/>
      <c r="D126" s="3"/>
      <c r="E126" s="38" t="s">
        <v>516</v>
      </c>
      <c r="F126" s="21">
        <v>2020</v>
      </c>
      <c r="G126" s="40"/>
      <c r="H126" s="21"/>
      <c r="I126" s="6">
        <v>209000</v>
      </c>
      <c r="J126" s="6"/>
      <c r="K126" s="112"/>
    </row>
    <row r="127" spans="1:11" s="23" customFormat="1" ht="97" customHeight="1" x14ac:dyDescent="0.45">
      <c r="A127" s="32"/>
      <c r="B127" s="21"/>
      <c r="C127" s="43"/>
      <c r="D127" s="37"/>
      <c r="E127" s="38" t="s">
        <v>352</v>
      </c>
      <c r="F127" s="21">
        <v>2020</v>
      </c>
      <c r="G127" s="40"/>
      <c r="H127" s="21"/>
      <c r="I127" s="6">
        <v>200000</v>
      </c>
      <c r="J127" s="6"/>
      <c r="K127" s="112"/>
    </row>
    <row r="128" spans="1:11" s="23" customFormat="1" ht="72" x14ac:dyDescent="0.45">
      <c r="A128" s="32"/>
      <c r="B128" s="21"/>
      <c r="C128" s="43"/>
      <c r="D128" s="37"/>
      <c r="E128" s="38" t="s">
        <v>509</v>
      </c>
      <c r="F128" s="21">
        <v>2020</v>
      </c>
      <c r="G128" s="40"/>
      <c r="H128" s="21"/>
      <c r="I128" s="6">
        <v>950000</v>
      </c>
      <c r="J128" s="6"/>
      <c r="K128" s="112"/>
    </row>
    <row r="129" spans="1:11" s="23" customFormat="1" ht="310" customHeight="1" x14ac:dyDescent="0.45">
      <c r="A129" s="32"/>
      <c r="B129" s="21"/>
      <c r="C129" s="43"/>
      <c r="D129" s="3"/>
      <c r="E129" s="38" t="s">
        <v>501</v>
      </c>
      <c r="F129" s="21"/>
      <c r="G129" s="40"/>
      <c r="H129" s="21"/>
      <c r="I129" s="6">
        <v>700000</v>
      </c>
      <c r="J129" s="6">
        <v>76880</v>
      </c>
      <c r="K129" s="112">
        <v>36</v>
      </c>
    </row>
    <row r="130" spans="1:11" s="23" customFormat="1" ht="213" customHeight="1" x14ac:dyDescent="0.45">
      <c r="A130" s="32"/>
      <c r="B130" s="21"/>
      <c r="C130" s="43"/>
      <c r="D130" s="3"/>
      <c r="E130" s="38" t="s">
        <v>528</v>
      </c>
      <c r="F130" s="21">
        <v>2020</v>
      </c>
      <c r="G130" s="40"/>
      <c r="H130" s="21"/>
      <c r="I130" s="6">
        <v>435000</v>
      </c>
      <c r="J130" s="6">
        <v>15000</v>
      </c>
      <c r="K130" s="112"/>
    </row>
    <row r="131" spans="1:11" s="23" customFormat="1" ht="96" customHeight="1" x14ac:dyDescent="0.45">
      <c r="A131" s="32"/>
      <c r="B131" s="21"/>
      <c r="C131" s="43"/>
      <c r="D131" s="37"/>
      <c r="E131" s="38" t="s">
        <v>242</v>
      </c>
      <c r="F131" s="21">
        <v>2020</v>
      </c>
      <c r="G131" s="40"/>
      <c r="H131" s="21"/>
      <c r="I131" s="6">
        <v>200000</v>
      </c>
      <c r="J131" s="6"/>
      <c r="K131" s="112"/>
    </row>
    <row r="132" spans="1:11" s="23" customFormat="1" ht="116.5" customHeight="1" x14ac:dyDescent="0.45">
      <c r="A132" s="32"/>
      <c r="B132" s="21"/>
      <c r="C132" s="43"/>
      <c r="D132" s="37"/>
      <c r="E132" s="38" t="s">
        <v>588</v>
      </c>
      <c r="F132" s="21">
        <v>2020</v>
      </c>
      <c r="G132" s="40"/>
      <c r="H132" s="21"/>
      <c r="I132" s="6">
        <v>290000</v>
      </c>
      <c r="J132" s="6"/>
      <c r="K132" s="112"/>
    </row>
    <row r="133" spans="1:11" s="23" customFormat="1" ht="121.5" customHeight="1" x14ac:dyDescent="0.45">
      <c r="A133" s="32"/>
      <c r="B133" s="21"/>
      <c r="C133" s="43"/>
      <c r="D133" s="37"/>
      <c r="E133" s="38" t="s">
        <v>324</v>
      </c>
      <c r="F133" s="21">
        <v>2020</v>
      </c>
      <c r="G133" s="40"/>
      <c r="H133" s="21"/>
      <c r="I133" s="6">
        <v>200000</v>
      </c>
      <c r="J133" s="6"/>
      <c r="K133" s="112">
        <v>37</v>
      </c>
    </row>
    <row r="134" spans="1:11" s="23" customFormat="1" ht="126" x14ac:dyDescent="0.45">
      <c r="A134" s="32"/>
      <c r="B134" s="21"/>
      <c r="C134" s="43"/>
      <c r="D134" s="37"/>
      <c r="E134" s="38" t="s">
        <v>291</v>
      </c>
      <c r="F134" s="21">
        <v>2020</v>
      </c>
      <c r="G134" s="40"/>
      <c r="H134" s="21"/>
      <c r="I134" s="6">
        <v>200000</v>
      </c>
      <c r="J134" s="6"/>
      <c r="K134" s="112"/>
    </row>
    <row r="135" spans="1:11" s="23" customFormat="1" ht="137.15" customHeight="1" x14ac:dyDescent="0.45">
      <c r="A135" s="32"/>
      <c r="B135" s="21"/>
      <c r="C135" s="43"/>
      <c r="D135" s="37"/>
      <c r="E135" s="38" t="s">
        <v>325</v>
      </c>
      <c r="F135" s="21">
        <v>2020</v>
      </c>
      <c r="G135" s="40"/>
      <c r="H135" s="21"/>
      <c r="I135" s="6">
        <v>200000</v>
      </c>
      <c r="J135" s="6"/>
      <c r="K135" s="112"/>
    </row>
    <row r="136" spans="1:11" s="23" customFormat="1" ht="121.5" customHeight="1" x14ac:dyDescent="0.45">
      <c r="A136" s="32"/>
      <c r="B136" s="21"/>
      <c r="C136" s="43"/>
      <c r="D136" s="37"/>
      <c r="E136" s="38" t="s">
        <v>326</v>
      </c>
      <c r="F136" s="21">
        <v>2020</v>
      </c>
      <c r="G136" s="40"/>
      <c r="H136" s="21"/>
      <c r="I136" s="6">
        <v>150000</v>
      </c>
      <c r="J136" s="6"/>
      <c r="K136" s="112"/>
    </row>
    <row r="137" spans="1:11" s="23" customFormat="1" ht="105" customHeight="1" x14ac:dyDescent="0.45">
      <c r="A137" s="32"/>
      <c r="B137" s="21"/>
      <c r="C137" s="43"/>
      <c r="D137" s="37"/>
      <c r="E137" s="38" t="s">
        <v>292</v>
      </c>
      <c r="F137" s="21">
        <v>2020</v>
      </c>
      <c r="G137" s="40"/>
      <c r="H137" s="21"/>
      <c r="I137" s="6">
        <v>200000</v>
      </c>
      <c r="J137" s="6"/>
      <c r="K137" s="112"/>
    </row>
    <row r="138" spans="1:11" s="20" customFormat="1" ht="123" customHeight="1" x14ac:dyDescent="0.45">
      <c r="A138" s="26" t="s">
        <v>113</v>
      </c>
      <c r="B138" s="3">
        <v>1030</v>
      </c>
      <c r="C138" s="28" t="s">
        <v>110</v>
      </c>
      <c r="D138" s="22" t="s">
        <v>114</v>
      </c>
      <c r="E138" s="31"/>
      <c r="F138" s="3"/>
      <c r="G138" s="4"/>
      <c r="H138" s="3"/>
      <c r="I138" s="4">
        <f t="shared" ref="I138:J138" si="21">I140+I142</f>
        <v>213403</v>
      </c>
      <c r="J138" s="4">
        <f t="shared" si="21"/>
        <v>0</v>
      </c>
      <c r="K138" s="112"/>
    </row>
    <row r="139" spans="1:11" s="20" customFormat="1" ht="36" x14ac:dyDescent="0.45">
      <c r="A139" s="26"/>
      <c r="B139" s="3"/>
      <c r="C139" s="28"/>
      <c r="D139" s="37" t="s">
        <v>105</v>
      </c>
      <c r="E139" s="31"/>
      <c r="F139" s="3"/>
      <c r="G139" s="4"/>
      <c r="H139" s="3"/>
      <c r="I139" s="7">
        <f t="shared" ref="I139:J139" si="22">I141</f>
        <v>21229</v>
      </c>
      <c r="J139" s="7">
        <f t="shared" si="22"/>
        <v>0</v>
      </c>
      <c r="K139" s="112">
        <v>38</v>
      </c>
    </row>
    <row r="140" spans="1:11" s="20" customFormat="1" ht="49" customHeight="1" x14ac:dyDescent="0.45">
      <c r="A140" s="26"/>
      <c r="B140" s="3"/>
      <c r="C140" s="28"/>
      <c r="D140" s="22"/>
      <c r="E140" s="31" t="s">
        <v>180</v>
      </c>
      <c r="F140" s="3"/>
      <c r="G140" s="4"/>
      <c r="H140" s="3"/>
      <c r="I140" s="5">
        <v>63403</v>
      </c>
      <c r="J140" s="5"/>
      <c r="K140" s="112"/>
    </row>
    <row r="141" spans="1:11" s="51" customFormat="1" ht="17.5" customHeight="1" x14ac:dyDescent="0.35">
      <c r="A141" s="53"/>
      <c r="B141" s="47"/>
      <c r="C141" s="48"/>
      <c r="D141" s="54"/>
      <c r="E141" s="49" t="s">
        <v>105</v>
      </c>
      <c r="F141" s="47"/>
      <c r="G141" s="50"/>
      <c r="H141" s="47"/>
      <c r="I141" s="9">
        <v>21229</v>
      </c>
      <c r="J141" s="9"/>
      <c r="K141" s="112"/>
    </row>
    <row r="142" spans="1:11" s="20" customFormat="1" ht="46" customHeight="1" x14ac:dyDescent="0.45">
      <c r="A142" s="26"/>
      <c r="B142" s="3"/>
      <c r="C142" s="28"/>
      <c r="D142" s="22"/>
      <c r="E142" s="31" t="s">
        <v>179</v>
      </c>
      <c r="F142" s="3"/>
      <c r="G142" s="4"/>
      <c r="H142" s="3"/>
      <c r="I142" s="5">
        <f t="shared" ref="I142:J142" si="23">I143</f>
        <v>150000</v>
      </c>
      <c r="J142" s="5">
        <f t="shared" si="23"/>
        <v>0</v>
      </c>
      <c r="K142" s="112"/>
    </row>
    <row r="143" spans="1:11" s="23" customFormat="1" ht="87" customHeight="1" x14ac:dyDescent="0.45">
      <c r="A143" s="42"/>
      <c r="B143" s="21"/>
      <c r="C143" s="43"/>
      <c r="D143" s="44"/>
      <c r="E143" s="38" t="s">
        <v>243</v>
      </c>
      <c r="F143" s="21">
        <v>2020</v>
      </c>
      <c r="G143" s="21"/>
      <c r="H143" s="21"/>
      <c r="I143" s="6">
        <v>150000</v>
      </c>
      <c r="J143" s="6"/>
      <c r="K143" s="112"/>
    </row>
    <row r="144" spans="1:11" s="20" customFormat="1" ht="82" customHeight="1" x14ac:dyDescent="0.45">
      <c r="A144" s="26" t="s">
        <v>115</v>
      </c>
      <c r="B144" s="3">
        <v>1090</v>
      </c>
      <c r="C144" s="28" t="s">
        <v>116</v>
      </c>
      <c r="D144" s="22" t="s">
        <v>117</v>
      </c>
      <c r="E144" s="22"/>
      <c r="F144" s="3"/>
      <c r="G144" s="4"/>
      <c r="H144" s="3"/>
      <c r="I144" s="4">
        <f t="shared" ref="I144:J144" si="24">I145</f>
        <v>300000</v>
      </c>
      <c r="J144" s="4">
        <f t="shared" si="24"/>
        <v>0</v>
      </c>
      <c r="K144" s="112"/>
    </row>
    <row r="145" spans="1:11" s="20" customFormat="1" ht="28.5" customHeight="1" x14ac:dyDescent="0.45">
      <c r="A145" s="26"/>
      <c r="B145" s="3"/>
      <c r="C145" s="28"/>
      <c r="D145" s="22"/>
      <c r="E145" s="31" t="s">
        <v>179</v>
      </c>
      <c r="F145" s="3"/>
      <c r="G145" s="4"/>
      <c r="H145" s="3"/>
      <c r="I145" s="5">
        <f t="shared" ref="I145:J145" si="25">I146+I147+I148</f>
        <v>300000</v>
      </c>
      <c r="J145" s="5">
        <f t="shared" si="25"/>
        <v>0</v>
      </c>
      <c r="K145" s="112"/>
    </row>
    <row r="146" spans="1:11" s="23" customFormat="1" ht="72" customHeight="1" x14ac:dyDescent="0.45">
      <c r="A146" s="42"/>
      <c r="B146" s="21"/>
      <c r="C146" s="43"/>
      <c r="D146" s="44"/>
      <c r="E146" s="44" t="s">
        <v>329</v>
      </c>
      <c r="F146" s="21">
        <v>2020</v>
      </c>
      <c r="G146" s="21"/>
      <c r="H146" s="21"/>
      <c r="I146" s="6">
        <v>100000</v>
      </c>
      <c r="J146" s="6"/>
      <c r="K146" s="112"/>
    </row>
    <row r="147" spans="1:11" s="23" customFormat="1" ht="105" customHeight="1" x14ac:dyDescent="0.45">
      <c r="A147" s="42"/>
      <c r="B147" s="21"/>
      <c r="C147" s="43"/>
      <c r="D147" s="44"/>
      <c r="E147" s="44" t="s">
        <v>327</v>
      </c>
      <c r="F147" s="21">
        <v>2020</v>
      </c>
      <c r="G147" s="21"/>
      <c r="H147" s="21"/>
      <c r="I147" s="6">
        <v>100000</v>
      </c>
      <c r="J147" s="6"/>
      <c r="K147" s="112"/>
    </row>
    <row r="148" spans="1:11" s="23" customFormat="1" ht="67" customHeight="1" x14ac:dyDescent="0.45">
      <c r="A148" s="42"/>
      <c r="B148" s="21"/>
      <c r="C148" s="43"/>
      <c r="D148" s="44"/>
      <c r="E148" s="55" t="s">
        <v>244</v>
      </c>
      <c r="F148" s="21">
        <v>2020</v>
      </c>
      <c r="G148" s="21"/>
      <c r="H148" s="21"/>
      <c r="I148" s="6">
        <v>100000</v>
      </c>
      <c r="J148" s="6"/>
      <c r="K148" s="112"/>
    </row>
    <row r="149" spans="1:11" s="20" customFormat="1" ht="44.15" customHeight="1" x14ac:dyDescent="0.45">
      <c r="A149" s="26" t="s">
        <v>118</v>
      </c>
      <c r="B149" s="3">
        <v>1161</v>
      </c>
      <c r="C149" s="28" t="s">
        <v>119</v>
      </c>
      <c r="D149" s="22" t="s">
        <v>120</v>
      </c>
      <c r="E149" s="22"/>
      <c r="F149" s="3"/>
      <c r="G149" s="4"/>
      <c r="H149" s="3"/>
      <c r="I149" s="4">
        <f t="shared" ref="I149:J149" si="26">I151+I150</f>
        <v>432000</v>
      </c>
      <c r="J149" s="4">
        <f t="shared" si="26"/>
        <v>0</v>
      </c>
      <c r="K149" s="112"/>
    </row>
    <row r="150" spans="1:11" s="33" customFormat="1" ht="44.15" customHeight="1" x14ac:dyDescent="0.45">
      <c r="A150" s="29"/>
      <c r="B150" s="32"/>
      <c r="C150" s="24"/>
      <c r="D150" s="31"/>
      <c r="E150" s="31" t="s">
        <v>180</v>
      </c>
      <c r="F150" s="32"/>
      <c r="G150" s="5"/>
      <c r="H150" s="32"/>
      <c r="I150" s="5">
        <v>132000</v>
      </c>
      <c r="J150" s="5"/>
      <c r="K150" s="112"/>
    </row>
    <row r="151" spans="1:11" s="20" customFormat="1" ht="26.5" customHeight="1" x14ac:dyDescent="0.45">
      <c r="A151" s="26"/>
      <c r="B151" s="3"/>
      <c r="C151" s="28"/>
      <c r="D151" s="22"/>
      <c r="E151" s="31" t="s">
        <v>179</v>
      </c>
      <c r="F151" s="3"/>
      <c r="G151" s="4"/>
      <c r="H151" s="3"/>
      <c r="I151" s="5">
        <f t="shared" ref="I151:J151" si="27">I152</f>
        <v>300000</v>
      </c>
      <c r="J151" s="5">
        <f t="shared" si="27"/>
        <v>0</v>
      </c>
      <c r="K151" s="112"/>
    </row>
    <row r="152" spans="1:11" s="41" customFormat="1" ht="86.15" customHeight="1" x14ac:dyDescent="0.45">
      <c r="A152" s="34"/>
      <c r="B152" s="56"/>
      <c r="C152" s="36"/>
      <c r="D152" s="37"/>
      <c r="E152" s="44" t="s">
        <v>470</v>
      </c>
      <c r="F152" s="21">
        <v>2020</v>
      </c>
      <c r="G152" s="7"/>
      <c r="H152" s="56"/>
      <c r="I152" s="6">
        <v>300000</v>
      </c>
      <c r="J152" s="6"/>
      <c r="K152" s="112">
        <v>39</v>
      </c>
    </row>
    <row r="153" spans="1:11" s="20" customFormat="1" ht="84" customHeight="1" x14ac:dyDescent="0.45">
      <c r="A153" s="26" t="s">
        <v>121</v>
      </c>
      <c r="B153" s="3">
        <v>5031</v>
      </c>
      <c r="C153" s="28" t="s">
        <v>90</v>
      </c>
      <c r="D153" s="22" t="s">
        <v>91</v>
      </c>
      <c r="E153" s="31" t="s">
        <v>180</v>
      </c>
      <c r="F153" s="3"/>
      <c r="G153" s="4"/>
      <c r="H153" s="3"/>
      <c r="I153" s="4">
        <v>750000</v>
      </c>
      <c r="J153" s="4"/>
      <c r="K153" s="112"/>
    </row>
    <row r="154" spans="1:11" s="20" customFormat="1" ht="70.400000000000006" customHeight="1" x14ac:dyDescent="0.45">
      <c r="A154" s="26" t="s">
        <v>614</v>
      </c>
      <c r="B154" s="3">
        <v>7321</v>
      </c>
      <c r="C154" s="28" t="s">
        <v>2</v>
      </c>
      <c r="D154" s="22" t="s">
        <v>622</v>
      </c>
      <c r="E154" s="31" t="s">
        <v>179</v>
      </c>
      <c r="F154" s="3"/>
      <c r="G154" s="4"/>
      <c r="H154" s="3"/>
      <c r="I154" s="4">
        <f>SUM(I155)</f>
        <v>50000</v>
      </c>
      <c r="J154" s="4">
        <f t="shared" ref="J154" si="28">SUM(J155)</f>
        <v>0</v>
      </c>
      <c r="K154" s="112"/>
    </row>
    <row r="155" spans="1:11" s="20" customFormat="1" ht="84" customHeight="1" x14ac:dyDescent="0.45">
      <c r="A155" s="26"/>
      <c r="B155" s="3"/>
      <c r="C155" s="28"/>
      <c r="D155" s="22"/>
      <c r="E155" s="44" t="s">
        <v>615</v>
      </c>
      <c r="F155" s="21">
        <v>2020</v>
      </c>
      <c r="G155" s="4"/>
      <c r="H155" s="3"/>
      <c r="I155" s="6">
        <v>50000</v>
      </c>
      <c r="J155" s="6"/>
      <c r="K155" s="112"/>
    </row>
    <row r="156" spans="1:11" s="20" customFormat="1" ht="100" customHeight="1" x14ac:dyDescent="0.45">
      <c r="A156" s="26" t="s">
        <v>485</v>
      </c>
      <c r="B156" s="3">
        <v>7363</v>
      </c>
      <c r="C156" s="28" t="s">
        <v>100</v>
      </c>
      <c r="D156" s="22" t="s">
        <v>247</v>
      </c>
      <c r="E156" s="31" t="s">
        <v>179</v>
      </c>
      <c r="F156" s="3"/>
      <c r="G156" s="4"/>
      <c r="H156" s="3"/>
      <c r="I156" s="4">
        <f t="shared" ref="I156:J157" si="29">I158</f>
        <v>257580.91</v>
      </c>
      <c r="J156" s="4">
        <f t="shared" si="29"/>
        <v>74728.2</v>
      </c>
      <c r="K156" s="112"/>
    </row>
    <row r="157" spans="1:11" s="20" customFormat="1" ht="44.15" customHeight="1" x14ac:dyDescent="0.45">
      <c r="A157" s="26"/>
      <c r="B157" s="3"/>
      <c r="C157" s="28"/>
      <c r="D157" s="37" t="s">
        <v>105</v>
      </c>
      <c r="E157" s="31"/>
      <c r="F157" s="3"/>
      <c r="G157" s="4"/>
      <c r="H157" s="3"/>
      <c r="I157" s="7">
        <f t="shared" si="29"/>
        <v>250078.55</v>
      </c>
      <c r="J157" s="7">
        <f t="shared" si="29"/>
        <v>72551.649999999994</v>
      </c>
      <c r="K157" s="112"/>
    </row>
    <row r="158" spans="1:11" s="20" customFormat="1" ht="98.15" customHeight="1" x14ac:dyDescent="0.45">
      <c r="A158" s="26"/>
      <c r="B158" s="3"/>
      <c r="C158" s="28"/>
      <c r="D158" s="22"/>
      <c r="E158" s="44" t="s">
        <v>486</v>
      </c>
      <c r="F158" s="21" t="s">
        <v>39</v>
      </c>
      <c r="G158" s="40">
        <v>1462600</v>
      </c>
      <c r="H158" s="21">
        <v>82</v>
      </c>
      <c r="I158" s="6">
        <v>257580.91</v>
      </c>
      <c r="J158" s="6">
        <v>74728.2</v>
      </c>
      <c r="K158" s="112"/>
    </row>
    <row r="159" spans="1:11" s="51" customFormat="1" ht="26.5" customHeight="1" x14ac:dyDescent="0.35">
      <c r="A159" s="53"/>
      <c r="B159" s="47"/>
      <c r="C159" s="48"/>
      <c r="D159" s="54"/>
      <c r="E159" s="49" t="s">
        <v>105</v>
      </c>
      <c r="F159" s="47"/>
      <c r="G159" s="50"/>
      <c r="H159" s="47"/>
      <c r="I159" s="8">
        <v>250078.55</v>
      </c>
      <c r="J159" s="8">
        <v>72551.649999999994</v>
      </c>
      <c r="K159" s="112"/>
    </row>
    <row r="160" spans="1:11" s="20" customFormat="1" ht="33.65" customHeight="1" x14ac:dyDescent="0.45">
      <c r="A160" s="26" t="s">
        <v>122</v>
      </c>
      <c r="B160" s="3">
        <v>7640</v>
      </c>
      <c r="C160" s="28" t="s">
        <v>123</v>
      </c>
      <c r="D160" s="22" t="s">
        <v>6</v>
      </c>
      <c r="E160" s="22"/>
      <c r="F160" s="3"/>
      <c r="G160" s="4"/>
      <c r="H160" s="3"/>
      <c r="I160" s="4">
        <f t="shared" ref="I160:J160" si="30">I161+I162</f>
        <v>2993200</v>
      </c>
      <c r="J160" s="4">
        <f t="shared" si="30"/>
        <v>858847.87000000011</v>
      </c>
      <c r="K160" s="112"/>
    </row>
    <row r="161" spans="1:11" s="20" customFormat="1" ht="41.15" customHeight="1" x14ac:dyDescent="0.45">
      <c r="A161" s="32"/>
      <c r="B161" s="3"/>
      <c r="C161" s="28"/>
      <c r="D161" s="31"/>
      <c r="E161" s="31" t="s">
        <v>180</v>
      </c>
      <c r="F161" s="3"/>
      <c r="G161" s="4"/>
      <c r="H161" s="3"/>
      <c r="I161" s="5">
        <v>143200</v>
      </c>
      <c r="J161" s="5"/>
      <c r="K161" s="112"/>
    </row>
    <row r="162" spans="1:11" s="20" customFormat="1" ht="24.65" customHeight="1" x14ac:dyDescent="0.45">
      <c r="A162" s="26"/>
      <c r="B162" s="3"/>
      <c r="C162" s="28"/>
      <c r="D162" s="22"/>
      <c r="E162" s="31" t="s">
        <v>179</v>
      </c>
      <c r="F162" s="3"/>
      <c r="G162" s="4"/>
      <c r="H162" s="3"/>
      <c r="I162" s="5">
        <f>I163+I164+I165</f>
        <v>2850000</v>
      </c>
      <c r="J162" s="5">
        <f t="shared" ref="J162" si="31">J163+J164+J165</f>
        <v>858847.87000000011</v>
      </c>
      <c r="K162" s="112"/>
    </row>
    <row r="163" spans="1:11" s="23" customFormat="1" ht="106" customHeight="1" x14ac:dyDescent="0.45">
      <c r="A163" s="42"/>
      <c r="B163" s="21"/>
      <c r="C163" s="43"/>
      <c r="D163" s="44"/>
      <c r="E163" s="55" t="s">
        <v>328</v>
      </c>
      <c r="F163" s="21">
        <v>2020</v>
      </c>
      <c r="G163" s="6"/>
      <c r="H163" s="21"/>
      <c r="I163" s="6">
        <v>1250000</v>
      </c>
      <c r="J163" s="6">
        <v>385835.4</v>
      </c>
      <c r="K163" s="112">
        <v>40</v>
      </c>
    </row>
    <row r="164" spans="1:11" s="23" customFormat="1" ht="121.5" customHeight="1" x14ac:dyDescent="0.45">
      <c r="A164" s="42"/>
      <c r="B164" s="21"/>
      <c r="C164" s="43"/>
      <c r="D164" s="44"/>
      <c r="E164" s="44" t="s">
        <v>253</v>
      </c>
      <c r="F164" s="21">
        <v>2020</v>
      </c>
      <c r="G164" s="6"/>
      <c r="H164" s="21"/>
      <c r="I164" s="6">
        <v>800000</v>
      </c>
      <c r="J164" s="6">
        <v>231423.9</v>
      </c>
      <c r="K164" s="112"/>
    </row>
    <row r="165" spans="1:11" s="23" customFormat="1" ht="127" customHeight="1" x14ac:dyDescent="0.45">
      <c r="A165" s="42"/>
      <c r="B165" s="21"/>
      <c r="C165" s="43"/>
      <c r="D165" s="44"/>
      <c r="E165" s="44" t="s">
        <v>569</v>
      </c>
      <c r="F165" s="21">
        <v>2020</v>
      </c>
      <c r="G165" s="6"/>
      <c r="H165" s="21"/>
      <c r="I165" s="6">
        <v>800000</v>
      </c>
      <c r="J165" s="6">
        <v>241588.57</v>
      </c>
      <c r="K165" s="112"/>
    </row>
    <row r="166" spans="1:11" s="23" customFormat="1" ht="50.15" customHeight="1" x14ac:dyDescent="0.45">
      <c r="A166" s="57" t="s">
        <v>124</v>
      </c>
      <c r="B166" s="21"/>
      <c r="C166" s="21"/>
      <c r="D166" s="22" t="s">
        <v>126</v>
      </c>
      <c r="E166" s="21"/>
      <c r="F166" s="21"/>
      <c r="G166" s="21"/>
      <c r="H166" s="21"/>
      <c r="I166" s="4">
        <f t="shared" ref="I166:J166" si="32">I167</f>
        <v>103950074</v>
      </c>
      <c r="J166" s="4">
        <f t="shared" si="32"/>
        <v>38948802.789999999</v>
      </c>
      <c r="K166" s="112"/>
    </row>
    <row r="167" spans="1:11" s="23" customFormat="1" ht="53.15" customHeight="1" x14ac:dyDescent="0.45">
      <c r="A167" s="58" t="s">
        <v>125</v>
      </c>
      <c r="B167" s="21"/>
      <c r="C167" s="43"/>
      <c r="D167" s="31" t="s">
        <v>126</v>
      </c>
      <c r="E167" s="44"/>
      <c r="F167" s="21"/>
      <c r="G167" s="6"/>
      <c r="H167" s="21"/>
      <c r="I167" s="5">
        <f t="shared" ref="I167:J167" si="33">I168+I169+I170+I173+I172+I171</f>
        <v>103950074</v>
      </c>
      <c r="J167" s="5">
        <f t="shared" si="33"/>
        <v>38948802.789999999</v>
      </c>
      <c r="K167" s="112"/>
    </row>
    <row r="168" spans="1:11" s="23" customFormat="1" ht="64.5" customHeight="1" x14ac:dyDescent="0.45">
      <c r="A168" s="26" t="s">
        <v>127</v>
      </c>
      <c r="B168" s="3">
        <v>2010</v>
      </c>
      <c r="C168" s="28" t="s">
        <v>128</v>
      </c>
      <c r="D168" s="22" t="s">
        <v>129</v>
      </c>
      <c r="E168" s="31" t="s">
        <v>182</v>
      </c>
      <c r="F168" s="21"/>
      <c r="G168" s="6"/>
      <c r="H168" s="21"/>
      <c r="I168" s="4">
        <f>46795500-2500000</f>
        <v>44295500</v>
      </c>
      <c r="J168" s="4">
        <v>26964228.18</v>
      </c>
      <c r="K168" s="112"/>
    </row>
    <row r="169" spans="1:11" s="23" customFormat="1" ht="68.5" customHeight="1" x14ac:dyDescent="0.45">
      <c r="A169" s="26" t="s">
        <v>130</v>
      </c>
      <c r="B169" s="3">
        <v>2030</v>
      </c>
      <c r="C169" s="28" t="s">
        <v>131</v>
      </c>
      <c r="D169" s="22" t="s">
        <v>132</v>
      </c>
      <c r="E169" s="31" t="s">
        <v>182</v>
      </c>
      <c r="F169" s="21"/>
      <c r="G169" s="6"/>
      <c r="H169" s="21"/>
      <c r="I169" s="4">
        <v>15040600</v>
      </c>
      <c r="J169" s="4">
        <v>8645641.6500000004</v>
      </c>
      <c r="K169" s="112"/>
    </row>
    <row r="170" spans="1:11" s="23" customFormat="1" ht="66.650000000000006" customHeight="1" x14ac:dyDescent="0.45">
      <c r="A170" s="26" t="s">
        <v>133</v>
      </c>
      <c r="B170" s="3">
        <v>2100</v>
      </c>
      <c r="C170" s="28" t="s">
        <v>134</v>
      </c>
      <c r="D170" s="22" t="s">
        <v>135</v>
      </c>
      <c r="E170" s="31" t="s">
        <v>182</v>
      </c>
      <c r="F170" s="21"/>
      <c r="G170" s="6"/>
      <c r="H170" s="21"/>
      <c r="I170" s="4">
        <v>1130000</v>
      </c>
      <c r="J170" s="4">
        <v>556118.28</v>
      </c>
      <c r="K170" s="112"/>
    </row>
    <row r="171" spans="1:11" s="23" customFormat="1" ht="66.650000000000006" customHeight="1" x14ac:dyDescent="0.45">
      <c r="A171" s="26" t="s">
        <v>600</v>
      </c>
      <c r="B171" s="3">
        <v>2152</v>
      </c>
      <c r="C171" s="28" t="s">
        <v>601</v>
      </c>
      <c r="D171" s="22" t="s">
        <v>599</v>
      </c>
      <c r="E171" s="31" t="s">
        <v>182</v>
      </c>
      <c r="F171" s="21"/>
      <c r="G171" s="6"/>
      <c r="H171" s="21"/>
      <c r="I171" s="4">
        <f>16000000+2500000</f>
        <v>18500000</v>
      </c>
      <c r="J171" s="4">
        <v>309551</v>
      </c>
      <c r="K171" s="112"/>
    </row>
    <row r="172" spans="1:11" s="23" customFormat="1" ht="116.15" customHeight="1" x14ac:dyDescent="0.45">
      <c r="A172" s="26" t="s">
        <v>571</v>
      </c>
      <c r="B172" s="3">
        <v>7361</v>
      </c>
      <c r="C172" s="28" t="s">
        <v>100</v>
      </c>
      <c r="D172" s="22" t="s">
        <v>570</v>
      </c>
      <c r="E172" s="44" t="s">
        <v>572</v>
      </c>
      <c r="F172" s="21" t="s">
        <v>49</v>
      </c>
      <c r="G172" s="40">
        <v>9862532</v>
      </c>
      <c r="H172" s="59">
        <v>3.2</v>
      </c>
      <c r="I172" s="4">
        <v>3000000</v>
      </c>
      <c r="J172" s="4">
        <v>851780.88</v>
      </c>
      <c r="K172" s="112">
        <v>41</v>
      </c>
    </row>
    <row r="173" spans="1:11" s="23" customFormat="1" ht="60.65" customHeight="1" x14ac:dyDescent="0.45">
      <c r="A173" s="26" t="s">
        <v>136</v>
      </c>
      <c r="B173" s="3">
        <v>7640</v>
      </c>
      <c r="C173" s="28" t="s">
        <v>123</v>
      </c>
      <c r="D173" s="22" t="s">
        <v>6</v>
      </c>
      <c r="E173" s="31" t="s">
        <v>182</v>
      </c>
      <c r="F173" s="21"/>
      <c r="G173" s="6"/>
      <c r="H173" s="21"/>
      <c r="I173" s="4">
        <v>21983974</v>
      </c>
      <c r="J173" s="4">
        <v>1621482.8</v>
      </c>
      <c r="K173" s="112"/>
    </row>
    <row r="174" spans="1:11" s="23" customFormat="1" ht="71.5" customHeight="1" x14ac:dyDescent="0.45">
      <c r="A174" s="57" t="s">
        <v>137</v>
      </c>
      <c r="B174" s="21"/>
      <c r="C174" s="43"/>
      <c r="D174" s="60" t="s">
        <v>139</v>
      </c>
      <c r="E174" s="44"/>
      <c r="F174" s="21"/>
      <c r="G174" s="6"/>
      <c r="H174" s="21"/>
      <c r="I174" s="4">
        <f t="shared" ref="I174:J174" si="34">I175</f>
        <v>1159540</v>
      </c>
      <c r="J174" s="4">
        <f t="shared" si="34"/>
        <v>61000</v>
      </c>
      <c r="K174" s="112"/>
    </row>
    <row r="175" spans="1:11" s="23" customFormat="1" ht="69.650000000000006" customHeight="1" x14ac:dyDescent="0.45">
      <c r="A175" s="58" t="s">
        <v>138</v>
      </c>
      <c r="B175" s="21"/>
      <c r="C175" s="43"/>
      <c r="D175" s="61" t="s">
        <v>139</v>
      </c>
      <c r="E175" s="44"/>
      <c r="F175" s="21"/>
      <c r="G175" s="6"/>
      <c r="H175" s="21"/>
      <c r="I175" s="5">
        <f t="shared" ref="I175:J175" si="35">I177+I181+I176</f>
        <v>1159540</v>
      </c>
      <c r="J175" s="5">
        <f t="shared" si="35"/>
        <v>61000</v>
      </c>
      <c r="K175" s="112"/>
    </row>
    <row r="176" spans="1:11" s="20" customFormat="1" ht="123" customHeight="1" x14ac:dyDescent="0.45">
      <c r="A176" s="57" t="s">
        <v>518</v>
      </c>
      <c r="B176" s="3">
        <v>3104</v>
      </c>
      <c r="C176" s="28" t="s">
        <v>520</v>
      </c>
      <c r="D176" s="22" t="s">
        <v>519</v>
      </c>
      <c r="E176" s="31" t="s">
        <v>180</v>
      </c>
      <c r="F176" s="3"/>
      <c r="G176" s="4"/>
      <c r="H176" s="3"/>
      <c r="I176" s="4">
        <v>362900</v>
      </c>
      <c r="J176" s="4"/>
      <c r="K176" s="112"/>
    </row>
    <row r="177" spans="1:11" s="20" customFormat="1" ht="82" customHeight="1" x14ac:dyDescent="0.45">
      <c r="A177" s="57" t="s">
        <v>140</v>
      </c>
      <c r="B177" s="3">
        <v>3241</v>
      </c>
      <c r="C177" s="28" t="s">
        <v>141</v>
      </c>
      <c r="D177" s="22" t="s">
        <v>142</v>
      </c>
      <c r="E177" s="22"/>
      <c r="F177" s="3"/>
      <c r="G177" s="4"/>
      <c r="H177" s="3"/>
      <c r="I177" s="4">
        <f t="shared" ref="I177:J177" si="36">I178+I179</f>
        <v>761000</v>
      </c>
      <c r="J177" s="4">
        <f t="shared" si="36"/>
        <v>61000</v>
      </c>
      <c r="K177" s="112"/>
    </row>
    <row r="178" spans="1:11" s="20" customFormat="1" ht="57.65" customHeight="1" x14ac:dyDescent="0.45">
      <c r="A178" s="32"/>
      <c r="B178" s="3"/>
      <c r="C178" s="28"/>
      <c r="D178" s="31"/>
      <c r="E178" s="31" t="s">
        <v>180</v>
      </c>
      <c r="F178" s="3"/>
      <c r="G178" s="4"/>
      <c r="H178" s="3"/>
      <c r="I178" s="5">
        <v>561000</v>
      </c>
      <c r="J178" s="5">
        <v>61000</v>
      </c>
      <c r="K178" s="112"/>
    </row>
    <row r="179" spans="1:11" s="20" customFormat="1" ht="47.15" customHeight="1" x14ac:dyDescent="0.45">
      <c r="A179" s="26"/>
      <c r="B179" s="3"/>
      <c r="C179" s="28"/>
      <c r="D179" s="22"/>
      <c r="E179" s="31" t="s">
        <v>183</v>
      </c>
      <c r="F179" s="3"/>
      <c r="G179" s="4"/>
      <c r="H179" s="3"/>
      <c r="I179" s="5">
        <f t="shared" ref="I179:J179" si="37">I180</f>
        <v>200000</v>
      </c>
      <c r="J179" s="5">
        <f t="shared" si="37"/>
        <v>0</v>
      </c>
      <c r="K179" s="112"/>
    </row>
    <row r="180" spans="1:11" s="23" customFormat="1" ht="66.650000000000006" customHeight="1" x14ac:dyDescent="0.45">
      <c r="A180" s="42"/>
      <c r="B180" s="21"/>
      <c r="C180" s="43"/>
      <c r="D180" s="44"/>
      <c r="E180" s="44" t="s">
        <v>250</v>
      </c>
      <c r="F180" s="21">
        <v>2020</v>
      </c>
      <c r="G180" s="40"/>
      <c r="H180" s="21"/>
      <c r="I180" s="6">
        <v>200000</v>
      </c>
      <c r="J180" s="6"/>
      <c r="K180" s="112"/>
    </row>
    <row r="181" spans="1:11" s="20" customFormat="1" ht="69.650000000000006" customHeight="1" x14ac:dyDescent="0.45">
      <c r="A181" s="57" t="s">
        <v>143</v>
      </c>
      <c r="B181" s="3">
        <v>3242</v>
      </c>
      <c r="C181" s="28" t="s">
        <v>141</v>
      </c>
      <c r="D181" s="22" t="s">
        <v>144</v>
      </c>
      <c r="E181" s="31" t="s">
        <v>183</v>
      </c>
      <c r="F181" s="3"/>
      <c r="G181" s="4"/>
      <c r="H181" s="3"/>
      <c r="I181" s="4">
        <v>35640</v>
      </c>
      <c r="J181" s="4"/>
      <c r="K181" s="112">
        <v>42</v>
      </c>
    </row>
    <row r="182" spans="1:11" s="23" customFormat="1" ht="63.65" customHeight="1" x14ac:dyDescent="0.45">
      <c r="A182" s="27" t="s">
        <v>145</v>
      </c>
      <c r="B182" s="62"/>
      <c r="C182" s="62"/>
      <c r="D182" s="60" t="s">
        <v>146</v>
      </c>
      <c r="E182" s="44"/>
      <c r="F182" s="21"/>
      <c r="G182" s="6"/>
      <c r="H182" s="21"/>
      <c r="I182" s="4">
        <f t="shared" ref="I182:J183" si="38">I183</f>
        <v>20000</v>
      </c>
      <c r="J182" s="4">
        <f t="shared" si="38"/>
        <v>19999</v>
      </c>
      <c r="K182" s="112"/>
    </row>
    <row r="183" spans="1:11" s="23" customFormat="1" ht="49" customHeight="1" x14ac:dyDescent="0.45">
      <c r="A183" s="30" t="s">
        <v>147</v>
      </c>
      <c r="B183" s="63"/>
      <c r="C183" s="63"/>
      <c r="D183" s="61" t="s">
        <v>146</v>
      </c>
      <c r="E183" s="44"/>
      <c r="F183" s="21"/>
      <c r="G183" s="6"/>
      <c r="H183" s="21"/>
      <c r="I183" s="5">
        <f t="shared" si="38"/>
        <v>20000</v>
      </c>
      <c r="J183" s="5">
        <f t="shared" si="38"/>
        <v>19999</v>
      </c>
      <c r="K183" s="112"/>
    </row>
    <row r="184" spans="1:11" s="20" customFormat="1" ht="152.15" customHeight="1" x14ac:dyDescent="0.45">
      <c r="A184" s="57" t="s">
        <v>148</v>
      </c>
      <c r="B184" s="3">
        <v>3111</v>
      </c>
      <c r="C184" s="28" t="s">
        <v>149</v>
      </c>
      <c r="D184" s="22" t="s">
        <v>150</v>
      </c>
      <c r="E184" s="31" t="s">
        <v>180</v>
      </c>
      <c r="F184" s="3"/>
      <c r="G184" s="4"/>
      <c r="H184" s="3"/>
      <c r="I184" s="4">
        <v>20000</v>
      </c>
      <c r="J184" s="4">
        <v>19999</v>
      </c>
      <c r="K184" s="112"/>
    </row>
    <row r="185" spans="1:11" s="23" customFormat="1" ht="52" customHeight="1" x14ac:dyDescent="0.45">
      <c r="A185" s="57" t="s">
        <v>151</v>
      </c>
      <c r="B185" s="64"/>
      <c r="C185" s="64"/>
      <c r="D185" s="60" t="s">
        <v>152</v>
      </c>
      <c r="E185" s="44"/>
      <c r="F185" s="21"/>
      <c r="G185" s="6"/>
      <c r="H185" s="21"/>
      <c r="I185" s="4">
        <f t="shared" ref="I185:J185" si="39">I186</f>
        <v>1290995</v>
      </c>
      <c r="J185" s="4">
        <f t="shared" si="39"/>
        <v>24006</v>
      </c>
      <c r="K185" s="112"/>
    </row>
    <row r="186" spans="1:11" s="23" customFormat="1" ht="48" customHeight="1" x14ac:dyDescent="0.45">
      <c r="A186" s="58" t="s">
        <v>153</v>
      </c>
      <c r="B186" s="65"/>
      <c r="C186" s="65"/>
      <c r="D186" s="61" t="s">
        <v>152</v>
      </c>
      <c r="E186" s="44"/>
      <c r="F186" s="21"/>
      <c r="G186" s="6"/>
      <c r="H186" s="21"/>
      <c r="I186" s="5">
        <f t="shared" ref="I186:J186" si="40">I187+I188+I190+I189</f>
        <v>1290995</v>
      </c>
      <c r="J186" s="5">
        <f t="shared" si="40"/>
        <v>24006</v>
      </c>
      <c r="K186" s="112"/>
    </row>
    <row r="187" spans="1:11" s="20" customFormat="1" ht="49" customHeight="1" x14ac:dyDescent="0.45">
      <c r="A187" s="57" t="s">
        <v>154</v>
      </c>
      <c r="B187" s="3">
        <v>1100</v>
      </c>
      <c r="C187" s="28" t="s">
        <v>116</v>
      </c>
      <c r="D187" s="22" t="s">
        <v>155</v>
      </c>
      <c r="E187" s="31" t="s">
        <v>180</v>
      </c>
      <c r="F187" s="3"/>
      <c r="G187" s="4"/>
      <c r="H187" s="3"/>
      <c r="I187" s="4">
        <v>557000</v>
      </c>
      <c r="J187" s="4"/>
      <c r="K187" s="112"/>
    </row>
    <row r="188" spans="1:11" s="20" customFormat="1" ht="51" customHeight="1" x14ac:dyDescent="0.45">
      <c r="A188" s="57" t="s">
        <v>156</v>
      </c>
      <c r="B188" s="3">
        <v>4030</v>
      </c>
      <c r="C188" s="28" t="s">
        <v>157</v>
      </c>
      <c r="D188" s="22" t="s">
        <v>158</v>
      </c>
      <c r="E188" s="31" t="s">
        <v>180</v>
      </c>
      <c r="F188" s="3"/>
      <c r="G188" s="4"/>
      <c r="H188" s="3"/>
      <c r="I188" s="4">
        <v>316795</v>
      </c>
      <c r="J188" s="4">
        <v>19998</v>
      </c>
      <c r="K188" s="112"/>
    </row>
    <row r="189" spans="1:11" s="20" customFormat="1" ht="83.15" customHeight="1" x14ac:dyDescent="0.45">
      <c r="A189" s="57" t="s">
        <v>521</v>
      </c>
      <c r="B189" s="3">
        <v>4060</v>
      </c>
      <c r="C189" s="28" t="s">
        <v>83</v>
      </c>
      <c r="D189" s="22" t="s">
        <v>522</v>
      </c>
      <c r="E189" s="31" t="s">
        <v>180</v>
      </c>
      <c r="F189" s="3"/>
      <c r="G189" s="4"/>
      <c r="H189" s="3"/>
      <c r="I189" s="4">
        <v>21200</v>
      </c>
      <c r="J189" s="4"/>
      <c r="K189" s="112"/>
    </row>
    <row r="190" spans="1:11" s="20" customFormat="1" ht="49" customHeight="1" x14ac:dyDescent="0.45">
      <c r="A190" s="57" t="s">
        <v>159</v>
      </c>
      <c r="B190" s="3">
        <v>7640</v>
      </c>
      <c r="C190" s="28" t="s">
        <v>123</v>
      </c>
      <c r="D190" s="66" t="s">
        <v>6</v>
      </c>
      <c r="E190" s="31" t="s">
        <v>179</v>
      </c>
      <c r="F190" s="3"/>
      <c r="G190" s="4"/>
      <c r="H190" s="3"/>
      <c r="I190" s="4">
        <f t="shared" ref="I190:J190" si="41">I191+I192</f>
        <v>396000</v>
      </c>
      <c r="J190" s="4">
        <f t="shared" si="41"/>
        <v>4008</v>
      </c>
      <c r="K190" s="112"/>
    </row>
    <row r="191" spans="1:11" s="23" customFormat="1" ht="72" x14ac:dyDescent="0.45">
      <c r="A191" s="67"/>
      <c r="B191" s="21"/>
      <c r="C191" s="43"/>
      <c r="D191" s="68"/>
      <c r="E191" s="44" t="s">
        <v>605</v>
      </c>
      <c r="F191" s="21">
        <v>2020</v>
      </c>
      <c r="G191" s="40">
        <v>43900</v>
      </c>
      <c r="H191" s="21"/>
      <c r="I191" s="6">
        <v>43900</v>
      </c>
      <c r="J191" s="6"/>
      <c r="K191" s="112"/>
    </row>
    <row r="192" spans="1:11" s="23" customFormat="1" ht="72" customHeight="1" x14ac:dyDescent="0.45">
      <c r="A192" s="67"/>
      <c r="B192" s="21"/>
      <c r="C192" s="43"/>
      <c r="D192" s="68"/>
      <c r="E192" s="44" t="s">
        <v>606</v>
      </c>
      <c r="F192" s="21">
        <v>2020</v>
      </c>
      <c r="G192" s="40">
        <v>352100</v>
      </c>
      <c r="H192" s="21"/>
      <c r="I192" s="6">
        <v>352100</v>
      </c>
      <c r="J192" s="6">
        <v>4008</v>
      </c>
      <c r="K192" s="112">
        <v>43</v>
      </c>
    </row>
    <row r="193" spans="1:11" s="23" customFormat="1" ht="53.15" customHeight="1" x14ac:dyDescent="0.45">
      <c r="A193" s="3">
        <v>1200000</v>
      </c>
      <c r="B193" s="21"/>
      <c r="C193" s="21"/>
      <c r="D193" s="22" t="s">
        <v>15</v>
      </c>
      <c r="E193" s="21"/>
      <c r="F193" s="21"/>
      <c r="G193" s="21"/>
      <c r="H193" s="21"/>
      <c r="I193" s="4">
        <f t="shared" ref="I193:J193" si="42">I194</f>
        <v>110602321.91999999</v>
      </c>
      <c r="J193" s="4">
        <f t="shared" si="42"/>
        <v>28409421.109999996</v>
      </c>
      <c r="K193" s="112"/>
    </row>
    <row r="194" spans="1:11" s="41" customFormat="1" ht="50.15" customHeight="1" x14ac:dyDescent="0.45">
      <c r="A194" s="32">
        <v>1210000</v>
      </c>
      <c r="B194" s="56"/>
      <c r="C194" s="56"/>
      <c r="D194" s="31" t="s">
        <v>15</v>
      </c>
      <c r="E194" s="56"/>
      <c r="F194" s="56"/>
      <c r="G194" s="56"/>
      <c r="H194" s="56"/>
      <c r="I194" s="5">
        <f>I388+I407+I419+I196+I253+I257+I300+I385+I423+I447+I448+I428+I421+I299</f>
        <v>110602321.91999999</v>
      </c>
      <c r="J194" s="5">
        <f>J388+J407+J419+J196+J253+J257+J300+J385+J423+J447+J448+J428+J421+J299</f>
        <v>28409421.109999996</v>
      </c>
      <c r="K194" s="112"/>
    </row>
    <row r="195" spans="1:11" s="41" customFormat="1" ht="50.15" customHeight="1" x14ac:dyDescent="0.45">
      <c r="A195" s="56"/>
      <c r="B195" s="56"/>
      <c r="C195" s="56"/>
      <c r="D195" s="37" t="s">
        <v>105</v>
      </c>
      <c r="E195" s="56"/>
      <c r="F195" s="56"/>
      <c r="G195" s="56"/>
      <c r="H195" s="56"/>
      <c r="I195" s="7">
        <f t="shared" ref="I195:J195" si="43">I429</f>
        <v>937420.38</v>
      </c>
      <c r="J195" s="7">
        <f t="shared" si="43"/>
        <v>287338.83</v>
      </c>
      <c r="K195" s="112"/>
    </row>
    <row r="196" spans="1:11" s="20" customFormat="1" ht="69.650000000000006" customHeight="1" x14ac:dyDescent="0.45">
      <c r="A196" s="3">
        <v>1216011</v>
      </c>
      <c r="B196" s="3">
        <v>6011</v>
      </c>
      <c r="C196" s="28" t="s">
        <v>160</v>
      </c>
      <c r="D196" s="66" t="s">
        <v>161</v>
      </c>
      <c r="E196" s="3"/>
      <c r="F196" s="3"/>
      <c r="G196" s="3"/>
      <c r="H196" s="3"/>
      <c r="I196" s="4">
        <f t="shared" ref="I196:J196" si="44">I197+I244</f>
        <v>12137333.93</v>
      </c>
      <c r="J196" s="4">
        <f t="shared" si="44"/>
        <v>6965955.79</v>
      </c>
      <c r="K196" s="112"/>
    </row>
    <row r="197" spans="1:11" s="20" customFormat="1" ht="50.15" customHeight="1" x14ac:dyDescent="0.45">
      <c r="A197" s="3"/>
      <c r="B197" s="3"/>
      <c r="C197" s="28"/>
      <c r="D197" s="66"/>
      <c r="E197" s="31" t="s">
        <v>183</v>
      </c>
      <c r="F197" s="3"/>
      <c r="G197" s="3"/>
      <c r="H197" s="3"/>
      <c r="I197" s="5">
        <f t="shared" ref="I197:J197" si="45">SUM(I198:I243)</f>
        <v>9825549.6899999995</v>
      </c>
      <c r="J197" s="5">
        <f t="shared" si="45"/>
        <v>5260657.92</v>
      </c>
      <c r="K197" s="112"/>
    </row>
    <row r="198" spans="1:11" s="41" customFormat="1" ht="67.5" customHeight="1" x14ac:dyDescent="0.45">
      <c r="A198" s="56"/>
      <c r="B198" s="56"/>
      <c r="C198" s="36"/>
      <c r="D198" s="66"/>
      <c r="E198" s="44" t="s">
        <v>333</v>
      </c>
      <c r="F198" s="21" t="s">
        <v>49</v>
      </c>
      <c r="G198" s="40">
        <v>40000</v>
      </c>
      <c r="H198" s="59">
        <v>6.8765250000000018</v>
      </c>
      <c r="I198" s="6">
        <v>37249.39</v>
      </c>
      <c r="J198" s="6">
        <v>37051.589999999997</v>
      </c>
      <c r="K198" s="112"/>
    </row>
    <row r="199" spans="1:11" s="41" customFormat="1" ht="93.65" customHeight="1" x14ac:dyDescent="0.45">
      <c r="A199" s="56"/>
      <c r="B199" s="56"/>
      <c r="C199" s="36"/>
      <c r="D199" s="66"/>
      <c r="E199" s="44" t="s">
        <v>506</v>
      </c>
      <c r="F199" s="21">
        <v>2020</v>
      </c>
      <c r="G199" s="40"/>
      <c r="H199" s="59"/>
      <c r="I199" s="6">
        <v>25200</v>
      </c>
      <c r="J199" s="6">
        <v>842</v>
      </c>
      <c r="K199" s="112"/>
    </row>
    <row r="200" spans="1:11" s="41" customFormat="1" ht="89.15" customHeight="1" x14ac:dyDescent="0.45">
      <c r="A200" s="56"/>
      <c r="B200" s="56"/>
      <c r="C200" s="36"/>
      <c r="D200" s="66"/>
      <c r="E200" s="44" t="s">
        <v>505</v>
      </c>
      <c r="F200" s="21">
        <v>2020</v>
      </c>
      <c r="G200" s="40"/>
      <c r="H200" s="59"/>
      <c r="I200" s="6">
        <v>34000</v>
      </c>
      <c r="J200" s="6">
        <v>842</v>
      </c>
      <c r="K200" s="112"/>
    </row>
    <row r="201" spans="1:11" s="41" customFormat="1" ht="65.150000000000006" customHeight="1" x14ac:dyDescent="0.45">
      <c r="A201" s="56"/>
      <c r="B201" s="56"/>
      <c r="C201" s="36"/>
      <c r="D201" s="66"/>
      <c r="E201" s="44" t="s">
        <v>330</v>
      </c>
      <c r="F201" s="21" t="s">
        <v>49</v>
      </c>
      <c r="G201" s="40">
        <v>973582</v>
      </c>
      <c r="H201" s="59">
        <v>43.903441107169193</v>
      </c>
      <c r="I201" s="6">
        <v>546146</v>
      </c>
      <c r="J201" s="6">
        <v>546058.91</v>
      </c>
      <c r="K201" s="112"/>
    </row>
    <row r="202" spans="1:11" s="41" customFormat="1" ht="65.150000000000006" customHeight="1" x14ac:dyDescent="0.45">
      <c r="A202" s="56"/>
      <c r="B202" s="56"/>
      <c r="C202" s="36"/>
      <c r="D202" s="66"/>
      <c r="E202" s="44" t="s">
        <v>508</v>
      </c>
      <c r="F202" s="21">
        <v>2020</v>
      </c>
      <c r="G202" s="40"/>
      <c r="H202" s="59"/>
      <c r="I202" s="6">
        <v>114000</v>
      </c>
      <c r="J202" s="6">
        <v>2105</v>
      </c>
      <c r="K202" s="112"/>
    </row>
    <row r="203" spans="1:11" s="41" customFormat="1" ht="86.15" customHeight="1" x14ac:dyDescent="0.45">
      <c r="A203" s="56"/>
      <c r="B203" s="56"/>
      <c r="C203" s="36"/>
      <c r="D203" s="66"/>
      <c r="E203" s="44" t="s">
        <v>331</v>
      </c>
      <c r="F203" s="21" t="s">
        <v>49</v>
      </c>
      <c r="G203" s="40">
        <v>468732</v>
      </c>
      <c r="H203" s="59">
        <v>36.582667707773311</v>
      </c>
      <c r="I203" s="6">
        <v>297257.33</v>
      </c>
      <c r="J203" s="6">
        <v>297257.33</v>
      </c>
      <c r="K203" s="112">
        <v>44</v>
      </c>
    </row>
    <row r="204" spans="1:11" s="41" customFormat="1" ht="70" customHeight="1" x14ac:dyDescent="0.45">
      <c r="A204" s="56"/>
      <c r="B204" s="56"/>
      <c r="C204" s="36"/>
      <c r="D204" s="66"/>
      <c r="E204" s="44" t="s">
        <v>332</v>
      </c>
      <c r="F204" s="21" t="s">
        <v>49</v>
      </c>
      <c r="G204" s="40">
        <v>59996</v>
      </c>
      <c r="H204" s="59">
        <v>7.1668611240749414</v>
      </c>
      <c r="I204" s="6">
        <v>55496.17</v>
      </c>
      <c r="J204" s="6">
        <v>55449.79</v>
      </c>
      <c r="K204" s="112"/>
    </row>
    <row r="205" spans="1:11" s="41" customFormat="1" ht="90" customHeight="1" x14ac:dyDescent="0.45">
      <c r="A205" s="56"/>
      <c r="B205" s="56"/>
      <c r="C205" s="36"/>
      <c r="D205" s="66"/>
      <c r="E205" s="44" t="s">
        <v>529</v>
      </c>
      <c r="F205" s="21">
        <v>2020</v>
      </c>
      <c r="G205" s="40"/>
      <c r="H205" s="59"/>
      <c r="I205" s="6">
        <v>37000</v>
      </c>
      <c r="J205" s="6">
        <v>842</v>
      </c>
      <c r="K205" s="112"/>
    </row>
    <row r="206" spans="1:11" s="41" customFormat="1" ht="90" customHeight="1" x14ac:dyDescent="0.45">
      <c r="A206" s="56"/>
      <c r="B206" s="56"/>
      <c r="C206" s="36"/>
      <c r="D206" s="66"/>
      <c r="E206" s="44" t="s">
        <v>594</v>
      </c>
      <c r="F206" s="21">
        <v>2020</v>
      </c>
      <c r="G206" s="40"/>
      <c r="H206" s="59"/>
      <c r="I206" s="6">
        <v>45000</v>
      </c>
      <c r="J206" s="6"/>
      <c r="K206" s="112"/>
    </row>
    <row r="207" spans="1:11" s="41" customFormat="1" ht="108" customHeight="1" x14ac:dyDescent="0.45">
      <c r="A207" s="56"/>
      <c r="B207" s="56"/>
      <c r="C207" s="36"/>
      <c r="D207" s="66"/>
      <c r="E207" s="44" t="s">
        <v>598</v>
      </c>
      <c r="F207" s="21">
        <v>2020</v>
      </c>
      <c r="G207" s="40"/>
      <c r="H207" s="59"/>
      <c r="I207" s="6">
        <v>49000</v>
      </c>
      <c r="J207" s="6"/>
      <c r="K207" s="112"/>
    </row>
    <row r="208" spans="1:11" s="41" customFormat="1" ht="90" customHeight="1" x14ac:dyDescent="0.45">
      <c r="A208" s="56"/>
      <c r="B208" s="56"/>
      <c r="C208" s="36"/>
      <c r="D208" s="66"/>
      <c r="E208" s="44" t="s">
        <v>592</v>
      </c>
      <c r="F208" s="21">
        <v>2020</v>
      </c>
      <c r="G208" s="40"/>
      <c r="H208" s="59"/>
      <c r="I208" s="6">
        <v>20000</v>
      </c>
      <c r="J208" s="6"/>
      <c r="K208" s="112"/>
    </row>
    <row r="209" spans="1:11" s="41" customFormat="1" ht="89.15" customHeight="1" x14ac:dyDescent="0.45">
      <c r="A209" s="56"/>
      <c r="B209" s="56"/>
      <c r="C209" s="36"/>
      <c r="D209" s="66"/>
      <c r="E209" s="44" t="s">
        <v>540</v>
      </c>
      <c r="F209" s="21">
        <v>2020</v>
      </c>
      <c r="G209" s="40"/>
      <c r="H209" s="59"/>
      <c r="I209" s="6">
        <v>10000</v>
      </c>
      <c r="J209" s="6"/>
      <c r="K209" s="112"/>
    </row>
    <row r="210" spans="1:11" s="41" customFormat="1" ht="78.650000000000006" customHeight="1" x14ac:dyDescent="0.45">
      <c r="A210" s="56"/>
      <c r="B210" s="56"/>
      <c r="C210" s="36"/>
      <c r="D210" s="66"/>
      <c r="E210" s="44" t="s">
        <v>438</v>
      </c>
      <c r="F210" s="21">
        <v>2020</v>
      </c>
      <c r="G210" s="40"/>
      <c r="H210" s="59"/>
      <c r="I210" s="6">
        <v>23945</v>
      </c>
      <c r="J210" s="6"/>
      <c r="K210" s="112"/>
    </row>
    <row r="211" spans="1:11" s="41" customFormat="1" ht="78.650000000000006" customHeight="1" x14ac:dyDescent="0.45">
      <c r="A211" s="56"/>
      <c r="B211" s="56"/>
      <c r="C211" s="36"/>
      <c r="D211" s="66"/>
      <c r="E211" s="44" t="s">
        <v>576</v>
      </c>
      <c r="F211" s="21">
        <v>2020</v>
      </c>
      <c r="G211" s="40"/>
      <c r="H211" s="59"/>
      <c r="I211" s="6">
        <v>50000</v>
      </c>
      <c r="J211" s="6"/>
      <c r="K211" s="112">
        <v>45</v>
      </c>
    </row>
    <row r="212" spans="1:11" s="41" customFormat="1" ht="78.650000000000006" customHeight="1" x14ac:dyDescent="0.45">
      <c r="A212" s="56"/>
      <c r="B212" s="56"/>
      <c r="C212" s="36"/>
      <c r="D212" s="66"/>
      <c r="E212" s="44" t="s">
        <v>575</v>
      </c>
      <c r="F212" s="21">
        <v>2020</v>
      </c>
      <c r="G212" s="40"/>
      <c r="H212" s="59"/>
      <c r="I212" s="6">
        <v>94505</v>
      </c>
      <c r="J212" s="6"/>
      <c r="K212" s="112"/>
    </row>
    <row r="213" spans="1:11" s="41" customFormat="1" ht="68.150000000000006" customHeight="1" x14ac:dyDescent="0.45">
      <c r="A213" s="56"/>
      <c r="B213" s="56"/>
      <c r="C213" s="36"/>
      <c r="D213" s="66"/>
      <c r="E213" s="44" t="s">
        <v>439</v>
      </c>
      <c r="F213" s="21" t="s">
        <v>49</v>
      </c>
      <c r="G213" s="40">
        <v>49933</v>
      </c>
      <c r="H213" s="59">
        <v>20.08491378447119</v>
      </c>
      <c r="I213" s="6">
        <v>39904</v>
      </c>
      <c r="J213" s="6">
        <v>39904</v>
      </c>
      <c r="K213" s="112"/>
    </row>
    <row r="214" spans="1:11" s="41" customFormat="1" ht="93.65" customHeight="1" x14ac:dyDescent="0.45">
      <c r="A214" s="56"/>
      <c r="B214" s="56"/>
      <c r="C214" s="36"/>
      <c r="D214" s="66"/>
      <c r="E214" s="44" t="s">
        <v>339</v>
      </c>
      <c r="F214" s="21" t="s">
        <v>49</v>
      </c>
      <c r="G214" s="40">
        <v>1490932</v>
      </c>
      <c r="H214" s="59">
        <v>73.123795049002908</v>
      </c>
      <c r="I214" s="6">
        <v>400705.94</v>
      </c>
      <c r="J214" s="6">
        <v>400705.94</v>
      </c>
      <c r="K214" s="112"/>
    </row>
    <row r="215" spans="1:11" s="41" customFormat="1" ht="84.65" customHeight="1" x14ac:dyDescent="0.45">
      <c r="A215" s="56"/>
      <c r="B215" s="56"/>
      <c r="C215" s="36"/>
      <c r="D215" s="66"/>
      <c r="E215" s="44" t="s">
        <v>357</v>
      </c>
      <c r="F215" s="21" t="s">
        <v>49</v>
      </c>
      <c r="G215" s="40">
        <v>1427095</v>
      </c>
      <c r="H215" s="59">
        <v>73.383500748023081</v>
      </c>
      <c r="I215" s="6">
        <v>379842.73</v>
      </c>
      <c r="J215" s="6">
        <v>379842.73</v>
      </c>
      <c r="K215" s="112"/>
    </row>
    <row r="216" spans="1:11" s="41" customFormat="1" ht="68.150000000000006" customHeight="1" x14ac:dyDescent="0.45">
      <c r="A216" s="56"/>
      <c r="B216" s="56"/>
      <c r="C216" s="36"/>
      <c r="D216" s="66"/>
      <c r="E216" s="44" t="s">
        <v>580</v>
      </c>
      <c r="F216" s="21" t="s">
        <v>49</v>
      </c>
      <c r="G216" s="40">
        <v>510270</v>
      </c>
      <c r="H216" s="59">
        <v>83.4</v>
      </c>
      <c r="I216" s="6">
        <v>84590.16</v>
      </c>
      <c r="J216" s="6">
        <v>84589.95</v>
      </c>
      <c r="K216" s="112"/>
    </row>
    <row r="217" spans="1:11" s="41" customFormat="1" ht="64" customHeight="1" x14ac:dyDescent="0.45">
      <c r="A217" s="56"/>
      <c r="B217" s="56"/>
      <c r="C217" s="36"/>
      <c r="D217" s="66"/>
      <c r="E217" s="44" t="s">
        <v>341</v>
      </c>
      <c r="F217" s="21" t="s">
        <v>49</v>
      </c>
      <c r="G217" s="40">
        <v>635959</v>
      </c>
      <c r="H217" s="59">
        <v>75.080322788104269</v>
      </c>
      <c r="I217" s="6">
        <v>158478.93</v>
      </c>
      <c r="J217" s="6">
        <v>158472.72</v>
      </c>
      <c r="K217" s="112"/>
    </row>
    <row r="218" spans="1:11" s="41" customFormat="1" ht="105" customHeight="1" x14ac:dyDescent="0.45">
      <c r="A218" s="56"/>
      <c r="B218" s="56"/>
      <c r="C218" s="36"/>
      <c r="D218" s="66"/>
      <c r="E218" s="44" t="s">
        <v>337</v>
      </c>
      <c r="F218" s="21" t="s">
        <v>49</v>
      </c>
      <c r="G218" s="40">
        <v>1486792</v>
      </c>
      <c r="H218" s="59">
        <v>99.636801919838149</v>
      </c>
      <c r="I218" s="6">
        <v>5400</v>
      </c>
      <c r="J218" s="6">
        <v>5400</v>
      </c>
      <c r="K218" s="112"/>
    </row>
    <row r="219" spans="1:11" s="41" customFormat="1" ht="60.65" customHeight="1" x14ac:dyDescent="0.45">
      <c r="A219" s="56"/>
      <c r="B219" s="56"/>
      <c r="C219" s="36"/>
      <c r="D219" s="66"/>
      <c r="E219" s="44" t="s">
        <v>338</v>
      </c>
      <c r="F219" s="21" t="s">
        <v>49</v>
      </c>
      <c r="G219" s="40">
        <v>493558</v>
      </c>
      <c r="H219" s="59">
        <v>7.1030598227563875</v>
      </c>
      <c r="I219" s="6">
        <v>458000.28</v>
      </c>
      <c r="J219" s="6">
        <v>457948.12</v>
      </c>
      <c r="K219" s="112"/>
    </row>
    <row r="220" spans="1:11" s="41" customFormat="1" ht="78.650000000000006" customHeight="1" x14ac:dyDescent="0.45">
      <c r="A220" s="56"/>
      <c r="B220" s="56"/>
      <c r="C220" s="36"/>
      <c r="D220" s="66"/>
      <c r="E220" s="44" t="s">
        <v>537</v>
      </c>
      <c r="F220" s="21">
        <v>2020</v>
      </c>
      <c r="G220" s="40"/>
      <c r="H220" s="59"/>
      <c r="I220" s="6">
        <v>130000</v>
      </c>
      <c r="J220" s="6">
        <v>2105</v>
      </c>
      <c r="K220" s="112">
        <v>46</v>
      </c>
    </row>
    <row r="221" spans="1:11" s="41" customFormat="1" ht="78.650000000000006" customHeight="1" x14ac:dyDescent="0.45">
      <c r="A221" s="56"/>
      <c r="B221" s="56"/>
      <c r="C221" s="36"/>
      <c r="D221" s="66"/>
      <c r="E221" s="44" t="s">
        <v>538</v>
      </c>
      <c r="F221" s="21">
        <v>2020</v>
      </c>
      <c r="G221" s="40"/>
      <c r="H221" s="59"/>
      <c r="I221" s="6">
        <v>151000</v>
      </c>
      <c r="J221" s="6">
        <v>2105</v>
      </c>
      <c r="K221" s="112"/>
    </row>
    <row r="222" spans="1:11" s="41" customFormat="1" ht="64" customHeight="1" x14ac:dyDescent="0.45">
      <c r="A222" s="56"/>
      <c r="B222" s="56"/>
      <c r="C222" s="36"/>
      <c r="D222" s="66"/>
      <c r="E222" s="44" t="s">
        <v>343</v>
      </c>
      <c r="F222" s="21" t="s">
        <v>49</v>
      </c>
      <c r="G222" s="40">
        <v>129878</v>
      </c>
      <c r="H222" s="59">
        <v>0.90345555059363358</v>
      </c>
      <c r="I222" s="6">
        <v>128704.61</v>
      </c>
      <c r="J222" s="6">
        <v>128447.78</v>
      </c>
      <c r="K222" s="112"/>
    </row>
    <row r="223" spans="1:11" s="41" customFormat="1" ht="66.650000000000006" customHeight="1" x14ac:dyDescent="0.45">
      <c r="A223" s="56"/>
      <c r="B223" s="56"/>
      <c r="C223" s="36"/>
      <c r="D223" s="66"/>
      <c r="E223" s="44" t="s">
        <v>335</v>
      </c>
      <c r="F223" s="21" t="s">
        <v>49</v>
      </c>
      <c r="G223" s="40">
        <v>21484</v>
      </c>
      <c r="H223" s="59">
        <v>4.0531558369018752</v>
      </c>
      <c r="I223" s="6">
        <v>20613.22</v>
      </c>
      <c r="J223" s="6">
        <v>20613.22</v>
      </c>
      <c r="K223" s="112"/>
    </row>
    <row r="224" spans="1:11" s="41" customFormat="1" ht="82" customHeight="1" x14ac:dyDescent="0.45">
      <c r="A224" s="56"/>
      <c r="B224" s="56"/>
      <c r="C224" s="36"/>
      <c r="D224" s="66"/>
      <c r="E224" s="44" t="s">
        <v>593</v>
      </c>
      <c r="F224" s="21">
        <v>2020</v>
      </c>
      <c r="G224" s="40"/>
      <c r="H224" s="59"/>
      <c r="I224" s="6">
        <v>10000</v>
      </c>
      <c r="J224" s="6"/>
      <c r="K224" s="112"/>
    </row>
    <row r="225" spans="1:11" s="41" customFormat="1" ht="86.5" customHeight="1" x14ac:dyDescent="0.45">
      <c r="A225" s="56"/>
      <c r="B225" s="56"/>
      <c r="C225" s="36"/>
      <c r="D225" s="66"/>
      <c r="E225" s="44" t="s">
        <v>515</v>
      </c>
      <c r="F225" s="21">
        <v>2020</v>
      </c>
      <c r="G225" s="40"/>
      <c r="H225" s="59"/>
      <c r="I225" s="6">
        <v>10000</v>
      </c>
      <c r="J225" s="6"/>
      <c r="K225" s="112"/>
    </row>
    <row r="226" spans="1:11" s="41" customFormat="1" ht="86.15" customHeight="1" x14ac:dyDescent="0.45">
      <c r="A226" s="56"/>
      <c r="B226" s="56"/>
      <c r="C226" s="36"/>
      <c r="D226" s="66"/>
      <c r="E226" s="44" t="s">
        <v>359</v>
      </c>
      <c r="F226" s="21" t="s">
        <v>49</v>
      </c>
      <c r="G226" s="40">
        <v>985049</v>
      </c>
      <c r="H226" s="59">
        <v>21.351477946782342</v>
      </c>
      <c r="I226" s="6">
        <v>774726.48</v>
      </c>
      <c r="J226" s="6">
        <v>774726.48</v>
      </c>
      <c r="K226" s="112"/>
    </row>
    <row r="227" spans="1:11" s="41" customFormat="1" ht="91.75" customHeight="1" x14ac:dyDescent="0.45">
      <c r="A227" s="56"/>
      <c r="B227" s="56"/>
      <c r="C227" s="36"/>
      <c r="D227" s="66"/>
      <c r="E227" s="44" t="s">
        <v>603</v>
      </c>
      <c r="F227" s="21"/>
      <c r="G227" s="40"/>
      <c r="H227" s="59"/>
      <c r="I227" s="6">
        <v>97500</v>
      </c>
      <c r="J227" s="6"/>
      <c r="K227" s="112"/>
    </row>
    <row r="228" spans="1:11" s="41" customFormat="1" ht="83.15" customHeight="1" x14ac:dyDescent="0.45">
      <c r="A228" s="56"/>
      <c r="B228" s="56"/>
      <c r="C228" s="36"/>
      <c r="D228" s="66"/>
      <c r="E228" s="44" t="s">
        <v>358</v>
      </c>
      <c r="F228" s="21" t="s">
        <v>49</v>
      </c>
      <c r="G228" s="40">
        <v>195169</v>
      </c>
      <c r="H228" s="59">
        <v>1.920489421988129</v>
      </c>
      <c r="I228" s="6">
        <v>191120.8</v>
      </c>
      <c r="J228" s="6">
        <v>190969.04</v>
      </c>
      <c r="K228" s="112"/>
    </row>
    <row r="229" spans="1:11" s="41" customFormat="1" ht="79.5" customHeight="1" x14ac:dyDescent="0.45">
      <c r="A229" s="56"/>
      <c r="B229" s="56"/>
      <c r="C229" s="36"/>
      <c r="D229" s="66"/>
      <c r="E229" s="44" t="s">
        <v>623</v>
      </c>
      <c r="F229" s="21">
        <v>2020</v>
      </c>
      <c r="G229" s="40"/>
      <c r="H229" s="59"/>
      <c r="I229" s="6">
        <v>1200000</v>
      </c>
      <c r="J229" s="6">
        <v>371570.3</v>
      </c>
      <c r="K229" s="112">
        <v>47</v>
      </c>
    </row>
    <row r="230" spans="1:11" s="41" customFormat="1" ht="81" customHeight="1" x14ac:dyDescent="0.45">
      <c r="A230" s="56"/>
      <c r="B230" s="56"/>
      <c r="C230" s="36"/>
      <c r="D230" s="66"/>
      <c r="E230" s="44" t="s">
        <v>373</v>
      </c>
      <c r="F230" s="21" t="s">
        <v>49</v>
      </c>
      <c r="G230" s="40">
        <v>406081</v>
      </c>
      <c r="H230" s="59">
        <v>65.5</v>
      </c>
      <c r="I230" s="6">
        <v>110700</v>
      </c>
      <c r="J230" s="6">
        <v>14166.32</v>
      </c>
      <c r="K230" s="112"/>
    </row>
    <row r="231" spans="1:11" s="41" customFormat="1" ht="79.5" customHeight="1" x14ac:dyDescent="0.45">
      <c r="A231" s="56"/>
      <c r="B231" s="56"/>
      <c r="C231" s="36"/>
      <c r="D231" s="66"/>
      <c r="E231" s="44" t="s">
        <v>336</v>
      </c>
      <c r="F231" s="21" t="s">
        <v>49</v>
      </c>
      <c r="G231" s="40">
        <v>155111</v>
      </c>
      <c r="H231" s="59">
        <v>6.749315006672636</v>
      </c>
      <c r="I231" s="6">
        <v>144642.07</v>
      </c>
      <c r="J231" s="6">
        <v>144522.25</v>
      </c>
      <c r="K231" s="112"/>
    </row>
    <row r="232" spans="1:11" s="41" customFormat="1" ht="78" customHeight="1" x14ac:dyDescent="0.45">
      <c r="A232" s="56"/>
      <c r="B232" s="56"/>
      <c r="C232" s="36"/>
      <c r="D232" s="66"/>
      <c r="E232" s="44" t="s">
        <v>334</v>
      </c>
      <c r="F232" s="21" t="s">
        <v>49</v>
      </c>
      <c r="G232" s="40">
        <v>210007</v>
      </c>
      <c r="H232" s="59">
        <v>1.8121205483626674</v>
      </c>
      <c r="I232" s="6">
        <v>206201.42</v>
      </c>
      <c r="J232" s="6">
        <v>206019.27</v>
      </c>
      <c r="K232" s="112"/>
    </row>
    <row r="233" spans="1:11" s="41" customFormat="1" ht="84" customHeight="1" x14ac:dyDescent="0.45">
      <c r="A233" s="56"/>
      <c r="B233" s="56"/>
      <c r="C233" s="36"/>
      <c r="D233" s="66"/>
      <c r="E233" s="44" t="s">
        <v>507</v>
      </c>
      <c r="F233" s="21">
        <v>2020</v>
      </c>
      <c r="G233" s="40"/>
      <c r="H233" s="59"/>
      <c r="I233" s="6">
        <v>66500</v>
      </c>
      <c r="J233" s="6">
        <v>66048.990000000005</v>
      </c>
      <c r="K233" s="112"/>
    </row>
    <row r="234" spans="1:11" s="41" customFormat="1" ht="85.5" customHeight="1" x14ac:dyDescent="0.45">
      <c r="A234" s="56"/>
      <c r="B234" s="56"/>
      <c r="C234" s="36"/>
      <c r="D234" s="66"/>
      <c r="E234" s="44" t="s">
        <v>340</v>
      </c>
      <c r="F234" s="21" t="s">
        <v>49</v>
      </c>
      <c r="G234" s="40">
        <v>182059</v>
      </c>
      <c r="H234" s="59">
        <v>11.734289433645131</v>
      </c>
      <c r="I234" s="6">
        <v>159995.67000000001</v>
      </c>
      <c r="J234" s="6">
        <v>159725.69</v>
      </c>
      <c r="K234" s="112"/>
    </row>
    <row r="235" spans="1:11" s="41" customFormat="1" ht="68.150000000000006" customHeight="1" x14ac:dyDescent="0.45">
      <c r="A235" s="56"/>
      <c r="B235" s="56"/>
      <c r="C235" s="36"/>
      <c r="D235" s="66"/>
      <c r="E235" s="44" t="s">
        <v>627</v>
      </c>
      <c r="F235" s="21">
        <v>2020</v>
      </c>
      <c r="G235" s="40"/>
      <c r="H235" s="59"/>
      <c r="I235" s="6">
        <v>49266</v>
      </c>
      <c r="J235" s="6"/>
      <c r="K235" s="112"/>
    </row>
    <row r="236" spans="1:11" s="41" customFormat="1" ht="86.15" customHeight="1" x14ac:dyDescent="0.45">
      <c r="A236" s="56"/>
      <c r="B236" s="56"/>
      <c r="C236" s="36"/>
      <c r="D236" s="66"/>
      <c r="E236" s="44" t="s">
        <v>451</v>
      </c>
      <c r="F236" s="21">
        <v>2020</v>
      </c>
      <c r="G236" s="40"/>
      <c r="H236" s="59"/>
      <c r="I236" s="6">
        <v>206000</v>
      </c>
      <c r="J236" s="6">
        <v>189252.82</v>
      </c>
      <c r="K236" s="112"/>
    </row>
    <row r="237" spans="1:11" s="41" customFormat="1" ht="81" customHeight="1" x14ac:dyDescent="0.45">
      <c r="A237" s="56"/>
      <c r="B237" s="56"/>
      <c r="C237" s="36"/>
      <c r="D237" s="66"/>
      <c r="E237" s="44" t="s">
        <v>452</v>
      </c>
      <c r="F237" s="21">
        <v>2020</v>
      </c>
      <c r="G237" s="40"/>
      <c r="H237" s="59"/>
      <c r="I237" s="6">
        <v>270900</v>
      </c>
      <c r="J237" s="6">
        <v>263404.64</v>
      </c>
      <c r="K237" s="112"/>
    </row>
    <row r="238" spans="1:11" s="41" customFormat="1" ht="80.5" customHeight="1" x14ac:dyDescent="0.45">
      <c r="A238" s="56"/>
      <c r="B238" s="56"/>
      <c r="C238" s="36"/>
      <c r="D238" s="66"/>
      <c r="E238" s="44" t="s">
        <v>342</v>
      </c>
      <c r="F238" s="21" t="s">
        <v>49</v>
      </c>
      <c r="G238" s="40">
        <v>286442</v>
      </c>
      <c r="H238" s="59">
        <v>10.241846516921404</v>
      </c>
      <c r="I238" s="6">
        <v>257105.05</v>
      </c>
      <c r="J238" s="6">
        <v>256834.04</v>
      </c>
      <c r="K238" s="112">
        <v>48</v>
      </c>
    </row>
    <row r="239" spans="1:11" s="41" customFormat="1" ht="79.5" customHeight="1" x14ac:dyDescent="0.45">
      <c r="A239" s="56"/>
      <c r="B239" s="56"/>
      <c r="C239" s="36"/>
      <c r="D239" s="66"/>
      <c r="E239" s="44" t="s">
        <v>441</v>
      </c>
      <c r="F239" s="21">
        <v>2020</v>
      </c>
      <c r="G239" s="40"/>
      <c r="H239" s="59"/>
      <c r="I239" s="6">
        <v>40000</v>
      </c>
      <c r="J239" s="6"/>
      <c r="K239" s="112"/>
    </row>
    <row r="240" spans="1:11" s="41" customFormat="1" ht="79.5" customHeight="1" x14ac:dyDescent="0.45">
      <c r="A240" s="56"/>
      <c r="B240" s="56"/>
      <c r="C240" s="36"/>
      <c r="D240" s="66"/>
      <c r="E240" s="44" t="s">
        <v>597</v>
      </c>
      <c r="F240" s="21">
        <v>2020</v>
      </c>
      <c r="G240" s="40"/>
      <c r="H240" s="59"/>
      <c r="I240" s="6">
        <v>190000</v>
      </c>
      <c r="J240" s="6">
        <v>2835</v>
      </c>
      <c r="K240" s="112"/>
    </row>
    <row r="241" spans="1:11" s="41" customFormat="1" ht="79.5" customHeight="1" x14ac:dyDescent="0.45">
      <c r="A241" s="56"/>
      <c r="B241" s="56"/>
      <c r="C241" s="36"/>
      <c r="D241" s="66"/>
      <c r="E241" s="44" t="s">
        <v>602</v>
      </c>
      <c r="F241" s="21"/>
      <c r="G241" s="40"/>
      <c r="H241" s="59"/>
      <c r="I241" s="6">
        <v>361500</v>
      </c>
      <c r="J241" s="6"/>
      <c r="K241" s="112"/>
    </row>
    <row r="242" spans="1:11" s="41" customFormat="1" ht="28.5" customHeight="1" x14ac:dyDescent="0.45">
      <c r="A242" s="56"/>
      <c r="B242" s="56"/>
      <c r="C242" s="36"/>
      <c r="D242" s="69"/>
      <c r="E242" s="44" t="s">
        <v>195</v>
      </c>
      <c r="F242" s="21">
        <v>2020</v>
      </c>
      <c r="G242" s="56"/>
      <c r="H242" s="56"/>
      <c r="I242" s="6">
        <v>2054119.75</v>
      </c>
      <c r="J242" s="6"/>
      <c r="K242" s="112"/>
    </row>
    <row r="243" spans="1:11" s="41" customFormat="1" ht="50.5" customHeight="1" x14ac:dyDescent="0.45">
      <c r="A243" s="56"/>
      <c r="B243" s="56"/>
      <c r="C243" s="36"/>
      <c r="D243" s="69"/>
      <c r="E243" s="44" t="s">
        <v>196</v>
      </c>
      <c r="F243" s="21">
        <v>2020</v>
      </c>
      <c r="G243" s="56"/>
      <c r="H243" s="56"/>
      <c r="I243" s="6">
        <v>29233.690000000002</v>
      </c>
      <c r="J243" s="6"/>
      <c r="K243" s="112"/>
    </row>
    <row r="244" spans="1:11" s="20" customFormat="1" ht="69.650000000000006" customHeight="1" x14ac:dyDescent="0.45">
      <c r="A244" s="3"/>
      <c r="B244" s="3"/>
      <c r="C244" s="28"/>
      <c r="D244" s="66"/>
      <c r="E244" s="31" t="s">
        <v>182</v>
      </c>
      <c r="F244" s="3"/>
      <c r="G244" s="3"/>
      <c r="H244" s="3"/>
      <c r="I244" s="5">
        <f t="shared" ref="I244:J244" si="46">SUM(I245:I252)</f>
        <v>2311784.2400000002</v>
      </c>
      <c r="J244" s="5">
        <f t="shared" si="46"/>
        <v>1705297.8699999999</v>
      </c>
      <c r="K244" s="112"/>
    </row>
    <row r="245" spans="1:11" s="41" customFormat="1" ht="72" customHeight="1" x14ac:dyDescent="0.45">
      <c r="A245" s="56"/>
      <c r="B245" s="56"/>
      <c r="C245" s="36"/>
      <c r="D245" s="66"/>
      <c r="E245" s="44" t="s">
        <v>296</v>
      </c>
      <c r="F245" s="21" t="s">
        <v>48</v>
      </c>
      <c r="G245" s="40">
        <v>286976</v>
      </c>
      <c r="H245" s="59">
        <v>31</v>
      </c>
      <c r="I245" s="6">
        <v>197274</v>
      </c>
      <c r="J245" s="6">
        <v>197274</v>
      </c>
      <c r="K245" s="112"/>
    </row>
    <row r="246" spans="1:11" s="41" customFormat="1" ht="81" customHeight="1" x14ac:dyDescent="0.45">
      <c r="A246" s="56"/>
      <c r="B246" s="56"/>
      <c r="C246" s="36"/>
      <c r="D246" s="66"/>
      <c r="E246" s="44" t="s">
        <v>198</v>
      </c>
      <c r="F246" s="21" t="s">
        <v>199</v>
      </c>
      <c r="G246" s="40">
        <v>317195</v>
      </c>
      <c r="H246" s="59">
        <v>30</v>
      </c>
      <c r="I246" s="6">
        <v>221518.7</v>
      </c>
      <c r="J246" s="6">
        <v>221518.7</v>
      </c>
      <c r="K246" s="112"/>
    </row>
    <row r="247" spans="1:11" s="41" customFormat="1" ht="74.150000000000006" customHeight="1" x14ac:dyDescent="0.45">
      <c r="A247" s="56"/>
      <c r="B247" s="56"/>
      <c r="C247" s="36"/>
      <c r="D247" s="66"/>
      <c r="E247" s="44" t="s">
        <v>203</v>
      </c>
      <c r="F247" s="21" t="s">
        <v>204</v>
      </c>
      <c r="G247" s="40">
        <v>580757</v>
      </c>
      <c r="H247" s="59">
        <v>59</v>
      </c>
      <c r="I247" s="6">
        <v>239144.92</v>
      </c>
      <c r="J247" s="6">
        <v>217829.54</v>
      </c>
      <c r="K247" s="112"/>
    </row>
    <row r="248" spans="1:11" s="41" customFormat="1" ht="67.5" customHeight="1" x14ac:dyDescent="0.45">
      <c r="A248" s="56"/>
      <c r="B248" s="56"/>
      <c r="C248" s="36"/>
      <c r="D248" s="66"/>
      <c r="E248" s="44" t="s">
        <v>197</v>
      </c>
      <c r="F248" s="21" t="s">
        <v>49</v>
      </c>
      <c r="G248" s="40">
        <v>580844</v>
      </c>
      <c r="H248" s="59">
        <v>32</v>
      </c>
      <c r="I248" s="6">
        <v>396522.45</v>
      </c>
      <c r="J248" s="6">
        <v>396522.45</v>
      </c>
      <c r="K248" s="112">
        <v>49</v>
      </c>
    </row>
    <row r="249" spans="1:11" s="41" customFormat="1" ht="85.5" customHeight="1" x14ac:dyDescent="0.45">
      <c r="A249" s="56"/>
      <c r="B249" s="56"/>
      <c r="C249" s="36"/>
      <c r="D249" s="66"/>
      <c r="E249" s="44" t="s">
        <v>293</v>
      </c>
      <c r="F249" s="21" t="s">
        <v>52</v>
      </c>
      <c r="G249" s="40">
        <v>343000</v>
      </c>
      <c r="H249" s="59">
        <v>30</v>
      </c>
      <c r="I249" s="6">
        <v>239551.96</v>
      </c>
      <c r="J249" s="6">
        <v>239551.96</v>
      </c>
      <c r="K249" s="112"/>
    </row>
    <row r="250" spans="1:11" s="41" customFormat="1" ht="85.5" customHeight="1" x14ac:dyDescent="0.45">
      <c r="A250" s="56"/>
      <c r="B250" s="56"/>
      <c r="C250" s="36"/>
      <c r="D250" s="66"/>
      <c r="E250" s="44" t="s">
        <v>294</v>
      </c>
      <c r="F250" s="21" t="s">
        <v>202</v>
      </c>
      <c r="G250" s="40">
        <v>398376</v>
      </c>
      <c r="H250" s="59">
        <v>32</v>
      </c>
      <c r="I250" s="6">
        <v>272802.8</v>
      </c>
      <c r="J250" s="6">
        <v>272802.8</v>
      </c>
      <c r="K250" s="112"/>
    </row>
    <row r="251" spans="1:11" s="41" customFormat="1" ht="72.650000000000006" customHeight="1" x14ac:dyDescent="0.45">
      <c r="A251" s="56"/>
      <c r="B251" s="56"/>
      <c r="C251" s="36"/>
      <c r="D251" s="66"/>
      <c r="E251" s="70" t="s">
        <v>200</v>
      </c>
      <c r="F251" s="21" t="s">
        <v>201</v>
      </c>
      <c r="G251" s="40">
        <v>228840.65</v>
      </c>
      <c r="H251" s="59">
        <v>30</v>
      </c>
      <c r="I251" s="6">
        <v>159798.42000000001</v>
      </c>
      <c r="J251" s="6">
        <v>159798.42000000001</v>
      </c>
      <c r="K251" s="112"/>
    </row>
    <row r="252" spans="1:11" s="41" customFormat="1" ht="65.150000000000006" customHeight="1" x14ac:dyDescent="0.45">
      <c r="A252" s="56"/>
      <c r="B252" s="56"/>
      <c r="C252" s="36"/>
      <c r="D252" s="66"/>
      <c r="E252" s="44" t="s">
        <v>205</v>
      </c>
      <c r="F252" s="21">
        <v>2020</v>
      </c>
      <c r="G252" s="56"/>
      <c r="H252" s="56"/>
      <c r="I252" s="6">
        <v>585170.99</v>
      </c>
      <c r="J252" s="6"/>
      <c r="K252" s="112"/>
    </row>
    <row r="253" spans="1:11" s="20" customFormat="1" ht="71.5" customHeight="1" x14ac:dyDescent="0.45">
      <c r="A253" s="3">
        <v>1216013</v>
      </c>
      <c r="B253" s="3">
        <v>6013</v>
      </c>
      <c r="C253" s="28" t="s">
        <v>162</v>
      </c>
      <c r="D253" s="22" t="s">
        <v>163</v>
      </c>
      <c r="E253" s="3"/>
      <c r="F253" s="3"/>
      <c r="G253" s="3"/>
      <c r="H253" s="3"/>
      <c r="I253" s="4">
        <f t="shared" ref="I253:J253" si="47">I254+I256</f>
        <v>1721000</v>
      </c>
      <c r="J253" s="4">
        <f t="shared" si="47"/>
        <v>0</v>
      </c>
      <c r="K253" s="112"/>
    </row>
    <row r="254" spans="1:11" s="20" customFormat="1" ht="23.5" customHeight="1" x14ac:dyDescent="0.45">
      <c r="A254" s="3"/>
      <c r="B254" s="3"/>
      <c r="C254" s="28"/>
      <c r="D254" s="66"/>
      <c r="E254" s="31" t="s">
        <v>179</v>
      </c>
      <c r="F254" s="3"/>
      <c r="G254" s="3"/>
      <c r="H254" s="3"/>
      <c r="I254" s="5">
        <f t="shared" ref="I254:J254" si="48">I255</f>
        <v>21000</v>
      </c>
      <c r="J254" s="5">
        <f t="shared" si="48"/>
        <v>0</v>
      </c>
      <c r="K254" s="112"/>
    </row>
    <row r="255" spans="1:11" s="23" customFormat="1" ht="75" customHeight="1" x14ac:dyDescent="0.45">
      <c r="A255" s="21"/>
      <c r="B255" s="21"/>
      <c r="C255" s="43"/>
      <c r="D255" s="68"/>
      <c r="E255" s="44" t="s">
        <v>295</v>
      </c>
      <c r="F255" s="21" t="s">
        <v>49</v>
      </c>
      <c r="G255" s="40">
        <v>4203383</v>
      </c>
      <c r="H255" s="21">
        <v>3.1</v>
      </c>
      <c r="I255" s="6">
        <v>21000</v>
      </c>
      <c r="J255" s="6"/>
      <c r="K255" s="112"/>
    </row>
    <row r="256" spans="1:11" s="20" customFormat="1" ht="67.5" customHeight="1" x14ac:dyDescent="0.45">
      <c r="A256" s="3"/>
      <c r="B256" s="3"/>
      <c r="C256" s="28"/>
      <c r="D256" s="66"/>
      <c r="E256" s="31" t="s">
        <v>182</v>
      </c>
      <c r="F256" s="3"/>
      <c r="G256" s="3"/>
      <c r="H256" s="3"/>
      <c r="I256" s="5">
        <v>1700000</v>
      </c>
      <c r="J256" s="5"/>
      <c r="K256" s="112"/>
    </row>
    <row r="257" spans="1:11" s="20" customFormat="1" ht="64.5" customHeight="1" x14ac:dyDescent="0.45">
      <c r="A257" s="3">
        <v>1216015</v>
      </c>
      <c r="B257" s="3">
        <v>6015</v>
      </c>
      <c r="C257" s="28" t="s">
        <v>162</v>
      </c>
      <c r="D257" s="22" t="s">
        <v>164</v>
      </c>
      <c r="E257" s="3"/>
      <c r="F257" s="3"/>
      <c r="G257" s="3"/>
      <c r="H257" s="3"/>
      <c r="I257" s="4">
        <f t="shared" ref="I257:J257" si="49">I258+I283</f>
        <v>13358448.83</v>
      </c>
      <c r="J257" s="4">
        <f t="shared" si="49"/>
        <v>3603943.8099999996</v>
      </c>
      <c r="K257" s="112"/>
    </row>
    <row r="258" spans="1:11" s="20" customFormat="1" ht="46" customHeight="1" x14ac:dyDescent="0.45">
      <c r="A258" s="3"/>
      <c r="B258" s="3"/>
      <c r="C258" s="28"/>
      <c r="D258" s="66"/>
      <c r="E258" s="31" t="s">
        <v>183</v>
      </c>
      <c r="F258" s="3"/>
      <c r="G258" s="3"/>
      <c r="H258" s="3"/>
      <c r="I258" s="5">
        <f t="shared" ref="I258:J258" si="50">SUM(I259:I282)</f>
        <v>4711349.5299999993</v>
      </c>
      <c r="J258" s="5">
        <f t="shared" si="50"/>
        <v>2898663.15</v>
      </c>
      <c r="K258" s="112"/>
    </row>
    <row r="259" spans="1:11" s="41" customFormat="1" ht="68.150000000000006" customHeight="1" x14ac:dyDescent="0.45">
      <c r="A259" s="56"/>
      <c r="B259" s="56"/>
      <c r="C259" s="36"/>
      <c r="D259" s="66"/>
      <c r="E259" s="44" t="s">
        <v>374</v>
      </c>
      <c r="F259" s="21" t="s">
        <v>49</v>
      </c>
      <c r="G259" s="40">
        <v>380000</v>
      </c>
      <c r="H259" s="71"/>
      <c r="I259" s="6">
        <v>380000</v>
      </c>
      <c r="J259" s="6">
        <v>339856.93</v>
      </c>
      <c r="K259" s="112">
        <v>50</v>
      </c>
    </row>
    <row r="260" spans="1:11" s="41" customFormat="1" ht="81" customHeight="1" x14ac:dyDescent="0.45">
      <c r="A260" s="56"/>
      <c r="B260" s="56"/>
      <c r="C260" s="36"/>
      <c r="D260" s="66"/>
      <c r="E260" s="44" t="s">
        <v>351</v>
      </c>
      <c r="F260" s="21" t="s">
        <v>49</v>
      </c>
      <c r="G260" s="40">
        <v>32698</v>
      </c>
      <c r="H260" s="71">
        <v>13.496849960242219</v>
      </c>
      <c r="I260" s="6">
        <v>28284.799999999999</v>
      </c>
      <c r="J260" s="6">
        <v>28284.799999999999</v>
      </c>
      <c r="K260" s="112"/>
    </row>
    <row r="261" spans="1:11" s="41" customFormat="1" ht="65.150000000000006" customHeight="1" x14ac:dyDescent="0.45">
      <c r="A261" s="56"/>
      <c r="B261" s="56"/>
      <c r="C261" s="36"/>
      <c r="D261" s="66"/>
      <c r="E261" s="44" t="s">
        <v>454</v>
      </c>
      <c r="F261" s="21">
        <v>2020</v>
      </c>
      <c r="G261" s="40"/>
      <c r="H261" s="71"/>
      <c r="I261" s="6">
        <v>500000</v>
      </c>
      <c r="J261" s="6"/>
      <c r="K261" s="112"/>
    </row>
    <row r="262" spans="1:11" s="41" customFormat="1" ht="97.5" customHeight="1" x14ac:dyDescent="0.45">
      <c r="A262" s="56"/>
      <c r="B262" s="56"/>
      <c r="C262" s="36"/>
      <c r="D262" s="66"/>
      <c r="E262" s="44" t="s">
        <v>579</v>
      </c>
      <c r="F262" s="21" t="s">
        <v>49</v>
      </c>
      <c r="G262" s="40">
        <v>976698</v>
      </c>
      <c r="H262" s="59"/>
      <c r="I262" s="6">
        <v>976698</v>
      </c>
      <c r="J262" s="6">
        <v>635802.18000000005</v>
      </c>
      <c r="K262" s="112"/>
    </row>
    <row r="263" spans="1:11" s="41" customFormat="1" ht="97.5" customHeight="1" x14ac:dyDescent="0.45">
      <c r="A263" s="56"/>
      <c r="B263" s="56"/>
      <c r="C263" s="36"/>
      <c r="D263" s="66"/>
      <c r="E263" s="44" t="s">
        <v>498</v>
      </c>
      <c r="F263" s="21">
        <v>2020</v>
      </c>
      <c r="G263" s="40"/>
      <c r="H263" s="59"/>
      <c r="I263" s="6">
        <v>9000</v>
      </c>
      <c r="J263" s="6"/>
      <c r="K263" s="112"/>
    </row>
    <row r="264" spans="1:11" s="41" customFormat="1" ht="97.5" customHeight="1" x14ac:dyDescent="0.45">
      <c r="A264" s="56"/>
      <c r="B264" s="56"/>
      <c r="C264" s="36"/>
      <c r="D264" s="66"/>
      <c r="E264" s="44" t="s">
        <v>500</v>
      </c>
      <c r="F264" s="21">
        <v>2020</v>
      </c>
      <c r="G264" s="40"/>
      <c r="H264" s="59"/>
      <c r="I264" s="6">
        <v>9000</v>
      </c>
      <c r="J264" s="6"/>
      <c r="K264" s="112"/>
    </row>
    <row r="265" spans="1:11" s="41" customFormat="1" ht="97.5" customHeight="1" x14ac:dyDescent="0.45">
      <c r="A265" s="56"/>
      <c r="B265" s="56"/>
      <c r="C265" s="36"/>
      <c r="D265" s="66"/>
      <c r="E265" s="44" t="s">
        <v>499</v>
      </c>
      <c r="F265" s="21">
        <v>2020</v>
      </c>
      <c r="G265" s="40"/>
      <c r="H265" s="59"/>
      <c r="I265" s="6">
        <v>9000</v>
      </c>
      <c r="J265" s="6"/>
      <c r="K265" s="112"/>
    </row>
    <row r="266" spans="1:11" s="41" customFormat="1" ht="83.15" customHeight="1" x14ac:dyDescent="0.45">
      <c r="A266" s="56"/>
      <c r="B266" s="56"/>
      <c r="C266" s="36"/>
      <c r="D266" s="66"/>
      <c r="E266" s="44" t="s">
        <v>345</v>
      </c>
      <c r="F266" s="21" t="s">
        <v>49</v>
      </c>
      <c r="G266" s="40">
        <v>395435</v>
      </c>
      <c r="H266" s="59">
        <v>7.1684170596937529</v>
      </c>
      <c r="I266" s="6">
        <v>367088.57</v>
      </c>
      <c r="J266" s="6">
        <v>366208.77</v>
      </c>
      <c r="K266" s="112"/>
    </row>
    <row r="267" spans="1:11" s="41" customFormat="1" ht="78.650000000000006" customHeight="1" x14ac:dyDescent="0.45">
      <c r="A267" s="56"/>
      <c r="B267" s="56"/>
      <c r="C267" s="36"/>
      <c r="D267" s="66"/>
      <c r="E267" s="44" t="s">
        <v>346</v>
      </c>
      <c r="F267" s="21" t="s">
        <v>49</v>
      </c>
      <c r="G267" s="40">
        <v>61087</v>
      </c>
      <c r="H267" s="71">
        <v>10.30901828539624</v>
      </c>
      <c r="I267" s="6">
        <v>54789.53</v>
      </c>
      <c r="J267" s="6">
        <v>54789.53</v>
      </c>
      <c r="K267" s="112">
        <v>51</v>
      </c>
    </row>
    <row r="268" spans="1:11" s="41" customFormat="1" ht="90" customHeight="1" x14ac:dyDescent="0.45">
      <c r="A268" s="56"/>
      <c r="B268" s="56"/>
      <c r="C268" s="36"/>
      <c r="D268" s="66"/>
      <c r="E268" s="44" t="s">
        <v>347</v>
      </c>
      <c r="F268" s="21" t="s">
        <v>49</v>
      </c>
      <c r="G268" s="40">
        <v>389633</v>
      </c>
      <c r="H268" s="71">
        <v>14.594012827455586</v>
      </c>
      <c r="I268" s="6">
        <v>332769.90999999997</v>
      </c>
      <c r="J268" s="6">
        <v>332769.90999999997</v>
      </c>
      <c r="K268" s="112"/>
    </row>
    <row r="269" spans="1:11" s="41" customFormat="1" ht="93.65" customHeight="1" x14ac:dyDescent="0.45">
      <c r="A269" s="56"/>
      <c r="B269" s="56"/>
      <c r="C269" s="36"/>
      <c r="D269" s="66"/>
      <c r="E269" s="44" t="s">
        <v>533</v>
      </c>
      <c r="F269" s="21">
        <v>2020</v>
      </c>
      <c r="G269" s="40"/>
      <c r="H269" s="71"/>
      <c r="I269" s="6">
        <v>25000</v>
      </c>
      <c r="J269" s="6"/>
      <c r="K269" s="112"/>
    </row>
    <row r="270" spans="1:11" s="41" customFormat="1" ht="93.65" customHeight="1" x14ac:dyDescent="0.45">
      <c r="A270" s="56"/>
      <c r="B270" s="56"/>
      <c r="C270" s="36"/>
      <c r="D270" s="66"/>
      <c r="E270" s="44" t="s">
        <v>534</v>
      </c>
      <c r="F270" s="21">
        <v>2020</v>
      </c>
      <c r="G270" s="40"/>
      <c r="H270" s="71"/>
      <c r="I270" s="6">
        <v>25000</v>
      </c>
      <c r="J270" s="6"/>
      <c r="K270" s="112"/>
    </row>
    <row r="271" spans="1:11" s="41" customFormat="1" ht="93.65" customHeight="1" x14ac:dyDescent="0.45">
      <c r="A271" s="56"/>
      <c r="B271" s="56"/>
      <c r="C271" s="36"/>
      <c r="D271" s="66"/>
      <c r="E271" s="44" t="s">
        <v>535</v>
      </c>
      <c r="F271" s="21">
        <v>2020</v>
      </c>
      <c r="G271" s="40"/>
      <c r="H271" s="71"/>
      <c r="I271" s="6">
        <v>25000</v>
      </c>
      <c r="J271" s="6"/>
      <c r="K271" s="112"/>
    </row>
    <row r="272" spans="1:11" s="41" customFormat="1" ht="93.65" customHeight="1" x14ac:dyDescent="0.45">
      <c r="A272" s="56"/>
      <c r="B272" s="56"/>
      <c r="C272" s="36"/>
      <c r="D272" s="66"/>
      <c r="E272" s="44" t="s">
        <v>536</v>
      </c>
      <c r="F272" s="21">
        <v>2020</v>
      </c>
      <c r="G272" s="40"/>
      <c r="H272" s="71"/>
      <c r="I272" s="6">
        <v>25000</v>
      </c>
      <c r="J272" s="6"/>
      <c r="K272" s="112"/>
    </row>
    <row r="273" spans="1:11" s="41" customFormat="1" ht="84.65" customHeight="1" x14ac:dyDescent="0.45">
      <c r="A273" s="56"/>
      <c r="B273" s="56"/>
      <c r="C273" s="36"/>
      <c r="D273" s="66"/>
      <c r="E273" s="44" t="s">
        <v>348</v>
      </c>
      <c r="F273" s="21" t="s">
        <v>49</v>
      </c>
      <c r="G273" s="40">
        <v>631355</v>
      </c>
      <c r="H273" s="71">
        <v>14.095611819024159</v>
      </c>
      <c r="I273" s="6">
        <v>542361.65</v>
      </c>
      <c r="J273" s="6">
        <v>542361.65</v>
      </c>
      <c r="K273" s="112"/>
    </row>
    <row r="274" spans="1:11" s="41" customFormat="1" ht="65.5" customHeight="1" x14ac:dyDescent="0.45">
      <c r="A274" s="56"/>
      <c r="B274" s="56"/>
      <c r="C274" s="36"/>
      <c r="D274" s="66"/>
      <c r="E274" s="44" t="s">
        <v>344</v>
      </c>
      <c r="F274" s="21" t="s">
        <v>49</v>
      </c>
      <c r="G274" s="40">
        <v>30217</v>
      </c>
      <c r="H274" s="59">
        <v>11.807922692524075</v>
      </c>
      <c r="I274" s="6">
        <v>26649</v>
      </c>
      <c r="J274" s="6">
        <v>26649</v>
      </c>
      <c r="K274" s="112"/>
    </row>
    <row r="275" spans="1:11" s="41" customFormat="1" ht="81.650000000000006" customHeight="1" x14ac:dyDescent="0.45">
      <c r="A275" s="56"/>
      <c r="B275" s="56"/>
      <c r="C275" s="36"/>
      <c r="D275" s="66"/>
      <c r="E275" s="44" t="s">
        <v>440</v>
      </c>
      <c r="F275" s="21">
        <v>2020</v>
      </c>
      <c r="G275" s="40"/>
      <c r="H275" s="71"/>
      <c r="I275" s="6">
        <v>17000</v>
      </c>
      <c r="J275" s="6"/>
      <c r="K275" s="112">
        <v>52</v>
      </c>
    </row>
    <row r="276" spans="1:11" s="41" customFormat="1" ht="78.650000000000006" customHeight="1" x14ac:dyDescent="0.45">
      <c r="A276" s="56"/>
      <c r="B276" s="56"/>
      <c r="C276" s="36"/>
      <c r="D276" s="66"/>
      <c r="E276" s="44" t="s">
        <v>349</v>
      </c>
      <c r="F276" s="21" t="s">
        <v>49</v>
      </c>
      <c r="G276" s="40">
        <v>471311</v>
      </c>
      <c r="H276" s="71">
        <v>4.1099443891612957</v>
      </c>
      <c r="I276" s="6">
        <v>451940.38</v>
      </c>
      <c r="J276" s="6">
        <v>451940.38</v>
      </c>
      <c r="K276" s="112"/>
    </row>
    <row r="277" spans="1:11" s="41" customFormat="1" ht="97.5" customHeight="1" x14ac:dyDescent="0.45">
      <c r="A277" s="56"/>
      <c r="B277" s="56"/>
      <c r="C277" s="36"/>
      <c r="D277" s="66"/>
      <c r="E277" s="44" t="s">
        <v>350</v>
      </c>
      <c r="F277" s="21" t="s">
        <v>49</v>
      </c>
      <c r="G277" s="40">
        <v>1151915</v>
      </c>
      <c r="H277" s="71">
        <v>31.699154017440527</v>
      </c>
      <c r="I277" s="6">
        <v>786767.69</v>
      </c>
      <c r="J277" s="6"/>
      <c r="K277" s="112"/>
    </row>
    <row r="278" spans="1:11" s="41" customFormat="1" ht="65.5" customHeight="1" x14ac:dyDescent="0.45">
      <c r="A278" s="56"/>
      <c r="B278" s="56"/>
      <c r="C278" s="36"/>
      <c r="D278" s="66"/>
      <c r="E278" s="44" t="s">
        <v>609</v>
      </c>
      <c r="F278" s="21">
        <v>2020</v>
      </c>
      <c r="G278" s="40"/>
      <c r="H278" s="71"/>
      <c r="I278" s="6">
        <v>24000</v>
      </c>
      <c r="J278" s="6">
        <v>24000</v>
      </c>
      <c r="K278" s="112"/>
    </row>
    <row r="279" spans="1:11" s="41" customFormat="1" ht="66.650000000000006" customHeight="1" x14ac:dyDescent="0.45">
      <c r="A279" s="56"/>
      <c r="B279" s="56"/>
      <c r="C279" s="36"/>
      <c r="D279" s="66"/>
      <c r="E279" s="44" t="s">
        <v>610</v>
      </c>
      <c r="F279" s="21">
        <v>2020</v>
      </c>
      <c r="G279" s="40"/>
      <c r="H279" s="71"/>
      <c r="I279" s="6">
        <v>24000</v>
      </c>
      <c r="J279" s="6">
        <v>24000</v>
      </c>
      <c r="K279" s="112"/>
    </row>
    <row r="280" spans="1:11" s="41" customFormat="1" ht="69" customHeight="1" x14ac:dyDescent="0.45">
      <c r="A280" s="56"/>
      <c r="B280" s="56"/>
      <c r="C280" s="36"/>
      <c r="D280" s="66"/>
      <c r="E280" s="44" t="s">
        <v>611</v>
      </c>
      <c r="F280" s="21">
        <v>2020</v>
      </c>
      <c r="G280" s="40"/>
      <c r="H280" s="71"/>
      <c r="I280" s="6">
        <v>24000</v>
      </c>
      <c r="J280" s="6">
        <v>24000</v>
      </c>
      <c r="K280" s="112"/>
    </row>
    <row r="281" spans="1:11" s="41" customFormat="1" ht="66" customHeight="1" x14ac:dyDescent="0.45">
      <c r="A281" s="56"/>
      <c r="B281" s="56"/>
      <c r="C281" s="36"/>
      <c r="D281" s="66"/>
      <c r="E281" s="44" t="s">
        <v>612</v>
      </c>
      <c r="F281" s="21">
        <v>2020</v>
      </c>
      <c r="G281" s="40"/>
      <c r="H281" s="71"/>
      <c r="I281" s="6">
        <v>24000</v>
      </c>
      <c r="J281" s="6">
        <v>24000</v>
      </c>
      <c r="K281" s="112"/>
    </row>
    <row r="282" spans="1:11" s="41" customFormat="1" ht="68.5" customHeight="1" x14ac:dyDescent="0.45">
      <c r="A282" s="56"/>
      <c r="B282" s="56"/>
      <c r="C282" s="36"/>
      <c r="D282" s="66"/>
      <c r="E282" s="44" t="s">
        <v>613</v>
      </c>
      <c r="F282" s="21">
        <v>2020</v>
      </c>
      <c r="G282" s="40"/>
      <c r="H282" s="71"/>
      <c r="I282" s="6">
        <v>24000</v>
      </c>
      <c r="J282" s="6">
        <v>24000</v>
      </c>
      <c r="K282" s="112"/>
    </row>
    <row r="283" spans="1:11" s="20" customFormat="1" ht="63.65" customHeight="1" x14ac:dyDescent="0.45">
      <c r="A283" s="3"/>
      <c r="B283" s="3"/>
      <c r="C283" s="28"/>
      <c r="D283" s="66"/>
      <c r="E283" s="31" t="s">
        <v>182</v>
      </c>
      <c r="F283" s="3"/>
      <c r="G283" s="3"/>
      <c r="H283" s="3"/>
      <c r="I283" s="5">
        <f t="shared" ref="I283:J283" si="51">SUM(I284:I298)</f>
        <v>8647099.3000000007</v>
      </c>
      <c r="J283" s="5">
        <f t="shared" si="51"/>
        <v>705280.65999999992</v>
      </c>
      <c r="K283" s="112"/>
    </row>
    <row r="284" spans="1:11" s="41" customFormat="1" ht="95.15" customHeight="1" x14ac:dyDescent="0.45">
      <c r="A284" s="56"/>
      <c r="B284" s="56"/>
      <c r="C284" s="36"/>
      <c r="D284" s="66"/>
      <c r="E284" s="44" t="s">
        <v>194</v>
      </c>
      <c r="F284" s="21" t="s">
        <v>52</v>
      </c>
      <c r="G284" s="40">
        <v>559396</v>
      </c>
      <c r="H284" s="71">
        <v>56</v>
      </c>
      <c r="I284" s="6">
        <v>246462.33</v>
      </c>
      <c r="J284" s="6">
        <v>246462.33</v>
      </c>
      <c r="K284" s="112">
        <v>53</v>
      </c>
    </row>
    <row r="285" spans="1:11" s="41" customFormat="1" ht="87" customHeight="1" x14ac:dyDescent="0.45">
      <c r="A285" s="56"/>
      <c r="B285" s="56"/>
      <c r="C285" s="36"/>
      <c r="D285" s="66"/>
      <c r="E285" s="44" t="s">
        <v>193</v>
      </c>
      <c r="F285" s="21" t="s">
        <v>49</v>
      </c>
      <c r="G285" s="40">
        <v>312005</v>
      </c>
      <c r="H285" s="71">
        <v>54</v>
      </c>
      <c r="I285" s="6">
        <v>142746.97</v>
      </c>
      <c r="J285" s="6">
        <v>142746.63</v>
      </c>
      <c r="K285" s="112"/>
    </row>
    <row r="286" spans="1:11" s="41" customFormat="1" ht="83.15" customHeight="1" x14ac:dyDescent="0.45">
      <c r="A286" s="56"/>
      <c r="B286" s="56"/>
      <c r="C286" s="36"/>
      <c r="D286" s="66"/>
      <c r="E286" s="44" t="s">
        <v>191</v>
      </c>
      <c r="F286" s="21" t="s">
        <v>49</v>
      </c>
      <c r="G286" s="40">
        <v>135116</v>
      </c>
      <c r="H286" s="71">
        <v>36</v>
      </c>
      <c r="I286" s="6">
        <v>86499.6</v>
      </c>
      <c r="J286" s="6">
        <v>86499.6</v>
      </c>
      <c r="K286" s="112"/>
    </row>
    <row r="287" spans="1:11" s="41" customFormat="1" ht="85" customHeight="1" x14ac:dyDescent="0.45">
      <c r="A287" s="56"/>
      <c r="B287" s="56"/>
      <c r="C287" s="36"/>
      <c r="D287" s="66"/>
      <c r="E287" s="44" t="s">
        <v>463</v>
      </c>
      <c r="F287" s="21">
        <v>2020</v>
      </c>
      <c r="G287" s="40"/>
      <c r="H287" s="71"/>
      <c r="I287" s="6">
        <v>688000</v>
      </c>
      <c r="J287" s="6"/>
      <c r="K287" s="112"/>
    </row>
    <row r="288" spans="1:11" s="41" customFormat="1" ht="85" customHeight="1" x14ac:dyDescent="0.45">
      <c r="A288" s="56"/>
      <c r="B288" s="56"/>
      <c r="C288" s="36"/>
      <c r="D288" s="66"/>
      <c r="E288" s="44" t="s">
        <v>455</v>
      </c>
      <c r="F288" s="21">
        <v>2020</v>
      </c>
      <c r="G288" s="40"/>
      <c r="H288" s="71"/>
      <c r="I288" s="6">
        <v>680000</v>
      </c>
      <c r="J288" s="6"/>
      <c r="K288" s="112"/>
    </row>
    <row r="289" spans="1:11" s="41" customFormat="1" ht="70" customHeight="1" x14ac:dyDescent="0.45">
      <c r="A289" s="56"/>
      <c r="B289" s="56"/>
      <c r="C289" s="36"/>
      <c r="D289" s="66"/>
      <c r="E289" s="44" t="s">
        <v>464</v>
      </c>
      <c r="F289" s="21">
        <v>2020</v>
      </c>
      <c r="G289" s="40"/>
      <c r="H289" s="71"/>
      <c r="I289" s="6">
        <v>688818.3</v>
      </c>
      <c r="J289" s="6"/>
      <c r="K289" s="112"/>
    </row>
    <row r="290" spans="1:11" s="41" customFormat="1" ht="65.5" customHeight="1" x14ac:dyDescent="0.45">
      <c r="A290" s="56"/>
      <c r="B290" s="56"/>
      <c r="C290" s="36"/>
      <c r="D290" s="66"/>
      <c r="E290" s="44" t="s">
        <v>465</v>
      </c>
      <c r="F290" s="21">
        <v>2020</v>
      </c>
      <c r="G290" s="40"/>
      <c r="H290" s="71"/>
      <c r="I290" s="6">
        <v>720000</v>
      </c>
      <c r="J290" s="6"/>
      <c r="K290" s="112"/>
    </row>
    <row r="291" spans="1:11" s="41" customFormat="1" ht="84.65" customHeight="1" x14ac:dyDescent="0.45">
      <c r="A291" s="56"/>
      <c r="B291" s="56"/>
      <c r="C291" s="36"/>
      <c r="D291" s="66"/>
      <c r="E291" s="44" t="s">
        <v>192</v>
      </c>
      <c r="F291" s="21" t="s">
        <v>49</v>
      </c>
      <c r="G291" s="40">
        <v>519721</v>
      </c>
      <c r="H291" s="71">
        <v>56</v>
      </c>
      <c r="I291" s="6">
        <v>229572.1</v>
      </c>
      <c r="J291" s="6">
        <v>229572.1</v>
      </c>
      <c r="K291" s="112"/>
    </row>
    <row r="292" spans="1:11" s="41" customFormat="1" ht="84" customHeight="1" x14ac:dyDescent="0.45">
      <c r="A292" s="56"/>
      <c r="B292" s="56"/>
      <c r="C292" s="36"/>
      <c r="D292" s="66"/>
      <c r="E292" s="44" t="s">
        <v>461</v>
      </c>
      <c r="F292" s="21">
        <v>2020</v>
      </c>
      <c r="G292" s="40"/>
      <c r="H292" s="71"/>
      <c r="I292" s="6">
        <v>740000</v>
      </c>
      <c r="J292" s="6"/>
      <c r="K292" s="112"/>
    </row>
    <row r="293" spans="1:11" s="41" customFormat="1" ht="64" customHeight="1" x14ac:dyDescent="0.45">
      <c r="A293" s="56"/>
      <c r="B293" s="56"/>
      <c r="C293" s="36"/>
      <c r="D293" s="66"/>
      <c r="E293" s="44" t="s">
        <v>462</v>
      </c>
      <c r="F293" s="21">
        <v>2020</v>
      </c>
      <c r="G293" s="40"/>
      <c r="H293" s="71"/>
      <c r="I293" s="6">
        <v>740000</v>
      </c>
      <c r="J293" s="6"/>
      <c r="K293" s="112">
        <v>54</v>
      </c>
    </row>
    <row r="294" spans="1:11" s="41" customFormat="1" ht="65.5" customHeight="1" x14ac:dyDescent="0.45">
      <c r="A294" s="56"/>
      <c r="B294" s="56"/>
      <c r="C294" s="36"/>
      <c r="D294" s="66"/>
      <c r="E294" s="44" t="s">
        <v>459</v>
      </c>
      <c r="F294" s="21">
        <v>2020</v>
      </c>
      <c r="G294" s="40"/>
      <c r="H294" s="71"/>
      <c r="I294" s="6">
        <v>730000</v>
      </c>
      <c r="J294" s="6"/>
      <c r="K294" s="112"/>
    </row>
    <row r="295" spans="1:11" s="41" customFormat="1" ht="72.650000000000006" customHeight="1" x14ac:dyDescent="0.45">
      <c r="A295" s="56"/>
      <c r="B295" s="56"/>
      <c r="C295" s="36"/>
      <c r="D295" s="66"/>
      <c r="E295" s="44" t="s">
        <v>460</v>
      </c>
      <c r="F295" s="21">
        <v>2020</v>
      </c>
      <c r="G295" s="40"/>
      <c r="H295" s="71"/>
      <c r="I295" s="6">
        <v>735000</v>
      </c>
      <c r="J295" s="6"/>
      <c r="K295" s="112"/>
    </row>
    <row r="296" spans="1:11" s="41" customFormat="1" ht="65.150000000000006" customHeight="1" x14ac:dyDescent="0.45">
      <c r="A296" s="56"/>
      <c r="B296" s="56"/>
      <c r="C296" s="36"/>
      <c r="D296" s="66"/>
      <c r="E296" s="44" t="s">
        <v>456</v>
      </c>
      <c r="F296" s="21">
        <v>2020</v>
      </c>
      <c r="G296" s="40"/>
      <c r="H296" s="71"/>
      <c r="I296" s="6">
        <v>740000</v>
      </c>
      <c r="J296" s="6"/>
      <c r="K296" s="112"/>
    </row>
    <row r="297" spans="1:11" s="41" customFormat="1" ht="62.5" customHeight="1" x14ac:dyDescent="0.45">
      <c r="A297" s="56"/>
      <c r="B297" s="56"/>
      <c r="C297" s="36"/>
      <c r="D297" s="66"/>
      <c r="E297" s="44" t="s">
        <v>457</v>
      </c>
      <c r="F297" s="21">
        <v>2020</v>
      </c>
      <c r="G297" s="40"/>
      <c r="H297" s="71"/>
      <c r="I297" s="6">
        <v>740000</v>
      </c>
      <c r="J297" s="6"/>
      <c r="K297" s="112"/>
    </row>
    <row r="298" spans="1:11" s="41" customFormat="1" ht="84" customHeight="1" x14ac:dyDescent="0.45">
      <c r="A298" s="56"/>
      <c r="B298" s="56"/>
      <c r="C298" s="36"/>
      <c r="D298" s="66"/>
      <c r="E298" s="44" t="s">
        <v>458</v>
      </c>
      <c r="F298" s="21">
        <v>2020</v>
      </c>
      <c r="G298" s="40"/>
      <c r="H298" s="71"/>
      <c r="I298" s="6">
        <v>740000</v>
      </c>
      <c r="J298" s="6"/>
      <c r="K298" s="112"/>
    </row>
    <row r="299" spans="1:11" s="20" customFormat="1" ht="116.15" customHeight="1" x14ac:dyDescent="0.45">
      <c r="A299" s="3">
        <v>1216020</v>
      </c>
      <c r="B299" s="3">
        <v>6020</v>
      </c>
      <c r="C299" s="28" t="s">
        <v>162</v>
      </c>
      <c r="D299" s="22" t="s">
        <v>607</v>
      </c>
      <c r="E299" s="31" t="s">
        <v>182</v>
      </c>
      <c r="F299" s="72"/>
      <c r="G299" s="72"/>
      <c r="H299" s="72"/>
      <c r="I299" s="4">
        <v>2000000</v>
      </c>
      <c r="J299" s="4">
        <v>599323.9</v>
      </c>
      <c r="K299" s="112"/>
    </row>
    <row r="300" spans="1:11" s="20" customFormat="1" ht="56.15" customHeight="1" x14ac:dyDescent="0.45">
      <c r="A300" s="3">
        <v>1216030</v>
      </c>
      <c r="B300" s="3">
        <v>6030</v>
      </c>
      <c r="C300" s="28" t="s">
        <v>162</v>
      </c>
      <c r="D300" s="22" t="s">
        <v>165</v>
      </c>
      <c r="E300" s="72"/>
      <c r="F300" s="72"/>
      <c r="G300" s="72"/>
      <c r="H300" s="72"/>
      <c r="I300" s="4">
        <f t="shared" ref="I300:J300" si="52">I301+I303</f>
        <v>34361415.149999991</v>
      </c>
      <c r="J300" s="4">
        <f t="shared" si="52"/>
        <v>13309171.960000001</v>
      </c>
      <c r="K300" s="112"/>
    </row>
    <row r="301" spans="1:11" s="20" customFormat="1" ht="47.15" customHeight="1" x14ac:dyDescent="0.45">
      <c r="A301" s="3"/>
      <c r="B301" s="3"/>
      <c r="C301" s="28"/>
      <c r="D301" s="22"/>
      <c r="E301" s="31" t="s">
        <v>180</v>
      </c>
      <c r="F301" s="3"/>
      <c r="G301" s="3"/>
      <c r="H301" s="3"/>
      <c r="I301" s="5">
        <f t="shared" ref="I301:J301" si="53">I302</f>
        <v>31500</v>
      </c>
      <c r="J301" s="5">
        <f t="shared" si="53"/>
        <v>0</v>
      </c>
      <c r="K301" s="112"/>
    </row>
    <row r="302" spans="1:11" s="23" customFormat="1" ht="34.5" customHeight="1" x14ac:dyDescent="0.45">
      <c r="A302" s="21"/>
      <c r="B302" s="21"/>
      <c r="C302" s="43"/>
      <c r="D302" s="22"/>
      <c r="E302" s="44" t="s">
        <v>362</v>
      </c>
      <c r="F302" s="21">
        <v>2020</v>
      </c>
      <c r="G302" s="21"/>
      <c r="H302" s="21"/>
      <c r="I302" s="6">
        <v>31500</v>
      </c>
      <c r="J302" s="6"/>
      <c r="K302" s="112"/>
    </row>
    <row r="303" spans="1:11" s="20" customFormat="1" ht="48" customHeight="1" x14ac:dyDescent="0.45">
      <c r="A303" s="3"/>
      <c r="B303" s="3"/>
      <c r="C303" s="28"/>
      <c r="D303" s="22"/>
      <c r="E303" s="31" t="s">
        <v>179</v>
      </c>
      <c r="F303" s="3"/>
      <c r="G303" s="3"/>
      <c r="H303" s="3"/>
      <c r="I303" s="5">
        <f t="shared" ref="I303:J303" si="54">SUM(I304:I322)+I338+I367+I373</f>
        <v>34329915.149999991</v>
      </c>
      <c r="J303" s="5">
        <f t="shared" si="54"/>
        <v>13309171.960000001</v>
      </c>
      <c r="K303" s="112"/>
    </row>
    <row r="304" spans="1:11" s="41" customFormat="1" ht="76.5" customHeight="1" x14ac:dyDescent="0.45">
      <c r="A304" s="56"/>
      <c r="B304" s="56"/>
      <c r="C304" s="36"/>
      <c r="D304" s="66"/>
      <c r="E304" s="44" t="s">
        <v>208</v>
      </c>
      <c r="F304" s="21" t="s">
        <v>49</v>
      </c>
      <c r="G304" s="40">
        <v>1019404</v>
      </c>
      <c r="H304" s="71">
        <v>81</v>
      </c>
      <c r="I304" s="6">
        <v>101784.03</v>
      </c>
      <c r="J304" s="6">
        <v>101784.03</v>
      </c>
      <c r="K304" s="112">
        <v>55</v>
      </c>
    </row>
    <row r="305" spans="1:11" s="41" customFormat="1" ht="68.150000000000006" customHeight="1" x14ac:dyDescent="0.45">
      <c r="A305" s="56"/>
      <c r="B305" s="56"/>
      <c r="C305" s="36"/>
      <c r="D305" s="66"/>
      <c r="E305" s="44" t="s">
        <v>541</v>
      </c>
      <c r="F305" s="21" t="s">
        <v>49</v>
      </c>
      <c r="G305" s="40">
        <v>3499657</v>
      </c>
      <c r="H305" s="71"/>
      <c r="I305" s="6">
        <v>1277597.6499999999</v>
      </c>
      <c r="J305" s="6">
        <v>1277597.6499999999</v>
      </c>
      <c r="K305" s="112"/>
    </row>
    <row r="306" spans="1:11" s="41" customFormat="1" ht="68.150000000000006" customHeight="1" x14ac:dyDescent="0.45">
      <c r="A306" s="56"/>
      <c r="B306" s="56"/>
      <c r="C306" s="36"/>
      <c r="D306" s="66"/>
      <c r="E306" s="44" t="s">
        <v>542</v>
      </c>
      <c r="F306" s="21">
        <v>2020</v>
      </c>
      <c r="G306" s="40"/>
      <c r="H306" s="71"/>
      <c r="I306" s="6">
        <v>110000</v>
      </c>
      <c r="J306" s="6"/>
      <c r="K306" s="112"/>
    </row>
    <row r="307" spans="1:11" s="41" customFormat="1" ht="68.150000000000006" customHeight="1" x14ac:dyDescent="0.45">
      <c r="A307" s="56"/>
      <c r="B307" s="56"/>
      <c r="C307" s="36"/>
      <c r="D307" s="66"/>
      <c r="E307" s="44" t="s">
        <v>587</v>
      </c>
      <c r="F307" s="21">
        <v>2020</v>
      </c>
      <c r="G307" s="40"/>
      <c r="H307" s="71"/>
      <c r="I307" s="6">
        <v>163369.04</v>
      </c>
      <c r="J307" s="6"/>
      <c r="K307" s="112"/>
    </row>
    <row r="308" spans="1:11" s="41" customFormat="1" ht="59.15" customHeight="1" x14ac:dyDescent="0.45">
      <c r="A308" s="56"/>
      <c r="B308" s="56"/>
      <c r="C308" s="36"/>
      <c r="D308" s="69"/>
      <c r="E308" s="44" t="s">
        <v>364</v>
      </c>
      <c r="F308" s="21">
        <v>2020</v>
      </c>
      <c r="G308" s="21"/>
      <c r="H308" s="73"/>
      <c r="I308" s="6">
        <v>1500000</v>
      </c>
      <c r="J308" s="6">
        <v>1428391.35</v>
      </c>
      <c r="K308" s="112"/>
    </row>
    <row r="309" spans="1:11" s="41" customFormat="1" ht="42" customHeight="1" x14ac:dyDescent="0.45">
      <c r="A309" s="56"/>
      <c r="B309" s="56"/>
      <c r="C309" s="36"/>
      <c r="D309" s="66"/>
      <c r="E309" s="44" t="s">
        <v>206</v>
      </c>
      <c r="F309" s="21" t="s">
        <v>49</v>
      </c>
      <c r="G309" s="40">
        <v>1494248</v>
      </c>
      <c r="H309" s="71">
        <v>54</v>
      </c>
      <c r="I309" s="6">
        <v>606263.61</v>
      </c>
      <c r="J309" s="6">
        <v>606263.61</v>
      </c>
      <c r="K309" s="112"/>
    </row>
    <row r="310" spans="1:11" s="41" customFormat="1" ht="43.5" customHeight="1" x14ac:dyDescent="0.45">
      <c r="A310" s="56"/>
      <c r="B310" s="56"/>
      <c r="C310" s="36"/>
      <c r="D310" s="66"/>
      <c r="E310" s="44" t="s">
        <v>365</v>
      </c>
      <c r="F310" s="21" t="s">
        <v>49</v>
      </c>
      <c r="G310" s="40"/>
      <c r="H310" s="71"/>
      <c r="I310" s="6">
        <v>57444.57</v>
      </c>
      <c r="J310" s="6">
        <v>57444.57</v>
      </c>
      <c r="K310" s="112"/>
    </row>
    <row r="311" spans="1:11" s="41" customFormat="1" ht="72" x14ac:dyDescent="0.45">
      <c r="A311" s="56"/>
      <c r="B311" s="56"/>
      <c r="C311" s="36"/>
      <c r="D311" s="66"/>
      <c r="E311" s="44" t="s">
        <v>356</v>
      </c>
      <c r="F311" s="21" t="s">
        <v>39</v>
      </c>
      <c r="G311" s="40">
        <v>5604313</v>
      </c>
      <c r="H311" s="71">
        <v>33</v>
      </c>
      <c r="I311" s="6">
        <v>879943.74</v>
      </c>
      <c r="J311" s="6">
        <v>879943.74</v>
      </c>
      <c r="K311" s="112"/>
    </row>
    <row r="312" spans="1:11" s="41" customFormat="1" ht="69" customHeight="1" x14ac:dyDescent="0.45">
      <c r="A312" s="56"/>
      <c r="B312" s="56"/>
      <c r="C312" s="36"/>
      <c r="D312" s="66"/>
      <c r="E312" s="44" t="s">
        <v>510</v>
      </c>
      <c r="F312" s="21">
        <v>2020</v>
      </c>
      <c r="G312" s="40"/>
      <c r="H312" s="71"/>
      <c r="I312" s="6">
        <v>75000</v>
      </c>
      <c r="J312" s="6"/>
      <c r="K312" s="112"/>
    </row>
    <row r="313" spans="1:11" s="41" customFormat="1" ht="54" customHeight="1" x14ac:dyDescent="0.45">
      <c r="A313" s="56"/>
      <c r="B313" s="56"/>
      <c r="C313" s="36"/>
      <c r="D313" s="66"/>
      <c r="E313" s="44" t="s">
        <v>298</v>
      </c>
      <c r="F313" s="21" t="s">
        <v>49</v>
      </c>
      <c r="G313" s="40">
        <v>488984</v>
      </c>
      <c r="H313" s="71">
        <v>3.9</v>
      </c>
      <c r="I313" s="6">
        <v>470008.51</v>
      </c>
      <c r="J313" s="6">
        <v>470008.51</v>
      </c>
      <c r="K313" s="112"/>
    </row>
    <row r="314" spans="1:11" s="41" customFormat="1" ht="89.5" customHeight="1" x14ac:dyDescent="0.45">
      <c r="A314" s="56"/>
      <c r="B314" s="56"/>
      <c r="C314" s="36"/>
      <c r="D314" s="66"/>
      <c r="E314" s="44" t="s">
        <v>363</v>
      </c>
      <c r="F314" s="21" t="s">
        <v>49</v>
      </c>
      <c r="G314" s="40">
        <v>287958</v>
      </c>
      <c r="H314" s="71"/>
      <c r="I314" s="6">
        <v>197295</v>
      </c>
      <c r="J314" s="6">
        <v>20295</v>
      </c>
      <c r="K314" s="112"/>
    </row>
    <row r="315" spans="1:11" s="41" customFormat="1" ht="62.5" customHeight="1" x14ac:dyDescent="0.45">
      <c r="A315" s="56"/>
      <c r="B315" s="56"/>
      <c r="C315" s="36"/>
      <c r="D315" s="66"/>
      <c r="E315" s="44" t="s">
        <v>214</v>
      </c>
      <c r="F315" s="21" t="s">
        <v>49</v>
      </c>
      <c r="G315" s="40">
        <v>324741</v>
      </c>
      <c r="H315" s="71"/>
      <c r="I315" s="6">
        <v>34404.35</v>
      </c>
      <c r="J315" s="6">
        <v>34404.35</v>
      </c>
      <c r="K315" s="112">
        <v>56</v>
      </c>
    </row>
    <row r="316" spans="1:11" s="41" customFormat="1" ht="89.15" customHeight="1" x14ac:dyDescent="0.45">
      <c r="A316" s="56"/>
      <c r="B316" s="56"/>
      <c r="C316" s="36"/>
      <c r="D316" s="66"/>
      <c r="E316" s="44" t="s">
        <v>212</v>
      </c>
      <c r="F316" s="21" t="s">
        <v>49</v>
      </c>
      <c r="G316" s="40">
        <v>1936055</v>
      </c>
      <c r="H316" s="71">
        <v>43</v>
      </c>
      <c r="I316" s="6">
        <v>966426.57</v>
      </c>
      <c r="J316" s="6">
        <v>966425.57</v>
      </c>
      <c r="K316" s="112"/>
    </row>
    <row r="317" spans="1:11" s="41" customFormat="1" ht="71.150000000000006" customHeight="1" x14ac:dyDescent="0.45">
      <c r="A317" s="56"/>
      <c r="B317" s="56"/>
      <c r="C317" s="36"/>
      <c r="D317" s="66"/>
      <c r="E317" s="44" t="s">
        <v>556</v>
      </c>
      <c r="F317" s="21">
        <v>2020</v>
      </c>
      <c r="G317" s="40"/>
      <c r="H317" s="71"/>
      <c r="I317" s="6">
        <v>100000</v>
      </c>
      <c r="J317" s="6">
        <v>2700</v>
      </c>
      <c r="K317" s="112"/>
    </row>
    <row r="318" spans="1:11" s="41" customFormat="1" ht="46" customHeight="1" x14ac:dyDescent="0.45">
      <c r="A318" s="56"/>
      <c r="B318" s="56"/>
      <c r="C318" s="36"/>
      <c r="D318" s="69"/>
      <c r="E318" s="44" t="s">
        <v>299</v>
      </c>
      <c r="F318" s="21">
        <v>2020</v>
      </c>
      <c r="G318" s="40">
        <v>448838</v>
      </c>
      <c r="H318" s="73"/>
      <c r="I318" s="6">
        <v>415000</v>
      </c>
      <c r="J318" s="6"/>
      <c r="K318" s="112"/>
    </row>
    <row r="319" spans="1:11" s="41" customFormat="1" ht="49" customHeight="1" x14ac:dyDescent="0.45">
      <c r="A319" s="56"/>
      <c r="B319" s="56"/>
      <c r="C319" s="36"/>
      <c r="D319" s="69"/>
      <c r="E319" s="44" t="s">
        <v>371</v>
      </c>
      <c r="F319" s="21">
        <v>2020</v>
      </c>
      <c r="G319" s="40">
        <v>199307</v>
      </c>
      <c r="H319" s="73"/>
      <c r="I319" s="6">
        <v>185000</v>
      </c>
      <c r="J319" s="6"/>
      <c r="K319" s="112"/>
    </row>
    <row r="320" spans="1:11" s="41" customFormat="1" ht="66" customHeight="1" x14ac:dyDescent="0.45">
      <c r="A320" s="56"/>
      <c r="B320" s="56"/>
      <c r="C320" s="36"/>
      <c r="D320" s="69"/>
      <c r="E320" s="44" t="s">
        <v>270</v>
      </c>
      <c r="F320" s="21">
        <v>2020</v>
      </c>
      <c r="G320" s="21"/>
      <c r="H320" s="73"/>
      <c r="I320" s="6">
        <v>300000</v>
      </c>
      <c r="J320" s="6"/>
      <c r="K320" s="112"/>
    </row>
    <row r="321" spans="1:11" s="41" customFormat="1" ht="68.150000000000006" customHeight="1" x14ac:dyDescent="0.45">
      <c r="A321" s="56"/>
      <c r="B321" s="56"/>
      <c r="C321" s="36"/>
      <c r="D321" s="69"/>
      <c r="E321" s="44" t="s">
        <v>230</v>
      </c>
      <c r="F321" s="21">
        <v>2020</v>
      </c>
      <c r="G321" s="21"/>
      <c r="H321" s="73"/>
      <c r="I321" s="6">
        <v>550000</v>
      </c>
      <c r="J321" s="6"/>
      <c r="K321" s="112"/>
    </row>
    <row r="322" spans="1:11" s="41" customFormat="1" ht="80.5" customHeight="1" x14ac:dyDescent="0.45">
      <c r="A322" s="56"/>
      <c r="B322" s="56"/>
      <c r="C322" s="36"/>
      <c r="D322" s="66"/>
      <c r="E322" s="44" t="s">
        <v>370</v>
      </c>
      <c r="F322" s="21">
        <v>2020</v>
      </c>
      <c r="G322" s="21"/>
      <c r="H322" s="73"/>
      <c r="I322" s="6">
        <f t="shared" ref="I322" si="55">SUM(I323:I337)</f>
        <v>4020320.83</v>
      </c>
      <c r="J322" s="6">
        <f>SUM(J323:J337)</f>
        <v>1708660.6600000001</v>
      </c>
      <c r="K322" s="112"/>
    </row>
    <row r="323" spans="1:11" s="41" customFormat="1" ht="78" customHeight="1" x14ac:dyDescent="0.45">
      <c r="A323" s="56"/>
      <c r="B323" s="56"/>
      <c r="C323" s="36"/>
      <c r="D323" s="66"/>
      <c r="E323" s="37" t="s">
        <v>218</v>
      </c>
      <c r="F323" s="56" t="s">
        <v>49</v>
      </c>
      <c r="G323" s="74">
        <v>1347514</v>
      </c>
      <c r="H323" s="75">
        <v>2.5</v>
      </c>
      <c r="I323" s="7">
        <v>1312709</v>
      </c>
      <c r="J323" s="7">
        <v>535927.42000000004</v>
      </c>
      <c r="K323" s="112"/>
    </row>
    <row r="324" spans="1:11" s="41" customFormat="1" ht="89.15" customHeight="1" x14ac:dyDescent="0.45">
      <c r="A324" s="56"/>
      <c r="B324" s="56"/>
      <c r="C324" s="36"/>
      <c r="D324" s="66"/>
      <c r="E324" s="37" t="s">
        <v>219</v>
      </c>
      <c r="F324" s="56" t="s">
        <v>49</v>
      </c>
      <c r="G324" s="74">
        <v>399635</v>
      </c>
      <c r="H324" s="75"/>
      <c r="I324" s="7">
        <v>399635</v>
      </c>
      <c r="J324" s="7">
        <v>133571.01999999999</v>
      </c>
      <c r="K324" s="112"/>
    </row>
    <row r="325" spans="1:11" s="41" customFormat="1" ht="85" customHeight="1" x14ac:dyDescent="0.45">
      <c r="A325" s="56"/>
      <c r="B325" s="56"/>
      <c r="C325" s="36"/>
      <c r="D325" s="66"/>
      <c r="E325" s="37" t="s">
        <v>220</v>
      </c>
      <c r="F325" s="56" t="s">
        <v>49</v>
      </c>
      <c r="G325" s="74">
        <v>299612</v>
      </c>
      <c r="H325" s="75"/>
      <c r="I325" s="7">
        <v>299612</v>
      </c>
      <c r="J325" s="7">
        <v>170505.12</v>
      </c>
      <c r="K325" s="112">
        <v>57</v>
      </c>
    </row>
    <row r="326" spans="1:11" s="41" customFormat="1" ht="90.65" customHeight="1" x14ac:dyDescent="0.45">
      <c r="A326" s="56"/>
      <c r="B326" s="56"/>
      <c r="C326" s="36"/>
      <c r="D326" s="66"/>
      <c r="E326" s="37" t="s">
        <v>221</v>
      </c>
      <c r="F326" s="56" t="s">
        <v>49</v>
      </c>
      <c r="G326" s="74">
        <v>927760</v>
      </c>
      <c r="H326" s="75">
        <v>3.07</v>
      </c>
      <c r="I326" s="7">
        <v>898364.83</v>
      </c>
      <c r="J326" s="7">
        <v>502547.1</v>
      </c>
      <c r="K326" s="112"/>
    </row>
    <row r="327" spans="1:11" s="41" customFormat="1" ht="104.5" customHeight="1" x14ac:dyDescent="0.45">
      <c r="A327" s="56"/>
      <c r="B327" s="56"/>
      <c r="C327" s="36"/>
      <c r="D327" s="66"/>
      <c r="E327" s="37" t="s">
        <v>375</v>
      </c>
      <c r="F327" s="56">
        <v>2020</v>
      </c>
      <c r="G327" s="74">
        <v>487308</v>
      </c>
      <c r="H327" s="75"/>
      <c r="I327" s="7">
        <v>360000</v>
      </c>
      <c r="J327" s="7">
        <v>15148</v>
      </c>
      <c r="K327" s="112"/>
    </row>
    <row r="328" spans="1:11" s="41" customFormat="1" ht="77.150000000000006" customHeight="1" x14ac:dyDescent="0.45">
      <c r="A328" s="56"/>
      <c r="B328" s="56"/>
      <c r="C328" s="36"/>
      <c r="D328" s="66"/>
      <c r="E328" s="37" t="s">
        <v>435</v>
      </c>
      <c r="F328" s="56">
        <v>2020</v>
      </c>
      <c r="G328" s="74"/>
      <c r="H328" s="75"/>
      <c r="I328" s="7">
        <v>250000</v>
      </c>
      <c r="J328" s="7">
        <v>38286</v>
      </c>
      <c r="K328" s="112"/>
    </row>
    <row r="329" spans="1:11" s="41" customFormat="1" ht="92.15" customHeight="1" x14ac:dyDescent="0.45">
      <c r="A329" s="56"/>
      <c r="B329" s="56"/>
      <c r="C329" s="36"/>
      <c r="D329" s="66"/>
      <c r="E329" s="37" t="s">
        <v>559</v>
      </c>
      <c r="F329" s="56">
        <v>2020</v>
      </c>
      <c r="G329" s="74"/>
      <c r="H329" s="75"/>
      <c r="I329" s="7">
        <v>50000</v>
      </c>
      <c r="J329" s="7">
        <v>41016</v>
      </c>
      <c r="K329" s="112"/>
    </row>
    <row r="330" spans="1:11" s="41" customFormat="1" ht="92.15" customHeight="1" x14ac:dyDescent="0.45">
      <c r="A330" s="56"/>
      <c r="B330" s="56"/>
      <c r="C330" s="36"/>
      <c r="D330" s="66"/>
      <c r="E330" s="37" t="s">
        <v>560</v>
      </c>
      <c r="F330" s="56">
        <v>2020</v>
      </c>
      <c r="G330" s="74"/>
      <c r="H330" s="75"/>
      <c r="I330" s="7">
        <v>50000</v>
      </c>
      <c r="J330" s="7">
        <v>38915</v>
      </c>
      <c r="K330" s="112"/>
    </row>
    <row r="331" spans="1:11" s="41" customFormat="1" ht="92.15" customHeight="1" x14ac:dyDescent="0.45">
      <c r="A331" s="56"/>
      <c r="B331" s="56"/>
      <c r="C331" s="36"/>
      <c r="D331" s="66"/>
      <c r="E331" s="37" t="s">
        <v>561</v>
      </c>
      <c r="F331" s="56">
        <v>2020</v>
      </c>
      <c r="G331" s="74"/>
      <c r="H331" s="75"/>
      <c r="I331" s="7">
        <v>50000</v>
      </c>
      <c r="J331" s="7"/>
      <c r="K331" s="112"/>
    </row>
    <row r="332" spans="1:11" s="41" customFormat="1" ht="92.15" customHeight="1" x14ac:dyDescent="0.45">
      <c r="A332" s="56"/>
      <c r="B332" s="56"/>
      <c r="C332" s="36"/>
      <c r="D332" s="66"/>
      <c r="E332" s="37" t="s">
        <v>562</v>
      </c>
      <c r="F332" s="56">
        <v>2020</v>
      </c>
      <c r="G332" s="74"/>
      <c r="H332" s="75"/>
      <c r="I332" s="7">
        <v>50000</v>
      </c>
      <c r="J332" s="7">
        <v>38543</v>
      </c>
      <c r="K332" s="112"/>
    </row>
    <row r="333" spans="1:11" s="41" customFormat="1" ht="92.15" customHeight="1" x14ac:dyDescent="0.45">
      <c r="A333" s="56"/>
      <c r="B333" s="56"/>
      <c r="C333" s="36"/>
      <c r="D333" s="66"/>
      <c r="E333" s="37" t="s">
        <v>563</v>
      </c>
      <c r="F333" s="56">
        <v>2020</v>
      </c>
      <c r="G333" s="74"/>
      <c r="H333" s="75"/>
      <c r="I333" s="7">
        <v>50000</v>
      </c>
      <c r="J333" s="7">
        <v>38543</v>
      </c>
      <c r="K333" s="112">
        <v>58</v>
      </c>
    </row>
    <row r="334" spans="1:11" s="41" customFormat="1" ht="92.15" customHeight="1" x14ac:dyDescent="0.45">
      <c r="A334" s="56"/>
      <c r="B334" s="56"/>
      <c r="C334" s="36"/>
      <c r="D334" s="66"/>
      <c r="E334" s="37" t="s">
        <v>564</v>
      </c>
      <c r="F334" s="56">
        <v>2020</v>
      </c>
      <c r="G334" s="74"/>
      <c r="H334" s="75"/>
      <c r="I334" s="7">
        <v>50000</v>
      </c>
      <c r="J334" s="7">
        <v>40029</v>
      </c>
      <c r="K334" s="112"/>
    </row>
    <row r="335" spans="1:11" s="41" customFormat="1" ht="92.15" customHeight="1" x14ac:dyDescent="0.45">
      <c r="A335" s="56"/>
      <c r="B335" s="56"/>
      <c r="C335" s="36"/>
      <c r="D335" s="66"/>
      <c r="E335" s="37" t="s">
        <v>565</v>
      </c>
      <c r="F335" s="56">
        <v>2020</v>
      </c>
      <c r="G335" s="74"/>
      <c r="H335" s="75"/>
      <c r="I335" s="7">
        <v>50000</v>
      </c>
      <c r="J335" s="7">
        <v>38172</v>
      </c>
      <c r="K335" s="112"/>
    </row>
    <row r="336" spans="1:11" s="41" customFormat="1" ht="101.5" customHeight="1" x14ac:dyDescent="0.45">
      <c r="A336" s="56"/>
      <c r="B336" s="56"/>
      <c r="C336" s="36"/>
      <c r="D336" s="66"/>
      <c r="E336" s="37" t="s">
        <v>376</v>
      </c>
      <c r="F336" s="56">
        <v>2020</v>
      </c>
      <c r="G336" s="74"/>
      <c r="H336" s="75"/>
      <c r="I336" s="7">
        <v>50000</v>
      </c>
      <c r="J336" s="7">
        <v>38172</v>
      </c>
      <c r="K336" s="112"/>
    </row>
    <row r="337" spans="1:11" s="41" customFormat="1" ht="89.5" customHeight="1" x14ac:dyDescent="0.45">
      <c r="A337" s="56"/>
      <c r="B337" s="56"/>
      <c r="C337" s="36"/>
      <c r="D337" s="66"/>
      <c r="E337" s="37" t="s">
        <v>377</v>
      </c>
      <c r="F337" s="56">
        <v>2020</v>
      </c>
      <c r="G337" s="74"/>
      <c r="H337" s="75"/>
      <c r="I337" s="7">
        <v>100000</v>
      </c>
      <c r="J337" s="7">
        <v>39286</v>
      </c>
      <c r="K337" s="112"/>
    </row>
    <row r="338" spans="1:11" s="41" customFormat="1" ht="69" customHeight="1" x14ac:dyDescent="0.45">
      <c r="A338" s="56"/>
      <c r="B338" s="56"/>
      <c r="C338" s="36"/>
      <c r="D338" s="66"/>
      <c r="E338" s="44" t="s">
        <v>367</v>
      </c>
      <c r="F338" s="21"/>
      <c r="G338" s="21"/>
      <c r="H338" s="73"/>
      <c r="I338" s="10">
        <f t="shared" ref="I338:J338" si="56">SUM(I339:I366)</f>
        <v>10950037.729999999</v>
      </c>
      <c r="J338" s="10">
        <f t="shared" si="56"/>
        <v>3873627.6199999992</v>
      </c>
      <c r="K338" s="112"/>
    </row>
    <row r="339" spans="1:11" s="41" customFormat="1" ht="77.150000000000006" customHeight="1" x14ac:dyDescent="0.45">
      <c r="A339" s="56"/>
      <c r="B339" s="56"/>
      <c r="C339" s="36"/>
      <c r="D339" s="66"/>
      <c r="E339" s="37" t="s">
        <v>297</v>
      </c>
      <c r="F339" s="56" t="s">
        <v>49</v>
      </c>
      <c r="G339" s="74">
        <v>887309</v>
      </c>
      <c r="H339" s="75">
        <v>3.3</v>
      </c>
      <c r="I339" s="7">
        <v>858417.4</v>
      </c>
      <c r="J339" s="7">
        <v>858417.4</v>
      </c>
      <c r="K339" s="112"/>
    </row>
    <row r="340" spans="1:11" s="41" customFormat="1" ht="83.15" customHeight="1" x14ac:dyDescent="0.45">
      <c r="A340" s="56"/>
      <c r="B340" s="56"/>
      <c r="C340" s="36"/>
      <c r="D340" s="66"/>
      <c r="E340" s="37" t="s">
        <v>213</v>
      </c>
      <c r="F340" s="56" t="s">
        <v>49</v>
      </c>
      <c r="G340" s="74">
        <v>1258475.95</v>
      </c>
      <c r="H340" s="75">
        <v>78.3</v>
      </c>
      <c r="I340" s="7">
        <v>272941.86</v>
      </c>
      <c r="J340" s="7">
        <v>272941.86</v>
      </c>
      <c r="K340" s="112"/>
    </row>
    <row r="341" spans="1:11" s="41" customFormat="1" ht="64" customHeight="1" x14ac:dyDescent="0.45">
      <c r="A341" s="56"/>
      <c r="B341" s="56"/>
      <c r="C341" s="36"/>
      <c r="D341" s="66"/>
      <c r="E341" s="37" t="s">
        <v>549</v>
      </c>
      <c r="F341" s="56">
        <v>2020</v>
      </c>
      <c r="G341" s="74"/>
      <c r="H341" s="75"/>
      <c r="I341" s="7">
        <v>200000</v>
      </c>
      <c r="J341" s="7"/>
      <c r="K341" s="112">
        <v>59</v>
      </c>
    </row>
    <row r="342" spans="1:11" s="41" customFormat="1" ht="47.15" customHeight="1" x14ac:dyDescent="0.45">
      <c r="A342" s="56"/>
      <c r="B342" s="56"/>
      <c r="C342" s="36"/>
      <c r="D342" s="66"/>
      <c r="E342" s="37" t="s">
        <v>209</v>
      </c>
      <c r="F342" s="56" t="s">
        <v>49</v>
      </c>
      <c r="G342" s="74">
        <v>714778</v>
      </c>
      <c r="H342" s="75"/>
      <c r="I342" s="7">
        <v>714777.89</v>
      </c>
      <c r="J342" s="7">
        <v>714777.89</v>
      </c>
      <c r="K342" s="112"/>
    </row>
    <row r="343" spans="1:11" s="41" customFormat="1" ht="69" customHeight="1" x14ac:dyDescent="0.45">
      <c r="A343" s="56"/>
      <c r="B343" s="56"/>
      <c r="C343" s="36"/>
      <c r="D343" s="66"/>
      <c r="E343" s="37" t="s">
        <v>210</v>
      </c>
      <c r="F343" s="56" t="s">
        <v>49</v>
      </c>
      <c r="G343" s="74">
        <v>382967</v>
      </c>
      <c r="H343" s="75"/>
      <c r="I343" s="7">
        <v>382967.21</v>
      </c>
      <c r="J343" s="7">
        <v>382967.21</v>
      </c>
      <c r="K343" s="112"/>
    </row>
    <row r="344" spans="1:11" s="41" customFormat="1" ht="51" customHeight="1" x14ac:dyDescent="0.45">
      <c r="A344" s="56"/>
      <c r="B344" s="56"/>
      <c r="C344" s="36"/>
      <c r="D344" s="66"/>
      <c r="E344" s="37" t="s">
        <v>437</v>
      </c>
      <c r="F344" s="56" t="s">
        <v>49</v>
      </c>
      <c r="G344" s="74">
        <v>354227.53</v>
      </c>
      <c r="H344" s="75"/>
      <c r="I344" s="7">
        <v>354227.53</v>
      </c>
      <c r="J344" s="7">
        <v>354227.53</v>
      </c>
      <c r="K344" s="112"/>
    </row>
    <row r="345" spans="1:11" s="41" customFormat="1" ht="51" customHeight="1" x14ac:dyDescent="0.45">
      <c r="A345" s="56"/>
      <c r="B345" s="56"/>
      <c r="C345" s="36"/>
      <c r="D345" s="66"/>
      <c r="E345" s="37" t="s">
        <v>554</v>
      </c>
      <c r="F345" s="56">
        <v>2020</v>
      </c>
      <c r="G345" s="74"/>
      <c r="H345" s="75"/>
      <c r="I345" s="7">
        <v>200000</v>
      </c>
      <c r="J345" s="7"/>
      <c r="K345" s="112"/>
    </row>
    <row r="346" spans="1:11" s="41" customFormat="1" ht="66" customHeight="1" x14ac:dyDescent="0.45">
      <c r="A346" s="56"/>
      <c r="B346" s="56"/>
      <c r="C346" s="36"/>
      <c r="D346" s="66"/>
      <c r="E346" s="37" t="s">
        <v>211</v>
      </c>
      <c r="F346" s="56" t="s">
        <v>49</v>
      </c>
      <c r="G346" s="74">
        <v>564564</v>
      </c>
      <c r="H346" s="75">
        <v>2.9</v>
      </c>
      <c r="I346" s="7">
        <v>548307.01</v>
      </c>
      <c r="J346" s="7">
        <v>548307.01</v>
      </c>
      <c r="K346" s="112"/>
    </row>
    <row r="347" spans="1:11" s="41" customFormat="1" ht="66" customHeight="1" x14ac:dyDescent="0.45">
      <c r="A347" s="56"/>
      <c r="B347" s="56"/>
      <c r="C347" s="36"/>
      <c r="D347" s="66"/>
      <c r="E347" s="37" t="s">
        <v>548</v>
      </c>
      <c r="F347" s="56">
        <v>2020</v>
      </c>
      <c r="G347" s="74"/>
      <c r="H347" s="75"/>
      <c r="I347" s="7">
        <v>200000</v>
      </c>
      <c r="J347" s="7"/>
      <c r="K347" s="112"/>
    </row>
    <row r="348" spans="1:11" s="41" customFormat="1" ht="45" customHeight="1" x14ac:dyDescent="0.45">
      <c r="A348" s="56"/>
      <c r="B348" s="56"/>
      <c r="C348" s="36"/>
      <c r="D348" s="66"/>
      <c r="E348" s="37" t="s">
        <v>555</v>
      </c>
      <c r="F348" s="56">
        <v>2020</v>
      </c>
      <c r="G348" s="74"/>
      <c r="H348" s="75"/>
      <c r="I348" s="7">
        <v>150000</v>
      </c>
      <c r="J348" s="7"/>
      <c r="K348" s="112"/>
    </row>
    <row r="349" spans="1:11" s="41" customFormat="1" ht="43" customHeight="1" x14ac:dyDescent="0.45">
      <c r="A349" s="56"/>
      <c r="B349" s="56"/>
      <c r="C349" s="36"/>
      <c r="D349" s="66"/>
      <c r="E349" s="37" t="s">
        <v>553</v>
      </c>
      <c r="F349" s="56">
        <v>2020</v>
      </c>
      <c r="G349" s="74"/>
      <c r="H349" s="75"/>
      <c r="I349" s="7">
        <v>200000</v>
      </c>
      <c r="J349" s="7"/>
      <c r="K349" s="112"/>
    </row>
    <row r="350" spans="1:11" s="41" customFormat="1" ht="36" x14ac:dyDescent="0.45">
      <c r="A350" s="56"/>
      <c r="B350" s="56"/>
      <c r="C350" s="36"/>
      <c r="D350" s="69"/>
      <c r="E350" s="76" t="s">
        <v>300</v>
      </c>
      <c r="F350" s="56">
        <v>2020</v>
      </c>
      <c r="G350" s="56"/>
      <c r="H350" s="77"/>
      <c r="I350" s="7">
        <v>295000</v>
      </c>
      <c r="J350" s="7"/>
      <c r="K350" s="112"/>
    </row>
    <row r="351" spans="1:11" s="41" customFormat="1" ht="42" customHeight="1" x14ac:dyDescent="0.45">
      <c r="A351" s="56"/>
      <c r="B351" s="56"/>
      <c r="C351" s="36"/>
      <c r="D351" s="69"/>
      <c r="E351" s="76" t="s">
        <v>557</v>
      </c>
      <c r="F351" s="56">
        <v>2020</v>
      </c>
      <c r="G351" s="56"/>
      <c r="H351" s="77"/>
      <c r="I351" s="7">
        <v>354000</v>
      </c>
      <c r="J351" s="7"/>
      <c r="K351" s="112"/>
    </row>
    <row r="352" spans="1:11" s="41" customFormat="1" ht="65.150000000000006" customHeight="1" x14ac:dyDescent="0.45">
      <c r="A352" s="56"/>
      <c r="B352" s="56"/>
      <c r="C352" s="36"/>
      <c r="D352" s="69"/>
      <c r="E352" s="76" t="s">
        <v>224</v>
      </c>
      <c r="F352" s="56">
        <v>2020</v>
      </c>
      <c r="G352" s="56"/>
      <c r="H352" s="77"/>
      <c r="I352" s="7">
        <v>250000</v>
      </c>
      <c r="J352" s="7"/>
      <c r="K352" s="112"/>
    </row>
    <row r="353" spans="1:11" s="41" customFormat="1" ht="89.15" customHeight="1" x14ac:dyDescent="0.45">
      <c r="A353" s="56"/>
      <c r="B353" s="56"/>
      <c r="C353" s="36"/>
      <c r="D353" s="69"/>
      <c r="E353" s="76" t="s">
        <v>225</v>
      </c>
      <c r="F353" s="56">
        <v>2020</v>
      </c>
      <c r="G353" s="56"/>
      <c r="H353" s="77"/>
      <c r="I353" s="7">
        <v>50000</v>
      </c>
      <c r="J353" s="7"/>
      <c r="K353" s="112">
        <v>60</v>
      </c>
    </row>
    <row r="354" spans="1:11" s="41" customFormat="1" ht="59.15" customHeight="1" x14ac:dyDescent="0.45">
      <c r="A354" s="56"/>
      <c r="B354" s="56"/>
      <c r="C354" s="36"/>
      <c r="D354" s="69"/>
      <c r="E354" s="76" t="s">
        <v>558</v>
      </c>
      <c r="F354" s="56">
        <v>2020</v>
      </c>
      <c r="G354" s="56"/>
      <c r="H354" s="77"/>
      <c r="I354" s="7">
        <v>215000</v>
      </c>
      <c r="J354" s="7"/>
      <c r="K354" s="112"/>
    </row>
    <row r="355" spans="1:11" s="41" customFormat="1" ht="63" customHeight="1" x14ac:dyDescent="0.45">
      <c r="A355" s="56"/>
      <c r="B355" s="56"/>
      <c r="C355" s="36"/>
      <c r="D355" s="69"/>
      <c r="E355" s="76" t="s">
        <v>552</v>
      </c>
      <c r="F355" s="56">
        <v>2020</v>
      </c>
      <c r="G355" s="56"/>
      <c r="H355" s="77"/>
      <c r="I355" s="7">
        <v>200000</v>
      </c>
      <c r="J355" s="7"/>
      <c r="K355" s="112"/>
    </row>
    <row r="356" spans="1:11" s="41" customFormat="1" ht="76" customHeight="1" x14ac:dyDescent="0.45">
      <c r="A356" s="56"/>
      <c r="B356" s="56"/>
      <c r="C356" s="36"/>
      <c r="D356" s="66"/>
      <c r="E356" s="37" t="s">
        <v>207</v>
      </c>
      <c r="F356" s="56" t="s">
        <v>49</v>
      </c>
      <c r="G356" s="74">
        <v>767807</v>
      </c>
      <c r="H356" s="75">
        <v>3.4</v>
      </c>
      <c r="I356" s="7">
        <v>741988.72</v>
      </c>
      <c r="J356" s="7">
        <v>741988.72</v>
      </c>
      <c r="K356" s="112"/>
    </row>
    <row r="357" spans="1:11" s="41" customFormat="1" ht="67" customHeight="1" x14ac:dyDescent="0.45">
      <c r="A357" s="56"/>
      <c r="B357" s="56"/>
      <c r="C357" s="36"/>
      <c r="D357" s="69"/>
      <c r="E357" s="76" t="s">
        <v>551</v>
      </c>
      <c r="F357" s="56">
        <v>2020</v>
      </c>
      <c r="G357" s="56"/>
      <c r="H357" s="77"/>
      <c r="I357" s="7">
        <v>200000</v>
      </c>
      <c r="J357" s="7"/>
      <c r="K357" s="112"/>
    </row>
    <row r="358" spans="1:11" s="41" customFormat="1" ht="59.15" customHeight="1" x14ac:dyDescent="0.45">
      <c r="A358" s="56"/>
      <c r="B358" s="56"/>
      <c r="C358" s="36"/>
      <c r="D358" s="69"/>
      <c r="E358" s="76" t="s">
        <v>545</v>
      </c>
      <c r="F358" s="56">
        <v>2020</v>
      </c>
      <c r="G358" s="56"/>
      <c r="H358" s="77"/>
      <c r="I358" s="7">
        <v>200000</v>
      </c>
      <c r="J358" s="7"/>
      <c r="K358" s="112"/>
    </row>
    <row r="359" spans="1:11" s="41" customFormat="1" ht="66" customHeight="1" x14ac:dyDescent="0.45">
      <c r="A359" s="56"/>
      <c r="B359" s="56"/>
      <c r="C359" s="36"/>
      <c r="D359" s="69"/>
      <c r="E359" s="76" t="s">
        <v>547</v>
      </c>
      <c r="F359" s="56">
        <v>2020</v>
      </c>
      <c r="G359" s="56"/>
      <c r="H359" s="77"/>
      <c r="I359" s="7">
        <v>200000</v>
      </c>
      <c r="J359" s="7"/>
      <c r="K359" s="112"/>
    </row>
    <row r="360" spans="1:11" s="41" customFormat="1" ht="69" customHeight="1" x14ac:dyDescent="0.45">
      <c r="A360" s="56"/>
      <c r="B360" s="56"/>
      <c r="C360" s="36"/>
      <c r="D360" s="69"/>
      <c r="E360" s="76" t="s">
        <v>544</v>
      </c>
      <c r="F360" s="56">
        <v>2020</v>
      </c>
      <c r="G360" s="56"/>
      <c r="H360" s="77"/>
      <c r="I360" s="7">
        <v>230000</v>
      </c>
      <c r="J360" s="7"/>
      <c r="K360" s="112"/>
    </row>
    <row r="361" spans="1:11" s="41" customFormat="1" ht="49.5" customHeight="1" x14ac:dyDescent="0.45">
      <c r="A361" s="56"/>
      <c r="B361" s="56"/>
      <c r="C361" s="36"/>
      <c r="D361" s="69"/>
      <c r="E361" s="76" t="s">
        <v>227</v>
      </c>
      <c r="F361" s="56">
        <v>2020</v>
      </c>
      <c r="G361" s="56"/>
      <c r="H361" s="77"/>
      <c r="I361" s="7">
        <v>1250000</v>
      </c>
      <c r="J361" s="7"/>
      <c r="K361" s="112"/>
    </row>
    <row r="362" spans="1:11" s="41" customFormat="1" ht="65.150000000000006" customHeight="1" x14ac:dyDescent="0.45">
      <c r="A362" s="56"/>
      <c r="B362" s="56"/>
      <c r="C362" s="36"/>
      <c r="D362" s="69"/>
      <c r="E362" s="76" t="s">
        <v>223</v>
      </c>
      <c r="F362" s="56">
        <v>2020</v>
      </c>
      <c r="G362" s="56"/>
      <c r="H362" s="77"/>
      <c r="I362" s="7">
        <v>900000</v>
      </c>
      <c r="J362" s="7"/>
      <c r="K362" s="112"/>
    </row>
    <row r="363" spans="1:11" s="41" customFormat="1" ht="70" customHeight="1" x14ac:dyDescent="0.45">
      <c r="A363" s="56"/>
      <c r="B363" s="56"/>
      <c r="C363" s="36"/>
      <c r="D363" s="69"/>
      <c r="E363" s="76" t="s">
        <v>226</v>
      </c>
      <c r="F363" s="56">
        <v>2020</v>
      </c>
      <c r="G363" s="56"/>
      <c r="H363" s="77"/>
      <c r="I363" s="7">
        <v>1300000</v>
      </c>
      <c r="J363" s="7"/>
      <c r="K363" s="112"/>
    </row>
    <row r="364" spans="1:11" s="41" customFormat="1" ht="73" customHeight="1" x14ac:dyDescent="0.45">
      <c r="A364" s="56"/>
      <c r="B364" s="56"/>
      <c r="C364" s="36"/>
      <c r="D364" s="69"/>
      <c r="E364" s="76" t="s">
        <v>546</v>
      </c>
      <c r="F364" s="56">
        <v>2020</v>
      </c>
      <c r="G364" s="56"/>
      <c r="H364" s="77"/>
      <c r="I364" s="7">
        <v>200000</v>
      </c>
      <c r="J364" s="7"/>
      <c r="K364" s="112">
        <v>61</v>
      </c>
    </row>
    <row r="365" spans="1:11" s="41" customFormat="1" ht="73.5" customHeight="1" x14ac:dyDescent="0.45">
      <c r="A365" s="56"/>
      <c r="B365" s="56"/>
      <c r="C365" s="36"/>
      <c r="D365" s="69"/>
      <c r="E365" s="76" t="s">
        <v>543</v>
      </c>
      <c r="F365" s="56">
        <v>2020</v>
      </c>
      <c r="G365" s="56"/>
      <c r="H365" s="77"/>
      <c r="I365" s="7">
        <v>82410.11</v>
      </c>
      <c r="J365" s="7"/>
      <c r="K365" s="112"/>
    </row>
    <row r="366" spans="1:11" s="41" customFormat="1" ht="73.5" customHeight="1" x14ac:dyDescent="0.45">
      <c r="A366" s="56"/>
      <c r="B366" s="56"/>
      <c r="C366" s="36"/>
      <c r="D366" s="69"/>
      <c r="E366" s="76" t="s">
        <v>550</v>
      </c>
      <c r="F366" s="56">
        <v>2020</v>
      </c>
      <c r="G366" s="56"/>
      <c r="H366" s="77"/>
      <c r="I366" s="7">
        <v>200000</v>
      </c>
      <c r="J366" s="7"/>
      <c r="K366" s="112"/>
    </row>
    <row r="367" spans="1:11" s="41" customFormat="1" ht="55" customHeight="1" x14ac:dyDescent="0.45">
      <c r="A367" s="56"/>
      <c r="B367" s="56"/>
      <c r="C367" s="36"/>
      <c r="D367" s="69"/>
      <c r="E367" s="55" t="s">
        <v>368</v>
      </c>
      <c r="F367" s="21"/>
      <c r="G367" s="21"/>
      <c r="H367" s="73"/>
      <c r="I367" s="10">
        <f t="shared" ref="I367:J367" si="57">I368+I369+I370+I371+I372</f>
        <v>1552473.4100000001</v>
      </c>
      <c r="J367" s="10">
        <f t="shared" si="57"/>
        <v>0</v>
      </c>
      <c r="K367" s="112"/>
    </row>
    <row r="368" spans="1:11" s="41" customFormat="1" ht="89.15" customHeight="1" x14ac:dyDescent="0.45">
      <c r="A368" s="56"/>
      <c r="B368" s="56"/>
      <c r="C368" s="36"/>
      <c r="D368" s="69"/>
      <c r="E368" s="76" t="s">
        <v>301</v>
      </c>
      <c r="F368" s="56">
        <v>2020</v>
      </c>
      <c r="G368" s="21"/>
      <c r="H368" s="73"/>
      <c r="I368" s="7">
        <v>300000</v>
      </c>
      <c r="J368" s="7"/>
      <c r="K368" s="112"/>
    </row>
    <row r="369" spans="1:11" s="41" customFormat="1" ht="111" customHeight="1" x14ac:dyDescent="0.45">
      <c r="A369" s="56"/>
      <c r="B369" s="56"/>
      <c r="C369" s="36"/>
      <c r="D369" s="69"/>
      <c r="E369" s="76" t="s">
        <v>228</v>
      </c>
      <c r="F369" s="56">
        <v>2020</v>
      </c>
      <c r="G369" s="21"/>
      <c r="H369" s="73"/>
      <c r="I369" s="7">
        <v>300000</v>
      </c>
      <c r="J369" s="7"/>
      <c r="K369" s="112"/>
    </row>
    <row r="370" spans="1:11" s="41" customFormat="1" ht="77.150000000000006" customHeight="1" x14ac:dyDescent="0.45">
      <c r="A370" s="56"/>
      <c r="B370" s="56"/>
      <c r="C370" s="36"/>
      <c r="D370" s="69"/>
      <c r="E370" s="76" t="s">
        <v>302</v>
      </c>
      <c r="F370" s="56">
        <v>2020</v>
      </c>
      <c r="G370" s="21"/>
      <c r="H370" s="73"/>
      <c r="I370" s="7">
        <v>300000</v>
      </c>
      <c r="J370" s="7"/>
      <c r="K370" s="112"/>
    </row>
    <row r="371" spans="1:11" s="41" customFormat="1" ht="97" customHeight="1" x14ac:dyDescent="0.45">
      <c r="A371" s="56"/>
      <c r="B371" s="56"/>
      <c r="C371" s="36"/>
      <c r="D371" s="69"/>
      <c r="E371" s="76" t="s">
        <v>303</v>
      </c>
      <c r="F371" s="56">
        <v>2020</v>
      </c>
      <c r="G371" s="21"/>
      <c r="H371" s="73"/>
      <c r="I371" s="7">
        <v>300000</v>
      </c>
      <c r="J371" s="7"/>
      <c r="K371" s="112"/>
    </row>
    <row r="372" spans="1:11" s="41" customFormat="1" ht="67.5" customHeight="1" x14ac:dyDescent="0.45">
      <c r="A372" s="56"/>
      <c r="B372" s="56"/>
      <c r="C372" s="36"/>
      <c r="D372" s="69"/>
      <c r="E372" s="76" t="s">
        <v>229</v>
      </c>
      <c r="F372" s="56">
        <v>2020</v>
      </c>
      <c r="G372" s="21"/>
      <c r="H372" s="73"/>
      <c r="I372" s="7">
        <v>352473.41000000003</v>
      </c>
      <c r="J372" s="7"/>
      <c r="K372" s="112"/>
    </row>
    <row r="373" spans="1:11" s="41" customFormat="1" ht="73" customHeight="1" x14ac:dyDescent="0.45">
      <c r="A373" s="56"/>
      <c r="B373" s="56"/>
      <c r="C373" s="36"/>
      <c r="D373" s="66"/>
      <c r="E373" s="44" t="s">
        <v>369</v>
      </c>
      <c r="F373" s="56"/>
      <c r="G373" s="21"/>
      <c r="H373" s="73"/>
      <c r="I373" s="10">
        <f>SUM(I374:I384)</f>
        <v>9817546.1099999994</v>
      </c>
      <c r="J373" s="10">
        <f>SUM(J374:J384)</f>
        <v>1881625.3</v>
      </c>
      <c r="K373" s="112">
        <v>62</v>
      </c>
    </row>
    <row r="374" spans="1:11" s="41" customFormat="1" ht="110.15" customHeight="1" x14ac:dyDescent="0.45">
      <c r="A374" s="56"/>
      <c r="B374" s="56"/>
      <c r="C374" s="36"/>
      <c r="D374" s="66"/>
      <c r="E374" s="37" t="s">
        <v>215</v>
      </c>
      <c r="F374" s="56" t="s">
        <v>49</v>
      </c>
      <c r="G374" s="74">
        <v>454914</v>
      </c>
      <c r="H374" s="75"/>
      <c r="I374" s="7">
        <v>454914</v>
      </c>
      <c r="J374" s="7">
        <v>24072.79</v>
      </c>
      <c r="K374" s="112"/>
    </row>
    <row r="375" spans="1:11" s="41" customFormat="1" ht="106" customHeight="1" x14ac:dyDescent="0.45">
      <c r="A375" s="56"/>
      <c r="B375" s="56"/>
      <c r="C375" s="36"/>
      <c r="D375" s="66"/>
      <c r="E375" s="37" t="s">
        <v>216</v>
      </c>
      <c r="F375" s="56" t="s">
        <v>49</v>
      </c>
      <c r="G375" s="74">
        <v>750000</v>
      </c>
      <c r="H375" s="75">
        <v>6</v>
      </c>
      <c r="I375" s="7">
        <v>704361.04</v>
      </c>
      <c r="J375" s="7">
        <v>540214.38</v>
      </c>
      <c r="K375" s="112"/>
    </row>
    <row r="376" spans="1:11" s="41" customFormat="1" ht="104.15" customHeight="1" x14ac:dyDescent="0.45">
      <c r="A376" s="56"/>
      <c r="B376" s="56"/>
      <c r="C376" s="36"/>
      <c r="D376" s="66"/>
      <c r="E376" s="37" t="s">
        <v>217</v>
      </c>
      <c r="F376" s="56" t="s">
        <v>49</v>
      </c>
      <c r="G376" s="74">
        <v>718008</v>
      </c>
      <c r="H376" s="75">
        <v>6.4</v>
      </c>
      <c r="I376" s="7">
        <v>672369.04</v>
      </c>
      <c r="J376" s="7">
        <v>671700</v>
      </c>
      <c r="K376" s="112"/>
    </row>
    <row r="377" spans="1:11" s="41" customFormat="1" ht="90" customHeight="1" x14ac:dyDescent="0.45">
      <c r="A377" s="56"/>
      <c r="B377" s="56"/>
      <c r="C377" s="36"/>
      <c r="D377" s="69"/>
      <c r="E377" s="37" t="s">
        <v>304</v>
      </c>
      <c r="F377" s="56" t="s">
        <v>49</v>
      </c>
      <c r="G377" s="74">
        <v>1495560</v>
      </c>
      <c r="H377" s="77"/>
      <c r="I377" s="7">
        <v>1495560</v>
      </c>
      <c r="J377" s="7">
        <v>75097.119999999995</v>
      </c>
      <c r="K377" s="112"/>
    </row>
    <row r="378" spans="1:11" s="41" customFormat="1" ht="92.15" customHeight="1" x14ac:dyDescent="0.45">
      <c r="A378" s="56"/>
      <c r="B378" s="56"/>
      <c r="C378" s="36"/>
      <c r="D378" s="69"/>
      <c r="E378" s="37" t="s">
        <v>252</v>
      </c>
      <c r="F378" s="56" t="s">
        <v>49</v>
      </c>
      <c r="G378" s="74">
        <v>1477357</v>
      </c>
      <c r="H378" s="75">
        <v>4.3</v>
      </c>
      <c r="I378" s="7">
        <v>1413797</v>
      </c>
      <c r="J378" s="7">
        <v>418196.7</v>
      </c>
      <c r="K378" s="112"/>
    </row>
    <row r="379" spans="1:11" s="41" customFormat="1" ht="106" customHeight="1" x14ac:dyDescent="0.45">
      <c r="A379" s="56"/>
      <c r="B379" s="56"/>
      <c r="C379" s="36"/>
      <c r="D379" s="69"/>
      <c r="E379" s="37" t="s">
        <v>305</v>
      </c>
      <c r="F379" s="56" t="s">
        <v>49</v>
      </c>
      <c r="G379" s="74">
        <v>748253</v>
      </c>
      <c r="H379" s="77"/>
      <c r="I379" s="7">
        <v>748253</v>
      </c>
      <c r="J379" s="7"/>
      <c r="K379" s="112"/>
    </row>
    <row r="380" spans="1:11" s="41" customFormat="1" ht="88" customHeight="1" x14ac:dyDescent="0.45">
      <c r="A380" s="56"/>
      <c r="B380" s="56"/>
      <c r="C380" s="36"/>
      <c r="D380" s="69"/>
      <c r="E380" s="37" t="s">
        <v>306</v>
      </c>
      <c r="F380" s="56" t="s">
        <v>49</v>
      </c>
      <c r="G380" s="74">
        <v>749514</v>
      </c>
      <c r="H380" s="75">
        <v>5.3</v>
      </c>
      <c r="I380" s="7">
        <v>709704.89</v>
      </c>
      <c r="J380" s="7"/>
      <c r="K380" s="112">
        <v>63</v>
      </c>
    </row>
    <row r="381" spans="1:11" s="41" customFormat="1" ht="87" customHeight="1" x14ac:dyDescent="0.45">
      <c r="A381" s="56"/>
      <c r="B381" s="56"/>
      <c r="C381" s="36"/>
      <c r="D381" s="69"/>
      <c r="E381" s="37" t="s">
        <v>307</v>
      </c>
      <c r="F381" s="56" t="s">
        <v>49</v>
      </c>
      <c r="G381" s="74">
        <v>744580</v>
      </c>
      <c r="H381" s="77"/>
      <c r="I381" s="7">
        <v>744580</v>
      </c>
      <c r="J381" s="7">
        <v>41643</v>
      </c>
      <c r="K381" s="112"/>
    </row>
    <row r="382" spans="1:11" s="41" customFormat="1" ht="98.15" customHeight="1" x14ac:dyDescent="0.45">
      <c r="A382" s="56"/>
      <c r="B382" s="56"/>
      <c r="C382" s="36"/>
      <c r="D382" s="69"/>
      <c r="E382" s="37" t="s">
        <v>308</v>
      </c>
      <c r="F382" s="56" t="s">
        <v>49</v>
      </c>
      <c r="G382" s="74">
        <v>721326</v>
      </c>
      <c r="H382" s="75">
        <v>6.9</v>
      </c>
      <c r="I382" s="7">
        <v>671447.14</v>
      </c>
      <c r="J382" s="7"/>
      <c r="K382" s="112"/>
    </row>
    <row r="383" spans="1:11" s="41" customFormat="1" ht="69" customHeight="1" x14ac:dyDescent="0.45">
      <c r="A383" s="56"/>
      <c r="B383" s="56"/>
      <c r="C383" s="36"/>
      <c r="D383" s="69"/>
      <c r="E383" s="37" t="s">
        <v>309</v>
      </c>
      <c r="F383" s="56" t="s">
        <v>49</v>
      </c>
      <c r="G383" s="74">
        <v>1499478</v>
      </c>
      <c r="H383" s="77"/>
      <c r="I383" s="7">
        <v>1499478</v>
      </c>
      <c r="J383" s="7">
        <v>110701.31</v>
      </c>
      <c r="K383" s="112"/>
    </row>
    <row r="384" spans="1:11" s="41" customFormat="1" ht="98.15" customHeight="1" x14ac:dyDescent="0.45">
      <c r="A384" s="56"/>
      <c r="B384" s="56"/>
      <c r="C384" s="36"/>
      <c r="D384" s="69"/>
      <c r="E384" s="37" t="s">
        <v>310</v>
      </c>
      <c r="F384" s="56" t="s">
        <v>49</v>
      </c>
      <c r="G384" s="74">
        <v>703082</v>
      </c>
      <c r="H384" s="77"/>
      <c r="I384" s="7">
        <v>703082</v>
      </c>
      <c r="J384" s="7"/>
      <c r="K384" s="112"/>
    </row>
    <row r="385" spans="1:11" s="20" customFormat="1" ht="71.5" customHeight="1" x14ac:dyDescent="0.45">
      <c r="A385" s="3">
        <v>1216090</v>
      </c>
      <c r="B385" s="3">
        <v>6090</v>
      </c>
      <c r="C385" s="28" t="s">
        <v>166</v>
      </c>
      <c r="D385" s="22" t="s">
        <v>167</v>
      </c>
      <c r="E385" s="31" t="s">
        <v>179</v>
      </c>
      <c r="F385" s="3"/>
      <c r="G385" s="3"/>
      <c r="H385" s="3"/>
      <c r="I385" s="4">
        <f t="shared" ref="I385:J385" si="58">I386+I387</f>
        <v>800708.78999999911</v>
      </c>
      <c r="J385" s="4">
        <f t="shared" si="58"/>
        <v>0</v>
      </c>
      <c r="K385" s="112"/>
    </row>
    <row r="386" spans="1:11" s="23" customFormat="1" ht="65.150000000000006" customHeight="1" x14ac:dyDescent="0.45">
      <c r="A386" s="21"/>
      <c r="B386" s="21"/>
      <c r="C386" s="43"/>
      <c r="D386" s="44"/>
      <c r="E386" s="44" t="s">
        <v>251</v>
      </c>
      <c r="F386" s="21"/>
      <c r="G386" s="21"/>
      <c r="H386" s="21"/>
      <c r="I386" s="6">
        <v>500708.78999999911</v>
      </c>
      <c r="J386" s="6"/>
      <c r="K386" s="112"/>
    </row>
    <row r="387" spans="1:11" s="23" customFormat="1" ht="64" customHeight="1" x14ac:dyDescent="0.45">
      <c r="A387" s="21"/>
      <c r="B387" s="21"/>
      <c r="C387" s="43"/>
      <c r="D387" s="44"/>
      <c r="E387" s="44" t="s">
        <v>380</v>
      </c>
      <c r="F387" s="21">
        <v>2020</v>
      </c>
      <c r="G387" s="21"/>
      <c r="H387" s="21"/>
      <c r="I387" s="6">
        <v>300000</v>
      </c>
      <c r="J387" s="6"/>
      <c r="K387" s="112"/>
    </row>
    <row r="388" spans="1:11" s="23" customFormat="1" ht="54" customHeight="1" x14ac:dyDescent="0.45">
      <c r="A388" s="3">
        <v>1217310</v>
      </c>
      <c r="B388" s="3">
        <v>7310</v>
      </c>
      <c r="C388" s="28" t="s">
        <v>2</v>
      </c>
      <c r="D388" s="22" t="s">
        <v>1</v>
      </c>
      <c r="E388" s="21"/>
      <c r="F388" s="21"/>
      <c r="G388" s="21"/>
      <c r="H388" s="21"/>
      <c r="I388" s="4">
        <f t="shared" ref="I388:J388" si="59">I389+I397+I400</f>
        <v>8872297.7599999998</v>
      </c>
      <c r="J388" s="4">
        <f t="shared" si="59"/>
        <v>2385249.63</v>
      </c>
      <c r="K388" s="112"/>
    </row>
    <row r="389" spans="1:11" s="41" customFormat="1" ht="53.15" customHeight="1" x14ac:dyDescent="0.45">
      <c r="A389" s="56"/>
      <c r="B389" s="56"/>
      <c r="C389" s="56"/>
      <c r="D389" s="56"/>
      <c r="E389" s="31" t="s">
        <v>25</v>
      </c>
      <c r="F389" s="56"/>
      <c r="G389" s="56"/>
      <c r="H389" s="56"/>
      <c r="I389" s="5">
        <f t="shared" ref="I389:J389" si="60">SUM(I390:I396)</f>
        <v>3024415.76</v>
      </c>
      <c r="J389" s="5">
        <f t="shared" si="60"/>
        <v>1254415.76</v>
      </c>
      <c r="K389" s="112">
        <v>64</v>
      </c>
    </row>
    <row r="390" spans="1:11" s="23" customFormat="1" ht="77.150000000000006" customHeight="1" x14ac:dyDescent="0.45">
      <c r="A390" s="21"/>
      <c r="B390" s="21"/>
      <c r="C390" s="21"/>
      <c r="D390" s="21"/>
      <c r="E390" s="44" t="s">
        <v>539</v>
      </c>
      <c r="F390" s="21">
        <v>2020</v>
      </c>
      <c r="G390" s="40"/>
      <c r="H390" s="21"/>
      <c r="I390" s="6">
        <v>230000</v>
      </c>
      <c r="J390" s="6"/>
      <c r="K390" s="112"/>
    </row>
    <row r="391" spans="1:11" s="23" customFormat="1" ht="83.15" customHeight="1" x14ac:dyDescent="0.45">
      <c r="A391" s="21"/>
      <c r="B391" s="21"/>
      <c r="C391" s="21"/>
      <c r="D391" s="21"/>
      <c r="E391" s="44" t="s">
        <v>57</v>
      </c>
      <c r="F391" s="21">
        <v>2020</v>
      </c>
      <c r="G391" s="40"/>
      <c r="H391" s="21"/>
      <c r="I391" s="6">
        <v>240000</v>
      </c>
      <c r="J391" s="6"/>
      <c r="K391" s="112"/>
    </row>
    <row r="392" spans="1:11" s="23" customFormat="1" ht="58" customHeight="1" x14ac:dyDescent="0.45">
      <c r="A392" s="21"/>
      <c r="B392" s="21"/>
      <c r="C392" s="21"/>
      <c r="D392" s="66"/>
      <c r="E392" s="44" t="s">
        <v>74</v>
      </c>
      <c r="F392" s="21" t="s">
        <v>49</v>
      </c>
      <c r="G392" s="40"/>
      <c r="H392" s="21"/>
      <c r="I392" s="6">
        <v>815088.75</v>
      </c>
      <c r="J392" s="6">
        <v>815088.75</v>
      </c>
      <c r="K392" s="112"/>
    </row>
    <row r="393" spans="1:11" s="23" customFormat="1" ht="122.15" customHeight="1" x14ac:dyDescent="0.45">
      <c r="A393" s="21"/>
      <c r="B393" s="21"/>
      <c r="C393" s="21"/>
      <c r="D393" s="66"/>
      <c r="E393" s="44" t="s">
        <v>355</v>
      </c>
      <c r="F393" s="21" t="s">
        <v>51</v>
      </c>
      <c r="G393" s="40">
        <v>26890141</v>
      </c>
      <c r="H393" s="21"/>
      <c r="I393" s="6">
        <v>439327.01</v>
      </c>
      <c r="J393" s="6">
        <v>439327.01</v>
      </c>
      <c r="K393" s="112"/>
    </row>
    <row r="394" spans="1:11" s="23" customFormat="1" ht="88.4" customHeight="1" x14ac:dyDescent="0.45">
      <c r="A394" s="21"/>
      <c r="B394" s="21"/>
      <c r="C394" s="21"/>
      <c r="D394" s="66"/>
      <c r="E394" s="44" t="s">
        <v>595</v>
      </c>
      <c r="F394" s="21" t="s">
        <v>51</v>
      </c>
      <c r="G394" s="40"/>
      <c r="H394" s="21"/>
      <c r="I394" s="6">
        <v>300000</v>
      </c>
      <c r="J394" s="6"/>
      <c r="K394" s="112"/>
    </row>
    <row r="395" spans="1:11" s="23" customFormat="1" ht="109" customHeight="1" x14ac:dyDescent="0.45">
      <c r="A395" s="21"/>
      <c r="B395" s="21"/>
      <c r="C395" s="21"/>
      <c r="D395" s="21"/>
      <c r="E395" s="44" t="s">
        <v>53</v>
      </c>
      <c r="F395" s="21" t="s">
        <v>51</v>
      </c>
      <c r="G395" s="40"/>
      <c r="H395" s="21"/>
      <c r="I395" s="6">
        <v>250000</v>
      </c>
      <c r="J395" s="6"/>
      <c r="K395" s="112"/>
    </row>
    <row r="396" spans="1:11" s="23" customFormat="1" ht="100" customHeight="1" x14ac:dyDescent="0.45">
      <c r="A396" s="21"/>
      <c r="B396" s="21"/>
      <c r="C396" s="21"/>
      <c r="D396" s="21"/>
      <c r="E396" s="44" t="s">
        <v>361</v>
      </c>
      <c r="F396" s="21">
        <v>2020</v>
      </c>
      <c r="G396" s="40"/>
      <c r="H396" s="21"/>
      <c r="I396" s="6">
        <v>750000</v>
      </c>
      <c r="J396" s="6"/>
      <c r="K396" s="112"/>
    </row>
    <row r="397" spans="1:11" s="41" customFormat="1" ht="52" customHeight="1" x14ac:dyDescent="0.45">
      <c r="A397" s="56"/>
      <c r="B397" s="56"/>
      <c r="C397" s="56"/>
      <c r="D397" s="56"/>
      <c r="E397" s="31" t="s">
        <v>27</v>
      </c>
      <c r="F397" s="56"/>
      <c r="G397" s="56"/>
      <c r="H397" s="56"/>
      <c r="I397" s="5">
        <f t="shared" ref="I397:J397" si="61">I398+I399</f>
        <v>500000</v>
      </c>
      <c r="J397" s="5">
        <f t="shared" si="61"/>
        <v>24364</v>
      </c>
      <c r="K397" s="112"/>
    </row>
    <row r="398" spans="1:11" s="23" customFormat="1" ht="79" customHeight="1" x14ac:dyDescent="0.45">
      <c r="A398" s="21"/>
      <c r="B398" s="21"/>
      <c r="C398" s="21"/>
      <c r="D398" s="21"/>
      <c r="E398" s="44" t="s">
        <v>23</v>
      </c>
      <c r="F398" s="21">
        <v>2020</v>
      </c>
      <c r="G398" s="40">
        <v>279601</v>
      </c>
      <c r="H398" s="21"/>
      <c r="I398" s="6">
        <v>279601</v>
      </c>
      <c r="J398" s="6"/>
      <c r="K398" s="112">
        <v>65</v>
      </c>
    </row>
    <row r="399" spans="1:11" s="23" customFormat="1" ht="63" customHeight="1" x14ac:dyDescent="0.45">
      <c r="A399" s="21"/>
      <c r="B399" s="21"/>
      <c r="C399" s="21"/>
      <c r="D399" s="21"/>
      <c r="E399" s="44" t="s">
        <v>604</v>
      </c>
      <c r="F399" s="21">
        <v>2020</v>
      </c>
      <c r="G399" s="40"/>
      <c r="H399" s="21"/>
      <c r="I399" s="6">
        <v>220399</v>
      </c>
      <c r="J399" s="6">
        <v>24364</v>
      </c>
      <c r="K399" s="112"/>
    </row>
    <row r="400" spans="1:11" s="41" customFormat="1" ht="51" customHeight="1" x14ac:dyDescent="0.45">
      <c r="A400" s="56"/>
      <c r="B400" s="56"/>
      <c r="C400" s="56"/>
      <c r="D400" s="56"/>
      <c r="E400" s="31" t="s">
        <v>28</v>
      </c>
      <c r="F400" s="56"/>
      <c r="G400" s="56"/>
      <c r="H400" s="56"/>
      <c r="I400" s="5">
        <f t="shared" ref="I400:J400" si="62">SUM(I401:I406)</f>
        <v>5347882</v>
      </c>
      <c r="J400" s="5">
        <f t="shared" si="62"/>
        <v>1106469.8700000001</v>
      </c>
      <c r="K400" s="112"/>
    </row>
    <row r="401" spans="1:11" s="23" customFormat="1" ht="51" customHeight="1" x14ac:dyDescent="0.45">
      <c r="A401" s="21"/>
      <c r="B401" s="21"/>
      <c r="C401" s="21"/>
      <c r="D401" s="66"/>
      <c r="E401" s="44" t="s">
        <v>65</v>
      </c>
      <c r="F401" s="21" t="s">
        <v>49</v>
      </c>
      <c r="G401" s="40">
        <v>2908994</v>
      </c>
      <c r="H401" s="21"/>
      <c r="I401" s="6">
        <v>2900000</v>
      </c>
      <c r="J401" s="6">
        <v>302407.57</v>
      </c>
      <c r="K401" s="112"/>
    </row>
    <row r="402" spans="1:11" s="23" customFormat="1" ht="65.5" customHeight="1" x14ac:dyDescent="0.45">
      <c r="A402" s="21"/>
      <c r="B402" s="21"/>
      <c r="C402" s="21"/>
      <c r="D402" s="66"/>
      <c r="E402" s="44" t="s">
        <v>436</v>
      </c>
      <c r="F402" s="21" t="s">
        <v>67</v>
      </c>
      <c r="G402" s="40"/>
      <c r="H402" s="21"/>
      <c r="I402" s="6">
        <v>350000</v>
      </c>
      <c r="J402" s="6"/>
      <c r="K402" s="112"/>
    </row>
    <row r="403" spans="1:11" s="23" customFormat="1" ht="72" x14ac:dyDescent="0.45">
      <c r="A403" s="21"/>
      <c r="B403" s="21"/>
      <c r="C403" s="21"/>
      <c r="D403" s="21"/>
      <c r="E403" s="44" t="s">
        <v>468</v>
      </c>
      <c r="F403" s="21" t="s">
        <v>45</v>
      </c>
      <c r="G403" s="40">
        <v>12333420</v>
      </c>
      <c r="H403" s="21">
        <v>2.8</v>
      </c>
      <c r="I403" s="6">
        <v>58882</v>
      </c>
      <c r="J403" s="6"/>
      <c r="K403" s="112"/>
    </row>
    <row r="404" spans="1:11" s="23" customFormat="1" ht="89.15" customHeight="1" x14ac:dyDescent="0.45">
      <c r="A404" s="21"/>
      <c r="B404" s="21"/>
      <c r="C404" s="21"/>
      <c r="D404" s="21"/>
      <c r="E404" s="44" t="s">
        <v>61</v>
      </c>
      <c r="F404" s="21" t="s">
        <v>45</v>
      </c>
      <c r="G404" s="40">
        <f>12627116</f>
        <v>12627116</v>
      </c>
      <c r="H404" s="21">
        <v>1.6</v>
      </c>
      <c r="I404" s="6">
        <v>21000</v>
      </c>
      <c r="J404" s="6"/>
      <c r="K404" s="112"/>
    </row>
    <row r="405" spans="1:11" s="23" customFormat="1" ht="83.5" customHeight="1" x14ac:dyDescent="0.45">
      <c r="A405" s="21"/>
      <c r="B405" s="21"/>
      <c r="C405" s="21"/>
      <c r="D405" s="21"/>
      <c r="E405" s="44" t="s">
        <v>62</v>
      </c>
      <c r="F405" s="21" t="s">
        <v>66</v>
      </c>
      <c r="G405" s="40">
        <f>15888386</f>
        <v>15888386</v>
      </c>
      <c r="H405" s="21">
        <v>1.4</v>
      </c>
      <c r="I405" s="6">
        <v>21000</v>
      </c>
      <c r="J405" s="6"/>
      <c r="K405" s="112"/>
    </row>
    <row r="406" spans="1:11" s="23" customFormat="1" ht="87" customHeight="1" x14ac:dyDescent="0.45">
      <c r="A406" s="21"/>
      <c r="B406" s="21"/>
      <c r="C406" s="21"/>
      <c r="D406" s="21"/>
      <c r="E406" s="44" t="s">
        <v>55</v>
      </c>
      <c r="F406" s="21" t="s">
        <v>39</v>
      </c>
      <c r="G406" s="40">
        <v>30447487</v>
      </c>
      <c r="H406" s="59">
        <v>88</v>
      </c>
      <c r="I406" s="6">
        <v>1997000</v>
      </c>
      <c r="J406" s="6">
        <v>804062.3</v>
      </c>
      <c r="K406" s="112"/>
    </row>
    <row r="407" spans="1:11" s="23" customFormat="1" ht="61" customHeight="1" x14ac:dyDescent="0.45">
      <c r="A407" s="3">
        <v>1217330</v>
      </c>
      <c r="B407" s="3">
        <v>7330</v>
      </c>
      <c r="C407" s="28" t="s">
        <v>2</v>
      </c>
      <c r="D407" s="78" t="s">
        <v>24</v>
      </c>
      <c r="E407" s="44"/>
      <c r="F407" s="21"/>
      <c r="G407" s="21"/>
      <c r="H407" s="21"/>
      <c r="I407" s="4">
        <f t="shared" ref="I407:J407" si="63">I408+I415</f>
        <v>7258887.7699999996</v>
      </c>
      <c r="J407" s="4">
        <f t="shared" si="63"/>
        <v>1258437.19</v>
      </c>
      <c r="K407" s="112"/>
    </row>
    <row r="408" spans="1:11" s="41" customFormat="1" ht="59.15" customHeight="1" x14ac:dyDescent="0.45">
      <c r="A408" s="32"/>
      <c r="B408" s="32"/>
      <c r="C408" s="24"/>
      <c r="D408" s="25"/>
      <c r="E408" s="31" t="s">
        <v>25</v>
      </c>
      <c r="F408" s="56"/>
      <c r="G408" s="56"/>
      <c r="H408" s="56"/>
      <c r="I408" s="5">
        <f t="shared" ref="I408:J408" si="64">SUM(I409:I414)</f>
        <v>3288887.77</v>
      </c>
      <c r="J408" s="5">
        <f t="shared" si="64"/>
        <v>1175283.19</v>
      </c>
      <c r="K408" s="112">
        <v>66</v>
      </c>
    </row>
    <row r="409" spans="1:11" s="23" customFormat="1" ht="46" customHeight="1" x14ac:dyDescent="0.45">
      <c r="A409" s="21"/>
      <c r="B409" s="21"/>
      <c r="C409" s="21"/>
      <c r="D409" s="21"/>
      <c r="E409" s="44" t="s">
        <v>625</v>
      </c>
      <c r="F409" s="21">
        <v>2020</v>
      </c>
      <c r="G409" s="21"/>
      <c r="H409" s="21"/>
      <c r="I409" s="6">
        <v>1499889</v>
      </c>
      <c r="J409" s="6"/>
      <c r="K409" s="112"/>
    </row>
    <row r="410" spans="1:11" s="23" customFormat="1" ht="46" customHeight="1" x14ac:dyDescent="0.45">
      <c r="A410" s="21"/>
      <c r="B410" s="21"/>
      <c r="C410" s="21"/>
      <c r="D410" s="21"/>
      <c r="E410" s="44" t="s">
        <v>69</v>
      </c>
      <c r="F410" s="21">
        <v>2020</v>
      </c>
      <c r="G410" s="21"/>
      <c r="H410" s="21"/>
      <c r="I410" s="6">
        <v>470000</v>
      </c>
      <c r="J410" s="6"/>
      <c r="K410" s="112"/>
    </row>
    <row r="411" spans="1:11" s="23" customFormat="1" ht="55" customHeight="1" x14ac:dyDescent="0.45">
      <c r="A411" s="21"/>
      <c r="B411" s="21"/>
      <c r="C411" s="21"/>
      <c r="D411" s="66"/>
      <c r="E411" s="44" t="s">
        <v>75</v>
      </c>
      <c r="F411" s="21" t="s">
        <v>49</v>
      </c>
      <c r="G411" s="40">
        <v>739777</v>
      </c>
      <c r="H411" s="21">
        <v>34.4</v>
      </c>
      <c r="I411" s="6">
        <v>485438.6</v>
      </c>
      <c r="J411" s="6">
        <v>409723.02</v>
      </c>
      <c r="K411" s="112"/>
    </row>
    <row r="412" spans="1:11" s="23" customFormat="1" ht="51" customHeight="1" x14ac:dyDescent="0.45">
      <c r="A412" s="21"/>
      <c r="B412" s="21"/>
      <c r="C412" s="21"/>
      <c r="D412" s="66"/>
      <c r="E412" s="44" t="s">
        <v>76</v>
      </c>
      <c r="F412" s="21" t="s">
        <v>39</v>
      </c>
      <c r="G412" s="40">
        <v>6157417</v>
      </c>
      <c r="H412" s="59">
        <v>11</v>
      </c>
      <c r="I412" s="6">
        <v>765560.17</v>
      </c>
      <c r="J412" s="6">
        <v>765560.17</v>
      </c>
      <c r="K412" s="112"/>
    </row>
    <row r="413" spans="1:11" s="23" customFormat="1" ht="65.150000000000006" customHeight="1" x14ac:dyDescent="0.45">
      <c r="A413" s="21"/>
      <c r="B413" s="21"/>
      <c r="C413" s="21"/>
      <c r="D413" s="66"/>
      <c r="E413" s="44" t="s">
        <v>596</v>
      </c>
      <c r="F413" s="21">
        <v>2020</v>
      </c>
      <c r="G413" s="40"/>
      <c r="H413" s="59"/>
      <c r="I413" s="6">
        <v>35000</v>
      </c>
      <c r="J413" s="6"/>
      <c r="K413" s="112"/>
    </row>
    <row r="414" spans="1:11" s="23" customFormat="1" ht="59.15" customHeight="1" x14ac:dyDescent="0.45">
      <c r="A414" s="21"/>
      <c r="B414" s="21"/>
      <c r="C414" s="21"/>
      <c r="D414" s="66"/>
      <c r="E414" s="44" t="s">
        <v>577</v>
      </c>
      <c r="F414" s="21">
        <v>2020</v>
      </c>
      <c r="G414" s="40"/>
      <c r="H414" s="59"/>
      <c r="I414" s="6">
        <v>33000</v>
      </c>
      <c r="J414" s="6"/>
      <c r="K414" s="112"/>
    </row>
    <row r="415" spans="1:11" s="41" customFormat="1" ht="50.15" customHeight="1" x14ac:dyDescent="0.45">
      <c r="A415" s="56"/>
      <c r="B415" s="56"/>
      <c r="C415" s="56"/>
      <c r="D415" s="56"/>
      <c r="E415" s="31" t="s">
        <v>26</v>
      </c>
      <c r="F415" s="56"/>
      <c r="G415" s="56"/>
      <c r="H415" s="56"/>
      <c r="I415" s="5">
        <f t="shared" ref="I415:J415" si="65">SUM(I416:I418)</f>
        <v>3970000</v>
      </c>
      <c r="J415" s="5">
        <f t="shared" si="65"/>
        <v>83154</v>
      </c>
      <c r="K415" s="112"/>
    </row>
    <row r="416" spans="1:11" s="23" customFormat="1" ht="44.5" customHeight="1" x14ac:dyDescent="0.45">
      <c r="A416" s="21"/>
      <c r="B416" s="21"/>
      <c r="C416" s="21"/>
      <c r="D416" s="21"/>
      <c r="E416" s="44" t="s">
        <v>44</v>
      </c>
      <c r="F416" s="21">
        <v>2020</v>
      </c>
      <c r="G416" s="21"/>
      <c r="H416" s="21"/>
      <c r="I416" s="6">
        <v>3180000</v>
      </c>
      <c r="J416" s="6"/>
      <c r="K416" s="112"/>
    </row>
    <row r="417" spans="1:11" s="23" customFormat="1" ht="43" customHeight="1" x14ac:dyDescent="0.45">
      <c r="A417" s="21"/>
      <c r="B417" s="21"/>
      <c r="C417" s="21"/>
      <c r="D417" s="21"/>
      <c r="E417" s="44" t="s">
        <v>43</v>
      </c>
      <c r="F417" s="21">
        <v>2020</v>
      </c>
      <c r="G417" s="21"/>
      <c r="H417" s="21"/>
      <c r="I417" s="6">
        <v>500000</v>
      </c>
      <c r="J417" s="6"/>
      <c r="K417" s="112"/>
    </row>
    <row r="418" spans="1:11" s="23" customFormat="1" ht="45" customHeight="1" x14ac:dyDescent="0.45">
      <c r="A418" s="21"/>
      <c r="B418" s="21"/>
      <c r="C418" s="21"/>
      <c r="D418" s="21"/>
      <c r="E418" s="44" t="s">
        <v>70</v>
      </c>
      <c r="F418" s="21" t="s">
        <v>67</v>
      </c>
      <c r="G418" s="21"/>
      <c r="H418" s="21"/>
      <c r="I418" s="6">
        <v>290000</v>
      </c>
      <c r="J418" s="6">
        <v>83154</v>
      </c>
      <c r="K418" s="112"/>
    </row>
    <row r="419" spans="1:11" s="23" customFormat="1" ht="52" customHeight="1" x14ac:dyDescent="0.45">
      <c r="A419" s="3">
        <v>1217340</v>
      </c>
      <c r="B419" s="3">
        <v>7340</v>
      </c>
      <c r="C419" s="28" t="s">
        <v>2</v>
      </c>
      <c r="D419" s="22" t="s">
        <v>5</v>
      </c>
      <c r="E419" s="44"/>
      <c r="F419" s="21"/>
      <c r="G419" s="21"/>
      <c r="H419" s="21"/>
      <c r="I419" s="4">
        <f t="shared" ref="I419:J419" si="66">SUM(I420:I420)</f>
        <v>3000000</v>
      </c>
      <c r="J419" s="4">
        <f t="shared" si="66"/>
        <v>0</v>
      </c>
      <c r="K419" s="112"/>
    </row>
    <row r="420" spans="1:11" s="23" customFormat="1" ht="47.15" customHeight="1" x14ac:dyDescent="0.45">
      <c r="A420" s="21"/>
      <c r="B420" s="21"/>
      <c r="C420" s="21"/>
      <c r="D420" s="21"/>
      <c r="E420" s="44" t="s">
        <v>29</v>
      </c>
      <c r="F420" s="21" t="s">
        <v>45</v>
      </c>
      <c r="G420" s="79">
        <v>13234370</v>
      </c>
      <c r="H420" s="59">
        <v>3</v>
      </c>
      <c r="I420" s="6">
        <v>3000000</v>
      </c>
      <c r="J420" s="6"/>
      <c r="K420" s="112"/>
    </row>
    <row r="421" spans="1:11" s="23" customFormat="1" ht="111" customHeight="1" x14ac:dyDescent="0.45">
      <c r="A421" s="3">
        <v>1217361</v>
      </c>
      <c r="B421" s="3">
        <v>7361</v>
      </c>
      <c r="C421" s="28" t="s">
        <v>100</v>
      </c>
      <c r="D421" s="22" t="s">
        <v>570</v>
      </c>
      <c r="E421" s="31" t="s">
        <v>25</v>
      </c>
      <c r="F421" s="21"/>
      <c r="G421" s="21"/>
      <c r="H421" s="21"/>
      <c r="I421" s="4">
        <f t="shared" ref="I421:J421" si="67">I422</f>
        <v>1386113</v>
      </c>
      <c r="J421" s="4">
        <f t="shared" si="67"/>
        <v>0</v>
      </c>
      <c r="K421" s="112">
        <v>67</v>
      </c>
    </row>
    <row r="422" spans="1:11" s="23" customFormat="1" ht="90.65" customHeight="1" x14ac:dyDescent="0.45">
      <c r="A422" s="21"/>
      <c r="B422" s="21"/>
      <c r="C422" s="21"/>
      <c r="D422" s="21"/>
      <c r="E422" s="44" t="s">
        <v>68</v>
      </c>
      <c r="F422" s="21" t="s">
        <v>52</v>
      </c>
      <c r="G422" s="40">
        <v>14087743</v>
      </c>
      <c r="H422" s="21">
        <v>1.9</v>
      </c>
      <c r="I422" s="6">
        <v>1386113</v>
      </c>
      <c r="J422" s="6"/>
      <c r="K422" s="112"/>
    </row>
    <row r="423" spans="1:11" s="20" customFormat="1" ht="84" customHeight="1" x14ac:dyDescent="0.45">
      <c r="A423" s="3">
        <v>1217362</v>
      </c>
      <c r="B423" s="3">
        <v>7362</v>
      </c>
      <c r="C423" s="28" t="s">
        <v>100</v>
      </c>
      <c r="D423" s="22" t="s">
        <v>168</v>
      </c>
      <c r="E423" s="31"/>
      <c r="F423" s="3"/>
      <c r="G423" s="80"/>
      <c r="H423" s="81"/>
      <c r="I423" s="4">
        <f t="shared" ref="I423:J423" si="68">I424+I426</f>
        <v>75600</v>
      </c>
      <c r="J423" s="4">
        <f t="shared" si="68"/>
        <v>0</v>
      </c>
      <c r="K423" s="112"/>
    </row>
    <row r="424" spans="1:11" s="23" customFormat="1" ht="43" customHeight="1" x14ac:dyDescent="0.45">
      <c r="A424" s="21"/>
      <c r="B424" s="21"/>
      <c r="C424" s="43"/>
      <c r="D424" s="44"/>
      <c r="E424" s="31" t="s">
        <v>25</v>
      </c>
      <c r="F424" s="21"/>
      <c r="G424" s="79"/>
      <c r="H424" s="59"/>
      <c r="I424" s="5">
        <f t="shared" ref="I424:J424" si="69">I425</f>
        <v>72000</v>
      </c>
      <c r="J424" s="5">
        <f t="shared" si="69"/>
        <v>0</v>
      </c>
      <c r="K424" s="112"/>
    </row>
    <row r="425" spans="1:11" s="23" customFormat="1" ht="64" customHeight="1" x14ac:dyDescent="0.45">
      <c r="A425" s="21"/>
      <c r="B425" s="21"/>
      <c r="C425" s="43"/>
      <c r="D425" s="44"/>
      <c r="E425" s="44" t="s">
        <v>312</v>
      </c>
      <c r="F425" s="21" t="s">
        <v>67</v>
      </c>
      <c r="G425" s="79">
        <v>1800000</v>
      </c>
      <c r="H425" s="59"/>
      <c r="I425" s="6">
        <v>72000</v>
      </c>
      <c r="J425" s="6"/>
      <c r="K425" s="112"/>
    </row>
    <row r="426" spans="1:11" s="20" customFormat="1" ht="45" customHeight="1" x14ac:dyDescent="0.45">
      <c r="A426" s="3"/>
      <c r="B426" s="3"/>
      <c r="C426" s="28"/>
      <c r="D426" s="22"/>
      <c r="E426" s="31" t="s">
        <v>179</v>
      </c>
      <c r="F426" s="3"/>
      <c r="G426" s="80"/>
      <c r="H426" s="81"/>
      <c r="I426" s="5">
        <f t="shared" ref="I426:J426" si="70">I427</f>
        <v>3600</v>
      </c>
      <c r="J426" s="5">
        <f t="shared" si="70"/>
        <v>0</v>
      </c>
      <c r="K426" s="112"/>
    </row>
    <row r="427" spans="1:11" s="23" customFormat="1" ht="84" customHeight="1" x14ac:dyDescent="0.45">
      <c r="A427" s="21"/>
      <c r="B427" s="21"/>
      <c r="C427" s="43"/>
      <c r="D427" s="44"/>
      <c r="E427" s="44" t="s">
        <v>311</v>
      </c>
      <c r="F427" s="21" t="s">
        <v>67</v>
      </c>
      <c r="G427" s="79">
        <v>150000</v>
      </c>
      <c r="H427" s="59"/>
      <c r="I427" s="6">
        <v>3600</v>
      </c>
      <c r="J427" s="6"/>
      <c r="K427" s="112"/>
    </row>
    <row r="428" spans="1:11" s="20" customFormat="1" ht="102.65" customHeight="1" x14ac:dyDescent="0.45">
      <c r="A428" s="3">
        <v>1217363</v>
      </c>
      <c r="B428" s="3">
        <v>7363</v>
      </c>
      <c r="C428" s="28" t="s">
        <v>100</v>
      </c>
      <c r="D428" s="22" t="s">
        <v>247</v>
      </c>
      <c r="E428" s="22"/>
      <c r="F428" s="3"/>
      <c r="G428" s="80"/>
      <c r="H428" s="81"/>
      <c r="I428" s="4">
        <f t="shared" ref="I428:J428" si="71">I430+I439</f>
        <v>956186.69</v>
      </c>
      <c r="J428" s="4">
        <f t="shared" si="71"/>
        <v>287338.83</v>
      </c>
      <c r="K428" s="112"/>
    </row>
    <row r="429" spans="1:11" s="33" customFormat="1" ht="41.15" customHeight="1" x14ac:dyDescent="0.45">
      <c r="A429" s="32"/>
      <c r="B429" s="32"/>
      <c r="C429" s="24"/>
      <c r="D429" s="31" t="s">
        <v>105</v>
      </c>
      <c r="E429" s="31"/>
      <c r="F429" s="32"/>
      <c r="G429" s="82"/>
      <c r="H429" s="83"/>
      <c r="I429" s="5">
        <f t="shared" ref="I429:J429" si="72">I431+I440</f>
        <v>937420.38</v>
      </c>
      <c r="J429" s="5">
        <f t="shared" si="72"/>
        <v>287338.83</v>
      </c>
      <c r="K429" s="112"/>
    </row>
    <row r="430" spans="1:11" s="20" customFormat="1" ht="43" customHeight="1" x14ac:dyDescent="0.45">
      <c r="A430" s="3"/>
      <c r="B430" s="3"/>
      <c r="C430" s="28"/>
      <c r="D430" s="22"/>
      <c r="E430" s="31" t="s">
        <v>183</v>
      </c>
      <c r="F430" s="3"/>
      <c r="G430" s="80"/>
      <c r="H430" s="81"/>
      <c r="I430" s="5">
        <f t="shared" ref="I430:J430" si="73">I432+I433+I434+I435+I436+I437</f>
        <v>153402.93</v>
      </c>
      <c r="J430" s="5">
        <f t="shared" si="73"/>
        <v>0</v>
      </c>
      <c r="K430" s="112"/>
    </row>
    <row r="431" spans="1:11" s="20" customFormat="1" ht="27" customHeight="1" x14ac:dyDescent="0.45">
      <c r="A431" s="3"/>
      <c r="B431" s="3"/>
      <c r="C431" s="28"/>
      <c r="D431" s="22"/>
      <c r="E431" s="52" t="s">
        <v>105</v>
      </c>
      <c r="F431" s="3"/>
      <c r="G431" s="80"/>
      <c r="H431" s="81"/>
      <c r="I431" s="9">
        <f t="shared" ref="I431:J431" si="74">I432+I433+I434+I435+I436+I438</f>
        <v>152636.62</v>
      </c>
      <c r="J431" s="9">
        <f t="shared" si="74"/>
        <v>0</v>
      </c>
      <c r="K431" s="112"/>
    </row>
    <row r="432" spans="1:11" s="20" customFormat="1" ht="72.650000000000006" customHeight="1" x14ac:dyDescent="0.45">
      <c r="A432" s="3"/>
      <c r="B432" s="3"/>
      <c r="C432" s="28"/>
      <c r="D432" s="22"/>
      <c r="E432" s="44" t="s">
        <v>476</v>
      </c>
      <c r="F432" s="21" t="s">
        <v>49</v>
      </c>
      <c r="G432" s="79">
        <v>300000</v>
      </c>
      <c r="H432" s="59">
        <v>94.6</v>
      </c>
      <c r="I432" s="6">
        <v>16232.01</v>
      </c>
      <c r="J432" s="6"/>
      <c r="K432" s="112">
        <v>68</v>
      </c>
    </row>
    <row r="433" spans="1:11" s="20" customFormat="1" ht="70.5" customHeight="1" x14ac:dyDescent="0.45">
      <c r="A433" s="3"/>
      <c r="B433" s="3"/>
      <c r="C433" s="28"/>
      <c r="D433" s="22"/>
      <c r="E433" s="44" t="s">
        <v>478</v>
      </c>
      <c r="F433" s="21" t="s">
        <v>49</v>
      </c>
      <c r="G433" s="79">
        <v>1450000</v>
      </c>
      <c r="H433" s="59">
        <v>97.8</v>
      </c>
      <c r="I433" s="6">
        <v>32027.54</v>
      </c>
      <c r="J433" s="6"/>
      <c r="K433" s="112"/>
    </row>
    <row r="434" spans="1:11" s="20" customFormat="1" ht="64" customHeight="1" x14ac:dyDescent="0.45">
      <c r="A434" s="3"/>
      <c r="B434" s="3"/>
      <c r="C434" s="28"/>
      <c r="D434" s="22"/>
      <c r="E434" s="44" t="s">
        <v>479</v>
      </c>
      <c r="F434" s="21" t="s">
        <v>49</v>
      </c>
      <c r="G434" s="79">
        <v>180000</v>
      </c>
      <c r="H434" s="59">
        <v>85</v>
      </c>
      <c r="I434" s="6">
        <v>27003.66</v>
      </c>
      <c r="J434" s="6"/>
      <c r="K434" s="112"/>
    </row>
    <row r="435" spans="1:11" s="20" customFormat="1" ht="75.650000000000006" customHeight="1" x14ac:dyDescent="0.45">
      <c r="A435" s="3"/>
      <c r="B435" s="3"/>
      <c r="C435" s="28"/>
      <c r="D435" s="22"/>
      <c r="E435" s="44" t="s">
        <v>480</v>
      </c>
      <c r="F435" s="21" t="s">
        <v>49</v>
      </c>
      <c r="G435" s="79">
        <v>374000</v>
      </c>
      <c r="H435" s="59">
        <v>94.2</v>
      </c>
      <c r="I435" s="6">
        <v>21615.88</v>
      </c>
      <c r="J435" s="6"/>
      <c r="K435" s="112"/>
    </row>
    <row r="436" spans="1:11" s="20" customFormat="1" ht="84.65" customHeight="1" x14ac:dyDescent="0.45">
      <c r="A436" s="3"/>
      <c r="B436" s="3"/>
      <c r="C436" s="28"/>
      <c r="D436" s="22"/>
      <c r="E436" s="44" t="s">
        <v>481</v>
      </c>
      <c r="F436" s="21" t="s">
        <v>49</v>
      </c>
      <c r="G436" s="79">
        <v>250000</v>
      </c>
      <c r="H436" s="59">
        <v>87.5</v>
      </c>
      <c r="I436" s="6">
        <v>31157.67</v>
      </c>
      <c r="J436" s="6"/>
      <c r="K436" s="112"/>
    </row>
    <row r="437" spans="1:11" s="20" customFormat="1" ht="81" customHeight="1" x14ac:dyDescent="0.45">
      <c r="A437" s="3"/>
      <c r="B437" s="3"/>
      <c r="C437" s="28"/>
      <c r="D437" s="22"/>
      <c r="E437" s="44" t="s">
        <v>482</v>
      </c>
      <c r="F437" s="21" t="s">
        <v>39</v>
      </c>
      <c r="G437" s="79">
        <v>182310</v>
      </c>
      <c r="H437" s="59">
        <v>86.1</v>
      </c>
      <c r="I437" s="6">
        <v>25366.17</v>
      </c>
      <c r="J437" s="6"/>
      <c r="K437" s="112"/>
    </row>
    <row r="438" spans="1:11" s="88" customFormat="1" ht="24.65" customHeight="1" x14ac:dyDescent="0.35">
      <c r="A438" s="46"/>
      <c r="B438" s="46"/>
      <c r="C438" s="84"/>
      <c r="D438" s="52"/>
      <c r="E438" s="49" t="s">
        <v>105</v>
      </c>
      <c r="F438" s="85"/>
      <c r="G438" s="86"/>
      <c r="H438" s="87"/>
      <c r="I438" s="8">
        <v>24599.86</v>
      </c>
      <c r="J438" s="8"/>
      <c r="K438" s="112"/>
    </row>
    <row r="439" spans="1:11" s="20" customFormat="1" ht="30" customHeight="1" x14ac:dyDescent="0.45">
      <c r="A439" s="3"/>
      <c r="B439" s="3"/>
      <c r="C439" s="28"/>
      <c r="D439" s="22"/>
      <c r="E439" s="31" t="s">
        <v>179</v>
      </c>
      <c r="F439" s="3"/>
      <c r="G439" s="80"/>
      <c r="H439" s="81"/>
      <c r="I439" s="5">
        <f t="shared" ref="I439:J439" si="75">I441+I442+I443+I444+I445</f>
        <v>802783.76</v>
      </c>
      <c r="J439" s="5">
        <f t="shared" si="75"/>
        <v>287338.83</v>
      </c>
      <c r="K439" s="112"/>
    </row>
    <row r="440" spans="1:11" s="20" customFormat="1" ht="27" customHeight="1" x14ac:dyDescent="0.45">
      <c r="A440" s="3"/>
      <c r="B440" s="3"/>
      <c r="C440" s="28"/>
      <c r="D440" s="22"/>
      <c r="E440" s="52" t="s">
        <v>105</v>
      </c>
      <c r="F440" s="3"/>
      <c r="G440" s="80"/>
      <c r="H440" s="81"/>
      <c r="I440" s="9">
        <f t="shared" ref="I440:J440" si="76">I441+I442+I443+I444+I446</f>
        <v>784783.76</v>
      </c>
      <c r="J440" s="9">
        <f t="shared" si="76"/>
        <v>287338.83</v>
      </c>
      <c r="K440" s="112"/>
    </row>
    <row r="441" spans="1:11" s="20" customFormat="1" ht="69" customHeight="1" x14ac:dyDescent="0.45">
      <c r="A441" s="3"/>
      <c r="B441" s="3"/>
      <c r="C441" s="28"/>
      <c r="D441" s="22"/>
      <c r="E441" s="44" t="s">
        <v>474</v>
      </c>
      <c r="F441" s="21">
        <v>2020</v>
      </c>
      <c r="G441" s="79">
        <v>336000</v>
      </c>
      <c r="H441" s="59"/>
      <c r="I441" s="6">
        <v>336000</v>
      </c>
      <c r="J441" s="6">
        <f>1687.5+280061.83+3902</f>
        <v>285651.33</v>
      </c>
      <c r="K441" s="112"/>
    </row>
    <row r="442" spans="1:11" s="20" customFormat="1" ht="74.150000000000006" customHeight="1" x14ac:dyDescent="0.45">
      <c r="A442" s="3"/>
      <c r="B442" s="3"/>
      <c r="C442" s="28"/>
      <c r="D442" s="22"/>
      <c r="E442" s="44" t="s">
        <v>475</v>
      </c>
      <c r="F442" s="21">
        <v>2020</v>
      </c>
      <c r="G442" s="79">
        <v>300000</v>
      </c>
      <c r="H442" s="59"/>
      <c r="I442" s="6">
        <v>300000</v>
      </c>
      <c r="J442" s="6">
        <f>1687.5</f>
        <v>1687.5</v>
      </c>
      <c r="K442" s="112"/>
    </row>
    <row r="443" spans="1:11" s="20" customFormat="1" ht="72" x14ac:dyDescent="0.45">
      <c r="A443" s="3"/>
      <c r="B443" s="3"/>
      <c r="C443" s="28"/>
      <c r="D443" s="22"/>
      <c r="E443" s="44" t="s">
        <v>477</v>
      </c>
      <c r="F443" s="21" t="s">
        <v>49</v>
      </c>
      <c r="G443" s="79">
        <v>1403000</v>
      </c>
      <c r="H443" s="59">
        <v>93.2</v>
      </c>
      <c r="I443" s="6">
        <v>95919.71</v>
      </c>
      <c r="J443" s="6"/>
      <c r="K443" s="112"/>
    </row>
    <row r="444" spans="1:11" s="20" customFormat="1" ht="66.650000000000006" customHeight="1" x14ac:dyDescent="0.45">
      <c r="A444" s="3"/>
      <c r="B444" s="3"/>
      <c r="C444" s="28"/>
      <c r="D444" s="22"/>
      <c r="E444" s="44" t="s">
        <v>484</v>
      </c>
      <c r="F444" s="21" t="s">
        <v>49</v>
      </c>
      <c r="G444" s="79">
        <v>618000</v>
      </c>
      <c r="H444" s="59">
        <v>96.8</v>
      </c>
      <c r="I444" s="6">
        <v>19692.8</v>
      </c>
      <c r="J444" s="6"/>
      <c r="K444" s="112">
        <v>69</v>
      </c>
    </row>
    <row r="445" spans="1:11" s="20" customFormat="1" ht="70.5" customHeight="1" x14ac:dyDescent="0.45">
      <c r="A445" s="3"/>
      <c r="B445" s="3"/>
      <c r="C445" s="28"/>
      <c r="D445" s="22"/>
      <c r="E445" s="44" t="s">
        <v>483</v>
      </c>
      <c r="F445" s="21" t="s">
        <v>39</v>
      </c>
      <c r="G445" s="79">
        <v>618000</v>
      </c>
      <c r="H445" s="59">
        <v>91.7</v>
      </c>
      <c r="I445" s="6">
        <v>51171.25</v>
      </c>
      <c r="J445" s="6"/>
      <c r="K445" s="112"/>
    </row>
    <row r="446" spans="1:11" s="88" customFormat="1" ht="29.5" customHeight="1" x14ac:dyDescent="0.35">
      <c r="A446" s="46"/>
      <c r="B446" s="46"/>
      <c r="C446" s="84"/>
      <c r="D446" s="52"/>
      <c r="E446" s="49" t="s">
        <v>105</v>
      </c>
      <c r="F446" s="46"/>
      <c r="G446" s="89"/>
      <c r="H446" s="90"/>
      <c r="I446" s="8">
        <v>33171.25</v>
      </c>
      <c r="J446" s="8"/>
      <c r="K446" s="112"/>
    </row>
    <row r="447" spans="1:11" s="20" customFormat="1" ht="52" customHeight="1" x14ac:dyDescent="0.45">
      <c r="A447" s="3">
        <v>1217670</v>
      </c>
      <c r="B447" s="3">
        <v>7670</v>
      </c>
      <c r="C447" s="28" t="s">
        <v>100</v>
      </c>
      <c r="D447" s="22" t="s">
        <v>101</v>
      </c>
      <c r="E447" s="22" t="s">
        <v>313</v>
      </c>
      <c r="F447" s="3"/>
      <c r="G447" s="80"/>
      <c r="H447" s="81"/>
      <c r="I447" s="4">
        <v>17042330</v>
      </c>
      <c r="J447" s="4"/>
      <c r="K447" s="112"/>
    </row>
    <row r="448" spans="1:11" s="20" customFormat="1" ht="59.5" customHeight="1" x14ac:dyDescent="0.45">
      <c r="A448" s="3">
        <v>1219770</v>
      </c>
      <c r="B448" s="3">
        <v>9770</v>
      </c>
      <c r="C448" s="28" t="s">
        <v>169</v>
      </c>
      <c r="D448" s="22" t="s">
        <v>170</v>
      </c>
      <c r="E448" s="31" t="s">
        <v>184</v>
      </c>
      <c r="F448" s="3"/>
      <c r="G448" s="80"/>
      <c r="H448" s="81"/>
      <c r="I448" s="4">
        <v>7632000</v>
      </c>
      <c r="J448" s="4"/>
      <c r="K448" s="112"/>
    </row>
    <row r="449" spans="1:11" s="23" customFormat="1" ht="68.5" customHeight="1" x14ac:dyDescent="0.45">
      <c r="A449" s="57" t="s">
        <v>171</v>
      </c>
      <c r="B449" s="64"/>
      <c r="C449" s="64"/>
      <c r="D449" s="60" t="s">
        <v>172</v>
      </c>
      <c r="E449" s="44"/>
      <c r="F449" s="21"/>
      <c r="G449" s="79"/>
      <c r="H449" s="59"/>
      <c r="I449" s="4">
        <f t="shared" ref="I449:J450" si="77">I450</f>
        <v>160000</v>
      </c>
      <c r="J449" s="4">
        <f t="shared" si="77"/>
        <v>0</v>
      </c>
      <c r="K449" s="112"/>
    </row>
    <row r="450" spans="1:11" s="23" customFormat="1" ht="69.650000000000006" customHeight="1" x14ac:dyDescent="0.45">
      <c r="A450" s="58" t="s">
        <v>173</v>
      </c>
      <c r="B450" s="65"/>
      <c r="C450" s="65"/>
      <c r="D450" s="61" t="s">
        <v>172</v>
      </c>
      <c r="E450" s="44"/>
      <c r="F450" s="21"/>
      <c r="G450" s="79"/>
      <c r="H450" s="59"/>
      <c r="I450" s="5">
        <f t="shared" si="77"/>
        <v>160000</v>
      </c>
      <c r="J450" s="5">
        <f t="shared" si="77"/>
        <v>0</v>
      </c>
      <c r="K450" s="112"/>
    </row>
    <row r="451" spans="1:11" s="20" customFormat="1" ht="113.5" customHeight="1" x14ac:dyDescent="0.45">
      <c r="A451" s="3">
        <v>1410160</v>
      </c>
      <c r="B451" s="28" t="s">
        <v>80</v>
      </c>
      <c r="C451" s="28" t="s">
        <v>78</v>
      </c>
      <c r="D451" s="22" t="s">
        <v>79</v>
      </c>
      <c r="E451" s="31" t="s">
        <v>180</v>
      </c>
      <c r="F451" s="3"/>
      <c r="G451" s="80"/>
      <c r="H451" s="81"/>
      <c r="I451" s="4">
        <v>160000</v>
      </c>
      <c r="J451" s="4"/>
      <c r="K451" s="112"/>
    </row>
    <row r="452" spans="1:11" s="91" customFormat="1" ht="83.15" customHeight="1" x14ac:dyDescent="0.3">
      <c r="A452" s="3">
        <v>1500000</v>
      </c>
      <c r="B452" s="21"/>
      <c r="C452" s="21"/>
      <c r="D452" s="22" t="s">
        <v>0</v>
      </c>
      <c r="E452" s="21"/>
      <c r="F452" s="6"/>
      <c r="G452" s="6"/>
      <c r="H452" s="6"/>
      <c r="I452" s="4">
        <f t="shared" ref="I452:J452" si="78">I453</f>
        <v>159717220</v>
      </c>
      <c r="J452" s="4">
        <f t="shared" si="78"/>
        <v>30303263</v>
      </c>
      <c r="K452" s="112"/>
    </row>
    <row r="453" spans="1:11" s="92" customFormat="1" ht="89.15" customHeight="1" x14ac:dyDescent="0.3">
      <c r="A453" s="32">
        <v>1510000</v>
      </c>
      <c r="B453" s="56"/>
      <c r="C453" s="56"/>
      <c r="D453" s="31" t="s">
        <v>0</v>
      </c>
      <c r="E453" s="56"/>
      <c r="F453" s="7"/>
      <c r="G453" s="7"/>
      <c r="H453" s="7"/>
      <c r="I453" s="5">
        <f t="shared" ref="I453:J453" si="79">I530+I536+I539+I546+I577+I454+I575+I544+I573</f>
        <v>159717220</v>
      </c>
      <c r="J453" s="5">
        <f t="shared" si="79"/>
        <v>30303263</v>
      </c>
      <c r="K453" s="112"/>
    </row>
    <row r="454" spans="1:11" s="20" customFormat="1" ht="51" customHeight="1" x14ac:dyDescent="0.45">
      <c r="A454" s="3">
        <v>1516030</v>
      </c>
      <c r="B454" s="3">
        <v>6030</v>
      </c>
      <c r="C454" s="28" t="s">
        <v>162</v>
      </c>
      <c r="D454" s="66" t="s">
        <v>165</v>
      </c>
      <c r="E454" s="31" t="s">
        <v>179</v>
      </c>
      <c r="F454" s="3"/>
      <c r="G454" s="45"/>
      <c r="H454" s="3"/>
      <c r="I454" s="4">
        <f t="shared" ref="I454:J454" si="80">SUM(I455:I529)</f>
        <v>15454000</v>
      </c>
      <c r="J454" s="4">
        <f t="shared" si="80"/>
        <v>8097185</v>
      </c>
      <c r="K454" s="112">
        <v>70</v>
      </c>
    </row>
    <row r="455" spans="1:11" s="23" customFormat="1" ht="64.5" customHeight="1" x14ac:dyDescent="0.45">
      <c r="A455" s="21"/>
      <c r="B455" s="21"/>
      <c r="C455" s="43"/>
      <c r="D455" s="44"/>
      <c r="E455" s="44" t="s">
        <v>582</v>
      </c>
      <c r="F455" s="21">
        <v>2020</v>
      </c>
      <c r="G455" s="79"/>
      <c r="H455" s="59"/>
      <c r="I455" s="6">
        <v>1500000</v>
      </c>
      <c r="J455" s="6">
        <v>12513</v>
      </c>
      <c r="K455" s="112"/>
    </row>
    <row r="456" spans="1:11" s="23" customFormat="1" ht="101.15" customHeight="1" x14ac:dyDescent="0.45">
      <c r="A456" s="21"/>
      <c r="B456" s="21"/>
      <c r="C456" s="43"/>
      <c r="D456" s="66"/>
      <c r="E456" s="44" t="s">
        <v>381</v>
      </c>
      <c r="F456" s="21" t="s">
        <v>49</v>
      </c>
      <c r="G456" s="79">
        <v>5580973</v>
      </c>
      <c r="H456" s="59">
        <v>74.7</v>
      </c>
      <c r="I456" s="6">
        <v>1412160</v>
      </c>
      <c r="J456" s="6">
        <v>1029676</v>
      </c>
      <c r="K456" s="112"/>
    </row>
    <row r="457" spans="1:11" s="23" customFormat="1" ht="87" customHeight="1" x14ac:dyDescent="0.45">
      <c r="A457" s="21"/>
      <c r="B457" s="21"/>
      <c r="C457" s="43"/>
      <c r="D457" s="44"/>
      <c r="E457" s="44" t="s">
        <v>411</v>
      </c>
      <c r="F457" s="21">
        <v>2020</v>
      </c>
      <c r="G457" s="79"/>
      <c r="H457" s="59"/>
      <c r="I457" s="6">
        <v>140000</v>
      </c>
      <c r="J457" s="6">
        <v>12508</v>
      </c>
      <c r="K457" s="112"/>
    </row>
    <row r="458" spans="1:11" s="23" customFormat="1" ht="87" customHeight="1" x14ac:dyDescent="0.45">
      <c r="A458" s="21"/>
      <c r="B458" s="21"/>
      <c r="C458" s="43"/>
      <c r="D458" s="44"/>
      <c r="E458" s="44" t="s">
        <v>581</v>
      </c>
      <c r="F458" s="21">
        <v>2020</v>
      </c>
      <c r="G458" s="79"/>
      <c r="H458" s="59"/>
      <c r="I458" s="6">
        <v>80000</v>
      </c>
      <c r="J458" s="6">
        <v>3240</v>
      </c>
      <c r="K458" s="112"/>
    </row>
    <row r="459" spans="1:11" s="23" customFormat="1" ht="72" customHeight="1" x14ac:dyDescent="0.45">
      <c r="A459" s="21"/>
      <c r="B459" s="21"/>
      <c r="C459" s="43"/>
      <c r="D459" s="44"/>
      <c r="E459" s="44" t="s">
        <v>415</v>
      </c>
      <c r="F459" s="21">
        <v>2020</v>
      </c>
      <c r="G459" s="79"/>
      <c r="H459" s="59"/>
      <c r="I459" s="6">
        <v>40000</v>
      </c>
      <c r="J459" s="6">
        <v>35631</v>
      </c>
      <c r="K459" s="112"/>
    </row>
    <row r="460" spans="1:11" s="23" customFormat="1" ht="65.150000000000006" customHeight="1" x14ac:dyDescent="0.45">
      <c r="A460" s="21"/>
      <c r="B460" s="21"/>
      <c r="C460" s="43"/>
      <c r="D460" s="44"/>
      <c r="E460" s="44" t="s">
        <v>416</v>
      </c>
      <c r="F460" s="21">
        <v>2020</v>
      </c>
      <c r="G460" s="79"/>
      <c r="H460" s="59"/>
      <c r="I460" s="6">
        <v>40000</v>
      </c>
      <c r="J460" s="6">
        <v>30461</v>
      </c>
      <c r="K460" s="112"/>
    </row>
    <row r="461" spans="1:11" s="23" customFormat="1" ht="70" customHeight="1" x14ac:dyDescent="0.45">
      <c r="A461" s="21"/>
      <c r="B461" s="21"/>
      <c r="C461" s="43"/>
      <c r="D461" s="44"/>
      <c r="E461" s="44" t="s">
        <v>414</v>
      </c>
      <c r="F461" s="21">
        <v>2020</v>
      </c>
      <c r="G461" s="79"/>
      <c r="H461" s="59"/>
      <c r="I461" s="6">
        <v>40000</v>
      </c>
      <c r="J461" s="6">
        <v>30411</v>
      </c>
      <c r="K461" s="112"/>
    </row>
    <row r="462" spans="1:11" s="23" customFormat="1" ht="70" customHeight="1" x14ac:dyDescent="0.45">
      <c r="A462" s="21"/>
      <c r="B462" s="21"/>
      <c r="C462" s="43"/>
      <c r="D462" s="44"/>
      <c r="E462" s="44" t="s">
        <v>488</v>
      </c>
      <c r="F462" s="21" t="s">
        <v>52</v>
      </c>
      <c r="G462" s="79">
        <v>3009367</v>
      </c>
      <c r="H462" s="59">
        <v>1.9</v>
      </c>
      <c r="I462" s="6">
        <v>1475000</v>
      </c>
      <c r="J462" s="6">
        <v>6843</v>
      </c>
      <c r="K462" s="112"/>
    </row>
    <row r="463" spans="1:11" s="23" customFormat="1" ht="70" customHeight="1" x14ac:dyDescent="0.45">
      <c r="A463" s="21"/>
      <c r="B463" s="21"/>
      <c r="C463" s="43"/>
      <c r="D463" s="44"/>
      <c r="E463" s="44" t="s">
        <v>523</v>
      </c>
      <c r="F463" s="21">
        <v>2020</v>
      </c>
      <c r="G463" s="79"/>
      <c r="H463" s="59"/>
      <c r="I463" s="6">
        <v>51295</v>
      </c>
      <c r="J463" s="6"/>
      <c r="K463" s="112"/>
    </row>
    <row r="464" spans="1:11" s="23" customFormat="1" ht="69" customHeight="1" x14ac:dyDescent="0.45">
      <c r="A464" s="21"/>
      <c r="B464" s="21"/>
      <c r="C464" s="43"/>
      <c r="D464" s="44"/>
      <c r="E464" s="44" t="s">
        <v>621</v>
      </c>
      <c r="F464" s="21">
        <v>2020</v>
      </c>
      <c r="G464" s="79"/>
      <c r="H464" s="59"/>
      <c r="I464" s="6">
        <v>102000</v>
      </c>
      <c r="J464" s="6">
        <v>34635</v>
      </c>
      <c r="K464" s="112">
        <v>71</v>
      </c>
    </row>
    <row r="465" spans="1:11" s="23" customFormat="1" ht="78" customHeight="1" x14ac:dyDescent="0.45">
      <c r="A465" s="21"/>
      <c r="B465" s="21"/>
      <c r="C465" s="43"/>
      <c r="D465" s="44"/>
      <c r="E465" s="44" t="s">
        <v>620</v>
      </c>
      <c r="F465" s="21">
        <v>2020</v>
      </c>
      <c r="G465" s="79"/>
      <c r="H465" s="59"/>
      <c r="I465" s="6">
        <v>90000</v>
      </c>
      <c r="J465" s="6">
        <v>32531</v>
      </c>
      <c r="K465" s="112"/>
    </row>
    <row r="466" spans="1:11" s="23" customFormat="1" ht="71.150000000000006" customHeight="1" x14ac:dyDescent="0.45">
      <c r="A466" s="21"/>
      <c r="B466" s="21"/>
      <c r="C466" s="43"/>
      <c r="D466" s="44"/>
      <c r="E466" s="44" t="s">
        <v>616</v>
      </c>
      <c r="F466" s="21">
        <v>2020</v>
      </c>
      <c r="G466" s="79"/>
      <c r="H466" s="59"/>
      <c r="I466" s="6">
        <v>90000</v>
      </c>
      <c r="J466" s="6">
        <v>24405</v>
      </c>
      <c r="K466" s="112"/>
    </row>
    <row r="467" spans="1:11" s="23" customFormat="1" ht="74.150000000000006" customHeight="1" x14ac:dyDescent="0.45">
      <c r="A467" s="21"/>
      <c r="B467" s="21"/>
      <c r="C467" s="43"/>
      <c r="D467" s="44"/>
      <c r="E467" s="44" t="s">
        <v>617</v>
      </c>
      <c r="F467" s="21">
        <v>2020</v>
      </c>
      <c r="G467" s="79"/>
      <c r="H467" s="59"/>
      <c r="I467" s="6">
        <v>51000</v>
      </c>
      <c r="J467" s="6">
        <v>44872</v>
      </c>
      <c r="K467" s="112"/>
    </row>
    <row r="468" spans="1:11" s="23" customFormat="1" ht="73" customHeight="1" x14ac:dyDescent="0.45">
      <c r="A468" s="21"/>
      <c r="B468" s="21"/>
      <c r="C468" s="43"/>
      <c r="D468" s="44"/>
      <c r="E468" s="44" t="s">
        <v>618</v>
      </c>
      <c r="F468" s="21">
        <v>2020</v>
      </c>
      <c r="G468" s="79"/>
      <c r="H468" s="59"/>
      <c r="I468" s="6">
        <v>35000</v>
      </c>
      <c r="J468" s="6">
        <v>29896</v>
      </c>
      <c r="K468" s="112"/>
    </row>
    <row r="469" spans="1:11" s="23" customFormat="1" ht="74.150000000000006" customHeight="1" x14ac:dyDescent="0.45">
      <c r="A469" s="21"/>
      <c r="B469" s="21"/>
      <c r="C469" s="43"/>
      <c r="D469" s="44"/>
      <c r="E469" s="44" t="s">
        <v>619</v>
      </c>
      <c r="F469" s="21">
        <v>2020</v>
      </c>
      <c r="G469" s="79"/>
      <c r="H469" s="59"/>
      <c r="I469" s="6">
        <v>35000</v>
      </c>
      <c r="J469" s="6">
        <v>27144</v>
      </c>
      <c r="K469" s="112"/>
    </row>
    <row r="470" spans="1:11" s="23" customFormat="1" ht="64" customHeight="1" x14ac:dyDescent="0.45">
      <c r="A470" s="21"/>
      <c r="B470" s="21"/>
      <c r="C470" s="43"/>
      <c r="D470" s="44"/>
      <c r="E470" s="44" t="s">
        <v>503</v>
      </c>
      <c r="F470" s="21">
        <v>2020</v>
      </c>
      <c r="G470" s="79"/>
      <c r="H470" s="59"/>
      <c r="I470" s="6">
        <v>70000</v>
      </c>
      <c r="J470" s="6">
        <v>25920</v>
      </c>
      <c r="K470" s="112"/>
    </row>
    <row r="471" spans="1:11" s="23" customFormat="1" ht="64" customHeight="1" x14ac:dyDescent="0.45">
      <c r="A471" s="21"/>
      <c r="B471" s="21"/>
      <c r="C471" s="43"/>
      <c r="D471" s="44"/>
      <c r="E471" s="44" t="s">
        <v>504</v>
      </c>
      <c r="F471" s="21">
        <v>2020</v>
      </c>
      <c r="G471" s="79"/>
      <c r="H471" s="59"/>
      <c r="I471" s="6">
        <v>40000</v>
      </c>
      <c r="J471" s="6">
        <v>14185</v>
      </c>
      <c r="K471" s="112"/>
    </row>
    <row r="472" spans="1:11" s="23" customFormat="1" ht="68.150000000000006" customHeight="1" x14ac:dyDescent="0.45">
      <c r="A472" s="21"/>
      <c r="B472" s="21"/>
      <c r="C472" s="43"/>
      <c r="D472" s="44"/>
      <c r="E472" s="44" t="s">
        <v>431</v>
      </c>
      <c r="F472" s="21">
        <v>2020</v>
      </c>
      <c r="G472" s="79"/>
      <c r="H472" s="59"/>
      <c r="I472" s="6">
        <v>40000</v>
      </c>
      <c r="J472" s="6">
        <v>17898</v>
      </c>
      <c r="K472" s="112"/>
    </row>
    <row r="473" spans="1:11" s="23" customFormat="1" ht="67" customHeight="1" x14ac:dyDescent="0.45">
      <c r="A473" s="21"/>
      <c r="B473" s="21"/>
      <c r="C473" s="43"/>
      <c r="D473" s="44"/>
      <c r="E473" s="44" t="s">
        <v>406</v>
      </c>
      <c r="F473" s="21">
        <v>2020</v>
      </c>
      <c r="G473" s="79"/>
      <c r="H473" s="59"/>
      <c r="I473" s="6">
        <v>140000</v>
      </c>
      <c r="J473" s="6">
        <v>36699</v>
      </c>
      <c r="K473" s="112"/>
    </row>
    <row r="474" spans="1:11" s="23" customFormat="1" ht="65.150000000000006" customHeight="1" x14ac:dyDescent="0.45">
      <c r="A474" s="21"/>
      <c r="B474" s="21"/>
      <c r="C474" s="43"/>
      <c r="D474" s="44"/>
      <c r="E474" s="44" t="s">
        <v>405</v>
      </c>
      <c r="F474" s="21">
        <v>2020</v>
      </c>
      <c r="G474" s="79"/>
      <c r="H474" s="59"/>
      <c r="I474" s="6">
        <v>140000</v>
      </c>
      <c r="J474" s="6">
        <v>46419</v>
      </c>
      <c r="K474" s="112">
        <v>72</v>
      </c>
    </row>
    <row r="475" spans="1:11" s="23" customFormat="1" ht="69" customHeight="1" x14ac:dyDescent="0.45">
      <c r="A475" s="21"/>
      <c r="B475" s="21"/>
      <c r="C475" s="43"/>
      <c r="D475" s="44"/>
      <c r="E475" s="44" t="s">
        <v>391</v>
      </c>
      <c r="F475" s="21">
        <v>2020</v>
      </c>
      <c r="G475" s="79"/>
      <c r="H475" s="59"/>
      <c r="I475" s="6">
        <v>40000</v>
      </c>
      <c r="J475" s="6"/>
      <c r="K475" s="112"/>
    </row>
    <row r="476" spans="1:11" s="23" customFormat="1" ht="63" customHeight="1" x14ac:dyDescent="0.45">
      <c r="A476" s="21"/>
      <c r="B476" s="21"/>
      <c r="C476" s="43"/>
      <c r="D476" s="44"/>
      <c r="E476" s="44" t="s">
        <v>413</v>
      </c>
      <c r="F476" s="21">
        <v>2020</v>
      </c>
      <c r="G476" s="79"/>
      <c r="H476" s="59"/>
      <c r="I476" s="6">
        <v>140000</v>
      </c>
      <c r="J476" s="6"/>
      <c r="K476" s="112"/>
    </row>
    <row r="477" spans="1:11" s="23" customFormat="1" ht="71.150000000000006" customHeight="1" x14ac:dyDescent="0.45">
      <c r="A477" s="21"/>
      <c r="B477" s="21"/>
      <c r="C477" s="43"/>
      <c r="D477" s="44"/>
      <c r="E477" s="44" t="s">
        <v>412</v>
      </c>
      <c r="F477" s="21">
        <v>2020</v>
      </c>
      <c r="G477" s="79"/>
      <c r="H477" s="59"/>
      <c r="I477" s="6">
        <v>54110</v>
      </c>
      <c r="J477" s="6">
        <v>23256</v>
      </c>
      <c r="K477" s="112"/>
    </row>
    <row r="478" spans="1:11" s="23" customFormat="1" ht="71.150000000000006" customHeight="1" x14ac:dyDescent="0.45">
      <c r="A478" s="21"/>
      <c r="B478" s="21"/>
      <c r="C478" s="43"/>
      <c r="D478" s="44"/>
      <c r="E478" s="44" t="s">
        <v>526</v>
      </c>
      <c r="F478" s="21">
        <v>2020</v>
      </c>
      <c r="G478" s="79"/>
      <c r="H478" s="59"/>
      <c r="I478" s="6">
        <v>80000</v>
      </c>
      <c r="J478" s="6">
        <v>27406</v>
      </c>
      <c r="K478" s="112"/>
    </row>
    <row r="479" spans="1:11" s="23" customFormat="1" ht="71.150000000000006" customHeight="1" x14ac:dyDescent="0.45">
      <c r="A479" s="21"/>
      <c r="B479" s="21"/>
      <c r="C479" s="43"/>
      <c r="D479" s="44"/>
      <c r="E479" s="44" t="s">
        <v>524</v>
      </c>
      <c r="F479" s="21">
        <v>2020</v>
      </c>
      <c r="G479" s="79"/>
      <c r="H479" s="59"/>
      <c r="I479" s="6">
        <v>140000</v>
      </c>
      <c r="J479" s="6">
        <v>35739</v>
      </c>
      <c r="K479" s="112"/>
    </row>
    <row r="480" spans="1:11" s="23" customFormat="1" ht="71.150000000000006" customHeight="1" x14ac:dyDescent="0.45">
      <c r="A480" s="21"/>
      <c r="B480" s="21"/>
      <c r="C480" s="43"/>
      <c r="D480" s="44"/>
      <c r="E480" s="44" t="s">
        <v>525</v>
      </c>
      <c r="F480" s="21">
        <v>2020</v>
      </c>
      <c r="G480" s="79"/>
      <c r="H480" s="59"/>
      <c r="I480" s="6">
        <v>80000</v>
      </c>
      <c r="J480" s="6">
        <v>34609</v>
      </c>
      <c r="K480" s="112"/>
    </row>
    <row r="481" spans="1:11" s="23" customFormat="1" ht="69" customHeight="1" x14ac:dyDescent="0.45">
      <c r="A481" s="21"/>
      <c r="B481" s="21"/>
      <c r="C481" s="43"/>
      <c r="D481" s="44"/>
      <c r="E481" s="44" t="s">
        <v>421</v>
      </c>
      <c r="F481" s="21">
        <v>2020</v>
      </c>
      <c r="G481" s="79"/>
      <c r="H481" s="59"/>
      <c r="I481" s="6">
        <v>42000</v>
      </c>
      <c r="J481" s="6">
        <v>38060</v>
      </c>
      <c r="K481" s="112"/>
    </row>
    <row r="482" spans="1:11" s="23" customFormat="1" ht="76" customHeight="1" x14ac:dyDescent="0.45">
      <c r="A482" s="21"/>
      <c r="B482" s="21"/>
      <c r="C482" s="43"/>
      <c r="D482" s="44"/>
      <c r="E482" s="44" t="s">
        <v>420</v>
      </c>
      <c r="F482" s="21">
        <v>2020</v>
      </c>
      <c r="G482" s="79"/>
      <c r="H482" s="59"/>
      <c r="I482" s="6">
        <v>46000</v>
      </c>
      <c r="J482" s="6">
        <v>39268</v>
      </c>
      <c r="K482" s="112"/>
    </row>
    <row r="483" spans="1:11" s="23" customFormat="1" ht="75" customHeight="1" x14ac:dyDescent="0.45">
      <c r="A483" s="21"/>
      <c r="B483" s="21"/>
      <c r="C483" s="43"/>
      <c r="D483" s="44"/>
      <c r="E483" s="44" t="s">
        <v>382</v>
      </c>
      <c r="F483" s="21" t="s">
        <v>49</v>
      </c>
      <c r="G483" s="79">
        <v>1372150</v>
      </c>
      <c r="H483" s="59">
        <v>2.2999999999999998</v>
      </c>
      <c r="I483" s="6">
        <v>1269036</v>
      </c>
      <c r="J483" s="6">
        <v>1251340</v>
      </c>
      <c r="K483" s="112"/>
    </row>
    <row r="484" spans="1:11" s="23" customFormat="1" ht="67" customHeight="1" x14ac:dyDescent="0.45">
      <c r="A484" s="21"/>
      <c r="B484" s="21"/>
      <c r="C484" s="43"/>
      <c r="D484" s="44"/>
      <c r="E484" s="44" t="s">
        <v>419</v>
      </c>
      <c r="F484" s="21">
        <v>2020</v>
      </c>
      <c r="G484" s="79"/>
      <c r="H484" s="59"/>
      <c r="I484" s="6">
        <v>51000</v>
      </c>
      <c r="J484" s="6">
        <v>43155</v>
      </c>
      <c r="K484" s="112">
        <v>73</v>
      </c>
    </row>
    <row r="485" spans="1:11" s="23" customFormat="1" ht="67" customHeight="1" x14ac:dyDescent="0.45">
      <c r="A485" s="21"/>
      <c r="B485" s="21"/>
      <c r="C485" s="43"/>
      <c r="D485" s="44"/>
      <c r="E485" s="44" t="s">
        <v>568</v>
      </c>
      <c r="F485" s="21">
        <v>2020</v>
      </c>
      <c r="G485" s="79"/>
      <c r="H485" s="59"/>
      <c r="I485" s="6">
        <v>40000</v>
      </c>
      <c r="J485" s="6"/>
      <c r="K485" s="112"/>
    </row>
    <row r="486" spans="1:11" s="23" customFormat="1" ht="67" customHeight="1" x14ac:dyDescent="0.45">
      <c r="A486" s="21"/>
      <c r="B486" s="21"/>
      <c r="C486" s="43"/>
      <c r="D486" s="44"/>
      <c r="E486" s="44" t="s">
        <v>566</v>
      </c>
      <c r="F486" s="21">
        <v>2020</v>
      </c>
      <c r="G486" s="79"/>
      <c r="H486" s="59"/>
      <c r="I486" s="6">
        <v>40000</v>
      </c>
      <c r="J486" s="6"/>
      <c r="K486" s="112"/>
    </row>
    <row r="487" spans="1:11" s="23" customFormat="1" ht="67" customHeight="1" x14ac:dyDescent="0.45">
      <c r="A487" s="21"/>
      <c r="B487" s="21"/>
      <c r="C487" s="43"/>
      <c r="D487" s="44"/>
      <c r="E487" s="44" t="s">
        <v>567</v>
      </c>
      <c r="F487" s="21">
        <v>2020</v>
      </c>
      <c r="G487" s="79"/>
      <c r="H487" s="59"/>
      <c r="I487" s="6">
        <v>40000</v>
      </c>
      <c r="J487" s="6"/>
      <c r="K487" s="112"/>
    </row>
    <row r="488" spans="1:11" s="23" customFormat="1" ht="72" customHeight="1" x14ac:dyDescent="0.45">
      <c r="A488" s="21"/>
      <c r="B488" s="21"/>
      <c r="C488" s="43"/>
      <c r="D488" s="44"/>
      <c r="E488" s="44" t="s">
        <v>393</v>
      </c>
      <c r="F488" s="21">
        <v>2020</v>
      </c>
      <c r="G488" s="79"/>
      <c r="H488" s="59"/>
      <c r="I488" s="6">
        <v>50000</v>
      </c>
      <c r="J488" s="6">
        <v>23588</v>
      </c>
      <c r="K488" s="112"/>
    </row>
    <row r="489" spans="1:11" s="23" customFormat="1" ht="77.150000000000006" customHeight="1" x14ac:dyDescent="0.45">
      <c r="A489" s="21"/>
      <c r="B489" s="21"/>
      <c r="C489" s="43"/>
      <c r="D489" s="44"/>
      <c r="E489" s="44" t="s">
        <v>394</v>
      </c>
      <c r="F489" s="21">
        <v>2020</v>
      </c>
      <c r="G489" s="79"/>
      <c r="H489" s="59"/>
      <c r="I489" s="6">
        <v>50000</v>
      </c>
      <c r="J489" s="6">
        <v>25216</v>
      </c>
      <c r="K489" s="112"/>
    </row>
    <row r="490" spans="1:11" s="23" customFormat="1" ht="70" customHeight="1" x14ac:dyDescent="0.45">
      <c r="A490" s="21"/>
      <c r="B490" s="21"/>
      <c r="C490" s="43"/>
      <c r="D490" s="44"/>
      <c r="E490" s="44" t="s">
        <v>417</v>
      </c>
      <c r="F490" s="21">
        <v>2020</v>
      </c>
      <c r="G490" s="79"/>
      <c r="H490" s="59"/>
      <c r="I490" s="6">
        <v>40000</v>
      </c>
      <c r="J490" s="6">
        <v>35629</v>
      </c>
      <c r="K490" s="112"/>
    </row>
    <row r="491" spans="1:11" s="23" customFormat="1" ht="68.150000000000006" customHeight="1" x14ac:dyDescent="0.45">
      <c r="A491" s="21"/>
      <c r="B491" s="21"/>
      <c r="C491" s="43"/>
      <c r="D491" s="44"/>
      <c r="E491" s="44" t="s">
        <v>418</v>
      </c>
      <c r="F491" s="21">
        <v>2020</v>
      </c>
      <c r="G491" s="79"/>
      <c r="H491" s="59"/>
      <c r="I491" s="6">
        <v>21000</v>
      </c>
      <c r="J491" s="6">
        <v>19994</v>
      </c>
      <c r="K491" s="112"/>
    </row>
    <row r="492" spans="1:11" s="23" customFormat="1" ht="70" customHeight="1" x14ac:dyDescent="0.45">
      <c r="A492" s="21"/>
      <c r="B492" s="21"/>
      <c r="C492" s="43"/>
      <c r="D492" s="44"/>
      <c r="E492" s="44" t="s">
        <v>410</v>
      </c>
      <c r="F492" s="21">
        <v>2020</v>
      </c>
      <c r="G492" s="79"/>
      <c r="H492" s="59"/>
      <c r="I492" s="6">
        <v>70000</v>
      </c>
      <c r="J492" s="6">
        <v>36441</v>
      </c>
      <c r="K492" s="112"/>
    </row>
    <row r="493" spans="1:11" s="23" customFormat="1" ht="68.150000000000006" customHeight="1" x14ac:dyDescent="0.45">
      <c r="A493" s="21"/>
      <c r="B493" s="21"/>
      <c r="C493" s="43"/>
      <c r="D493" s="44"/>
      <c r="E493" s="44" t="s">
        <v>426</v>
      </c>
      <c r="F493" s="21">
        <v>2020</v>
      </c>
      <c r="G493" s="79"/>
      <c r="H493" s="59"/>
      <c r="I493" s="6">
        <v>28000</v>
      </c>
      <c r="J493" s="6">
        <v>24687</v>
      </c>
      <c r="K493" s="112"/>
    </row>
    <row r="494" spans="1:11" s="23" customFormat="1" ht="71.150000000000006" customHeight="1" x14ac:dyDescent="0.45">
      <c r="A494" s="21"/>
      <c r="B494" s="21"/>
      <c r="C494" s="43"/>
      <c r="D494" s="44"/>
      <c r="E494" s="44" t="s">
        <v>427</v>
      </c>
      <c r="F494" s="21">
        <v>2020</v>
      </c>
      <c r="G494" s="79"/>
      <c r="H494" s="59"/>
      <c r="I494" s="6">
        <v>41000</v>
      </c>
      <c r="J494" s="6">
        <v>35705</v>
      </c>
      <c r="K494" s="112">
        <v>74</v>
      </c>
    </row>
    <row r="495" spans="1:11" s="23" customFormat="1" ht="63" customHeight="1" x14ac:dyDescent="0.45">
      <c r="A495" s="21"/>
      <c r="B495" s="21"/>
      <c r="C495" s="43"/>
      <c r="D495" s="44"/>
      <c r="E495" s="44" t="s">
        <v>428</v>
      </c>
      <c r="F495" s="21">
        <v>2020</v>
      </c>
      <c r="G495" s="79"/>
      <c r="H495" s="59"/>
      <c r="I495" s="6">
        <v>35000</v>
      </c>
      <c r="J495" s="6">
        <v>30597</v>
      </c>
      <c r="K495" s="112"/>
    </row>
    <row r="496" spans="1:11" s="23" customFormat="1" ht="75" customHeight="1" x14ac:dyDescent="0.45">
      <c r="A496" s="21"/>
      <c r="B496" s="21"/>
      <c r="C496" s="43"/>
      <c r="D496" s="44"/>
      <c r="E496" s="44" t="s">
        <v>429</v>
      </c>
      <c r="F496" s="21">
        <v>2020</v>
      </c>
      <c r="G496" s="79"/>
      <c r="H496" s="59"/>
      <c r="I496" s="6">
        <v>37000</v>
      </c>
      <c r="J496" s="6">
        <v>32472</v>
      </c>
      <c r="K496" s="112"/>
    </row>
    <row r="497" spans="1:11" s="23" customFormat="1" ht="65.5" customHeight="1" x14ac:dyDescent="0.45">
      <c r="A497" s="21"/>
      <c r="B497" s="21"/>
      <c r="C497" s="43"/>
      <c r="D497" s="44"/>
      <c r="E497" s="44" t="s">
        <v>401</v>
      </c>
      <c r="F497" s="21">
        <v>2020</v>
      </c>
      <c r="G497" s="79"/>
      <c r="H497" s="59"/>
      <c r="I497" s="6">
        <v>66000</v>
      </c>
      <c r="J497" s="6">
        <v>24484</v>
      </c>
      <c r="K497" s="112"/>
    </row>
    <row r="498" spans="1:11" s="23" customFormat="1" ht="60.65" customHeight="1" x14ac:dyDescent="0.45">
      <c r="A498" s="21"/>
      <c r="B498" s="21"/>
      <c r="C498" s="43"/>
      <c r="D498" s="44"/>
      <c r="E498" s="44" t="s">
        <v>402</v>
      </c>
      <c r="F498" s="21">
        <v>2020</v>
      </c>
      <c r="G498" s="79"/>
      <c r="H498" s="59"/>
      <c r="I498" s="6">
        <v>110000</v>
      </c>
      <c r="J498" s="6">
        <v>30931</v>
      </c>
      <c r="K498" s="112"/>
    </row>
    <row r="499" spans="1:11" s="23" customFormat="1" ht="75.650000000000006" customHeight="1" x14ac:dyDescent="0.45">
      <c r="A499" s="21"/>
      <c r="B499" s="21"/>
      <c r="C499" s="43"/>
      <c r="D499" s="44"/>
      <c r="E499" s="44" t="s">
        <v>389</v>
      </c>
      <c r="F499" s="21">
        <v>2020</v>
      </c>
      <c r="G499" s="79"/>
      <c r="H499" s="59"/>
      <c r="I499" s="6">
        <v>84000</v>
      </c>
      <c r="J499" s="6">
        <v>28698</v>
      </c>
      <c r="K499" s="112"/>
    </row>
    <row r="500" spans="1:11" s="23" customFormat="1" ht="64.5" customHeight="1" x14ac:dyDescent="0.45">
      <c r="A500" s="21"/>
      <c r="B500" s="21"/>
      <c r="C500" s="43"/>
      <c r="D500" s="44"/>
      <c r="E500" s="44" t="s">
        <v>390</v>
      </c>
      <c r="F500" s="21">
        <v>2020</v>
      </c>
      <c r="G500" s="79"/>
      <c r="H500" s="59"/>
      <c r="I500" s="6">
        <v>94000</v>
      </c>
      <c r="J500" s="6">
        <v>29031</v>
      </c>
      <c r="K500" s="112"/>
    </row>
    <row r="501" spans="1:11" s="23" customFormat="1" ht="66" customHeight="1" x14ac:dyDescent="0.45">
      <c r="A501" s="21"/>
      <c r="B501" s="21"/>
      <c r="C501" s="43"/>
      <c r="D501" s="44"/>
      <c r="E501" s="44" t="s">
        <v>408</v>
      </c>
      <c r="F501" s="21">
        <v>2020</v>
      </c>
      <c r="G501" s="79"/>
      <c r="H501" s="59"/>
      <c r="I501" s="6">
        <v>78000</v>
      </c>
      <c r="J501" s="6">
        <v>29899</v>
      </c>
      <c r="K501" s="112"/>
    </row>
    <row r="502" spans="1:11" s="23" customFormat="1" ht="70" customHeight="1" x14ac:dyDescent="0.45">
      <c r="A502" s="21"/>
      <c r="B502" s="21"/>
      <c r="C502" s="43"/>
      <c r="D502" s="44"/>
      <c r="E502" s="44" t="s">
        <v>424</v>
      </c>
      <c r="F502" s="21">
        <v>2020</v>
      </c>
      <c r="G502" s="79"/>
      <c r="H502" s="59"/>
      <c r="I502" s="6">
        <v>47000</v>
      </c>
      <c r="J502" s="6">
        <v>40758</v>
      </c>
      <c r="K502" s="112"/>
    </row>
    <row r="503" spans="1:11" s="23" customFormat="1" ht="68.150000000000006" customHeight="1" x14ac:dyDescent="0.45">
      <c r="A503" s="21"/>
      <c r="B503" s="21"/>
      <c r="C503" s="43"/>
      <c r="D503" s="44"/>
      <c r="E503" s="44" t="s">
        <v>409</v>
      </c>
      <c r="F503" s="21">
        <v>2020</v>
      </c>
      <c r="G503" s="79"/>
      <c r="H503" s="59"/>
      <c r="I503" s="6">
        <v>78000</v>
      </c>
      <c r="J503" s="6">
        <v>24710</v>
      </c>
      <c r="K503" s="112"/>
    </row>
    <row r="504" spans="1:11" s="23" customFormat="1" ht="74.150000000000006" customHeight="1" x14ac:dyDescent="0.45">
      <c r="A504" s="21"/>
      <c r="B504" s="21"/>
      <c r="C504" s="43"/>
      <c r="D504" s="44"/>
      <c r="E504" s="44" t="s">
        <v>422</v>
      </c>
      <c r="F504" s="21">
        <v>2020</v>
      </c>
      <c r="G504" s="79"/>
      <c r="H504" s="59"/>
      <c r="I504" s="6">
        <v>26000</v>
      </c>
      <c r="J504" s="6">
        <v>22725</v>
      </c>
      <c r="K504" s="112">
        <v>75</v>
      </c>
    </row>
    <row r="505" spans="1:11" s="23" customFormat="1" ht="70" customHeight="1" x14ac:dyDescent="0.45">
      <c r="A505" s="21"/>
      <c r="B505" s="21"/>
      <c r="C505" s="43"/>
      <c r="D505" s="44"/>
      <c r="E505" s="44" t="s">
        <v>423</v>
      </c>
      <c r="F505" s="21">
        <v>2020</v>
      </c>
      <c r="G505" s="79"/>
      <c r="H505" s="59"/>
      <c r="I505" s="6">
        <v>23000</v>
      </c>
      <c r="J505" s="6">
        <v>20279</v>
      </c>
      <c r="K505" s="112"/>
    </row>
    <row r="506" spans="1:11" s="23" customFormat="1" ht="61.5" customHeight="1" x14ac:dyDescent="0.45">
      <c r="A506" s="21"/>
      <c r="B506" s="21"/>
      <c r="C506" s="43"/>
      <c r="D506" s="44"/>
      <c r="E506" s="44" t="s">
        <v>430</v>
      </c>
      <c r="F506" s="21">
        <v>2020</v>
      </c>
      <c r="G506" s="79"/>
      <c r="H506" s="59"/>
      <c r="I506" s="6">
        <v>32000</v>
      </c>
      <c r="J506" s="6">
        <v>28131</v>
      </c>
      <c r="K506" s="112"/>
    </row>
    <row r="507" spans="1:11" s="23" customFormat="1" ht="72" customHeight="1" x14ac:dyDescent="0.45">
      <c r="A507" s="21"/>
      <c r="B507" s="21"/>
      <c r="C507" s="43"/>
      <c r="D507" s="44"/>
      <c r="E507" s="44" t="s">
        <v>583</v>
      </c>
      <c r="F507" s="21">
        <v>2020</v>
      </c>
      <c r="G507" s="79"/>
      <c r="H507" s="59"/>
      <c r="I507" s="6">
        <v>26000</v>
      </c>
      <c r="J507" s="6">
        <v>22647</v>
      </c>
      <c r="K507" s="112"/>
    </row>
    <row r="508" spans="1:11" s="23" customFormat="1" ht="69" customHeight="1" x14ac:dyDescent="0.45">
      <c r="A508" s="21"/>
      <c r="B508" s="21"/>
      <c r="C508" s="43"/>
      <c r="D508" s="44"/>
      <c r="E508" s="44" t="s">
        <v>395</v>
      </c>
      <c r="F508" s="21">
        <v>2020</v>
      </c>
      <c r="G508" s="79"/>
      <c r="H508" s="59"/>
      <c r="I508" s="6">
        <v>88000</v>
      </c>
      <c r="J508" s="6">
        <v>25614</v>
      </c>
      <c r="K508" s="112"/>
    </row>
    <row r="509" spans="1:11" s="23" customFormat="1" ht="76.5" customHeight="1" x14ac:dyDescent="0.45">
      <c r="A509" s="21"/>
      <c r="B509" s="21"/>
      <c r="C509" s="43"/>
      <c r="D509" s="44"/>
      <c r="E509" s="44" t="s">
        <v>396</v>
      </c>
      <c r="F509" s="21">
        <v>2020</v>
      </c>
      <c r="G509" s="79"/>
      <c r="H509" s="59"/>
      <c r="I509" s="6">
        <v>40000</v>
      </c>
      <c r="J509" s="6">
        <v>20494</v>
      </c>
      <c r="K509" s="112"/>
    </row>
    <row r="510" spans="1:11" s="23" customFormat="1" ht="70.5" customHeight="1" x14ac:dyDescent="0.45">
      <c r="A510" s="21"/>
      <c r="B510" s="21"/>
      <c r="C510" s="43"/>
      <c r="D510" s="44"/>
      <c r="E510" s="44" t="s">
        <v>397</v>
      </c>
      <c r="F510" s="21">
        <v>2020</v>
      </c>
      <c r="G510" s="79"/>
      <c r="H510" s="59"/>
      <c r="I510" s="6">
        <v>111000</v>
      </c>
      <c r="J510" s="6">
        <v>34531</v>
      </c>
      <c r="K510" s="112"/>
    </row>
    <row r="511" spans="1:11" s="23" customFormat="1" ht="70" customHeight="1" x14ac:dyDescent="0.45">
      <c r="A511" s="21"/>
      <c r="B511" s="21"/>
      <c r="C511" s="43"/>
      <c r="D511" s="44"/>
      <c r="E511" s="44" t="s">
        <v>386</v>
      </c>
      <c r="F511" s="21" t="s">
        <v>49</v>
      </c>
      <c r="G511" s="79">
        <v>923552</v>
      </c>
      <c r="H511" s="59">
        <v>57.3</v>
      </c>
      <c r="I511" s="6">
        <v>308955</v>
      </c>
      <c r="J511" s="6">
        <v>308955</v>
      </c>
      <c r="K511" s="112"/>
    </row>
    <row r="512" spans="1:11" s="23" customFormat="1" ht="76" customHeight="1" x14ac:dyDescent="0.45">
      <c r="A512" s="21"/>
      <c r="B512" s="21"/>
      <c r="C512" s="43"/>
      <c r="D512" s="44"/>
      <c r="E512" s="44" t="s">
        <v>387</v>
      </c>
      <c r="F512" s="21" t="s">
        <v>49</v>
      </c>
      <c r="G512" s="79">
        <v>905530</v>
      </c>
      <c r="H512" s="59">
        <v>5.8</v>
      </c>
      <c r="I512" s="6">
        <v>695613</v>
      </c>
      <c r="J512" s="6">
        <v>695592</v>
      </c>
      <c r="K512" s="112"/>
    </row>
    <row r="513" spans="1:11" s="23" customFormat="1" ht="68.150000000000006" customHeight="1" x14ac:dyDescent="0.45">
      <c r="A513" s="21"/>
      <c r="B513" s="21"/>
      <c r="C513" s="43"/>
      <c r="D513" s="44"/>
      <c r="E513" s="44" t="s">
        <v>392</v>
      </c>
      <c r="F513" s="21">
        <v>2020</v>
      </c>
      <c r="G513" s="79"/>
      <c r="H513" s="59"/>
      <c r="I513" s="6">
        <v>126000</v>
      </c>
      <c r="J513" s="6">
        <v>36414</v>
      </c>
      <c r="K513" s="112"/>
    </row>
    <row r="514" spans="1:11" s="23" customFormat="1" ht="68.150000000000006" customHeight="1" x14ac:dyDescent="0.45">
      <c r="A514" s="21"/>
      <c r="B514" s="21"/>
      <c r="C514" s="43"/>
      <c r="D514" s="44"/>
      <c r="E514" s="44" t="s">
        <v>489</v>
      </c>
      <c r="F514" s="21"/>
      <c r="G514" s="79"/>
      <c r="H514" s="59"/>
      <c r="I514" s="6">
        <v>140000</v>
      </c>
      <c r="J514" s="6">
        <v>55661</v>
      </c>
      <c r="K514" s="112">
        <v>76</v>
      </c>
    </row>
    <row r="515" spans="1:11" s="23" customFormat="1" ht="69" customHeight="1" x14ac:dyDescent="0.45">
      <c r="A515" s="21"/>
      <c r="B515" s="21"/>
      <c r="C515" s="43"/>
      <c r="D515" s="44"/>
      <c r="E515" s="44" t="s">
        <v>425</v>
      </c>
      <c r="F515" s="21">
        <v>2020</v>
      </c>
      <c r="G515" s="79"/>
      <c r="H515" s="59"/>
      <c r="I515" s="6">
        <v>33000</v>
      </c>
      <c r="J515" s="6">
        <v>28486</v>
      </c>
      <c r="K515" s="112"/>
    </row>
    <row r="516" spans="1:11" s="23" customFormat="1" ht="74.150000000000006" customHeight="1" x14ac:dyDescent="0.45">
      <c r="A516" s="21"/>
      <c r="B516" s="21"/>
      <c r="C516" s="43"/>
      <c r="D516" s="44"/>
      <c r="E516" s="44" t="s">
        <v>385</v>
      </c>
      <c r="F516" s="21" t="s">
        <v>49</v>
      </c>
      <c r="G516" s="79">
        <v>1339018</v>
      </c>
      <c r="H516" s="59">
        <v>2.2999999999999998</v>
      </c>
      <c r="I516" s="6">
        <v>1230641</v>
      </c>
      <c r="J516" s="6">
        <v>1219805</v>
      </c>
      <c r="K516" s="112"/>
    </row>
    <row r="517" spans="1:11" s="23" customFormat="1" ht="72" customHeight="1" x14ac:dyDescent="0.45">
      <c r="A517" s="21"/>
      <c r="B517" s="21"/>
      <c r="C517" s="43"/>
      <c r="D517" s="44"/>
      <c r="E517" s="44" t="s">
        <v>399</v>
      </c>
      <c r="F517" s="21">
        <v>2020</v>
      </c>
      <c r="G517" s="79">
        <v>1705457</v>
      </c>
      <c r="H517" s="59">
        <v>2</v>
      </c>
      <c r="I517" s="6">
        <v>156784</v>
      </c>
      <c r="J517" s="6">
        <v>6843</v>
      </c>
      <c r="K517" s="112"/>
    </row>
    <row r="518" spans="1:11" s="23" customFormat="1" ht="69" customHeight="1" x14ac:dyDescent="0.45">
      <c r="A518" s="21"/>
      <c r="B518" s="21"/>
      <c r="C518" s="43"/>
      <c r="D518" s="44"/>
      <c r="E518" s="44" t="s">
        <v>384</v>
      </c>
      <c r="F518" s="21" t="s">
        <v>49</v>
      </c>
      <c r="G518" s="79">
        <v>1015687</v>
      </c>
      <c r="H518" s="59">
        <v>2.5</v>
      </c>
      <c r="I518" s="6">
        <v>928166</v>
      </c>
      <c r="J518" s="6">
        <v>918950</v>
      </c>
      <c r="K518" s="112"/>
    </row>
    <row r="519" spans="1:11" s="23" customFormat="1" ht="81" customHeight="1" x14ac:dyDescent="0.45">
      <c r="A519" s="21"/>
      <c r="B519" s="21"/>
      <c r="C519" s="43"/>
      <c r="D519" s="44"/>
      <c r="E519" s="44" t="s">
        <v>398</v>
      </c>
      <c r="F519" s="21">
        <v>2020</v>
      </c>
      <c r="G519" s="79"/>
      <c r="H519" s="59"/>
      <c r="I519" s="6">
        <v>60000</v>
      </c>
      <c r="J519" s="6">
        <v>31062</v>
      </c>
      <c r="K519" s="112"/>
    </row>
    <row r="520" spans="1:11" s="23" customFormat="1" ht="71.5" customHeight="1" x14ac:dyDescent="0.45">
      <c r="A520" s="21"/>
      <c r="B520" s="21"/>
      <c r="C520" s="43"/>
      <c r="D520" s="44"/>
      <c r="E520" s="44" t="s">
        <v>433</v>
      </c>
      <c r="F520" s="21">
        <v>2020</v>
      </c>
      <c r="G520" s="79"/>
      <c r="H520" s="59"/>
      <c r="I520" s="6">
        <v>58000</v>
      </c>
      <c r="J520" s="6">
        <v>20490</v>
      </c>
      <c r="K520" s="112"/>
    </row>
    <row r="521" spans="1:11" s="23" customFormat="1" ht="65.150000000000006" customHeight="1" x14ac:dyDescent="0.45">
      <c r="A521" s="21"/>
      <c r="B521" s="21"/>
      <c r="C521" s="43"/>
      <c r="D521" s="44"/>
      <c r="E521" s="44" t="s">
        <v>432</v>
      </c>
      <c r="F521" s="21">
        <v>2020</v>
      </c>
      <c r="G521" s="79"/>
      <c r="H521" s="59"/>
      <c r="I521" s="6">
        <v>94000</v>
      </c>
      <c r="J521" s="6">
        <v>32056</v>
      </c>
      <c r="K521" s="112"/>
    </row>
    <row r="522" spans="1:11" s="23" customFormat="1" ht="70.5" customHeight="1" x14ac:dyDescent="0.45">
      <c r="A522" s="21"/>
      <c r="B522" s="21"/>
      <c r="C522" s="43"/>
      <c r="D522" s="44"/>
      <c r="E522" s="44" t="s">
        <v>434</v>
      </c>
      <c r="F522" s="21">
        <v>2020</v>
      </c>
      <c r="G522" s="79"/>
      <c r="H522" s="59"/>
      <c r="I522" s="6">
        <v>86000</v>
      </c>
      <c r="J522" s="6">
        <v>30914</v>
      </c>
      <c r="K522" s="112"/>
    </row>
    <row r="523" spans="1:11" s="23" customFormat="1" ht="70" customHeight="1" x14ac:dyDescent="0.45">
      <c r="A523" s="21"/>
      <c r="B523" s="21"/>
      <c r="C523" s="43"/>
      <c r="D523" s="44"/>
      <c r="E523" s="44" t="s">
        <v>400</v>
      </c>
      <c r="F523" s="21">
        <v>2020</v>
      </c>
      <c r="G523" s="79"/>
      <c r="H523" s="59"/>
      <c r="I523" s="6">
        <v>70000</v>
      </c>
      <c r="J523" s="6">
        <v>28218</v>
      </c>
      <c r="K523" s="112"/>
    </row>
    <row r="524" spans="1:11" s="23" customFormat="1" ht="65.150000000000006" customHeight="1" x14ac:dyDescent="0.45">
      <c r="A524" s="21"/>
      <c r="B524" s="21"/>
      <c r="C524" s="43"/>
      <c r="D524" s="44"/>
      <c r="E524" s="44" t="s">
        <v>404</v>
      </c>
      <c r="F524" s="21">
        <v>2020</v>
      </c>
      <c r="G524" s="79"/>
      <c r="H524" s="59"/>
      <c r="I524" s="6">
        <v>134000</v>
      </c>
      <c r="J524" s="6">
        <v>42166</v>
      </c>
      <c r="K524" s="112">
        <v>77</v>
      </c>
    </row>
    <row r="525" spans="1:11" s="23" customFormat="1" ht="71.150000000000006" customHeight="1" x14ac:dyDescent="0.45">
      <c r="A525" s="21"/>
      <c r="B525" s="21"/>
      <c r="C525" s="43"/>
      <c r="D525" s="44"/>
      <c r="E525" s="44" t="s">
        <v>403</v>
      </c>
      <c r="F525" s="21">
        <v>2020</v>
      </c>
      <c r="G525" s="79"/>
      <c r="H525" s="59"/>
      <c r="I525" s="6">
        <v>140000</v>
      </c>
      <c r="J525" s="6">
        <v>48083</v>
      </c>
      <c r="K525" s="112"/>
    </row>
    <row r="526" spans="1:11" s="23" customFormat="1" ht="64" customHeight="1" x14ac:dyDescent="0.45">
      <c r="A526" s="21"/>
      <c r="B526" s="21"/>
      <c r="C526" s="43"/>
      <c r="D526" s="44"/>
      <c r="E526" s="44" t="s">
        <v>407</v>
      </c>
      <c r="F526" s="21">
        <v>2020</v>
      </c>
      <c r="G526" s="79"/>
      <c r="H526" s="59"/>
      <c r="I526" s="6">
        <v>140000</v>
      </c>
      <c r="J526" s="6">
        <v>29977</v>
      </c>
      <c r="K526" s="112"/>
    </row>
    <row r="527" spans="1:11" s="23" customFormat="1" ht="79" customHeight="1" x14ac:dyDescent="0.45">
      <c r="A527" s="21"/>
      <c r="B527" s="21"/>
      <c r="C527" s="43"/>
      <c r="D527" s="44"/>
      <c r="E527" s="44" t="s">
        <v>383</v>
      </c>
      <c r="F527" s="21" t="s">
        <v>49</v>
      </c>
      <c r="G527" s="79">
        <v>1280072</v>
      </c>
      <c r="H527" s="59">
        <v>22.9</v>
      </c>
      <c r="I527" s="6">
        <v>972240</v>
      </c>
      <c r="J527" s="6">
        <v>891774</v>
      </c>
      <c r="K527" s="112"/>
    </row>
    <row r="528" spans="1:11" s="23" customFormat="1" ht="68.150000000000006" customHeight="1" x14ac:dyDescent="0.45">
      <c r="A528" s="21"/>
      <c r="B528" s="21"/>
      <c r="C528" s="43"/>
      <c r="D528" s="44"/>
      <c r="E528" s="44" t="s">
        <v>487</v>
      </c>
      <c r="F528" s="21">
        <v>2020</v>
      </c>
      <c r="G528" s="79"/>
      <c r="H528" s="59"/>
      <c r="I528" s="6">
        <v>132000</v>
      </c>
      <c r="J528" s="6">
        <v>35758</v>
      </c>
      <c r="K528" s="112"/>
    </row>
    <row r="529" spans="1:11" s="23" customFormat="1" ht="68.150000000000006" customHeight="1" x14ac:dyDescent="0.45">
      <c r="A529" s="21"/>
      <c r="B529" s="21"/>
      <c r="C529" s="43"/>
      <c r="D529" s="44"/>
      <c r="E529" s="44" t="s">
        <v>388</v>
      </c>
      <c r="F529" s="21" t="s">
        <v>49</v>
      </c>
      <c r="G529" s="79">
        <v>1107684</v>
      </c>
      <c r="H529" s="59">
        <v>7.3</v>
      </c>
      <c r="I529" s="6">
        <v>1000000</v>
      </c>
      <c r="J529" s="6"/>
      <c r="K529" s="112"/>
    </row>
    <row r="530" spans="1:11" s="91" customFormat="1" ht="47.15" customHeight="1" x14ac:dyDescent="0.3">
      <c r="A530" s="3">
        <v>1517310</v>
      </c>
      <c r="B530" s="3">
        <v>7310</v>
      </c>
      <c r="C530" s="28" t="s">
        <v>2</v>
      </c>
      <c r="D530" s="22" t="s">
        <v>1</v>
      </c>
      <c r="E530" s="21"/>
      <c r="F530" s="6"/>
      <c r="G530" s="6"/>
      <c r="H530" s="6"/>
      <c r="I530" s="4">
        <f t="shared" ref="I530:J530" si="81">I531+I534</f>
        <v>4590000</v>
      </c>
      <c r="J530" s="4">
        <f t="shared" si="81"/>
        <v>3136050</v>
      </c>
      <c r="K530" s="112"/>
    </row>
    <row r="531" spans="1:11" s="92" customFormat="1" ht="53.15" customHeight="1" x14ac:dyDescent="0.3">
      <c r="A531" s="56"/>
      <c r="B531" s="56"/>
      <c r="C531" s="56"/>
      <c r="D531" s="32"/>
      <c r="E531" s="31" t="s">
        <v>25</v>
      </c>
      <c r="F531" s="7"/>
      <c r="G531" s="7"/>
      <c r="H531" s="7"/>
      <c r="I531" s="5">
        <f t="shared" ref="I531:J531" si="82">SUM(I532:I532)+I533</f>
        <v>3160000</v>
      </c>
      <c r="J531" s="5">
        <f t="shared" si="82"/>
        <v>3136050</v>
      </c>
      <c r="K531" s="112"/>
    </row>
    <row r="532" spans="1:11" s="23" customFormat="1" ht="55" customHeight="1" x14ac:dyDescent="0.45">
      <c r="A532" s="21"/>
      <c r="B532" s="21"/>
      <c r="C532" s="21"/>
      <c r="D532" s="21"/>
      <c r="E532" s="44" t="s">
        <v>30</v>
      </c>
      <c r="F532" s="21" t="s">
        <v>45</v>
      </c>
      <c r="G532" s="40">
        <v>15922519</v>
      </c>
      <c r="H532" s="21">
        <v>53</v>
      </c>
      <c r="I532" s="6">
        <v>3000000</v>
      </c>
      <c r="J532" s="6">
        <v>2991730</v>
      </c>
      <c r="K532" s="112"/>
    </row>
    <row r="533" spans="1:11" s="23" customFormat="1" ht="45" customHeight="1" x14ac:dyDescent="0.45">
      <c r="A533" s="21"/>
      <c r="B533" s="21"/>
      <c r="C533" s="21"/>
      <c r="D533" s="66"/>
      <c r="E533" s="55" t="s">
        <v>245</v>
      </c>
      <c r="F533" s="21" t="s">
        <v>48</v>
      </c>
      <c r="G533" s="40"/>
      <c r="H533" s="21"/>
      <c r="I533" s="6">
        <v>160000</v>
      </c>
      <c r="J533" s="6">
        <v>144320</v>
      </c>
      <c r="K533" s="112"/>
    </row>
    <row r="534" spans="1:11" s="23" customFormat="1" ht="49" customHeight="1" x14ac:dyDescent="0.45">
      <c r="A534" s="21"/>
      <c r="B534" s="21"/>
      <c r="C534" s="21"/>
      <c r="D534" s="21"/>
      <c r="E534" s="31" t="s">
        <v>26</v>
      </c>
      <c r="F534" s="21"/>
      <c r="G534" s="40"/>
      <c r="H534" s="21"/>
      <c r="I534" s="5">
        <f t="shared" ref="I534:J534" si="83">I535</f>
        <v>1430000</v>
      </c>
      <c r="J534" s="5">
        <f t="shared" si="83"/>
        <v>0</v>
      </c>
      <c r="K534" s="112"/>
    </row>
    <row r="535" spans="1:11" s="23" customFormat="1" ht="84" customHeight="1" x14ac:dyDescent="0.45">
      <c r="A535" s="21"/>
      <c r="B535" s="21"/>
      <c r="C535" s="21"/>
      <c r="D535" s="66"/>
      <c r="E535" s="93" t="s">
        <v>246</v>
      </c>
      <c r="F535" s="21" t="s">
        <v>49</v>
      </c>
      <c r="G535" s="40">
        <v>1497784</v>
      </c>
      <c r="H535" s="21">
        <v>4.5999999999999996</v>
      </c>
      <c r="I535" s="6">
        <v>1430000</v>
      </c>
      <c r="J535" s="6"/>
      <c r="K535" s="112">
        <v>78</v>
      </c>
    </row>
    <row r="536" spans="1:11" s="91" customFormat="1" ht="48" customHeight="1" x14ac:dyDescent="0.3">
      <c r="A536" s="3">
        <v>1517321</v>
      </c>
      <c r="B536" s="3">
        <v>7321</v>
      </c>
      <c r="C536" s="28" t="s">
        <v>2</v>
      </c>
      <c r="D536" s="78" t="s">
        <v>3</v>
      </c>
      <c r="E536" s="94"/>
      <c r="F536" s="6"/>
      <c r="G536" s="6"/>
      <c r="H536" s="6"/>
      <c r="I536" s="4">
        <f t="shared" ref="I536:J536" si="84">I537</f>
        <v>4000000</v>
      </c>
      <c r="J536" s="4">
        <f t="shared" si="84"/>
        <v>0</v>
      </c>
      <c r="K536" s="112"/>
    </row>
    <row r="537" spans="1:11" s="92" customFormat="1" ht="58" customHeight="1" x14ac:dyDescent="0.3">
      <c r="A537" s="56"/>
      <c r="B537" s="56"/>
      <c r="C537" s="56"/>
      <c r="D537" s="32"/>
      <c r="E537" s="31" t="s">
        <v>26</v>
      </c>
      <c r="F537" s="7"/>
      <c r="G537" s="7"/>
      <c r="H537" s="7"/>
      <c r="I537" s="5">
        <f t="shared" ref="I537:J537" si="85">SUM(I538:I538)</f>
        <v>4000000</v>
      </c>
      <c r="J537" s="5">
        <f t="shared" si="85"/>
        <v>0</v>
      </c>
      <c r="K537" s="112"/>
    </row>
    <row r="538" spans="1:11" s="23" customFormat="1" ht="60" customHeight="1" x14ac:dyDescent="0.45">
      <c r="A538" s="21"/>
      <c r="B538" s="21"/>
      <c r="C538" s="21"/>
      <c r="D538" s="21"/>
      <c r="E538" s="44" t="s">
        <v>32</v>
      </c>
      <c r="F538" s="21" t="s">
        <v>45</v>
      </c>
      <c r="G538" s="40">
        <v>7491775</v>
      </c>
      <c r="H538" s="21">
        <v>32</v>
      </c>
      <c r="I538" s="6">
        <v>4000000</v>
      </c>
      <c r="J538" s="6"/>
      <c r="K538" s="112"/>
    </row>
    <row r="539" spans="1:11" s="91" customFormat="1" ht="54" customHeight="1" x14ac:dyDescent="0.3">
      <c r="A539" s="3">
        <v>1517322</v>
      </c>
      <c r="B539" s="3">
        <v>7322</v>
      </c>
      <c r="C539" s="28" t="s">
        <v>2</v>
      </c>
      <c r="D539" s="78" t="s">
        <v>4</v>
      </c>
      <c r="E539" s="94"/>
      <c r="F539" s="6"/>
      <c r="G539" s="6"/>
      <c r="H539" s="6"/>
      <c r="I539" s="4">
        <f t="shared" ref="I539:J539" si="86">I540</f>
        <v>12454849</v>
      </c>
      <c r="J539" s="4">
        <f t="shared" si="86"/>
        <v>4417109</v>
      </c>
      <c r="K539" s="112"/>
    </row>
    <row r="540" spans="1:11" s="92" customFormat="1" ht="53.15" customHeight="1" x14ac:dyDescent="0.3">
      <c r="A540" s="56"/>
      <c r="B540" s="56"/>
      <c r="C540" s="56"/>
      <c r="D540" s="32"/>
      <c r="E540" s="31" t="s">
        <v>26</v>
      </c>
      <c r="F540" s="7"/>
      <c r="G540" s="7"/>
      <c r="H540" s="7"/>
      <c r="I540" s="5">
        <f t="shared" ref="I540:J540" si="87">SUM(I541:I543)</f>
        <v>12454849</v>
      </c>
      <c r="J540" s="5">
        <f t="shared" si="87"/>
        <v>4417109</v>
      </c>
      <c r="K540" s="112"/>
    </row>
    <row r="541" spans="1:11" s="23" customFormat="1" ht="66" customHeight="1" x14ac:dyDescent="0.45">
      <c r="A541" s="21"/>
      <c r="B541" s="21"/>
      <c r="C541" s="21"/>
      <c r="D541" s="21"/>
      <c r="E541" s="44" t="s">
        <v>33</v>
      </c>
      <c r="F541" s="21" t="s">
        <v>47</v>
      </c>
      <c r="G541" s="40">
        <v>32104361</v>
      </c>
      <c r="H541" s="21">
        <v>7.8</v>
      </c>
      <c r="I541" s="6">
        <v>11713281</v>
      </c>
      <c r="J541" s="6">
        <v>3675541</v>
      </c>
      <c r="K541" s="112"/>
    </row>
    <row r="542" spans="1:11" s="23" customFormat="1" ht="113.15" customHeight="1" x14ac:dyDescent="0.45">
      <c r="A542" s="21"/>
      <c r="B542" s="21"/>
      <c r="C542" s="21"/>
      <c r="D542" s="66"/>
      <c r="E542" s="93" t="s">
        <v>71</v>
      </c>
      <c r="F542" s="21" t="s">
        <v>49</v>
      </c>
      <c r="G542" s="40">
        <v>1499096</v>
      </c>
      <c r="H542" s="21">
        <v>53.4</v>
      </c>
      <c r="I542" s="6">
        <v>537335</v>
      </c>
      <c r="J542" s="6">
        <v>537335</v>
      </c>
      <c r="K542" s="112"/>
    </row>
    <row r="543" spans="1:11" s="23" customFormat="1" ht="51" customHeight="1" x14ac:dyDescent="0.45">
      <c r="A543" s="21"/>
      <c r="B543" s="21"/>
      <c r="C543" s="21"/>
      <c r="D543" s="66"/>
      <c r="E543" s="93" t="s">
        <v>72</v>
      </c>
      <c r="F543" s="21" t="s">
        <v>46</v>
      </c>
      <c r="G543" s="40">
        <v>18339951</v>
      </c>
      <c r="H543" s="21">
        <v>10.4</v>
      </c>
      <c r="I543" s="6">
        <v>204233</v>
      </c>
      <c r="J543" s="6">
        <v>204233</v>
      </c>
      <c r="K543" s="112"/>
    </row>
    <row r="544" spans="1:11" s="20" customFormat="1" ht="61" customHeight="1" x14ac:dyDescent="0.45">
      <c r="A544" s="3">
        <v>1517325</v>
      </c>
      <c r="B544" s="3">
        <v>7325</v>
      </c>
      <c r="C544" s="28" t="s">
        <v>2</v>
      </c>
      <c r="D544" s="66" t="s">
        <v>532</v>
      </c>
      <c r="E544" s="31" t="s">
        <v>181</v>
      </c>
      <c r="F544" s="3"/>
      <c r="G544" s="45"/>
      <c r="H544" s="3"/>
      <c r="I544" s="4">
        <f t="shared" ref="I544:J544" si="88">I545</f>
        <v>500000</v>
      </c>
      <c r="J544" s="4">
        <f t="shared" si="88"/>
        <v>150454</v>
      </c>
      <c r="K544" s="112"/>
    </row>
    <row r="545" spans="1:11" s="23" customFormat="1" ht="56.15" customHeight="1" x14ac:dyDescent="0.45">
      <c r="A545" s="21"/>
      <c r="B545" s="21"/>
      <c r="C545" s="21"/>
      <c r="D545" s="66"/>
      <c r="E545" s="93" t="s">
        <v>530</v>
      </c>
      <c r="F545" s="21">
        <v>2020</v>
      </c>
      <c r="G545" s="40"/>
      <c r="H545" s="21"/>
      <c r="I545" s="6">
        <v>500000</v>
      </c>
      <c r="J545" s="6">
        <v>150454</v>
      </c>
      <c r="K545" s="112"/>
    </row>
    <row r="546" spans="1:11" s="91" customFormat="1" ht="53.15" customHeight="1" x14ac:dyDescent="0.3">
      <c r="A546" s="3">
        <v>1517330</v>
      </c>
      <c r="B546" s="3">
        <v>7330</v>
      </c>
      <c r="C546" s="28" t="s">
        <v>2</v>
      </c>
      <c r="D546" s="78" t="s">
        <v>24</v>
      </c>
      <c r="E546" s="78"/>
      <c r="F546" s="6"/>
      <c r="G546" s="6"/>
      <c r="H546" s="6"/>
      <c r="I546" s="4">
        <f t="shared" ref="I546:J546" si="89">I547+I565</f>
        <v>43270823</v>
      </c>
      <c r="J546" s="4">
        <f t="shared" si="89"/>
        <v>11917432</v>
      </c>
      <c r="K546" s="112">
        <v>79</v>
      </c>
    </row>
    <row r="547" spans="1:11" s="92" customFormat="1" ht="57" customHeight="1" x14ac:dyDescent="0.3">
      <c r="A547" s="95"/>
      <c r="B547" s="95"/>
      <c r="C547" s="95"/>
      <c r="D547" s="32"/>
      <c r="E547" s="31" t="s">
        <v>25</v>
      </c>
      <c r="F547" s="96"/>
      <c r="G547" s="96"/>
      <c r="H547" s="96"/>
      <c r="I547" s="5">
        <f t="shared" ref="I547:J547" si="90">SUM(I548:I564)</f>
        <v>29576412</v>
      </c>
      <c r="J547" s="5">
        <f t="shared" si="90"/>
        <v>3251348</v>
      </c>
      <c r="K547" s="112"/>
    </row>
    <row r="548" spans="1:11" s="91" customFormat="1" ht="50.15" customHeight="1" x14ac:dyDescent="0.3">
      <c r="A548" s="97"/>
      <c r="B548" s="97"/>
      <c r="C548" s="97"/>
      <c r="D548" s="3"/>
      <c r="E548" s="44" t="s">
        <v>34</v>
      </c>
      <c r="F548" s="21" t="s">
        <v>56</v>
      </c>
      <c r="G548" s="40">
        <v>28556946</v>
      </c>
      <c r="H548" s="59">
        <v>58</v>
      </c>
      <c r="I548" s="6">
        <v>4000000</v>
      </c>
      <c r="J548" s="6">
        <v>1547695</v>
      </c>
      <c r="K548" s="112"/>
    </row>
    <row r="549" spans="1:11" s="91" customFormat="1" ht="46" customHeight="1" x14ac:dyDescent="0.3">
      <c r="A549" s="97"/>
      <c r="B549" s="97"/>
      <c r="C549" s="97"/>
      <c r="D549" s="3"/>
      <c r="E549" s="44" t="s">
        <v>63</v>
      </c>
      <c r="F549" s="21" t="s">
        <v>64</v>
      </c>
      <c r="G549" s="40"/>
      <c r="H549" s="21"/>
      <c r="I549" s="6">
        <v>1000000</v>
      </c>
      <c r="J549" s="6"/>
      <c r="K549" s="112"/>
    </row>
    <row r="550" spans="1:11" s="23" customFormat="1" ht="100" customHeight="1" x14ac:dyDescent="0.45">
      <c r="A550" s="21"/>
      <c r="B550" s="21"/>
      <c r="C550" s="21"/>
      <c r="D550" s="21"/>
      <c r="E550" s="44" t="s">
        <v>35</v>
      </c>
      <c r="F550" s="21" t="s">
        <v>48</v>
      </c>
      <c r="G550" s="40"/>
      <c r="H550" s="21"/>
      <c r="I550" s="6">
        <v>19700000</v>
      </c>
      <c r="J550" s="6">
        <v>230000</v>
      </c>
      <c r="K550" s="112"/>
    </row>
    <row r="551" spans="1:11" s="91" customFormat="1" ht="46" customHeight="1" x14ac:dyDescent="0.3">
      <c r="A551" s="97"/>
      <c r="B551" s="97"/>
      <c r="C551" s="97"/>
      <c r="D551" s="3"/>
      <c r="E551" s="44" t="s">
        <v>54</v>
      </c>
      <c r="F551" s="21">
        <v>2020</v>
      </c>
      <c r="G551" s="40"/>
      <c r="H551" s="21"/>
      <c r="I551" s="6">
        <v>2650000</v>
      </c>
      <c r="J551" s="6">
        <v>67796</v>
      </c>
      <c r="K551" s="112"/>
    </row>
    <row r="552" spans="1:11" s="91" customFormat="1" ht="54" customHeight="1" x14ac:dyDescent="0.3">
      <c r="A552" s="97"/>
      <c r="B552" s="97"/>
      <c r="C552" s="97"/>
      <c r="D552" s="3"/>
      <c r="E552" s="44" t="s">
        <v>58</v>
      </c>
      <c r="F552" s="21" t="s">
        <v>39</v>
      </c>
      <c r="G552" s="40">
        <v>1609069</v>
      </c>
      <c r="H552" s="21">
        <v>2.8</v>
      </c>
      <c r="I552" s="6">
        <v>500000</v>
      </c>
      <c r="J552" s="6"/>
      <c r="K552" s="112"/>
    </row>
    <row r="553" spans="1:11" s="91" customFormat="1" ht="64" customHeight="1" x14ac:dyDescent="0.3">
      <c r="A553" s="97"/>
      <c r="B553" s="97"/>
      <c r="C553" s="97"/>
      <c r="D553" s="3"/>
      <c r="E553" s="44" t="s">
        <v>511</v>
      </c>
      <c r="F553" s="21">
        <v>2020</v>
      </c>
      <c r="G553" s="40"/>
      <c r="H553" s="21"/>
      <c r="I553" s="6">
        <v>150000</v>
      </c>
      <c r="J553" s="6">
        <v>149346</v>
      </c>
      <c r="K553" s="112"/>
    </row>
    <row r="554" spans="1:11" s="91" customFormat="1" ht="77.150000000000006" customHeight="1" x14ac:dyDescent="0.3">
      <c r="A554" s="97"/>
      <c r="B554" s="97"/>
      <c r="C554" s="97"/>
      <c r="D554" s="3"/>
      <c r="E554" s="44" t="s">
        <v>445</v>
      </c>
      <c r="F554" s="21">
        <v>2020</v>
      </c>
      <c r="G554" s="40"/>
      <c r="H554" s="21"/>
      <c r="I554" s="6">
        <v>88540</v>
      </c>
      <c r="J554" s="6">
        <v>88292</v>
      </c>
      <c r="K554" s="112"/>
    </row>
    <row r="555" spans="1:11" s="91" customFormat="1" ht="74.150000000000006" customHeight="1" x14ac:dyDescent="0.3">
      <c r="A555" s="97"/>
      <c r="B555" s="97"/>
      <c r="C555" s="97"/>
      <c r="D555" s="3"/>
      <c r="E555" s="44" t="s">
        <v>446</v>
      </c>
      <c r="F555" s="21">
        <v>2020</v>
      </c>
      <c r="G555" s="40"/>
      <c r="H555" s="21"/>
      <c r="I555" s="6">
        <v>88540</v>
      </c>
      <c r="J555" s="6">
        <v>88292</v>
      </c>
      <c r="K555" s="112"/>
    </row>
    <row r="556" spans="1:11" s="91" customFormat="1" ht="74.150000000000006" customHeight="1" x14ac:dyDescent="0.3">
      <c r="A556" s="97"/>
      <c r="B556" s="97"/>
      <c r="C556" s="97"/>
      <c r="D556" s="3"/>
      <c r="E556" s="44" t="s">
        <v>624</v>
      </c>
      <c r="F556" s="21">
        <v>2020</v>
      </c>
      <c r="G556" s="40"/>
      <c r="H556" s="21"/>
      <c r="I556" s="6">
        <v>290000</v>
      </c>
      <c r="J556" s="6"/>
      <c r="K556" s="112"/>
    </row>
    <row r="557" spans="1:11" s="91" customFormat="1" ht="70" customHeight="1" x14ac:dyDescent="0.3">
      <c r="A557" s="97"/>
      <c r="B557" s="97"/>
      <c r="C557" s="97"/>
      <c r="D557" s="3"/>
      <c r="E557" s="44" t="s">
        <v>447</v>
      </c>
      <c r="F557" s="21">
        <v>2020</v>
      </c>
      <c r="G557" s="40"/>
      <c r="H557" s="21"/>
      <c r="I557" s="6">
        <v>108784</v>
      </c>
      <c r="J557" s="6">
        <v>108474</v>
      </c>
      <c r="K557" s="112">
        <v>80</v>
      </c>
    </row>
    <row r="558" spans="1:11" s="91" customFormat="1" ht="70" customHeight="1" x14ac:dyDescent="0.3">
      <c r="A558" s="97"/>
      <c r="B558" s="97"/>
      <c r="C558" s="97"/>
      <c r="D558" s="3"/>
      <c r="E558" s="44" t="s">
        <v>490</v>
      </c>
      <c r="F558" s="21">
        <v>2020</v>
      </c>
      <c r="G558" s="40"/>
      <c r="H558" s="21"/>
      <c r="I558" s="6">
        <v>250000</v>
      </c>
      <c r="J558" s="6">
        <v>237852</v>
      </c>
      <c r="K558" s="112"/>
    </row>
    <row r="559" spans="1:11" s="91" customFormat="1" ht="70" customHeight="1" x14ac:dyDescent="0.3">
      <c r="A559" s="97"/>
      <c r="B559" s="97"/>
      <c r="C559" s="97"/>
      <c r="D559" s="3"/>
      <c r="E559" s="44" t="s">
        <v>512</v>
      </c>
      <c r="F559" s="21">
        <v>2020</v>
      </c>
      <c r="G559" s="40"/>
      <c r="H559" s="21"/>
      <c r="I559" s="6">
        <v>88540</v>
      </c>
      <c r="J559" s="6">
        <v>88292</v>
      </c>
      <c r="K559" s="112"/>
    </row>
    <row r="560" spans="1:11" s="91" customFormat="1" ht="70" customHeight="1" x14ac:dyDescent="0.3">
      <c r="A560" s="97"/>
      <c r="B560" s="97"/>
      <c r="C560" s="97"/>
      <c r="D560" s="3"/>
      <c r="E560" s="44" t="s">
        <v>513</v>
      </c>
      <c r="F560" s="21">
        <v>2020</v>
      </c>
      <c r="G560" s="40"/>
      <c r="H560" s="21"/>
      <c r="I560" s="6">
        <v>88540</v>
      </c>
      <c r="J560" s="6">
        <v>88292</v>
      </c>
      <c r="K560" s="112"/>
    </row>
    <row r="561" spans="1:12" s="91" customFormat="1" ht="70" customHeight="1" x14ac:dyDescent="0.3">
      <c r="A561" s="97"/>
      <c r="B561" s="97"/>
      <c r="C561" s="97"/>
      <c r="D561" s="3"/>
      <c r="E561" s="44" t="s">
        <v>574</v>
      </c>
      <c r="F561" s="21">
        <v>2020</v>
      </c>
      <c r="G561" s="40"/>
      <c r="H561" s="21"/>
      <c r="I561" s="6">
        <v>182968</v>
      </c>
      <c r="J561" s="6">
        <v>182323</v>
      </c>
      <c r="K561" s="112"/>
    </row>
    <row r="562" spans="1:12" s="91" customFormat="1" ht="70" customHeight="1" x14ac:dyDescent="0.3">
      <c r="A562" s="97"/>
      <c r="B562" s="97"/>
      <c r="C562" s="97"/>
      <c r="D562" s="3"/>
      <c r="E562" s="44" t="s">
        <v>573</v>
      </c>
      <c r="F562" s="21">
        <v>2020</v>
      </c>
      <c r="G562" s="40"/>
      <c r="H562" s="21"/>
      <c r="I562" s="6">
        <v>100000</v>
      </c>
      <c r="J562" s="6">
        <v>88069</v>
      </c>
      <c r="K562" s="112"/>
    </row>
    <row r="563" spans="1:12" s="91" customFormat="1" ht="70" customHeight="1" x14ac:dyDescent="0.3">
      <c r="A563" s="97"/>
      <c r="B563" s="97"/>
      <c r="C563" s="97"/>
      <c r="D563" s="3"/>
      <c r="E563" s="44" t="s">
        <v>514</v>
      </c>
      <c r="F563" s="21">
        <v>2020</v>
      </c>
      <c r="G563" s="40"/>
      <c r="H563" s="21"/>
      <c r="I563" s="6">
        <v>140500</v>
      </c>
      <c r="J563" s="6">
        <v>139230</v>
      </c>
      <c r="K563" s="112"/>
    </row>
    <row r="564" spans="1:12" s="91" customFormat="1" ht="70" customHeight="1" x14ac:dyDescent="0.3">
      <c r="A564" s="97"/>
      <c r="B564" s="97"/>
      <c r="C564" s="97"/>
      <c r="D564" s="3"/>
      <c r="E564" s="44" t="s">
        <v>469</v>
      </c>
      <c r="F564" s="21">
        <v>2020</v>
      </c>
      <c r="G564" s="40"/>
      <c r="H564" s="21"/>
      <c r="I564" s="6">
        <v>150000</v>
      </c>
      <c r="J564" s="6">
        <v>147395</v>
      </c>
      <c r="K564" s="112"/>
    </row>
    <row r="565" spans="1:12" s="92" customFormat="1" ht="48" customHeight="1" x14ac:dyDescent="0.3">
      <c r="A565" s="95"/>
      <c r="B565" s="95"/>
      <c r="C565" s="95"/>
      <c r="D565" s="32"/>
      <c r="E565" s="31" t="s">
        <v>26</v>
      </c>
      <c r="F565" s="7"/>
      <c r="G565" s="74"/>
      <c r="H565" s="74"/>
      <c r="I565" s="5">
        <f t="shared" ref="I565:L565" si="91">SUM(I566:I572)</f>
        <v>13694411</v>
      </c>
      <c r="J565" s="5">
        <f t="shared" si="91"/>
        <v>8666084</v>
      </c>
      <c r="K565" s="112"/>
      <c r="L565" s="98">
        <f t="shared" si="91"/>
        <v>0</v>
      </c>
    </row>
    <row r="566" spans="1:12" s="91" customFormat="1" ht="51" customHeight="1" x14ac:dyDescent="0.3">
      <c r="A566" s="97"/>
      <c r="B566" s="97"/>
      <c r="C566" s="97"/>
      <c r="D566" s="3"/>
      <c r="E566" s="44" t="s">
        <v>36</v>
      </c>
      <c r="F566" s="6" t="s">
        <v>49</v>
      </c>
      <c r="G566" s="40">
        <v>1478560</v>
      </c>
      <c r="H566" s="99">
        <v>46.8</v>
      </c>
      <c r="I566" s="6">
        <v>800000</v>
      </c>
      <c r="J566" s="6">
        <v>461728</v>
      </c>
      <c r="K566" s="112"/>
    </row>
    <row r="567" spans="1:12" s="91" customFormat="1" ht="51" customHeight="1" x14ac:dyDescent="0.3">
      <c r="A567" s="97"/>
      <c r="B567" s="97"/>
      <c r="C567" s="97"/>
      <c r="D567" s="3"/>
      <c r="E567" s="44" t="s">
        <v>471</v>
      </c>
      <c r="F567" s="6" t="s">
        <v>49</v>
      </c>
      <c r="G567" s="40">
        <v>14274349</v>
      </c>
      <c r="H567" s="99">
        <v>42.3</v>
      </c>
      <c r="I567" s="6">
        <v>6112208</v>
      </c>
      <c r="J567" s="6">
        <v>5703494</v>
      </c>
      <c r="K567" s="112"/>
    </row>
    <row r="568" spans="1:12" s="91" customFormat="1" ht="51" customHeight="1" x14ac:dyDescent="0.3">
      <c r="A568" s="97"/>
      <c r="B568" s="97"/>
      <c r="C568" s="97"/>
      <c r="D568" s="3"/>
      <c r="E568" s="44" t="s">
        <v>472</v>
      </c>
      <c r="F568" s="6" t="s">
        <v>473</v>
      </c>
      <c r="G568" s="40">
        <v>31834662</v>
      </c>
      <c r="H568" s="99">
        <v>74.099999999999994</v>
      </c>
      <c r="I568" s="6">
        <v>1922052</v>
      </c>
      <c r="J568" s="6">
        <v>1276754</v>
      </c>
      <c r="K568" s="112">
        <v>81</v>
      </c>
    </row>
    <row r="569" spans="1:12" s="91" customFormat="1" ht="54" customHeight="1" x14ac:dyDescent="0.3">
      <c r="A569" s="97"/>
      <c r="B569" s="97"/>
      <c r="C569" s="97"/>
      <c r="D569" s="3"/>
      <c r="E569" s="44" t="s">
        <v>60</v>
      </c>
      <c r="F569" s="21" t="s">
        <v>49</v>
      </c>
      <c r="G569" s="40">
        <v>2393868</v>
      </c>
      <c r="H569" s="99">
        <v>4.8</v>
      </c>
      <c r="I569" s="6">
        <v>2300000</v>
      </c>
      <c r="J569" s="6"/>
      <c r="K569" s="112"/>
    </row>
    <row r="570" spans="1:12" s="91" customFormat="1" ht="18.5" x14ac:dyDescent="0.3">
      <c r="A570" s="97"/>
      <c r="B570" s="97"/>
      <c r="C570" s="97"/>
      <c r="D570" s="3"/>
      <c r="E570" s="44" t="s">
        <v>37</v>
      </c>
      <c r="F570" s="6" t="s">
        <v>50</v>
      </c>
      <c r="G570" s="40"/>
      <c r="H570" s="40"/>
      <c r="I570" s="6">
        <v>1700000</v>
      </c>
      <c r="J570" s="6">
        <v>393710</v>
      </c>
      <c r="K570" s="112"/>
    </row>
    <row r="571" spans="1:12" s="91" customFormat="1" ht="45" customHeight="1" x14ac:dyDescent="0.3">
      <c r="A571" s="97"/>
      <c r="B571" s="97"/>
      <c r="C571" s="97"/>
      <c r="D571" s="66"/>
      <c r="E571" s="44" t="s">
        <v>249</v>
      </c>
      <c r="F571" s="21">
        <v>2020</v>
      </c>
      <c r="G571" s="40"/>
      <c r="H571" s="40"/>
      <c r="I571" s="6">
        <v>300000</v>
      </c>
      <c r="J571" s="6">
        <v>271672</v>
      </c>
      <c r="K571" s="112"/>
    </row>
    <row r="572" spans="1:12" s="91" customFormat="1" ht="62.15" customHeight="1" x14ac:dyDescent="0.3">
      <c r="A572" s="97"/>
      <c r="B572" s="97"/>
      <c r="C572" s="97"/>
      <c r="D572" s="66"/>
      <c r="E572" s="44" t="s">
        <v>73</v>
      </c>
      <c r="F572" s="6" t="s">
        <v>39</v>
      </c>
      <c r="G572" s="40">
        <v>4183025</v>
      </c>
      <c r="H572" s="99">
        <v>68</v>
      </c>
      <c r="I572" s="6">
        <v>560151</v>
      </c>
      <c r="J572" s="6">
        <v>558726</v>
      </c>
      <c r="K572" s="112"/>
    </row>
    <row r="573" spans="1:12" s="23" customFormat="1" ht="111" customHeight="1" x14ac:dyDescent="0.45">
      <c r="A573" s="3">
        <v>1517361</v>
      </c>
      <c r="B573" s="3">
        <v>7361</v>
      </c>
      <c r="C573" s="28" t="s">
        <v>100</v>
      </c>
      <c r="D573" s="22" t="s">
        <v>570</v>
      </c>
      <c r="E573" s="31" t="s">
        <v>25</v>
      </c>
      <c r="F573" s="21"/>
      <c r="G573" s="21"/>
      <c r="H573" s="21"/>
      <c r="I573" s="4">
        <f t="shared" ref="I573:J573" si="92">I574</f>
        <v>5000000</v>
      </c>
      <c r="J573" s="4">
        <f t="shared" si="92"/>
        <v>993835</v>
      </c>
      <c r="K573" s="112"/>
    </row>
    <row r="574" spans="1:12" s="23" customFormat="1" ht="76" customHeight="1" x14ac:dyDescent="0.45">
      <c r="A574" s="21"/>
      <c r="B574" s="21"/>
      <c r="C574" s="21"/>
      <c r="D574" s="21"/>
      <c r="E574" s="44" t="s">
        <v>31</v>
      </c>
      <c r="F574" s="21" t="s">
        <v>46</v>
      </c>
      <c r="G574" s="40">
        <v>77987328</v>
      </c>
      <c r="H574" s="21">
        <v>0.9</v>
      </c>
      <c r="I574" s="6">
        <v>5000000</v>
      </c>
      <c r="J574" s="6">
        <v>993835</v>
      </c>
      <c r="K574" s="112"/>
    </row>
    <row r="575" spans="1:12" s="91" customFormat="1" ht="98.5" customHeight="1" x14ac:dyDescent="0.3">
      <c r="A575" s="3">
        <v>1517363</v>
      </c>
      <c r="B575" s="3">
        <v>7363</v>
      </c>
      <c r="C575" s="28" t="s">
        <v>100</v>
      </c>
      <c r="D575" s="78" t="s">
        <v>247</v>
      </c>
      <c r="E575" s="37" t="s">
        <v>179</v>
      </c>
      <c r="F575" s="6"/>
      <c r="G575" s="40"/>
      <c r="H575" s="40"/>
      <c r="I575" s="4">
        <f t="shared" ref="I575:J575" si="93">I576</f>
        <v>95000</v>
      </c>
      <c r="J575" s="4">
        <f t="shared" si="93"/>
        <v>0</v>
      </c>
      <c r="K575" s="112"/>
    </row>
    <row r="576" spans="1:12" s="92" customFormat="1" ht="68.150000000000006" customHeight="1" x14ac:dyDescent="0.3">
      <c r="A576" s="95"/>
      <c r="B576" s="95"/>
      <c r="C576" s="95"/>
      <c r="D576" s="66"/>
      <c r="E576" s="55" t="s">
        <v>248</v>
      </c>
      <c r="F576" s="6" t="s">
        <v>49</v>
      </c>
      <c r="G576" s="40">
        <v>299822</v>
      </c>
      <c r="H576" s="99">
        <v>65.900000000000006</v>
      </c>
      <c r="I576" s="6">
        <v>95000</v>
      </c>
      <c r="J576" s="6"/>
      <c r="K576" s="112"/>
    </row>
    <row r="577" spans="1:11" s="91" customFormat="1" ht="31.5" customHeight="1" x14ac:dyDescent="0.3">
      <c r="A577" s="3">
        <v>1517640</v>
      </c>
      <c r="B577" s="3">
        <v>7640</v>
      </c>
      <c r="C577" s="97"/>
      <c r="D577" s="78" t="s">
        <v>6</v>
      </c>
      <c r="E577" s="97"/>
      <c r="F577" s="6"/>
      <c r="G577" s="40"/>
      <c r="H577" s="40"/>
      <c r="I577" s="4">
        <f t="shared" ref="I577:J577" si="94">I578+I583</f>
        <v>74352548</v>
      </c>
      <c r="J577" s="4">
        <f t="shared" si="94"/>
        <v>1591198</v>
      </c>
      <c r="K577" s="112"/>
    </row>
    <row r="578" spans="1:11" s="102" customFormat="1" ht="35.15" customHeight="1" x14ac:dyDescent="0.3">
      <c r="A578" s="32"/>
      <c r="B578" s="32"/>
      <c r="C578" s="100"/>
      <c r="D578" s="25"/>
      <c r="E578" s="31" t="s">
        <v>179</v>
      </c>
      <c r="F578" s="5"/>
      <c r="G578" s="101"/>
      <c r="H578" s="101"/>
      <c r="I578" s="5">
        <f t="shared" ref="I578:J578" si="95">I579+I580</f>
        <v>53264206</v>
      </c>
      <c r="J578" s="5">
        <f t="shared" si="95"/>
        <v>234843</v>
      </c>
      <c r="K578" s="112"/>
    </row>
    <row r="579" spans="1:11" s="91" customFormat="1" ht="64" customHeight="1" x14ac:dyDescent="0.3">
      <c r="A579" s="3"/>
      <c r="B579" s="3"/>
      <c r="C579" s="97"/>
      <c r="D579" s="78"/>
      <c r="E579" s="55" t="s">
        <v>360</v>
      </c>
      <c r="F579" s="21">
        <v>2020</v>
      </c>
      <c r="G579" s="40"/>
      <c r="H579" s="40"/>
      <c r="I579" s="6">
        <v>389558</v>
      </c>
      <c r="J579" s="6"/>
      <c r="K579" s="112"/>
    </row>
    <row r="580" spans="1:11" s="91" customFormat="1" ht="89.15" customHeight="1" x14ac:dyDescent="0.3">
      <c r="A580" s="3"/>
      <c r="B580" s="3"/>
      <c r="C580" s="97"/>
      <c r="D580" s="78"/>
      <c r="E580" s="55" t="s">
        <v>626</v>
      </c>
      <c r="F580" s="21"/>
      <c r="G580" s="40"/>
      <c r="H580" s="40"/>
      <c r="I580" s="6">
        <f t="shared" ref="I580:J580" si="96">I582+I581</f>
        <v>52874648</v>
      </c>
      <c r="J580" s="6">
        <f t="shared" si="96"/>
        <v>234843</v>
      </c>
      <c r="K580" s="112">
        <v>82</v>
      </c>
    </row>
    <row r="581" spans="1:11" s="92" customFormat="1" ht="60.65" customHeight="1" x14ac:dyDescent="0.3">
      <c r="A581" s="32"/>
      <c r="B581" s="32"/>
      <c r="C581" s="95"/>
      <c r="D581" s="25"/>
      <c r="E581" s="76" t="s">
        <v>354</v>
      </c>
      <c r="F581" s="56" t="s">
        <v>67</v>
      </c>
      <c r="G581" s="74"/>
      <c r="H581" s="74"/>
      <c r="I581" s="7">
        <v>500000</v>
      </c>
      <c r="J581" s="7">
        <v>234843</v>
      </c>
      <c r="K581" s="112"/>
    </row>
    <row r="582" spans="1:11" s="92" customFormat="1" ht="47.5" customHeight="1" x14ac:dyDescent="0.3">
      <c r="A582" s="32"/>
      <c r="B582" s="32"/>
      <c r="C582" s="95"/>
      <c r="D582" s="25"/>
      <c r="E582" s="76" t="s">
        <v>608</v>
      </c>
      <c r="F582" s="56" t="s">
        <v>51</v>
      </c>
      <c r="G582" s="74"/>
      <c r="H582" s="74"/>
      <c r="I582" s="7">
        <v>52374648</v>
      </c>
      <c r="J582" s="7"/>
      <c r="K582" s="112"/>
    </row>
    <row r="583" spans="1:11" s="91" customFormat="1" ht="50.15" customHeight="1" x14ac:dyDescent="0.3">
      <c r="A583" s="3"/>
      <c r="B583" s="3"/>
      <c r="C583" s="97"/>
      <c r="D583" s="78"/>
      <c r="E583" s="31" t="s">
        <v>353</v>
      </c>
      <c r="F583" s="6"/>
      <c r="G583" s="40"/>
      <c r="H583" s="40"/>
      <c r="I583" s="5">
        <f t="shared" ref="I583:J583" si="97">SUM(I584:I586)</f>
        <v>21088342</v>
      </c>
      <c r="J583" s="5">
        <f t="shared" si="97"/>
        <v>1356355</v>
      </c>
      <c r="K583" s="112"/>
    </row>
    <row r="584" spans="1:11" s="91" customFormat="1" ht="66" customHeight="1" x14ac:dyDescent="0.3">
      <c r="A584" s="3"/>
      <c r="B584" s="3"/>
      <c r="C584" s="97"/>
      <c r="D584" s="78"/>
      <c r="E584" s="55" t="s">
        <v>40</v>
      </c>
      <c r="F584" s="6" t="s">
        <v>56</v>
      </c>
      <c r="G584" s="40">
        <v>25179181</v>
      </c>
      <c r="H584" s="99">
        <v>73.8</v>
      </c>
      <c r="I584" s="6">
        <v>2000000</v>
      </c>
      <c r="J584" s="6">
        <v>1356355</v>
      </c>
      <c r="K584" s="112"/>
    </row>
    <row r="585" spans="1:11" s="91" customFormat="1" ht="90" customHeight="1" x14ac:dyDescent="0.3">
      <c r="A585" s="3"/>
      <c r="B585" s="3"/>
      <c r="C585" s="28"/>
      <c r="D585" s="78"/>
      <c r="E585" s="55" t="s">
        <v>41</v>
      </c>
      <c r="F585" s="40" t="s">
        <v>39</v>
      </c>
      <c r="G585" s="40"/>
      <c r="H585" s="40"/>
      <c r="I585" s="6">
        <v>6232928</v>
      </c>
      <c r="J585" s="6"/>
      <c r="K585" s="112"/>
    </row>
    <row r="586" spans="1:11" s="91" customFormat="1" ht="80.5" customHeight="1" x14ac:dyDescent="0.3">
      <c r="A586" s="3"/>
      <c r="B586" s="3"/>
      <c r="C586" s="28"/>
      <c r="D586" s="78"/>
      <c r="E586" s="55" t="s">
        <v>42</v>
      </c>
      <c r="F586" s="40" t="s">
        <v>39</v>
      </c>
      <c r="G586" s="40"/>
      <c r="H586" s="40"/>
      <c r="I586" s="6">
        <v>12855414</v>
      </c>
      <c r="J586" s="6"/>
      <c r="K586" s="112"/>
    </row>
    <row r="587" spans="1:11" s="91" customFormat="1" ht="96" customHeight="1" x14ac:dyDescent="0.3">
      <c r="A587" s="57" t="s">
        <v>174</v>
      </c>
      <c r="B587" s="64"/>
      <c r="C587" s="64"/>
      <c r="D587" s="60" t="s">
        <v>175</v>
      </c>
      <c r="E587" s="55"/>
      <c r="F587" s="40"/>
      <c r="G587" s="40"/>
      <c r="H587" s="40"/>
      <c r="I587" s="4">
        <f t="shared" ref="I587:J587" si="98">I588</f>
        <v>100000</v>
      </c>
      <c r="J587" s="4">
        <f t="shared" si="98"/>
        <v>4500</v>
      </c>
      <c r="K587" s="112"/>
    </row>
    <row r="588" spans="1:11" s="91" customFormat="1" ht="74.5" customHeight="1" x14ac:dyDescent="0.3">
      <c r="A588" s="58" t="s">
        <v>176</v>
      </c>
      <c r="B588" s="65"/>
      <c r="C588" s="65"/>
      <c r="D588" s="61" t="s">
        <v>175</v>
      </c>
      <c r="E588" s="55"/>
      <c r="F588" s="40"/>
      <c r="G588" s="40"/>
      <c r="H588" s="40"/>
      <c r="I588" s="5">
        <f t="shared" ref="I588:J588" si="99">I589+I590+I591</f>
        <v>100000</v>
      </c>
      <c r="J588" s="5">
        <f t="shared" si="99"/>
        <v>4500</v>
      </c>
      <c r="K588" s="112"/>
    </row>
    <row r="589" spans="1:11" s="91" customFormat="1" ht="127.5" customHeight="1" x14ac:dyDescent="0.3">
      <c r="A589" s="21">
        <v>3110160</v>
      </c>
      <c r="B589" s="43" t="s">
        <v>80</v>
      </c>
      <c r="C589" s="43" t="s">
        <v>78</v>
      </c>
      <c r="D589" s="44" t="s">
        <v>79</v>
      </c>
      <c r="E589" s="76" t="s">
        <v>180</v>
      </c>
      <c r="F589" s="40"/>
      <c r="G589" s="40"/>
      <c r="H589" s="40"/>
      <c r="I589" s="6">
        <v>25000</v>
      </c>
      <c r="J589" s="6"/>
      <c r="K589" s="113">
        <v>83</v>
      </c>
    </row>
    <row r="590" spans="1:11" s="91" customFormat="1" ht="93" customHeight="1" x14ac:dyDescent="0.3">
      <c r="A590" s="21">
        <v>3117650</v>
      </c>
      <c r="B590" s="21">
        <v>7650</v>
      </c>
      <c r="C590" s="43" t="s">
        <v>100</v>
      </c>
      <c r="D590" s="55" t="s">
        <v>177</v>
      </c>
      <c r="E590" s="76" t="s">
        <v>185</v>
      </c>
      <c r="F590" s="40"/>
      <c r="G590" s="40"/>
      <c r="H590" s="40"/>
      <c r="I590" s="6">
        <v>30000</v>
      </c>
      <c r="J590" s="6">
        <v>4500</v>
      </c>
      <c r="K590" s="113"/>
    </row>
    <row r="591" spans="1:11" s="91" customFormat="1" ht="120" customHeight="1" x14ac:dyDescent="0.3">
      <c r="A591" s="21">
        <v>3117660</v>
      </c>
      <c r="B591" s="21">
        <v>7660</v>
      </c>
      <c r="C591" s="43" t="s">
        <v>100</v>
      </c>
      <c r="D591" s="55" t="s">
        <v>178</v>
      </c>
      <c r="E591" s="76" t="s">
        <v>185</v>
      </c>
      <c r="F591" s="40"/>
      <c r="G591" s="40"/>
      <c r="H591" s="40"/>
      <c r="I591" s="6">
        <v>45000</v>
      </c>
      <c r="J591" s="6"/>
      <c r="K591" s="113"/>
    </row>
    <row r="592" spans="1:11" s="23" customFormat="1" ht="29.5" customHeight="1" x14ac:dyDescent="0.45">
      <c r="A592" s="103"/>
      <c r="B592" s="103"/>
      <c r="C592" s="103"/>
      <c r="D592" s="22" t="s">
        <v>7</v>
      </c>
      <c r="E592" s="103"/>
      <c r="F592" s="103"/>
      <c r="G592" s="103"/>
      <c r="H592" s="103"/>
      <c r="I592" s="4">
        <f>I14+I42+I166+I174+I182+I185+I193+I449+I452+I587</f>
        <v>447217120.47000003</v>
      </c>
      <c r="J592" s="4">
        <f>J14+J42+J166+J174+J182+J185+J193+J449+J452+J587</f>
        <v>104885314.42999999</v>
      </c>
      <c r="K592" s="113"/>
    </row>
    <row r="593" spans="1:11" s="104" customFormat="1" ht="47.15" customHeight="1" x14ac:dyDescent="0.45">
      <c r="A593" s="103"/>
      <c r="B593" s="103"/>
      <c r="C593" s="103"/>
      <c r="D593" s="61" t="s">
        <v>105</v>
      </c>
      <c r="E593" s="103"/>
      <c r="F593" s="103"/>
      <c r="G593" s="103"/>
      <c r="H593" s="103"/>
      <c r="I593" s="5">
        <f t="shared" ref="I593:J593" si="100">I44+I195</f>
        <v>2674037.9300000002</v>
      </c>
      <c r="J593" s="5">
        <f t="shared" si="100"/>
        <v>605022.48</v>
      </c>
      <c r="K593" s="113"/>
    </row>
    <row r="594" spans="1:11" s="104" customFormat="1" ht="21" customHeight="1" x14ac:dyDescent="0.45">
      <c r="D594" s="105"/>
      <c r="I594" s="11"/>
      <c r="J594" s="11"/>
      <c r="K594" s="113"/>
    </row>
    <row r="595" spans="1:11" s="104" customFormat="1" ht="21" customHeight="1" x14ac:dyDescent="0.45">
      <c r="D595" s="105"/>
      <c r="I595" s="11"/>
      <c r="J595" s="11"/>
      <c r="K595" s="113"/>
    </row>
    <row r="596" spans="1:11" s="104" customFormat="1" ht="21" customHeight="1" x14ac:dyDescent="0.45">
      <c r="D596" s="105"/>
      <c r="I596" s="11"/>
      <c r="J596" s="11"/>
      <c r="K596" s="113"/>
    </row>
    <row r="597" spans="1:11" s="13" customFormat="1" ht="17.5" customHeight="1" x14ac:dyDescent="0.3">
      <c r="K597" s="113"/>
    </row>
    <row r="598" spans="1:11" s="13" customFormat="1" ht="17.5" customHeight="1" x14ac:dyDescent="0.3">
      <c r="K598" s="113"/>
    </row>
    <row r="599" spans="1:11" s="13" customFormat="1" ht="17.5" customHeight="1" x14ac:dyDescent="0.3">
      <c r="K599" s="113"/>
    </row>
    <row r="600" spans="1:11" s="106" customFormat="1" ht="25.75" customHeight="1" x14ac:dyDescent="0.6">
      <c r="A600" s="124" t="s">
        <v>636</v>
      </c>
      <c r="B600" s="124"/>
      <c r="C600" s="124"/>
      <c r="D600" s="124"/>
      <c r="E600" s="124"/>
      <c r="I600" s="106" t="s">
        <v>637</v>
      </c>
      <c r="K600" s="113"/>
    </row>
    <row r="601" spans="1:11" s="108" customFormat="1" ht="15" customHeight="1" x14ac:dyDescent="0.55000000000000004">
      <c r="A601" s="107"/>
      <c r="B601" s="107"/>
      <c r="C601" s="107"/>
      <c r="D601" s="14"/>
      <c r="E601" s="14"/>
      <c r="F601" s="14"/>
      <c r="G601" s="14"/>
      <c r="H601" s="14"/>
      <c r="I601" s="14"/>
      <c r="J601" s="14"/>
      <c r="K601" s="113"/>
    </row>
    <row r="602" spans="1:11" s="13" customFormat="1" ht="23" x14ac:dyDescent="0.5">
      <c r="A602" s="123"/>
      <c r="B602" s="123"/>
      <c r="C602" s="123"/>
      <c r="D602" s="123"/>
      <c r="E602" s="123"/>
      <c r="K602" s="113"/>
    </row>
    <row r="603" spans="1:11" s="13" customFormat="1" ht="25.5" x14ac:dyDescent="0.55000000000000004">
      <c r="A603" s="15"/>
      <c r="B603" s="15"/>
      <c r="C603" s="15"/>
      <c r="D603" s="15"/>
      <c r="E603" s="15"/>
      <c r="K603" s="111"/>
    </row>
    <row r="604" spans="1:11" s="13" customFormat="1" ht="11.5" customHeight="1" x14ac:dyDescent="0.3">
      <c r="K604" s="111"/>
    </row>
    <row r="605" spans="1:11" s="13" customFormat="1" x14ac:dyDescent="0.3">
      <c r="K605" s="111"/>
    </row>
    <row r="606" spans="1:11" s="13" customFormat="1" x14ac:dyDescent="0.3">
      <c r="K606" s="109"/>
    </row>
    <row r="607" spans="1:11" s="13" customFormat="1" x14ac:dyDescent="0.3">
      <c r="K607" s="109"/>
    </row>
    <row r="608" spans="1:11" s="13" customFormat="1" x14ac:dyDescent="0.3">
      <c r="K608" s="109"/>
    </row>
    <row r="609" spans="11:11" s="13" customFormat="1" x14ac:dyDescent="0.3">
      <c r="K609" s="109"/>
    </row>
    <row r="610" spans="11:11" s="13" customFormat="1" x14ac:dyDescent="0.3">
      <c r="K610" s="109"/>
    </row>
  </sheetData>
  <mergeCells count="81">
    <mergeCell ref="A602:E602"/>
    <mergeCell ref="A600:E600"/>
    <mergeCell ref="G11:G12"/>
    <mergeCell ref="H11:H12"/>
    <mergeCell ref="A11:A12"/>
    <mergeCell ref="B11:B12"/>
    <mergeCell ref="C11:C12"/>
    <mergeCell ref="D11:D12"/>
    <mergeCell ref="E11:E12"/>
    <mergeCell ref="F11:F12"/>
    <mergeCell ref="I11:I12"/>
    <mergeCell ref="J11:J12"/>
    <mergeCell ref="G2:J2"/>
    <mergeCell ref="G3:J3"/>
    <mergeCell ref="A6:J6"/>
    <mergeCell ref="A7:J7"/>
    <mergeCell ref="A10:B10"/>
    <mergeCell ref="A9:B9"/>
    <mergeCell ref="K1:K18"/>
    <mergeCell ref="K19:K27"/>
    <mergeCell ref="K28:K38"/>
    <mergeCell ref="K39:K51"/>
    <mergeCell ref="K52:K58"/>
    <mergeCell ref="K59:K65"/>
    <mergeCell ref="K66:K72"/>
    <mergeCell ref="K73:K80"/>
    <mergeCell ref="K81:K90"/>
    <mergeCell ref="K91:K97"/>
    <mergeCell ref="K98:K103"/>
    <mergeCell ref="K104:K109"/>
    <mergeCell ref="K110:K115"/>
    <mergeCell ref="K116:K122"/>
    <mergeCell ref="K123:K128"/>
    <mergeCell ref="K129:K132"/>
    <mergeCell ref="K133:K138"/>
    <mergeCell ref="K139:K151"/>
    <mergeCell ref="K152:K162"/>
    <mergeCell ref="K163:K171"/>
    <mergeCell ref="K172:K180"/>
    <mergeCell ref="K181:K191"/>
    <mergeCell ref="K192:K202"/>
    <mergeCell ref="K203:K210"/>
    <mergeCell ref="K211:K219"/>
    <mergeCell ref="K220:K228"/>
    <mergeCell ref="K229:K237"/>
    <mergeCell ref="K238:K247"/>
    <mergeCell ref="K248:K258"/>
    <mergeCell ref="K259:K266"/>
    <mergeCell ref="K267:K274"/>
    <mergeCell ref="K275:K283"/>
    <mergeCell ref="K284:K292"/>
    <mergeCell ref="K293:K303"/>
    <mergeCell ref="K304:K314"/>
    <mergeCell ref="K315:K324"/>
    <mergeCell ref="K325:K332"/>
    <mergeCell ref="K333:K340"/>
    <mergeCell ref="K341:K352"/>
    <mergeCell ref="K353:K363"/>
    <mergeCell ref="K364:K372"/>
    <mergeCell ref="K373:K379"/>
    <mergeCell ref="K380:K388"/>
    <mergeCell ref="K389:K397"/>
    <mergeCell ref="K398:K407"/>
    <mergeCell ref="K408:K420"/>
    <mergeCell ref="K421:K431"/>
    <mergeCell ref="K432:K443"/>
    <mergeCell ref="K444:K453"/>
    <mergeCell ref="K454:K463"/>
    <mergeCell ref="K464:K473"/>
    <mergeCell ref="K474:K483"/>
    <mergeCell ref="K484:K493"/>
    <mergeCell ref="K494:K503"/>
    <mergeCell ref="K504:K513"/>
    <mergeCell ref="K568:K579"/>
    <mergeCell ref="K580:K588"/>
    <mergeCell ref="K589:K602"/>
    <mergeCell ref="K514:K523"/>
    <mergeCell ref="K524:K534"/>
    <mergeCell ref="K535:K545"/>
    <mergeCell ref="K546:K556"/>
    <mergeCell ref="K557:K567"/>
  </mergeCells>
  <printOptions horizontalCentered="1"/>
  <pageMargins left="0.19685039370078741" right="0.19685039370078741" top="1.1811023622047245" bottom="0.51181102362204722" header="0.31496062992125984" footer="0.31496062992125984"/>
  <pageSetup paperSize="9" scale="61" fitToHeight="72" orientation="landscape" verticalDpi="0" r:id="rId1"/>
  <headerFooter differentFirst="1">
    <oddHeader>&amp;R&amp;"Times New Roman,обычный"&amp;14Продовження додатку 5</oddHeader>
  </headerFooter>
  <rowBreaks count="1" manualBreakCount="1">
    <brk id="59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 (в )</vt:lpstr>
      <vt:lpstr>'дод 5 (в )'!Заголовки_для_печати</vt:lpstr>
      <vt:lpstr>'дод 5 (в 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2020-07-23T10:58:27Z</cp:lastPrinted>
  <dcterms:created xsi:type="dcterms:W3CDTF">2018-10-18T06:20:50Z</dcterms:created>
  <dcterms:modified xsi:type="dcterms:W3CDTF">2020-07-24T06:35:01Z</dcterms:modified>
</cp:coreProperties>
</file>