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tabRatio="575" activeTab="0"/>
  </bookViews>
  <sheets>
    <sheet name=" дод 1 (в)" sheetId="1" r:id="rId1"/>
  </sheets>
  <definedNames>
    <definedName name="_xlfn.AGGREGATE" hidden="1">#NAME?</definedName>
    <definedName name="_xlfn.IFERROR" hidden="1">#NAME?</definedName>
    <definedName name="_xlnm.Print_Titles" localSheetId="0">' дод 1 (в)'!$15:$15</definedName>
    <definedName name="_xlnm.Print_Area" localSheetId="0">' дод 1 (в)'!$A$1:$L$174</definedName>
  </definedNames>
  <calcPr fullCalcOnLoad="1"/>
</workbook>
</file>

<file path=xl/sharedStrings.xml><?xml version="1.0" encoding="utf-8"?>
<sst xmlns="http://schemas.openxmlformats.org/spreadsheetml/2006/main" count="216" uniqueCount="206">
  <si>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</si>
  <si>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</si>
  <si>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</si>
  <si>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</si>
  <si>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</si>
  <si>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</si>
  <si>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</si>
  <si>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</si>
  <si>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</si>
  <si>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</si>
  <si>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</si>
  <si>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</si>
  <si>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</si>
  <si>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</si>
  <si>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</si>
  <si>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</si>
  <si>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</si>
  <si>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</si>
  <si>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</si>
  <si>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</si>
  <si>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</si>
  <si>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</si>
  <si>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</si>
  <si>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</si>
  <si>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</si>
  <si>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</si>
  <si>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</si>
  <si>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</si>
  <si>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</si>
  <si>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</si>
  <si>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</si>
  <si>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</si>
  <si>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</si>
  <si>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</si>
  <si>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</si>
  <si>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</si>
  <si>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</si>
  <si>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</si>
  <si>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</si>
  <si>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</si>
  <si>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</si>
  <si>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</si>
  <si>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</si>
  <si>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</si>
  <si>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</si>
  <si>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</si>
  <si>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</si>
  <si>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</si>
  <si>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</si>
  <si>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</si>
  <si>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</si>
  <si>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</si>
  <si>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</si>
  <si>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</si>
  <si>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</si>
  <si>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</si>
  <si>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</si>
  <si>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</si>
  <si>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</si>
  <si>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</si>
  <si>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</si>
  <si>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</si>
  <si>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</si>
  <si>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</si>
  <si>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</si>
  <si>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</si>
  <si>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</si>
  <si>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</si>
  <si>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</si>
  <si>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</si>
  <si>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</si>
  <si>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</si>
  <si>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</si>
  <si>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</si>
  <si>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</si>
  <si>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</si>
  <si>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</si>
  <si>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</si>
  <si>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</si>
  <si>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</si>
  <si>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</si>
  <si>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</si>
  <si>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</si>
  <si>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</si>
  <si>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</si>
  <si>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</si>
  <si>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</si>
  <si>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</si>
  <si>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</si>
  <si>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</si>
  <si>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</si>
  <si>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</si>
  <si>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</si>
  <si>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</si>
  <si>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</si>
  <si>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</si>
  <si>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</si>
  <si>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</si>
  <si>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</si>
  <si>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</si>
  <si>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</si>
  <si>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</si>
  <si>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</si>
  <si>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</si>
  <si>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</si>
  <si>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</si>
  <si>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</si>
  <si>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</si>
  <si>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</si>
  <si>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</si>
  <si>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</si>
  <si>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</si>
  <si>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</si>
  <si>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</si>
  <si>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</si>
  <si>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</si>
  <si>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</si>
  <si>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</si>
  <si>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</si>
  <si>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</si>
  <si>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</si>
  <si>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</si>
  <si>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</si>
  <si>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</si>
  <si>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</si>
  <si>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</si>
  <si>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</si>
  <si>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</si>
  <si>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</si>
  <si>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</si>
  <si>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</si>
  <si>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</si>
  <si>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</si>
  <si>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</si>
  <si>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</si>
  <si>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</si>
  <si>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</si>
  <si>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</si>
  <si>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</si>
  <si>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</si>
  <si>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</si>
  <si>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</si>
  <si>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</si>
  <si>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</si>
  <si>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</si>
  <si>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</si>
  <si>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</si>
  <si>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</si>
  <si>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</si>
  <si>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</si>
  <si>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</si>
  <si>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</si>
  <si>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</si>
  <si>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</si>
  <si>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</si>
  <si>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</si>
  <si>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</si>
  <si>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</si>
  <si>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</si>
  <si>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</si>
  <si>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</si>
  <si>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</si>
  <si>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</si>
  <si>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</si>
  <si>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</si>
  <si>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</si>
  <si>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</si>
  <si>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</si>
  <si>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</si>
  <si>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</si>
  <si>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</si>
  <si>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</si>
  <si>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</si>
  <si>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</si>
  <si>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Надходження коштів від відшкодування втрат сільськогосподарського і лісогосподарського виробництва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</si>
  <si>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</si>
  <si>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</si>
  <si>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</si>
  <si>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</si>
  <si>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Інші дотації з місцевого бюджету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</si>
  <si>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</si>
  <si>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</si>
  <si>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</si>
  <si>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</si>
  <si>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11010900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</si>
  <si>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</si>
  <si>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</si>
  <si>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18040000</t>
  </si>
  <si>
    <t>18040100</t>
  </si>
  <si>
    <t>Разом</t>
  </si>
  <si>
    <t>до рішення виконавчого комітету</t>
  </si>
  <si>
    <t>Плата за гарантії, надані Верховною Радою Автономної Республіки Крим та міськими радами  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</si>
  <si>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ОТГ Білопільського району Сумської області КНП "Дитяча клінічна лікарня Святої Зінаїди" Сумської міської ради</t>
  </si>
  <si>
    <t>на надання вторинної медичної допомоги мешканцям Нижньосироватської ОТГ на базі КНП "Центральна міська клінична лікарня"</t>
  </si>
  <si>
    <t xml:space="preserve">Гранти (дарунки), що надійшли до бюджетів усіх рівнів </t>
  </si>
  <si>
    <t>(18531000000)</t>
  </si>
  <si>
    <t>код бюджету</t>
  </si>
  <si>
    <t>41055000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</si>
  <si>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</si>
  <si>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Кошти отримані з Нижньосироватської сільської ОТГ :</t>
  </si>
  <si>
    <t xml:space="preserve">на придбання антисептиків та засобів індивідуального захисту медичних працівників для КНП "ЦМКЛ" СМР </t>
  </si>
  <si>
    <t>Звіт про виконання дохідної частини бюджету Сумської міської об'єднаної територіальної громади за І півріччя 2020 року</t>
  </si>
  <si>
    <t>Директор департаменту фінансів, екноміки та інвестицій</t>
  </si>
  <si>
    <t>С.А. Липова</t>
  </si>
  <si>
    <t xml:space="preserve">від 18.08.2020 № 412 </t>
  </si>
  <si>
    <t xml:space="preserve">                  Додаток  1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</si>
</sst>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0.0000000"/>
    <numFmt numFmtId="221" formatCode="0.000000"/>
    <numFmt numFmtId="222" formatCode="0.00000"/>
    <numFmt numFmtId="223" formatCode="0.000"/>
  </numFmts>
  <fonts count="7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i/>
      <sz val="11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b/>
      <sz val="21"/>
      <name val="Times New Roman"/>
      <family val="1"/>
    </font>
    <font>
      <sz val="2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1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i/>
      <sz val="11"/>
      <color rgb="FFFF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6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7" fillId="46" borderId="0" applyNumberFormat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61" fillId="0" borderId="7" applyNumberFormat="0" applyFill="0" applyAlignment="0" applyProtection="0"/>
    <xf numFmtId="0" fontId="12" fillId="0" borderId="8" applyNumberFormat="0" applyFill="0" applyAlignment="0" applyProtection="0"/>
    <xf numFmtId="0" fontId="62" fillId="47" borderId="9" applyNumberFormat="0" applyAlignment="0" applyProtection="0"/>
    <xf numFmtId="0" fontId="10" fillId="48" borderId="10" applyNumberFormat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4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6" fillId="3" borderId="0" applyNumberFormat="0" applyBorder="0" applyAlignment="0" applyProtection="0"/>
    <xf numFmtId="0" fontId="66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7" fillId="50" borderId="14" applyNumberFormat="0" applyAlignment="0" applyProtection="0"/>
    <xf numFmtId="0" fontId="18" fillId="0" borderId="15" applyNumberFormat="0" applyFill="0" applyAlignment="0" applyProtection="0"/>
    <xf numFmtId="0" fontId="68" fillId="54" borderId="0" applyNumberFormat="0" applyBorder="0" applyAlignment="0" applyProtection="0"/>
    <xf numFmtId="0" fontId="21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78">
    <xf numFmtId="0" fontId="0" fillId="0" borderId="0" xfId="0" applyAlignment="1">
      <alignment/>
    </xf>
    <xf numFmtId="4" fontId="29" fillId="55" borderId="16" xfId="0" applyNumberFormat="1" applyFont="1" applyFill="1" applyBorder="1" applyAlignment="1">
      <alignment vertical="center" wrapText="1"/>
    </xf>
    <xf numFmtId="0" fontId="28" fillId="55" borderId="0" xfId="0" applyNumberFormat="1" applyFont="1" applyFill="1" applyAlignment="1" applyProtection="1">
      <alignment wrapText="1"/>
      <protection/>
    </xf>
    <xf numFmtId="0" fontId="28" fillId="55" borderId="0" xfId="0" applyFont="1" applyFill="1" applyAlignment="1">
      <alignment wrapText="1"/>
    </xf>
    <xf numFmtId="0" fontId="28" fillId="55" borderId="16" xfId="0" applyNumberFormat="1" applyFont="1" applyFill="1" applyBorder="1" applyAlignment="1" applyProtection="1">
      <alignment vertical="center" wrapText="1"/>
      <protection/>
    </xf>
    <xf numFmtId="0" fontId="28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4" fillId="55" borderId="0" xfId="0" applyFont="1" applyFill="1" applyAlignment="1">
      <alignment vertical="center"/>
    </xf>
    <xf numFmtId="0" fontId="34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" fontId="30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0" fontId="28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wrapText="1"/>
      <protection/>
    </xf>
    <xf numFmtId="0" fontId="28" fillId="55" borderId="0" xfId="0" applyFont="1" applyFill="1" applyAlignment="1">
      <alignment wrapText="1"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8" fillId="55" borderId="16" xfId="0" applyNumberFormat="1" applyFont="1" applyFill="1" applyBorder="1" applyAlignment="1" applyProtection="1">
      <alignment horizontal="lef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33" fillId="55" borderId="0" xfId="0" applyNumberFormat="1" applyFont="1" applyFill="1" applyBorder="1" applyAlignment="1">
      <alignment vertical="center" wrapText="1"/>
    </xf>
    <xf numFmtId="0" fontId="36" fillId="55" borderId="0" xfId="0" applyNumberFormat="1" applyFont="1" applyFill="1" applyAlignment="1" applyProtection="1">
      <alignment/>
      <protection/>
    </xf>
    <xf numFmtId="0" fontId="36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8" fillId="55" borderId="19" xfId="0" applyNumberFormat="1" applyFont="1" applyFill="1" applyBorder="1" applyAlignment="1" applyProtection="1">
      <alignment vertical="center" wrapText="1"/>
      <protection/>
    </xf>
    <xf numFmtId="0" fontId="35" fillId="55" borderId="0" xfId="0" applyFont="1" applyFill="1" applyAlignment="1">
      <alignment/>
    </xf>
    <xf numFmtId="0" fontId="35" fillId="55" borderId="0" xfId="0" applyNumberFormat="1" applyFont="1" applyFill="1" applyAlignment="1" applyProtection="1">
      <alignment/>
      <protection/>
    </xf>
    <xf numFmtId="0" fontId="34" fillId="55" borderId="0" xfId="0" applyNumberFormat="1" applyFont="1" applyFill="1" applyAlignment="1" applyProtection="1">
      <alignment horizontal="center"/>
      <protection/>
    </xf>
    <xf numFmtId="0" fontId="28" fillId="55" borderId="17" xfId="0" applyNumberFormat="1" applyFont="1" applyFill="1" applyBorder="1" applyAlignment="1" applyProtection="1">
      <alignment horizontal="center" vertical="center" wrapText="1"/>
      <protection/>
    </xf>
    <xf numFmtId="202" fontId="30" fillId="55" borderId="16" xfId="0" applyNumberFormat="1" applyFont="1" applyFill="1" applyBorder="1" applyAlignment="1">
      <alignment vertical="center" wrapText="1"/>
    </xf>
    <xf numFmtId="202" fontId="29" fillId="55" borderId="16" xfId="0" applyNumberFormat="1" applyFont="1" applyFill="1" applyBorder="1" applyAlignment="1">
      <alignment vertical="center" wrapText="1"/>
    </xf>
    <xf numFmtId="202" fontId="27" fillId="55" borderId="16" xfId="0" applyNumberFormat="1" applyFont="1" applyFill="1" applyBorder="1" applyAlignment="1" applyProtection="1">
      <alignment horizontal="right" vertical="center" wrapText="1"/>
      <protection/>
    </xf>
    <xf numFmtId="202" fontId="32" fillId="55" borderId="16" xfId="0" applyNumberFormat="1" applyFont="1" applyFill="1" applyBorder="1" applyAlignment="1">
      <alignment vertical="center" wrapText="1"/>
    </xf>
    <xf numFmtId="202" fontId="30" fillId="55" borderId="17" xfId="0" applyNumberFormat="1" applyFont="1" applyFill="1" applyBorder="1" applyAlignment="1">
      <alignment vertical="center" wrapText="1"/>
    </xf>
    <xf numFmtId="0" fontId="34" fillId="55" borderId="0" xfId="0" applyFont="1" applyFill="1" applyAlignment="1">
      <alignment horizontal="center" vertical="center"/>
    </xf>
    <xf numFmtId="0" fontId="34" fillId="55" borderId="0" xfId="0" applyFont="1" applyFill="1" applyBorder="1" applyAlignment="1">
      <alignment vertical="center"/>
    </xf>
    <xf numFmtId="0" fontId="0" fillId="55" borderId="0" xfId="0" applyFont="1" applyFill="1" applyAlignment="1">
      <alignment vertical="center"/>
    </xf>
    <xf numFmtId="4" fontId="28" fillId="55" borderId="16" xfId="0" applyNumberFormat="1" applyFont="1" applyFill="1" applyBorder="1" applyAlignment="1">
      <alignment vertical="center"/>
    </xf>
    <xf numFmtId="4" fontId="28" fillId="55" borderId="16" xfId="0" applyNumberFormat="1" applyFont="1" applyFill="1" applyBorder="1" applyAlignment="1" applyProtection="1">
      <alignment vertical="center" wrapText="1"/>
      <protection/>
    </xf>
    <xf numFmtId="205" fontId="28" fillId="55" borderId="16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>
      <alignment vertical="center"/>
    </xf>
    <xf numFmtId="4" fontId="27" fillId="55" borderId="16" xfId="0" applyNumberFormat="1" applyFont="1" applyFill="1" applyBorder="1" applyAlignment="1" applyProtection="1">
      <alignment vertical="center" wrapText="1"/>
      <protection/>
    </xf>
    <xf numFmtId="205" fontId="27" fillId="55" borderId="16" xfId="0" applyNumberFormat="1" applyFont="1" applyFill="1" applyBorder="1" applyAlignment="1" applyProtection="1">
      <alignment vertical="center" wrapText="1"/>
      <protection/>
    </xf>
    <xf numFmtId="0" fontId="19" fillId="55" borderId="0" xfId="0" applyNumberFormat="1" applyFont="1" applyFill="1" applyAlignment="1" applyProtection="1">
      <alignment vertical="center" wrapText="1"/>
      <protection/>
    </xf>
    <xf numFmtId="0" fontId="19" fillId="55" borderId="0" xfId="0" applyFont="1" applyFill="1" applyAlignment="1">
      <alignment vertical="center" wrapText="1"/>
    </xf>
    <xf numFmtId="0" fontId="39" fillId="55" borderId="16" xfId="0" applyNumberFormat="1" applyFont="1" applyFill="1" applyBorder="1" applyAlignment="1" applyProtection="1">
      <alignment horizontal="center" vertical="center" wrapText="1"/>
      <protection/>
    </xf>
    <xf numFmtId="0" fontId="39" fillId="55" borderId="16" xfId="0" applyNumberFormat="1" applyFont="1" applyFill="1" applyBorder="1" applyAlignment="1" applyProtection="1">
      <alignment vertical="center" wrapText="1"/>
      <protection/>
    </xf>
    <xf numFmtId="4" fontId="39" fillId="55" borderId="16" xfId="0" applyNumberFormat="1" applyFont="1" applyFill="1" applyBorder="1" applyAlignment="1">
      <alignment vertical="center"/>
    </xf>
    <xf numFmtId="4" fontId="39" fillId="55" borderId="16" xfId="0" applyNumberFormat="1" applyFont="1" applyFill="1" applyBorder="1" applyAlignment="1" applyProtection="1">
      <alignment vertical="center" wrapText="1"/>
      <protection/>
    </xf>
    <xf numFmtId="205" fontId="39" fillId="55" borderId="16" xfId="0" applyNumberFormat="1" applyFont="1" applyFill="1" applyBorder="1" applyAlignment="1" applyProtection="1">
      <alignment vertical="center" wrapText="1"/>
      <protection/>
    </xf>
    <xf numFmtId="0" fontId="39" fillId="55" borderId="0" xfId="0" applyNumberFormat="1" applyFont="1" applyFill="1" applyAlignment="1" applyProtection="1">
      <alignment wrapText="1"/>
      <protection/>
    </xf>
    <xf numFmtId="0" fontId="39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0" fontId="39" fillId="55" borderId="16" xfId="0" applyNumberFormat="1" applyFont="1" applyFill="1" applyBorder="1" applyAlignment="1" applyProtection="1">
      <alignment horizontal="center" vertical="center"/>
      <protection/>
    </xf>
    <xf numFmtId="0" fontId="39" fillId="55" borderId="16" xfId="0" applyNumberFormat="1" applyFont="1" applyFill="1" applyBorder="1" applyAlignment="1" applyProtection="1">
      <alignment vertical="top" wrapText="1"/>
      <protection/>
    </xf>
    <xf numFmtId="0" fontId="27" fillId="55" borderId="16" xfId="0" applyNumberFormat="1" applyFont="1" applyFill="1" applyBorder="1" applyAlignment="1" applyProtection="1">
      <alignment vertical="top" wrapText="1"/>
      <protection/>
    </xf>
    <xf numFmtId="4" fontId="39" fillId="55" borderId="16" xfId="0" applyNumberFormat="1" applyFont="1" applyFill="1" applyBorder="1" applyAlignment="1" applyProtection="1">
      <alignment horizontal="right" vertical="center" wrapText="1"/>
      <protection/>
    </xf>
    <xf numFmtId="202" fontId="39" fillId="55" borderId="16" xfId="0" applyNumberFormat="1" applyFont="1" applyFill="1" applyBorder="1" applyAlignment="1" applyProtection="1">
      <alignment horizontal="right" vertical="center" wrapText="1"/>
      <protection/>
    </xf>
    <xf numFmtId="49" fontId="39" fillId="55" borderId="16" xfId="0" applyNumberFormat="1" applyFont="1" applyFill="1" applyBorder="1" applyAlignment="1" applyProtection="1">
      <alignment vertical="center" wrapText="1" readingOrder="1"/>
      <protection/>
    </xf>
    <xf numFmtId="0" fontId="27" fillId="55" borderId="18" xfId="0" applyNumberFormat="1" applyFont="1" applyFill="1" applyBorder="1" applyAlignment="1" applyProtection="1">
      <alignment wrapText="1"/>
      <protection/>
    </xf>
    <xf numFmtId="0" fontId="27" fillId="55" borderId="18" xfId="0" applyFont="1" applyFill="1" applyBorder="1" applyAlignment="1">
      <alignment wrapText="1"/>
    </xf>
    <xf numFmtId="0" fontId="27" fillId="55" borderId="17" xfId="0" applyNumberFormat="1" applyFont="1" applyFill="1" applyBorder="1" applyAlignment="1" applyProtection="1">
      <alignment vertical="center" wrapText="1"/>
      <protection/>
    </xf>
    <xf numFmtId="0" fontId="20" fillId="55" borderId="0" xfId="0" applyNumberFormat="1" applyFont="1" applyFill="1" applyAlignment="1" applyProtection="1">
      <alignment wrapText="1"/>
      <protection/>
    </xf>
    <xf numFmtId="0" fontId="20" fillId="55" borderId="0" xfId="0" applyFont="1" applyFill="1" applyAlignment="1">
      <alignment wrapText="1"/>
    </xf>
    <xf numFmtId="49" fontId="39" fillId="55" borderId="16" xfId="0" applyNumberFormat="1" applyFont="1" applyFill="1" applyBorder="1" applyAlignment="1">
      <alignment horizontal="left" vertical="center" wrapText="1"/>
    </xf>
    <xf numFmtId="0" fontId="27" fillId="55" borderId="16" xfId="0" applyFont="1" applyFill="1" applyBorder="1" applyAlignment="1">
      <alignment vertical="center" wrapText="1"/>
    </xf>
    <xf numFmtId="0" fontId="39" fillId="56" borderId="19" xfId="0" applyNumberFormat="1" applyFont="1" applyFill="1" applyBorder="1" applyAlignment="1" applyProtection="1">
      <alignment vertical="center" wrapText="1"/>
      <protection/>
    </xf>
    <xf numFmtId="4" fontId="39" fillId="56" borderId="16" xfId="0" applyNumberFormat="1" applyFont="1" applyFill="1" applyBorder="1" applyAlignment="1">
      <alignment vertical="center"/>
    </xf>
    <xf numFmtId="4" fontId="39" fillId="56" borderId="16" xfId="0" applyNumberFormat="1" applyFont="1" applyFill="1" applyBorder="1" applyAlignment="1" applyProtection="1">
      <alignment vertical="center" wrapText="1"/>
      <protection/>
    </xf>
    <xf numFmtId="205" fontId="39" fillId="56" borderId="16" xfId="0" applyNumberFormat="1" applyFont="1" applyFill="1" applyBorder="1" applyAlignment="1" applyProtection="1">
      <alignment vertical="center" wrapText="1"/>
      <protection/>
    </xf>
    <xf numFmtId="0" fontId="39" fillId="56" borderId="0" xfId="0" applyNumberFormat="1" applyFont="1" applyFill="1" applyAlignment="1" applyProtection="1">
      <alignment wrapText="1"/>
      <protection/>
    </xf>
    <xf numFmtId="0" fontId="39" fillId="56" borderId="0" xfId="0" applyFont="1" applyFill="1" applyAlignment="1">
      <alignment wrapText="1"/>
    </xf>
    <xf numFmtId="0" fontId="39" fillId="56" borderId="20" xfId="0" applyNumberFormat="1" applyFont="1" applyFill="1" applyBorder="1" applyAlignment="1" applyProtection="1">
      <alignment horizontal="center" vertical="center" wrapText="1"/>
      <protection/>
    </xf>
    <xf numFmtId="4" fontId="32" fillId="56" borderId="16" xfId="0" applyNumberFormat="1" applyFont="1" applyFill="1" applyBorder="1" applyAlignment="1">
      <alignment vertical="center" wrapText="1"/>
    </xf>
    <xf numFmtId="202" fontId="32" fillId="56" borderId="16" xfId="0" applyNumberFormat="1" applyFont="1" applyFill="1" applyBorder="1" applyAlignment="1">
      <alignment vertical="center" wrapText="1"/>
    </xf>
    <xf numFmtId="0" fontId="28" fillId="56" borderId="21" xfId="0" applyFont="1" applyFill="1" applyBorder="1" applyAlignment="1">
      <alignment vertical="top" wrapText="1"/>
    </xf>
    <xf numFmtId="0" fontId="28" fillId="56" borderId="19" xfId="0" applyNumberFormat="1" applyFont="1" applyFill="1" applyBorder="1" applyAlignment="1" applyProtection="1">
      <alignment vertical="center" wrapText="1"/>
      <protection/>
    </xf>
    <xf numFmtId="4" fontId="29" fillId="56" borderId="16" xfId="0" applyNumberFormat="1" applyFont="1" applyFill="1" applyBorder="1" applyAlignment="1">
      <alignment vertical="center" wrapText="1"/>
    </xf>
    <xf numFmtId="202" fontId="29" fillId="56" borderId="16" xfId="0" applyNumberFormat="1" applyFont="1" applyFill="1" applyBorder="1" applyAlignment="1">
      <alignment vertical="center" wrapText="1"/>
    </xf>
    <xf numFmtId="4" fontId="28" fillId="56" borderId="16" xfId="0" applyNumberFormat="1" applyFont="1" applyFill="1" applyBorder="1" applyAlignment="1">
      <alignment vertical="center"/>
    </xf>
    <xf numFmtId="4" fontId="28" fillId="56" borderId="16" xfId="0" applyNumberFormat="1" applyFont="1" applyFill="1" applyBorder="1" applyAlignment="1" applyProtection="1">
      <alignment vertical="center" wrapText="1"/>
      <protection/>
    </xf>
    <xf numFmtId="205" fontId="28" fillId="56" borderId="16" xfId="0" applyNumberFormat="1" applyFont="1" applyFill="1" applyBorder="1" applyAlignment="1" applyProtection="1">
      <alignment vertical="center" wrapText="1"/>
      <protection/>
    </xf>
    <xf numFmtId="0" fontId="28" fillId="56" borderId="0" xfId="0" applyNumberFormat="1" applyFont="1" applyFill="1" applyAlignment="1" applyProtection="1">
      <alignment wrapText="1"/>
      <protection/>
    </xf>
    <xf numFmtId="0" fontId="28" fillId="56" borderId="0" xfId="0" applyFont="1" applyFill="1" applyAlignment="1">
      <alignment wrapText="1"/>
    </xf>
    <xf numFmtId="0" fontId="39" fillId="56" borderId="20" xfId="0" applyFont="1" applyFill="1" applyBorder="1" applyAlignment="1">
      <alignment vertical="top" wrapText="1"/>
    </xf>
    <xf numFmtId="0" fontId="39" fillId="56" borderId="17" xfId="0" applyFont="1" applyFill="1" applyBorder="1" applyAlignment="1">
      <alignment vertical="top" wrapText="1"/>
    </xf>
    <xf numFmtId="14" fontId="37" fillId="55" borderId="0" xfId="0" applyNumberFormat="1" applyFont="1" applyFill="1" applyBorder="1" applyAlignment="1">
      <alignment horizontal="left"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/>
    </xf>
    <xf numFmtId="0" fontId="37" fillId="55" borderId="0" xfId="0" applyNumberFormat="1" applyFont="1" applyFill="1" applyAlignment="1" applyProtection="1">
      <alignment horizont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8" fillId="55" borderId="0" xfId="0" applyNumberFormat="1" applyFont="1" applyFill="1" applyAlignment="1" applyProtection="1">
      <alignment horizontal="center" vertical="center"/>
      <protection/>
    </xf>
    <xf numFmtId="0" fontId="0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>
      <alignment/>
    </xf>
    <xf numFmtId="0" fontId="28" fillId="56" borderId="16" xfId="0" applyNumberFormat="1" applyFont="1" applyFill="1" applyBorder="1" applyAlignment="1" applyProtection="1">
      <alignment horizontal="center" vertical="center" wrapText="1"/>
      <protection/>
    </xf>
    <xf numFmtId="0" fontId="27" fillId="56" borderId="16" xfId="0" applyNumberFormat="1" applyFont="1" applyFill="1" applyBorder="1" applyAlignment="1" applyProtection="1">
      <alignment horizontal="center" vertical="center" wrapText="1"/>
      <protection/>
    </xf>
    <xf numFmtId="4" fontId="30" fillId="56" borderId="16" xfId="0" applyNumberFormat="1" applyFont="1" applyFill="1" applyBorder="1" applyAlignment="1">
      <alignment vertical="center" wrapText="1"/>
    </xf>
    <xf numFmtId="4" fontId="71" fillId="56" borderId="16" xfId="0" applyNumberFormat="1" applyFont="1" applyFill="1" applyBorder="1" applyAlignment="1">
      <alignment vertical="center" wrapText="1"/>
    </xf>
    <xf numFmtId="4" fontId="71" fillId="55" borderId="16" xfId="0" applyNumberFormat="1" applyFont="1" applyFill="1" applyBorder="1" applyAlignment="1">
      <alignment vertical="center" wrapText="1"/>
    </xf>
    <xf numFmtId="0" fontId="39" fillId="56" borderId="16" xfId="0" applyNumberFormat="1" applyFont="1" applyFill="1" applyBorder="1" applyAlignment="1" applyProtection="1">
      <alignment horizontal="center" vertical="center" wrapText="1"/>
      <protection/>
    </xf>
    <xf numFmtId="0" fontId="39" fillId="56" borderId="16" xfId="0" applyNumberFormat="1" applyFont="1" applyFill="1" applyBorder="1" applyAlignment="1" applyProtection="1">
      <alignment vertical="center" wrapText="1"/>
      <protection/>
    </xf>
    <xf numFmtId="0" fontId="71" fillId="56" borderId="16" xfId="0" applyNumberFormat="1" applyFont="1" applyFill="1" applyBorder="1" applyAlignment="1" applyProtection="1">
      <alignment horizontal="center" vertical="center" wrapText="1"/>
      <protection/>
    </xf>
    <xf numFmtId="0" fontId="71" fillId="56" borderId="16" xfId="0" applyNumberFormat="1" applyFont="1" applyFill="1" applyBorder="1" applyAlignment="1" applyProtection="1">
      <alignment vertical="center" wrapText="1"/>
      <protection/>
    </xf>
    <xf numFmtId="202" fontId="71" fillId="56" borderId="16" xfId="0" applyNumberFormat="1" applyFont="1" applyFill="1" applyBorder="1" applyAlignment="1">
      <alignment vertical="center" wrapText="1"/>
    </xf>
    <xf numFmtId="4" fontId="71" fillId="56" borderId="16" xfId="0" applyNumberFormat="1" applyFont="1" applyFill="1" applyBorder="1" applyAlignment="1">
      <alignment vertical="center"/>
    </xf>
    <xf numFmtId="4" fontId="71" fillId="56" borderId="16" xfId="0" applyNumberFormat="1" applyFont="1" applyFill="1" applyBorder="1" applyAlignment="1" applyProtection="1">
      <alignment vertical="center" wrapText="1"/>
      <protection/>
    </xf>
    <xf numFmtId="205" fontId="71" fillId="56" borderId="16" xfId="0" applyNumberFormat="1" applyFont="1" applyFill="1" applyBorder="1" applyAlignment="1" applyProtection="1">
      <alignment vertical="center" wrapText="1"/>
      <protection/>
    </xf>
    <xf numFmtId="0" fontId="71" fillId="56" borderId="0" xfId="0" applyNumberFormat="1" applyFont="1" applyFill="1" applyAlignment="1" applyProtection="1">
      <alignment wrapText="1"/>
      <protection/>
    </xf>
    <xf numFmtId="0" fontId="71" fillId="56" borderId="0" xfId="0" applyFont="1" applyFill="1" applyAlignment="1">
      <alignment wrapText="1"/>
    </xf>
    <xf numFmtId="0" fontId="27" fillId="56" borderId="16" xfId="0" applyNumberFormat="1" applyFont="1" applyFill="1" applyBorder="1" applyAlignment="1" applyProtection="1">
      <alignment vertical="center" wrapText="1"/>
      <protection/>
    </xf>
    <xf numFmtId="202" fontId="30" fillId="56" borderId="16" xfId="0" applyNumberFormat="1" applyFont="1" applyFill="1" applyBorder="1" applyAlignment="1">
      <alignment vertical="center" wrapText="1"/>
    </xf>
    <xf numFmtId="4" fontId="27" fillId="56" borderId="16" xfId="0" applyNumberFormat="1" applyFont="1" applyFill="1" applyBorder="1" applyAlignment="1">
      <alignment vertical="center"/>
    </xf>
    <xf numFmtId="4" fontId="27" fillId="56" borderId="16" xfId="0" applyNumberFormat="1" applyFont="1" applyFill="1" applyBorder="1" applyAlignment="1" applyProtection="1">
      <alignment vertical="center" wrapText="1"/>
      <protection/>
    </xf>
    <xf numFmtId="205" fontId="27" fillId="56" borderId="16" xfId="0" applyNumberFormat="1" applyFont="1" applyFill="1" applyBorder="1" applyAlignment="1" applyProtection="1">
      <alignment vertical="center" wrapText="1"/>
      <protection/>
    </xf>
    <xf numFmtId="0" fontId="27" fillId="56" borderId="0" xfId="0" applyNumberFormat="1" applyFont="1" applyFill="1" applyAlignment="1" applyProtection="1">
      <alignment wrapText="1"/>
      <protection/>
    </xf>
    <xf numFmtId="0" fontId="27" fillId="56" borderId="0" xfId="0" applyFont="1" applyFill="1" applyAlignment="1">
      <alignment wrapText="1"/>
    </xf>
    <xf numFmtId="0" fontId="28" fillId="56" borderId="16" xfId="0" applyNumberFormat="1" applyFont="1" applyFill="1" applyBorder="1" applyAlignment="1" applyProtection="1">
      <alignment vertical="center" wrapText="1"/>
      <protection/>
    </xf>
    <xf numFmtId="0" fontId="28" fillId="56" borderId="0" xfId="0" applyNumberFormat="1" applyFont="1" applyFill="1" applyAlignment="1" applyProtection="1">
      <alignment wrapText="1"/>
      <protection/>
    </xf>
    <xf numFmtId="0" fontId="28" fillId="56" borderId="0" xfId="0" applyFont="1" applyFill="1" applyAlignment="1">
      <alignment wrapText="1"/>
    </xf>
    <xf numFmtId="0" fontId="28" fillId="56" borderId="17" xfId="0" applyNumberFormat="1" applyFont="1" applyFill="1" applyBorder="1" applyAlignment="1" applyProtection="1">
      <alignment horizontal="center" vertical="center" wrapText="1"/>
      <protection/>
    </xf>
    <xf numFmtId="49" fontId="40" fillId="55" borderId="0" xfId="0" applyNumberFormat="1" applyFont="1" applyFill="1" applyAlignment="1" applyProtection="1">
      <alignment vertical="center"/>
      <protection/>
    </xf>
    <xf numFmtId="49" fontId="41" fillId="55" borderId="0" xfId="0" applyNumberFormat="1" applyFont="1" applyFill="1" applyAlignment="1" applyProtection="1">
      <alignment vertical="center"/>
      <protection/>
    </xf>
    <xf numFmtId="14" fontId="42" fillId="55" borderId="0" xfId="0" applyNumberFormat="1" applyFont="1" applyFill="1" applyBorder="1" applyAlignment="1">
      <alignment horizontal="left"/>
    </xf>
    <xf numFmtId="0" fontId="42" fillId="55" borderId="0" xfId="0" applyNumberFormat="1" applyFont="1" applyFill="1" applyAlignment="1" applyProtection="1">
      <alignment/>
      <protection/>
    </xf>
    <xf numFmtId="0" fontId="42" fillId="55" borderId="0" xfId="0" applyFont="1" applyFill="1" applyAlignment="1">
      <alignment/>
    </xf>
    <xf numFmtId="0" fontId="44" fillId="56" borderId="0" xfId="0" applyNumberFormat="1" applyFont="1" applyFill="1" applyAlignment="1" applyProtection="1">
      <alignment/>
      <protection/>
    </xf>
    <xf numFmtId="0" fontId="44" fillId="56" borderId="0" xfId="0" applyFont="1" applyFill="1" applyAlignment="1">
      <alignment/>
    </xf>
    <xf numFmtId="0" fontId="39" fillId="56" borderId="21" xfId="0" applyNumberFormat="1" applyFont="1" applyFill="1" applyBorder="1" applyAlignment="1" applyProtection="1">
      <alignment horizontal="center" vertical="center" wrapText="1"/>
      <protection/>
    </xf>
    <xf numFmtId="0" fontId="39" fillId="56" borderId="22" xfId="0" applyNumberFormat="1" applyFont="1" applyFill="1" applyBorder="1" applyAlignment="1" applyProtection="1">
      <alignment vertical="center" wrapText="1"/>
      <protection/>
    </xf>
    <xf numFmtId="4" fontId="32" fillId="56" borderId="20" xfId="0" applyNumberFormat="1" applyFont="1" applyFill="1" applyBorder="1" applyAlignment="1">
      <alignment vertical="center" wrapText="1"/>
    </xf>
    <xf numFmtId="202" fontId="32" fillId="56" borderId="20" xfId="0" applyNumberFormat="1" applyFont="1" applyFill="1" applyBorder="1" applyAlignment="1">
      <alignment vertical="center" wrapText="1"/>
    </xf>
    <xf numFmtId="4" fontId="39" fillId="56" borderId="21" xfId="0" applyNumberFormat="1" applyFont="1" applyFill="1" applyBorder="1" applyAlignment="1">
      <alignment vertical="center"/>
    </xf>
    <xf numFmtId="4" fontId="27" fillId="55" borderId="17" xfId="0" applyNumberFormat="1" applyFont="1" applyFill="1" applyBorder="1" applyAlignment="1">
      <alignment vertical="center"/>
    </xf>
    <xf numFmtId="4" fontId="27" fillId="55" borderId="17" xfId="0" applyNumberFormat="1" applyFont="1" applyFill="1" applyBorder="1" applyAlignment="1" applyProtection="1">
      <alignment vertical="center" wrapText="1"/>
      <protection/>
    </xf>
    <xf numFmtId="205" fontId="27" fillId="55" borderId="17" xfId="0" applyNumberFormat="1" applyFont="1" applyFill="1" applyBorder="1" applyAlignment="1" applyProtection="1">
      <alignment vertical="center" wrapText="1"/>
      <protection/>
    </xf>
    <xf numFmtId="0" fontId="28" fillId="56" borderId="20" xfId="0" applyFont="1" applyFill="1" applyBorder="1" applyAlignment="1">
      <alignment wrapText="1"/>
    </xf>
    <xf numFmtId="0" fontId="28" fillId="56" borderId="20" xfId="0" applyNumberFormat="1" applyFont="1" applyFill="1" applyBorder="1" applyAlignment="1" applyProtection="1">
      <alignment horizontal="center" vertical="center" wrapText="1"/>
      <protection/>
    </xf>
    <xf numFmtId="0" fontId="39" fillId="56" borderId="21" xfId="0" applyNumberFormat="1" applyFont="1" applyFill="1" applyBorder="1" applyAlignment="1" applyProtection="1">
      <alignment vertical="center" wrapText="1"/>
      <protection/>
    </xf>
    <xf numFmtId="4" fontId="32" fillId="56" borderId="21" xfId="0" applyNumberFormat="1" applyFont="1" applyFill="1" applyBorder="1" applyAlignment="1">
      <alignment vertical="center" wrapText="1"/>
    </xf>
    <xf numFmtId="202" fontId="32" fillId="56" borderId="21" xfId="0" applyNumberFormat="1" applyFont="1" applyFill="1" applyBorder="1" applyAlignment="1">
      <alignment vertical="center" wrapText="1"/>
    </xf>
    <xf numFmtId="4" fontId="28" fillId="56" borderId="21" xfId="0" applyNumberFormat="1" applyFont="1" applyFill="1" applyBorder="1" applyAlignment="1" applyProtection="1">
      <alignment vertical="center" wrapText="1"/>
      <protection/>
    </xf>
    <xf numFmtId="205" fontId="28" fillId="56" borderId="21" xfId="0" applyNumberFormat="1" applyFont="1" applyFill="1" applyBorder="1" applyAlignment="1" applyProtection="1">
      <alignment vertical="center" wrapText="1"/>
      <protection/>
    </xf>
    <xf numFmtId="0" fontId="28" fillId="55" borderId="0" xfId="0" applyNumberFormat="1" applyFont="1" applyFill="1" applyBorder="1" applyAlignment="1" applyProtection="1">
      <alignment wrapText="1"/>
      <protection/>
    </xf>
    <xf numFmtId="0" fontId="28" fillId="55" borderId="0" xfId="0" applyFont="1" applyFill="1" applyBorder="1" applyAlignment="1">
      <alignment wrapText="1"/>
    </xf>
    <xf numFmtId="0" fontId="34" fillId="55" borderId="0" xfId="0" applyNumberFormat="1" applyFont="1" applyFill="1" applyAlignment="1" applyProtection="1">
      <alignment horizontal="center" vertical="center" textRotation="180"/>
      <protection/>
    </xf>
    <xf numFmtId="0" fontId="34" fillId="55" borderId="0" xfId="0" applyNumberFormat="1" applyFont="1" applyFill="1" applyBorder="1" applyAlignment="1" applyProtection="1">
      <alignment horizontal="center" vertical="center" textRotation="180" wrapText="1"/>
      <protection/>
    </xf>
    <xf numFmtId="0" fontId="34" fillId="55" borderId="23" xfId="0" applyNumberFormat="1" applyFont="1" applyFill="1" applyBorder="1" applyAlignment="1" applyProtection="1">
      <alignment horizontal="center" vertical="center" textRotation="180"/>
      <protection/>
    </xf>
    <xf numFmtId="0" fontId="34" fillId="55" borderId="23" xfId="0" applyNumberFormat="1" applyFont="1" applyFill="1" applyBorder="1" applyAlignment="1" applyProtection="1">
      <alignment horizontal="center" vertical="center" textRotation="180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4" fillId="55" borderId="0" xfId="0" applyNumberFormat="1" applyFont="1" applyFill="1" applyAlignment="1" applyProtection="1">
      <alignment horizontal="center"/>
      <protection/>
    </xf>
    <xf numFmtId="0" fontId="43" fillId="55" borderId="0" xfId="0" applyNumberFormat="1" applyFont="1" applyFill="1" applyAlignment="1" applyProtection="1">
      <alignment horizontal="center" vertical="center"/>
      <protection/>
    </xf>
    <xf numFmtId="0" fontId="37" fillId="57" borderId="0" xfId="0" applyNumberFormat="1" applyFont="1" applyFill="1" applyAlignment="1" applyProtection="1">
      <alignment horizontal="left"/>
      <protection/>
    </xf>
    <xf numFmtId="0" fontId="42" fillId="55" borderId="0" xfId="0" applyNumberFormat="1" applyFont="1" applyFill="1" applyAlignment="1" applyProtection="1">
      <alignment horizontal="center"/>
      <protection/>
    </xf>
    <xf numFmtId="0" fontId="27" fillId="55" borderId="24" xfId="0" applyNumberFormat="1" applyFont="1" applyFill="1" applyBorder="1" applyAlignment="1" applyProtection="1">
      <alignment horizontal="center" vertical="center" wrapText="1"/>
      <protection/>
    </xf>
    <xf numFmtId="0" fontId="27" fillId="55" borderId="25" xfId="0" applyNumberFormat="1" applyFont="1" applyFill="1" applyBorder="1" applyAlignment="1" applyProtection="1">
      <alignment horizontal="center" vertical="center" wrapText="1"/>
      <protection/>
    </xf>
    <xf numFmtId="0" fontId="27" fillId="55" borderId="26" xfId="0" applyNumberFormat="1" applyFont="1" applyFill="1" applyBorder="1" applyAlignment="1" applyProtection="1">
      <alignment horizontal="center" vertical="center" wrapText="1"/>
      <protection/>
    </xf>
    <xf numFmtId="0" fontId="28" fillId="56" borderId="21" xfId="0" applyNumberFormat="1" applyFont="1" applyFill="1" applyBorder="1" applyAlignment="1" applyProtection="1">
      <alignment horizontal="center" vertical="center" wrapText="1"/>
      <protection/>
    </xf>
    <xf numFmtId="0" fontId="28" fillId="56" borderId="20" xfId="0" applyFont="1" applyFill="1" applyBorder="1" applyAlignment="1">
      <alignment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U207"/>
  <sheetViews>
    <sheetView showGridLines="0" showZeros="0" tabSelected="1" view="pageBreakPreview" zoomScale="48" zoomScaleNormal="70" zoomScaleSheetLayoutView="48" workbookViewId="0" topLeftCell="A1">
      <selection activeCell="X10" sqref="X10"/>
    </sheetView>
  </sheetViews>
  <sheetFormatPr defaultColWidth="9.16015625" defaultRowHeight="12.75"/>
  <cols>
    <col min="1" max="1" width="13.5" style="5" customWidth="1"/>
    <col min="2" max="2" width="58.66015625" style="6" customWidth="1"/>
    <col min="3" max="4" width="22.83203125" style="6" customWidth="1"/>
    <col min="5" max="5" width="14.66015625" style="6" bestFit="1" customWidth="1"/>
    <col min="6" max="6" width="22.83203125" style="6" customWidth="1"/>
    <col min="7" max="7" width="19" style="6" customWidth="1"/>
    <col min="8" max="8" width="14.66015625" style="6" bestFit="1" customWidth="1"/>
    <col min="9" max="9" width="23.33203125" style="50" bestFit="1" customWidth="1"/>
    <col min="10" max="10" width="22.33203125" style="6" customWidth="1"/>
    <col min="11" max="11" width="21.33203125" style="6" customWidth="1"/>
    <col min="12" max="12" width="9.16015625" style="164" customWidth="1"/>
    <col min="13" max="14" width="9.16015625" style="6" customWidth="1"/>
    <col min="15" max="246" width="9.16015625" style="9" customWidth="1"/>
    <col min="247" max="255" width="9.16015625" style="6" customWidth="1"/>
    <col min="256" max="16384" width="9.16015625" style="9" customWidth="1"/>
  </cols>
  <sheetData>
    <row r="1" spans="3:9" ht="23.25" customHeight="1">
      <c r="C1" s="169"/>
      <c r="D1" s="169"/>
      <c r="E1" s="169"/>
      <c r="F1" s="169"/>
      <c r="G1" s="43"/>
      <c r="I1" s="7"/>
    </row>
    <row r="2" spans="3:11" ht="26.25">
      <c r="C2" s="7"/>
      <c r="D2" s="7"/>
      <c r="E2" s="7"/>
      <c r="F2" s="8"/>
      <c r="G2" s="8"/>
      <c r="I2" s="171" t="s">
        <v>205</v>
      </c>
      <c r="J2" s="171"/>
      <c r="K2" s="171"/>
    </row>
    <row r="3" spans="3:11" ht="26.25">
      <c r="C3" s="7"/>
      <c r="D3" s="7"/>
      <c r="E3" s="7"/>
      <c r="F3" s="8"/>
      <c r="G3" s="8"/>
      <c r="I3" s="56" t="s">
        <v>190</v>
      </c>
      <c r="J3" s="57"/>
      <c r="K3" s="56"/>
    </row>
    <row r="4" spans="3:11" ht="26.25">
      <c r="C4" s="7"/>
      <c r="D4" s="7"/>
      <c r="E4" s="7"/>
      <c r="F4" s="8"/>
      <c r="G4" s="8"/>
      <c r="I4" s="56" t="s">
        <v>204</v>
      </c>
      <c r="J4" s="57"/>
      <c r="K4" s="56"/>
    </row>
    <row r="5" spans="3:9" ht="18.75" customHeight="1">
      <c r="C5" s="7"/>
      <c r="D5" s="7"/>
      <c r="E5" s="7"/>
      <c r="F5" s="8"/>
      <c r="G5" s="8"/>
      <c r="I5" s="7"/>
    </row>
    <row r="6" spans="3:9" ht="18.75" customHeight="1">
      <c r="C6" s="7"/>
      <c r="D6" s="7"/>
      <c r="E6" s="7"/>
      <c r="F6" s="8"/>
      <c r="G6" s="8"/>
      <c r="I6" s="7"/>
    </row>
    <row r="7" ht="18.75">
      <c r="I7" s="7"/>
    </row>
    <row r="8" spans="1:255" s="146" customFormat="1" ht="27">
      <c r="A8" s="170" t="s">
        <v>201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64"/>
      <c r="M8" s="145"/>
      <c r="N8" s="145"/>
      <c r="IM8" s="145"/>
      <c r="IN8" s="145"/>
      <c r="IO8" s="145"/>
      <c r="IP8" s="145"/>
      <c r="IQ8" s="145"/>
      <c r="IR8" s="145"/>
      <c r="IS8" s="145"/>
      <c r="IT8" s="145"/>
      <c r="IU8" s="145"/>
    </row>
    <row r="9" spans="1:255" s="113" customFormat="1" ht="15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64"/>
      <c r="M9" s="112"/>
      <c r="N9" s="112"/>
      <c r="IM9" s="112"/>
      <c r="IN9" s="112"/>
      <c r="IO9" s="112"/>
      <c r="IP9" s="112"/>
      <c r="IQ9" s="112"/>
      <c r="IR9" s="112"/>
      <c r="IS9" s="112"/>
      <c r="IT9" s="112"/>
      <c r="IU9" s="112"/>
    </row>
    <row r="10" spans="1:255" s="113" customFormat="1" ht="25.5">
      <c r="A10" s="111"/>
      <c r="B10" s="140" t="s">
        <v>195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64"/>
      <c r="M10" s="112"/>
      <c r="N10" s="112"/>
      <c r="IM10" s="112"/>
      <c r="IN10" s="112"/>
      <c r="IO10" s="112"/>
      <c r="IP10" s="112"/>
      <c r="IQ10" s="112"/>
      <c r="IR10" s="112"/>
      <c r="IS10" s="112"/>
      <c r="IT10" s="112"/>
      <c r="IU10" s="112"/>
    </row>
    <row r="11" spans="1:255" s="113" customFormat="1" ht="25.5">
      <c r="A11" s="111"/>
      <c r="B11" s="141" t="s">
        <v>196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64"/>
      <c r="M11" s="112"/>
      <c r="N11" s="112"/>
      <c r="IM11" s="112"/>
      <c r="IN11" s="112"/>
      <c r="IO11" s="112"/>
      <c r="IP11" s="112"/>
      <c r="IQ11" s="112"/>
      <c r="IR11" s="112"/>
      <c r="IS11" s="112"/>
      <c r="IT11" s="112"/>
      <c r="IU11" s="112"/>
    </row>
    <row r="12" spans="2:11" ht="18.75">
      <c r="B12" s="15"/>
      <c r="C12" s="15"/>
      <c r="D12" s="15"/>
      <c r="E12" s="15"/>
      <c r="F12" s="15"/>
      <c r="G12" s="15"/>
      <c r="H12" s="16"/>
      <c r="K12" s="16" t="s">
        <v>22</v>
      </c>
    </row>
    <row r="13" spans="1:12" ht="21.75" customHeight="1">
      <c r="A13" s="168" t="s">
        <v>0</v>
      </c>
      <c r="B13" s="168" t="s">
        <v>159</v>
      </c>
      <c r="C13" s="173" t="s">
        <v>14</v>
      </c>
      <c r="D13" s="174"/>
      <c r="E13" s="175"/>
      <c r="F13" s="168" t="s">
        <v>15</v>
      </c>
      <c r="G13" s="168"/>
      <c r="H13" s="168"/>
      <c r="I13" s="168" t="s">
        <v>189</v>
      </c>
      <c r="J13" s="168"/>
      <c r="K13" s="168"/>
      <c r="L13" s="166">
        <v>2</v>
      </c>
    </row>
    <row r="14" spans="1:12" ht="62.25" customHeight="1">
      <c r="A14" s="168"/>
      <c r="B14" s="168"/>
      <c r="C14" s="17" t="s">
        <v>180</v>
      </c>
      <c r="D14" s="17" t="s">
        <v>181</v>
      </c>
      <c r="E14" s="17" t="s">
        <v>182</v>
      </c>
      <c r="F14" s="17" t="s">
        <v>180</v>
      </c>
      <c r="G14" s="17" t="s">
        <v>181</v>
      </c>
      <c r="H14" s="17" t="s">
        <v>182</v>
      </c>
      <c r="I14" s="17" t="s">
        <v>180</v>
      </c>
      <c r="J14" s="17" t="s">
        <v>181</v>
      </c>
      <c r="K14" s="44" t="s">
        <v>182</v>
      </c>
      <c r="L14" s="166"/>
    </row>
    <row r="15" spans="1:255" s="13" customFormat="1" ht="17.25" customHeight="1">
      <c r="A15" s="24">
        <v>1</v>
      </c>
      <c r="B15" s="24">
        <v>2</v>
      </c>
      <c r="C15" s="110">
        <v>3</v>
      </c>
      <c r="D15" s="24">
        <v>4</v>
      </c>
      <c r="E15" s="24">
        <v>5</v>
      </c>
      <c r="F15" s="24">
        <v>6</v>
      </c>
      <c r="G15" s="24">
        <v>7</v>
      </c>
      <c r="H15" s="24">
        <v>8</v>
      </c>
      <c r="I15" s="24">
        <v>9</v>
      </c>
      <c r="J15" s="24">
        <v>10</v>
      </c>
      <c r="K15" s="24">
        <v>11</v>
      </c>
      <c r="L15" s="166"/>
      <c r="M15" s="12"/>
      <c r="N15" s="12"/>
      <c r="IM15" s="12"/>
      <c r="IN15" s="12"/>
      <c r="IO15" s="12"/>
      <c r="IP15" s="12"/>
      <c r="IQ15" s="12"/>
      <c r="IR15" s="12"/>
      <c r="IS15" s="12"/>
      <c r="IT15" s="12"/>
      <c r="IU15" s="12"/>
    </row>
    <row r="16" spans="1:255" s="63" customFormat="1" ht="24.75" customHeight="1">
      <c r="A16" s="39">
        <v>10000000</v>
      </c>
      <c r="B16" s="58" t="s">
        <v>2</v>
      </c>
      <c r="C16" s="10">
        <f>C17+C27++C34+C40+C61</f>
        <v>1956793940</v>
      </c>
      <c r="D16" s="10">
        <f>D17+D27++D34+D40+D61</f>
        <v>861068156.7500001</v>
      </c>
      <c r="E16" s="49">
        <f>_xlfn.IFERROR(D16/C16*100,0)</f>
        <v>44.00402817835792</v>
      </c>
      <c r="F16" s="10">
        <f>F17+F27++F34+F40+F61</f>
        <v>4218500</v>
      </c>
      <c r="G16" s="10">
        <f>G17+G27++G34+G40+G61</f>
        <v>1932012.72</v>
      </c>
      <c r="H16" s="49">
        <f>_xlfn.IFERROR(G16/F16*100,0)</f>
        <v>45.798571056062585</v>
      </c>
      <c r="I16" s="59">
        <f aca="true" t="shared" si="0" ref="I16:J18">C16+F16</f>
        <v>1961012440</v>
      </c>
      <c r="J16" s="60">
        <f t="shared" si="0"/>
        <v>863000169.4700001</v>
      </c>
      <c r="K16" s="61">
        <f>_xlfn.IFERROR(J16/I16*100,0)</f>
        <v>44.00788857157888</v>
      </c>
      <c r="L16" s="166"/>
      <c r="M16" s="62"/>
      <c r="N16" s="62"/>
      <c r="IM16" s="62"/>
      <c r="IN16" s="62"/>
      <c r="IO16" s="62"/>
      <c r="IP16" s="62"/>
      <c r="IQ16" s="62"/>
      <c r="IR16" s="62"/>
      <c r="IS16" s="62"/>
      <c r="IT16" s="62"/>
      <c r="IU16" s="62"/>
    </row>
    <row r="17" spans="1:255" s="27" customFormat="1" ht="28.5">
      <c r="A17" s="24">
        <v>11000000</v>
      </c>
      <c r="B17" s="25" t="s">
        <v>3</v>
      </c>
      <c r="C17" s="14">
        <f>C18+C24</f>
        <v>1333660640</v>
      </c>
      <c r="D17" s="14">
        <f>D18+D24</f>
        <v>588860336.5200001</v>
      </c>
      <c r="E17" s="45">
        <f aca="true" t="shared" si="1" ref="E17:E79">_xlfn.IFERROR(D17/C17*100,0)</f>
        <v>44.153686392064486</v>
      </c>
      <c r="F17" s="14"/>
      <c r="G17" s="14"/>
      <c r="H17" s="45">
        <f aca="true" t="shared" si="2" ref="H17:H79">_xlfn.IFERROR(G17/F17*100,0)</f>
        <v>0</v>
      </c>
      <c r="I17" s="59">
        <f t="shared" si="0"/>
        <v>1333660640</v>
      </c>
      <c r="J17" s="60">
        <f t="shared" si="0"/>
        <v>588860336.5200001</v>
      </c>
      <c r="K17" s="61">
        <f>_xlfn.IFERROR(J17/I17*100,0)</f>
        <v>44.153686392064486</v>
      </c>
      <c r="L17" s="166"/>
      <c r="M17" s="26"/>
      <c r="N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27" customFormat="1" ht="24.75" customHeight="1">
      <c r="A18" s="24">
        <v>11010000</v>
      </c>
      <c r="B18" s="25" t="s">
        <v>110</v>
      </c>
      <c r="C18" s="11">
        <f>C19+C20+C21+C22+C23</f>
        <v>1333153000</v>
      </c>
      <c r="D18" s="11">
        <f>D19+D20+D21+D22+D23</f>
        <v>588544186.83</v>
      </c>
      <c r="E18" s="47">
        <f t="shared" si="1"/>
        <v>44.14678486490298</v>
      </c>
      <c r="F18" s="14"/>
      <c r="G18" s="14"/>
      <c r="H18" s="45">
        <f t="shared" si="2"/>
        <v>0</v>
      </c>
      <c r="I18" s="59">
        <f t="shared" si="0"/>
        <v>1333153000</v>
      </c>
      <c r="J18" s="60">
        <f t="shared" si="0"/>
        <v>588544186.83</v>
      </c>
      <c r="K18" s="61">
        <f>_xlfn.IFERROR(J18/I18*100,0)</f>
        <v>44.14678486490298</v>
      </c>
      <c r="L18" s="166"/>
      <c r="M18" s="26"/>
      <c r="N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:255" s="70" customFormat="1" ht="45">
      <c r="A19" s="64">
        <v>11010100</v>
      </c>
      <c r="B19" s="65" t="s">
        <v>18</v>
      </c>
      <c r="C19" s="23">
        <v>1174726200</v>
      </c>
      <c r="D19" s="23">
        <v>528118814.79</v>
      </c>
      <c r="E19" s="48">
        <f t="shared" si="1"/>
        <v>44.95675799092589</v>
      </c>
      <c r="F19" s="23"/>
      <c r="G19" s="23"/>
      <c r="H19" s="48">
        <f t="shared" si="2"/>
        <v>0</v>
      </c>
      <c r="I19" s="66">
        <f aca="true" t="shared" si="3" ref="I19:I81">C19+F19</f>
        <v>1174726200</v>
      </c>
      <c r="J19" s="67">
        <f aca="true" t="shared" si="4" ref="J19:J81">D19+G19</f>
        <v>528118814.79</v>
      </c>
      <c r="K19" s="68">
        <f aca="true" t="shared" si="5" ref="K19:K81">_xlfn.IFERROR(J19/I19*100,0)</f>
        <v>44.95675799092589</v>
      </c>
      <c r="L19" s="166"/>
      <c r="M19" s="69"/>
      <c r="N19" s="69"/>
      <c r="IM19" s="69"/>
      <c r="IN19" s="69"/>
      <c r="IO19" s="69"/>
      <c r="IP19" s="69"/>
      <c r="IQ19" s="69"/>
      <c r="IR19" s="69"/>
      <c r="IS19" s="69"/>
      <c r="IT19" s="69"/>
      <c r="IU19" s="69"/>
    </row>
    <row r="20" spans="1:255" s="70" customFormat="1" ht="75">
      <c r="A20" s="64">
        <v>11010200</v>
      </c>
      <c r="B20" s="65" t="s">
        <v>19</v>
      </c>
      <c r="C20" s="23">
        <v>87360000</v>
      </c>
      <c r="D20" s="23">
        <v>36464120.91</v>
      </c>
      <c r="E20" s="48">
        <f t="shared" si="1"/>
        <v>41.74006514423076</v>
      </c>
      <c r="F20" s="23"/>
      <c r="G20" s="23"/>
      <c r="H20" s="48">
        <f t="shared" si="2"/>
        <v>0</v>
      </c>
      <c r="I20" s="66">
        <f t="shared" si="3"/>
        <v>87360000</v>
      </c>
      <c r="J20" s="67">
        <f t="shared" si="4"/>
        <v>36464120.91</v>
      </c>
      <c r="K20" s="68">
        <f t="shared" si="5"/>
        <v>41.74006514423076</v>
      </c>
      <c r="L20" s="166"/>
      <c r="M20" s="69"/>
      <c r="N20" s="69"/>
      <c r="IM20" s="69"/>
      <c r="IN20" s="69"/>
      <c r="IO20" s="69"/>
      <c r="IP20" s="69"/>
      <c r="IQ20" s="69"/>
      <c r="IR20" s="69"/>
      <c r="IS20" s="69"/>
      <c r="IT20" s="69"/>
      <c r="IU20" s="69"/>
    </row>
    <row r="21" spans="1:255" s="70" customFormat="1" ht="45">
      <c r="A21" s="64">
        <v>11010400</v>
      </c>
      <c r="B21" s="65" t="s">
        <v>20</v>
      </c>
      <c r="C21" s="23">
        <v>45166800</v>
      </c>
      <c r="D21" s="23">
        <v>13956586.25</v>
      </c>
      <c r="E21" s="48">
        <f t="shared" si="1"/>
        <v>30.900099741402975</v>
      </c>
      <c r="F21" s="23"/>
      <c r="G21" s="23"/>
      <c r="H21" s="48">
        <f t="shared" si="2"/>
        <v>0</v>
      </c>
      <c r="I21" s="66">
        <f t="shared" si="3"/>
        <v>45166800</v>
      </c>
      <c r="J21" s="67">
        <f t="shared" si="4"/>
        <v>13956586.25</v>
      </c>
      <c r="K21" s="68">
        <f t="shared" si="5"/>
        <v>30.900099741402975</v>
      </c>
      <c r="L21" s="166"/>
      <c r="M21" s="69"/>
      <c r="N21" s="69"/>
      <c r="IM21" s="69"/>
      <c r="IN21" s="69"/>
      <c r="IO21" s="69"/>
      <c r="IP21" s="69"/>
      <c r="IQ21" s="69"/>
      <c r="IR21" s="69"/>
      <c r="IS21" s="69"/>
      <c r="IT21" s="69"/>
      <c r="IU21" s="69"/>
    </row>
    <row r="22" spans="1:255" s="70" customFormat="1" ht="45">
      <c r="A22" s="64">
        <v>11010500</v>
      </c>
      <c r="B22" s="65" t="s">
        <v>21</v>
      </c>
      <c r="C22" s="23">
        <v>25900000</v>
      </c>
      <c r="D22" s="23">
        <v>10005766.48</v>
      </c>
      <c r="E22" s="48">
        <f t="shared" si="1"/>
        <v>38.63230301158301</v>
      </c>
      <c r="F22" s="23"/>
      <c r="G22" s="23"/>
      <c r="H22" s="48">
        <f t="shared" si="2"/>
        <v>0</v>
      </c>
      <c r="I22" s="66">
        <f t="shared" si="3"/>
        <v>25900000</v>
      </c>
      <c r="J22" s="67">
        <f t="shared" si="4"/>
        <v>10005766.48</v>
      </c>
      <c r="K22" s="68">
        <f t="shared" si="5"/>
        <v>38.63230301158301</v>
      </c>
      <c r="L22" s="166"/>
      <c r="M22" s="69"/>
      <c r="N22" s="69"/>
      <c r="IM22" s="69"/>
      <c r="IN22" s="69"/>
      <c r="IO22" s="69"/>
      <c r="IP22" s="69"/>
      <c r="IQ22" s="69"/>
      <c r="IR22" s="69"/>
      <c r="IS22" s="69"/>
      <c r="IT22" s="69"/>
      <c r="IU22" s="69"/>
    </row>
    <row r="23" spans="1:255" s="70" customFormat="1" ht="75">
      <c r="A23" s="64" t="s">
        <v>184</v>
      </c>
      <c r="B23" s="65" t="s">
        <v>183</v>
      </c>
      <c r="C23" s="23"/>
      <c r="D23" s="23">
        <v>-1101.6</v>
      </c>
      <c r="E23" s="48">
        <f t="shared" si="1"/>
        <v>0</v>
      </c>
      <c r="F23" s="23"/>
      <c r="G23" s="23"/>
      <c r="H23" s="48">
        <f t="shared" si="2"/>
        <v>0</v>
      </c>
      <c r="I23" s="66">
        <f t="shared" si="3"/>
        <v>0</v>
      </c>
      <c r="J23" s="67">
        <f t="shared" si="4"/>
        <v>-1101.6</v>
      </c>
      <c r="K23" s="68">
        <f t="shared" si="5"/>
        <v>0</v>
      </c>
      <c r="L23" s="166"/>
      <c r="M23" s="69"/>
      <c r="N23" s="69"/>
      <c r="IM23" s="69"/>
      <c r="IN23" s="69"/>
      <c r="IO23" s="69"/>
      <c r="IP23" s="69"/>
      <c r="IQ23" s="69"/>
      <c r="IR23" s="69"/>
      <c r="IS23" s="69"/>
      <c r="IT23" s="69"/>
      <c r="IU23" s="69"/>
    </row>
    <row r="24" spans="1:12" s="26" customFormat="1" ht="24.75" customHeight="1">
      <c r="A24" s="24">
        <v>11020000</v>
      </c>
      <c r="B24" s="25" t="s">
        <v>4</v>
      </c>
      <c r="C24" s="11">
        <f>C25+C26</f>
        <v>507640</v>
      </c>
      <c r="D24" s="11">
        <f>D25+D26</f>
        <v>316149.69</v>
      </c>
      <c r="E24" s="47">
        <f t="shared" si="1"/>
        <v>62.2783251910803</v>
      </c>
      <c r="F24" s="11"/>
      <c r="G24" s="11"/>
      <c r="H24" s="47">
        <f t="shared" si="2"/>
        <v>0</v>
      </c>
      <c r="I24" s="59">
        <f t="shared" si="3"/>
        <v>507640</v>
      </c>
      <c r="J24" s="60">
        <f t="shared" si="4"/>
        <v>316149.69</v>
      </c>
      <c r="K24" s="61">
        <f t="shared" si="5"/>
        <v>62.2783251910803</v>
      </c>
      <c r="L24" s="166"/>
    </row>
    <row r="25" spans="1:255" s="70" customFormat="1" ht="30">
      <c r="A25" s="64">
        <v>11020200</v>
      </c>
      <c r="B25" s="65" t="s">
        <v>23</v>
      </c>
      <c r="C25" s="23">
        <v>507640</v>
      </c>
      <c r="D25" s="23">
        <v>316149.69</v>
      </c>
      <c r="E25" s="48">
        <f t="shared" si="1"/>
        <v>62.2783251910803</v>
      </c>
      <c r="F25" s="23"/>
      <c r="G25" s="23"/>
      <c r="H25" s="48">
        <f t="shared" si="2"/>
        <v>0</v>
      </c>
      <c r="I25" s="66">
        <f t="shared" si="3"/>
        <v>507640</v>
      </c>
      <c r="J25" s="67">
        <f t="shared" si="4"/>
        <v>316149.69</v>
      </c>
      <c r="K25" s="68">
        <f t="shared" si="5"/>
        <v>62.2783251910803</v>
      </c>
      <c r="L25" s="166"/>
      <c r="M25" s="69"/>
      <c r="N25" s="69"/>
      <c r="IM25" s="69"/>
      <c r="IN25" s="69"/>
      <c r="IO25" s="69"/>
      <c r="IP25" s="69"/>
      <c r="IQ25" s="69"/>
      <c r="IR25" s="69"/>
      <c r="IS25" s="69"/>
      <c r="IT25" s="69"/>
      <c r="IU25" s="69"/>
    </row>
    <row r="26" spans="1:255" s="3" customFormat="1" ht="30" customHeight="1" hidden="1">
      <c r="A26" s="17">
        <v>11023200</v>
      </c>
      <c r="B26" s="4" t="s">
        <v>24</v>
      </c>
      <c r="C26" s="1"/>
      <c r="D26" s="1"/>
      <c r="E26" s="46">
        <f t="shared" si="1"/>
        <v>0</v>
      </c>
      <c r="F26" s="1"/>
      <c r="G26" s="1"/>
      <c r="H26" s="46">
        <f t="shared" si="2"/>
        <v>0</v>
      </c>
      <c r="I26" s="53">
        <f t="shared" si="3"/>
        <v>0</v>
      </c>
      <c r="J26" s="54">
        <f t="shared" si="4"/>
        <v>0</v>
      </c>
      <c r="K26" s="55">
        <f t="shared" si="5"/>
        <v>0</v>
      </c>
      <c r="L26" s="166"/>
      <c r="M26" s="2"/>
      <c r="N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27" customFormat="1" ht="31.5" customHeight="1">
      <c r="A27" s="24">
        <v>13000000</v>
      </c>
      <c r="B27" s="25" t="s">
        <v>25</v>
      </c>
      <c r="C27" s="14">
        <f>C28+C31</f>
        <v>332600</v>
      </c>
      <c r="D27" s="14">
        <f>D28+D31</f>
        <v>191842.5</v>
      </c>
      <c r="E27" s="45">
        <f t="shared" si="1"/>
        <v>57.679645219482865</v>
      </c>
      <c r="F27" s="14"/>
      <c r="G27" s="14"/>
      <c r="H27" s="45">
        <f t="shared" si="2"/>
        <v>0</v>
      </c>
      <c r="I27" s="59">
        <f t="shared" si="3"/>
        <v>332600</v>
      </c>
      <c r="J27" s="60">
        <f t="shared" si="4"/>
        <v>191842.5</v>
      </c>
      <c r="K27" s="61">
        <f t="shared" si="5"/>
        <v>57.679645219482865</v>
      </c>
      <c r="L27" s="166"/>
      <c r="M27" s="26"/>
      <c r="N27" s="26"/>
      <c r="IM27" s="26"/>
      <c r="IN27" s="26"/>
      <c r="IO27" s="26"/>
      <c r="IP27" s="26"/>
      <c r="IQ27" s="26"/>
      <c r="IR27" s="26"/>
      <c r="IS27" s="26"/>
      <c r="IT27" s="26"/>
      <c r="IU27" s="26"/>
    </row>
    <row r="28" spans="1:255" s="27" customFormat="1" ht="31.5" customHeight="1">
      <c r="A28" s="24">
        <v>13010000</v>
      </c>
      <c r="B28" s="25" t="s">
        <v>26</v>
      </c>
      <c r="C28" s="14">
        <f>C30+C29</f>
        <v>73600</v>
      </c>
      <c r="D28" s="14">
        <f>D30+D29</f>
        <v>37102.549999999996</v>
      </c>
      <c r="E28" s="45">
        <f t="shared" si="1"/>
        <v>50.41107336956521</v>
      </c>
      <c r="F28" s="14"/>
      <c r="G28" s="14"/>
      <c r="H28" s="45">
        <f t="shared" si="2"/>
        <v>0</v>
      </c>
      <c r="I28" s="59">
        <f t="shared" si="3"/>
        <v>73600</v>
      </c>
      <c r="J28" s="60">
        <f t="shared" si="4"/>
        <v>37102.549999999996</v>
      </c>
      <c r="K28" s="61">
        <f t="shared" si="5"/>
        <v>50.41107336956521</v>
      </c>
      <c r="L28" s="167">
        <v>3</v>
      </c>
      <c r="M28" s="26"/>
      <c r="N28" s="26"/>
      <c r="IM28" s="26"/>
      <c r="IN28" s="26"/>
      <c r="IO28" s="26"/>
      <c r="IP28" s="26"/>
      <c r="IQ28" s="26"/>
      <c r="IR28" s="26"/>
      <c r="IS28" s="26"/>
      <c r="IT28" s="26"/>
      <c r="IU28" s="26"/>
    </row>
    <row r="29" spans="1:255" s="70" customFormat="1" ht="60">
      <c r="A29" s="64">
        <v>13010100</v>
      </c>
      <c r="B29" s="65" t="s">
        <v>178</v>
      </c>
      <c r="C29" s="23">
        <v>1000</v>
      </c>
      <c r="D29" s="23">
        <v>400.24</v>
      </c>
      <c r="E29" s="48">
        <f t="shared" si="1"/>
        <v>40.024</v>
      </c>
      <c r="F29" s="23"/>
      <c r="G29" s="23"/>
      <c r="H29" s="48">
        <f t="shared" si="2"/>
        <v>0</v>
      </c>
      <c r="I29" s="66">
        <f t="shared" si="3"/>
        <v>1000</v>
      </c>
      <c r="J29" s="67">
        <f t="shared" si="4"/>
        <v>400.24</v>
      </c>
      <c r="K29" s="68">
        <f t="shared" si="5"/>
        <v>40.024</v>
      </c>
      <c r="L29" s="167"/>
      <c r="M29" s="69"/>
      <c r="N29" s="69"/>
      <c r="IM29" s="69"/>
      <c r="IN29" s="69"/>
      <c r="IO29" s="69"/>
      <c r="IP29" s="69"/>
      <c r="IQ29" s="69"/>
      <c r="IR29" s="69"/>
      <c r="IS29" s="69"/>
      <c r="IT29" s="69"/>
      <c r="IU29" s="69"/>
    </row>
    <row r="30" spans="1:255" s="70" customFormat="1" ht="75">
      <c r="A30" s="64">
        <v>13010200</v>
      </c>
      <c r="B30" s="65" t="s">
        <v>27</v>
      </c>
      <c r="C30" s="23">
        <v>72600</v>
      </c>
      <c r="D30" s="23">
        <v>36702.31</v>
      </c>
      <c r="E30" s="48">
        <f t="shared" si="1"/>
        <v>50.55414600550964</v>
      </c>
      <c r="F30" s="23"/>
      <c r="G30" s="23"/>
      <c r="H30" s="48">
        <f t="shared" si="2"/>
        <v>0</v>
      </c>
      <c r="I30" s="66">
        <f t="shared" si="3"/>
        <v>72600</v>
      </c>
      <c r="J30" s="67">
        <f t="shared" si="4"/>
        <v>36702.31</v>
      </c>
      <c r="K30" s="68">
        <f t="shared" si="5"/>
        <v>50.55414600550964</v>
      </c>
      <c r="L30" s="167"/>
      <c r="M30" s="69"/>
      <c r="N30" s="69"/>
      <c r="IM30" s="69"/>
      <c r="IN30" s="69"/>
      <c r="IO30" s="69"/>
      <c r="IP30" s="69"/>
      <c r="IQ30" s="69"/>
      <c r="IR30" s="69"/>
      <c r="IS30" s="69"/>
      <c r="IT30" s="69"/>
      <c r="IU30" s="69"/>
    </row>
    <row r="31" spans="1:255" s="27" customFormat="1" ht="24.75" customHeight="1">
      <c r="A31" s="24">
        <v>13030000</v>
      </c>
      <c r="B31" s="25" t="s">
        <v>28</v>
      </c>
      <c r="C31" s="14">
        <f>C33+C32</f>
        <v>259000</v>
      </c>
      <c r="D31" s="14">
        <f>D33+D32</f>
        <v>154739.95</v>
      </c>
      <c r="E31" s="45">
        <f t="shared" si="1"/>
        <v>59.745154440154444</v>
      </c>
      <c r="F31" s="14"/>
      <c r="G31" s="14"/>
      <c r="H31" s="45">
        <f t="shared" si="2"/>
        <v>0</v>
      </c>
      <c r="I31" s="59">
        <f t="shared" si="3"/>
        <v>259000</v>
      </c>
      <c r="J31" s="60">
        <f t="shared" si="4"/>
        <v>154739.95</v>
      </c>
      <c r="K31" s="61">
        <f t="shared" si="5"/>
        <v>59.745154440154444</v>
      </c>
      <c r="L31" s="167"/>
      <c r="M31" s="26"/>
      <c r="N31" s="26"/>
      <c r="IM31" s="26"/>
      <c r="IN31" s="26"/>
      <c r="IO31" s="26"/>
      <c r="IP31" s="26"/>
      <c r="IQ31" s="26"/>
      <c r="IR31" s="26"/>
      <c r="IS31" s="26"/>
      <c r="IT31" s="26"/>
      <c r="IU31" s="26"/>
    </row>
    <row r="32" spans="1:255" s="70" customFormat="1" ht="37.5" customHeight="1">
      <c r="A32" s="64">
        <v>13030100</v>
      </c>
      <c r="B32" s="65" t="s">
        <v>156</v>
      </c>
      <c r="C32" s="23">
        <v>239000</v>
      </c>
      <c r="D32" s="23">
        <v>146364.17</v>
      </c>
      <c r="E32" s="48">
        <f t="shared" si="1"/>
        <v>61.24023849372385</v>
      </c>
      <c r="F32" s="23"/>
      <c r="G32" s="23"/>
      <c r="H32" s="48">
        <f t="shared" si="2"/>
        <v>0</v>
      </c>
      <c r="I32" s="66">
        <f t="shared" si="3"/>
        <v>239000</v>
      </c>
      <c r="J32" s="67">
        <f t="shared" si="4"/>
        <v>146364.17</v>
      </c>
      <c r="K32" s="68">
        <f t="shared" si="5"/>
        <v>61.24023849372385</v>
      </c>
      <c r="L32" s="167"/>
      <c r="M32" s="69"/>
      <c r="N32" s="69"/>
      <c r="IM32" s="69"/>
      <c r="IN32" s="69"/>
      <c r="IO32" s="69"/>
      <c r="IP32" s="69"/>
      <c r="IQ32" s="69"/>
      <c r="IR32" s="69"/>
      <c r="IS32" s="69"/>
      <c r="IT32" s="69"/>
      <c r="IU32" s="69"/>
    </row>
    <row r="33" spans="1:255" s="70" customFormat="1" ht="35.25" customHeight="1">
      <c r="A33" s="64">
        <v>13030200</v>
      </c>
      <c r="B33" s="65" t="s">
        <v>29</v>
      </c>
      <c r="C33" s="23">
        <v>20000</v>
      </c>
      <c r="D33" s="23">
        <v>8375.78</v>
      </c>
      <c r="E33" s="48">
        <f t="shared" si="1"/>
        <v>41.8789</v>
      </c>
      <c r="F33" s="23"/>
      <c r="G33" s="23"/>
      <c r="H33" s="48">
        <f t="shared" si="2"/>
        <v>0</v>
      </c>
      <c r="I33" s="66">
        <f t="shared" si="3"/>
        <v>20000</v>
      </c>
      <c r="J33" s="67">
        <f t="shared" si="4"/>
        <v>8375.78</v>
      </c>
      <c r="K33" s="68">
        <f t="shared" si="5"/>
        <v>41.8789</v>
      </c>
      <c r="L33" s="167"/>
      <c r="M33" s="69"/>
      <c r="N33" s="69"/>
      <c r="IM33" s="69"/>
      <c r="IN33" s="69"/>
      <c r="IO33" s="69"/>
      <c r="IP33" s="69"/>
      <c r="IQ33" s="69"/>
      <c r="IR33" s="69"/>
      <c r="IS33" s="69"/>
      <c r="IT33" s="69"/>
      <c r="IU33" s="69"/>
    </row>
    <row r="34" spans="1:255" s="27" customFormat="1" ht="24.75" customHeight="1">
      <c r="A34" s="24">
        <v>14000000</v>
      </c>
      <c r="B34" s="25" t="s">
        <v>10</v>
      </c>
      <c r="C34" s="14">
        <f>C39+C36+C38</f>
        <v>139634700</v>
      </c>
      <c r="D34" s="14">
        <f>D39+D36+D38</f>
        <v>70492076.73</v>
      </c>
      <c r="E34" s="45">
        <f t="shared" si="1"/>
        <v>50.48320849330432</v>
      </c>
      <c r="F34" s="14"/>
      <c r="G34" s="14"/>
      <c r="H34" s="45">
        <f t="shared" si="2"/>
        <v>0</v>
      </c>
      <c r="I34" s="59">
        <f t="shared" si="3"/>
        <v>139634700</v>
      </c>
      <c r="J34" s="60">
        <f t="shared" si="4"/>
        <v>70492076.73</v>
      </c>
      <c r="K34" s="61">
        <f t="shared" si="5"/>
        <v>50.48320849330432</v>
      </c>
      <c r="L34" s="167"/>
      <c r="M34" s="26"/>
      <c r="N34" s="26"/>
      <c r="IM34" s="26"/>
      <c r="IN34" s="26"/>
      <c r="IO34" s="26"/>
      <c r="IP34" s="26"/>
      <c r="IQ34" s="26"/>
      <c r="IR34" s="26"/>
      <c r="IS34" s="26"/>
      <c r="IT34" s="26"/>
      <c r="IU34" s="26"/>
    </row>
    <row r="35" spans="1:255" s="27" customFormat="1" ht="31.5" customHeight="1">
      <c r="A35" s="24">
        <v>14020000</v>
      </c>
      <c r="B35" s="25" t="s">
        <v>130</v>
      </c>
      <c r="C35" s="11">
        <f>C36</f>
        <v>12350000</v>
      </c>
      <c r="D35" s="11">
        <f>D36</f>
        <v>6741432.68</v>
      </c>
      <c r="E35" s="47">
        <f t="shared" si="1"/>
        <v>54.58649943319838</v>
      </c>
      <c r="F35" s="14"/>
      <c r="G35" s="14"/>
      <c r="H35" s="45">
        <f t="shared" si="2"/>
        <v>0</v>
      </c>
      <c r="I35" s="59">
        <f t="shared" si="3"/>
        <v>12350000</v>
      </c>
      <c r="J35" s="60">
        <f t="shared" si="4"/>
        <v>6741432.68</v>
      </c>
      <c r="K35" s="61">
        <f t="shared" si="5"/>
        <v>54.58649943319838</v>
      </c>
      <c r="L35" s="167"/>
      <c r="M35" s="26"/>
      <c r="N35" s="26"/>
      <c r="IM35" s="26"/>
      <c r="IN35" s="26"/>
      <c r="IO35" s="26"/>
      <c r="IP35" s="26"/>
      <c r="IQ35" s="26"/>
      <c r="IR35" s="26"/>
      <c r="IS35" s="26"/>
      <c r="IT35" s="26"/>
      <c r="IU35" s="26"/>
    </row>
    <row r="36" spans="1:255" s="70" customFormat="1" ht="24.75" customHeight="1">
      <c r="A36" s="64">
        <v>14021900</v>
      </c>
      <c r="B36" s="83" t="s">
        <v>127</v>
      </c>
      <c r="C36" s="23">
        <v>12350000</v>
      </c>
      <c r="D36" s="23">
        <v>6741432.68</v>
      </c>
      <c r="E36" s="48">
        <f t="shared" si="1"/>
        <v>54.58649943319838</v>
      </c>
      <c r="F36" s="23"/>
      <c r="G36" s="23"/>
      <c r="H36" s="48">
        <f t="shared" si="2"/>
        <v>0</v>
      </c>
      <c r="I36" s="66">
        <f t="shared" si="3"/>
        <v>12350000</v>
      </c>
      <c r="J36" s="67">
        <f t="shared" si="4"/>
        <v>6741432.68</v>
      </c>
      <c r="K36" s="68">
        <f t="shared" si="5"/>
        <v>54.58649943319838</v>
      </c>
      <c r="L36" s="167"/>
      <c r="M36" s="69"/>
      <c r="N36" s="69"/>
      <c r="IM36" s="69"/>
      <c r="IN36" s="69"/>
      <c r="IO36" s="69"/>
      <c r="IP36" s="69"/>
      <c r="IQ36" s="69"/>
      <c r="IR36" s="69"/>
      <c r="IS36" s="69"/>
      <c r="IT36" s="69"/>
      <c r="IU36" s="69"/>
    </row>
    <row r="37" spans="1:255" s="27" customFormat="1" ht="42.75">
      <c r="A37" s="24">
        <v>14030000</v>
      </c>
      <c r="B37" s="25" t="s">
        <v>129</v>
      </c>
      <c r="C37" s="14">
        <f>C38</f>
        <v>52650000</v>
      </c>
      <c r="D37" s="14">
        <f>D38</f>
        <v>23294771.56</v>
      </c>
      <c r="E37" s="45">
        <f t="shared" si="1"/>
        <v>44.24458036087369</v>
      </c>
      <c r="F37" s="14"/>
      <c r="G37" s="14"/>
      <c r="H37" s="45">
        <f t="shared" si="2"/>
        <v>0</v>
      </c>
      <c r="I37" s="59">
        <f t="shared" si="3"/>
        <v>52650000</v>
      </c>
      <c r="J37" s="60">
        <f t="shared" si="4"/>
        <v>23294771.56</v>
      </c>
      <c r="K37" s="61">
        <f t="shared" si="5"/>
        <v>44.24458036087369</v>
      </c>
      <c r="L37" s="167"/>
      <c r="M37" s="26"/>
      <c r="N37" s="26"/>
      <c r="IM37" s="26"/>
      <c r="IN37" s="26"/>
      <c r="IO37" s="26"/>
      <c r="IP37" s="26"/>
      <c r="IQ37" s="26"/>
      <c r="IR37" s="26"/>
      <c r="IS37" s="26"/>
      <c r="IT37" s="26"/>
      <c r="IU37" s="26"/>
    </row>
    <row r="38" spans="1:255" s="70" customFormat="1" ht="24.75" customHeight="1">
      <c r="A38" s="64">
        <v>14031900</v>
      </c>
      <c r="B38" s="83" t="s">
        <v>127</v>
      </c>
      <c r="C38" s="23">
        <v>52650000</v>
      </c>
      <c r="D38" s="23">
        <v>23294771.56</v>
      </c>
      <c r="E38" s="48">
        <f t="shared" si="1"/>
        <v>44.24458036087369</v>
      </c>
      <c r="F38" s="23"/>
      <c r="G38" s="23"/>
      <c r="H38" s="48">
        <f t="shared" si="2"/>
        <v>0</v>
      </c>
      <c r="I38" s="66">
        <f t="shared" si="3"/>
        <v>52650000</v>
      </c>
      <c r="J38" s="67">
        <f t="shared" si="4"/>
        <v>23294771.56</v>
      </c>
      <c r="K38" s="68">
        <f t="shared" si="5"/>
        <v>44.24458036087369</v>
      </c>
      <c r="L38" s="167"/>
      <c r="M38" s="69"/>
      <c r="N38" s="69"/>
      <c r="IM38" s="69"/>
      <c r="IN38" s="69"/>
      <c r="IO38" s="69"/>
      <c r="IP38" s="69"/>
      <c r="IQ38" s="69"/>
      <c r="IR38" s="69"/>
      <c r="IS38" s="69"/>
      <c r="IT38" s="69"/>
      <c r="IU38" s="69"/>
    </row>
    <row r="39" spans="1:255" s="27" customFormat="1" ht="42.75">
      <c r="A39" s="24">
        <v>14040000</v>
      </c>
      <c r="B39" s="25" t="s">
        <v>30</v>
      </c>
      <c r="C39" s="14">
        <v>74634700</v>
      </c>
      <c r="D39" s="14">
        <v>40455872.49</v>
      </c>
      <c r="E39" s="45">
        <f t="shared" si="1"/>
        <v>54.2051786769425</v>
      </c>
      <c r="F39" s="14"/>
      <c r="G39" s="14"/>
      <c r="H39" s="45">
        <f t="shared" si="2"/>
        <v>0</v>
      </c>
      <c r="I39" s="59">
        <f t="shared" si="3"/>
        <v>74634700</v>
      </c>
      <c r="J39" s="60">
        <f t="shared" si="4"/>
        <v>40455872.49</v>
      </c>
      <c r="K39" s="61">
        <f t="shared" si="5"/>
        <v>54.2051786769425</v>
      </c>
      <c r="L39" s="167"/>
      <c r="M39" s="26"/>
      <c r="N39" s="26"/>
      <c r="IM39" s="26"/>
      <c r="IN39" s="26"/>
      <c r="IO39" s="26"/>
      <c r="IP39" s="26"/>
      <c r="IQ39" s="26"/>
      <c r="IR39" s="26"/>
      <c r="IS39" s="26"/>
      <c r="IT39" s="26"/>
      <c r="IU39" s="26"/>
    </row>
    <row r="40" spans="1:255" s="27" customFormat="1" ht="24.75" customHeight="1">
      <c r="A40" s="24">
        <v>18000000</v>
      </c>
      <c r="B40" s="25" t="s">
        <v>111</v>
      </c>
      <c r="C40" s="14">
        <f>C41+C52+C57</f>
        <v>483166000</v>
      </c>
      <c r="D40" s="14">
        <f>D41+D52+D57+D55</f>
        <v>201523901</v>
      </c>
      <c r="E40" s="45">
        <f t="shared" si="1"/>
        <v>41.70904016424997</v>
      </c>
      <c r="F40" s="14"/>
      <c r="G40" s="14"/>
      <c r="H40" s="45">
        <f t="shared" si="2"/>
        <v>0</v>
      </c>
      <c r="I40" s="59">
        <f t="shared" si="3"/>
        <v>483166000</v>
      </c>
      <c r="J40" s="60">
        <f t="shared" si="4"/>
        <v>201523901</v>
      </c>
      <c r="K40" s="61">
        <f t="shared" si="5"/>
        <v>41.70904016424997</v>
      </c>
      <c r="L40" s="167"/>
      <c r="M40" s="26"/>
      <c r="N40" s="26"/>
      <c r="IM40" s="26"/>
      <c r="IN40" s="26"/>
      <c r="IO40" s="26"/>
      <c r="IP40" s="26"/>
      <c r="IQ40" s="26"/>
      <c r="IR40" s="26"/>
      <c r="IS40" s="26"/>
      <c r="IT40" s="26"/>
      <c r="IU40" s="26"/>
    </row>
    <row r="41" spans="1:255" s="27" customFormat="1" ht="24.75" customHeight="1">
      <c r="A41" s="24" t="s">
        <v>31</v>
      </c>
      <c r="B41" s="25" t="s">
        <v>112</v>
      </c>
      <c r="C41" s="14">
        <f>C42+C43+C45+C46+C47+C48+C49+C50+C51+C44</f>
        <v>208018900</v>
      </c>
      <c r="D41" s="14">
        <f>D42+D43+D45+D46+D47+D48+D49+D50+D51+D44</f>
        <v>83338309.55</v>
      </c>
      <c r="E41" s="45">
        <f t="shared" si="1"/>
        <v>40.06285464926504</v>
      </c>
      <c r="F41" s="14"/>
      <c r="G41" s="14"/>
      <c r="H41" s="45">
        <f t="shared" si="2"/>
        <v>0</v>
      </c>
      <c r="I41" s="59">
        <f t="shared" si="3"/>
        <v>208018900</v>
      </c>
      <c r="J41" s="60">
        <f t="shared" si="4"/>
        <v>83338309.55</v>
      </c>
      <c r="K41" s="61">
        <f t="shared" si="5"/>
        <v>40.06285464926504</v>
      </c>
      <c r="L41" s="167"/>
      <c r="M41" s="26"/>
      <c r="N41" s="26"/>
      <c r="IM41" s="26"/>
      <c r="IN41" s="26"/>
      <c r="IO41" s="26"/>
      <c r="IP41" s="26"/>
      <c r="IQ41" s="26"/>
      <c r="IR41" s="26"/>
      <c r="IS41" s="26"/>
      <c r="IT41" s="26"/>
      <c r="IU41" s="26"/>
    </row>
    <row r="42" spans="1:255" s="70" customFormat="1" ht="60">
      <c r="A42" s="64" t="s">
        <v>32</v>
      </c>
      <c r="B42" s="65" t="s">
        <v>34</v>
      </c>
      <c r="C42" s="23">
        <v>140400</v>
      </c>
      <c r="D42" s="23">
        <v>72377.63</v>
      </c>
      <c r="E42" s="48">
        <f t="shared" si="1"/>
        <v>51.55101851851852</v>
      </c>
      <c r="F42" s="23"/>
      <c r="G42" s="23"/>
      <c r="H42" s="48">
        <f t="shared" si="2"/>
        <v>0</v>
      </c>
      <c r="I42" s="66">
        <f t="shared" si="3"/>
        <v>140400</v>
      </c>
      <c r="J42" s="67">
        <f t="shared" si="4"/>
        <v>72377.63</v>
      </c>
      <c r="K42" s="68">
        <f t="shared" si="5"/>
        <v>51.55101851851852</v>
      </c>
      <c r="L42" s="167"/>
      <c r="M42" s="69"/>
      <c r="N42" s="69"/>
      <c r="IM42" s="69"/>
      <c r="IN42" s="69"/>
      <c r="IO42" s="69"/>
      <c r="IP42" s="69"/>
      <c r="IQ42" s="69"/>
      <c r="IR42" s="69"/>
      <c r="IS42" s="69"/>
      <c r="IT42" s="69"/>
      <c r="IU42" s="69"/>
    </row>
    <row r="43" spans="1:255" s="70" customFormat="1" ht="60">
      <c r="A43" s="64" t="s">
        <v>33</v>
      </c>
      <c r="B43" s="65" t="s">
        <v>35</v>
      </c>
      <c r="C43" s="23">
        <v>2186000</v>
      </c>
      <c r="D43" s="23">
        <v>812012.74</v>
      </c>
      <c r="E43" s="48">
        <f t="shared" si="1"/>
        <v>37.146053979871915</v>
      </c>
      <c r="F43" s="23"/>
      <c r="G43" s="23"/>
      <c r="H43" s="48">
        <f t="shared" si="2"/>
        <v>0</v>
      </c>
      <c r="I43" s="66">
        <f t="shared" si="3"/>
        <v>2186000</v>
      </c>
      <c r="J43" s="67">
        <f t="shared" si="4"/>
        <v>812012.74</v>
      </c>
      <c r="K43" s="68">
        <f t="shared" si="5"/>
        <v>37.146053979871915</v>
      </c>
      <c r="L43" s="167"/>
      <c r="M43" s="69"/>
      <c r="N43" s="69"/>
      <c r="IM43" s="69"/>
      <c r="IN43" s="69"/>
      <c r="IO43" s="69"/>
      <c r="IP43" s="69"/>
      <c r="IQ43" s="69"/>
      <c r="IR43" s="69"/>
      <c r="IS43" s="69"/>
      <c r="IT43" s="69"/>
      <c r="IU43" s="69"/>
    </row>
    <row r="44" spans="1:255" s="70" customFormat="1" ht="60">
      <c r="A44" s="64" t="s">
        <v>36</v>
      </c>
      <c r="B44" s="65" t="s">
        <v>38</v>
      </c>
      <c r="C44" s="23">
        <v>784700</v>
      </c>
      <c r="D44" s="23">
        <v>485958.74</v>
      </c>
      <c r="E44" s="48">
        <f t="shared" si="1"/>
        <v>61.92923919969415</v>
      </c>
      <c r="F44" s="23"/>
      <c r="G44" s="23"/>
      <c r="H44" s="48">
        <f t="shared" si="2"/>
        <v>0</v>
      </c>
      <c r="I44" s="66">
        <f t="shared" si="3"/>
        <v>784700</v>
      </c>
      <c r="J44" s="67">
        <f t="shared" si="4"/>
        <v>485958.74</v>
      </c>
      <c r="K44" s="68">
        <f t="shared" si="5"/>
        <v>61.92923919969415</v>
      </c>
      <c r="L44" s="167"/>
      <c r="M44" s="69"/>
      <c r="N44" s="69"/>
      <c r="IM44" s="69"/>
      <c r="IN44" s="69"/>
      <c r="IO44" s="69"/>
      <c r="IP44" s="69"/>
      <c r="IQ44" s="69"/>
      <c r="IR44" s="69"/>
      <c r="IS44" s="69"/>
      <c r="IT44" s="69"/>
      <c r="IU44" s="69"/>
    </row>
    <row r="45" spans="1:255" s="70" customFormat="1" ht="60">
      <c r="A45" s="64" t="s">
        <v>37</v>
      </c>
      <c r="B45" s="65" t="s">
        <v>39</v>
      </c>
      <c r="C45" s="23">
        <v>11835500</v>
      </c>
      <c r="D45" s="23">
        <v>5220992.18</v>
      </c>
      <c r="E45" s="48">
        <f t="shared" si="1"/>
        <v>44.11298365088082</v>
      </c>
      <c r="F45" s="23"/>
      <c r="G45" s="23"/>
      <c r="H45" s="48">
        <f t="shared" si="2"/>
        <v>0</v>
      </c>
      <c r="I45" s="66">
        <f t="shared" si="3"/>
        <v>11835500</v>
      </c>
      <c r="J45" s="67">
        <f t="shared" si="4"/>
        <v>5220992.18</v>
      </c>
      <c r="K45" s="68">
        <f t="shared" si="5"/>
        <v>44.11298365088082</v>
      </c>
      <c r="L45" s="167"/>
      <c r="M45" s="69"/>
      <c r="N45" s="69"/>
      <c r="IM45" s="69"/>
      <c r="IN45" s="69"/>
      <c r="IO45" s="69"/>
      <c r="IP45" s="69"/>
      <c r="IQ45" s="69"/>
      <c r="IR45" s="69"/>
      <c r="IS45" s="69"/>
      <c r="IT45" s="69"/>
      <c r="IU45" s="69"/>
    </row>
    <row r="46" spans="1:255" s="70" customFormat="1" ht="24.75" customHeight="1">
      <c r="A46" s="64">
        <v>18010500</v>
      </c>
      <c r="B46" s="65" t="s">
        <v>40</v>
      </c>
      <c r="C46" s="23">
        <v>73877900</v>
      </c>
      <c r="D46" s="23">
        <v>26602666.63</v>
      </c>
      <c r="E46" s="48">
        <f t="shared" si="1"/>
        <v>36.00896429108028</v>
      </c>
      <c r="F46" s="23"/>
      <c r="G46" s="23"/>
      <c r="H46" s="48">
        <f t="shared" si="2"/>
        <v>0</v>
      </c>
      <c r="I46" s="66">
        <f t="shared" si="3"/>
        <v>73877900</v>
      </c>
      <c r="J46" s="67">
        <f t="shared" si="4"/>
        <v>26602666.63</v>
      </c>
      <c r="K46" s="68">
        <f t="shared" si="5"/>
        <v>36.00896429108028</v>
      </c>
      <c r="L46" s="167"/>
      <c r="M46" s="69"/>
      <c r="N46" s="69"/>
      <c r="IM46" s="69"/>
      <c r="IN46" s="69"/>
      <c r="IO46" s="69"/>
      <c r="IP46" s="69"/>
      <c r="IQ46" s="69"/>
      <c r="IR46" s="69"/>
      <c r="IS46" s="69"/>
      <c r="IT46" s="69"/>
      <c r="IU46" s="69"/>
    </row>
    <row r="47" spans="1:255" s="70" customFormat="1" ht="24.75" customHeight="1">
      <c r="A47" s="64">
        <v>18010600</v>
      </c>
      <c r="B47" s="65" t="s">
        <v>41</v>
      </c>
      <c r="C47" s="23">
        <v>96915000</v>
      </c>
      <c r="D47" s="23">
        <v>41930222.79</v>
      </c>
      <c r="E47" s="48">
        <f t="shared" si="1"/>
        <v>43.264946386008354</v>
      </c>
      <c r="F47" s="23"/>
      <c r="G47" s="23"/>
      <c r="H47" s="48">
        <f t="shared" si="2"/>
        <v>0</v>
      </c>
      <c r="I47" s="66">
        <f t="shared" si="3"/>
        <v>96915000</v>
      </c>
      <c r="J47" s="67">
        <f t="shared" si="4"/>
        <v>41930222.79</v>
      </c>
      <c r="K47" s="68">
        <f t="shared" si="5"/>
        <v>43.264946386008354</v>
      </c>
      <c r="L47" s="167"/>
      <c r="M47" s="69"/>
      <c r="N47" s="69"/>
      <c r="IM47" s="69"/>
      <c r="IN47" s="69"/>
      <c r="IO47" s="69"/>
      <c r="IP47" s="69"/>
      <c r="IQ47" s="69"/>
      <c r="IR47" s="69"/>
      <c r="IS47" s="69"/>
      <c r="IT47" s="69"/>
      <c r="IU47" s="69"/>
    </row>
    <row r="48" spans="1:255" s="70" customFormat="1" ht="24.75" customHeight="1">
      <c r="A48" s="64">
        <v>18010700</v>
      </c>
      <c r="B48" s="65" t="s">
        <v>42</v>
      </c>
      <c r="C48" s="23">
        <v>6100000</v>
      </c>
      <c r="D48" s="23">
        <v>1846807.12</v>
      </c>
      <c r="E48" s="48">
        <f t="shared" si="1"/>
        <v>30.275526557377052</v>
      </c>
      <c r="F48" s="23"/>
      <c r="G48" s="23"/>
      <c r="H48" s="48">
        <f t="shared" si="2"/>
        <v>0</v>
      </c>
      <c r="I48" s="66">
        <f t="shared" si="3"/>
        <v>6100000</v>
      </c>
      <c r="J48" s="67">
        <f t="shared" si="4"/>
        <v>1846807.12</v>
      </c>
      <c r="K48" s="68">
        <f t="shared" si="5"/>
        <v>30.275526557377052</v>
      </c>
      <c r="L48" s="167"/>
      <c r="M48" s="69"/>
      <c r="N48" s="69"/>
      <c r="IM48" s="69"/>
      <c r="IN48" s="69"/>
      <c r="IO48" s="69"/>
      <c r="IP48" s="69"/>
      <c r="IQ48" s="69"/>
      <c r="IR48" s="69"/>
      <c r="IS48" s="69"/>
      <c r="IT48" s="69"/>
      <c r="IU48" s="69"/>
    </row>
    <row r="49" spans="1:255" s="70" customFormat="1" ht="24.75" customHeight="1">
      <c r="A49" s="64">
        <v>18010900</v>
      </c>
      <c r="B49" s="65" t="s">
        <v>43</v>
      </c>
      <c r="C49" s="23">
        <v>15079400</v>
      </c>
      <c r="D49" s="23">
        <v>5763314.29</v>
      </c>
      <c r="E49" s="48">
        <f t="shared" si="1"/>
        <v>38.21978520365531</v>
      </c>
      <c r="F49" s="23"/>
      <c r="G49" s="23"/>
      <c r="H49" s="48">
        <f t="shared" si="2"/>
        <v>0</v>
      </c>
      <c r="I49" s="66">
        <f t="shared" si="3"/>
        <v>15079400</v>
      </c>
      <c r="J49" s="67">
        <f t="shared" si="4"/>
        <v>5763314.29</v>
      </c>
      <c r="K49" s="68">
        <f t="shared" si="5"/>
        <v>38.21978520365531</v>
      </c>
      <c r="L49" s="167">
        <v>4</v>
      </c>
      <c r="M49" s="69"/>
      <c r="N49" s="69"/>
      <c r="IM49" s="69"/>
      <c r="IN49" s="69"/>
      <c r="IO49" s="69"/>
      <c r="IP49" s="69"/>
      <c r="IQ49" s="69"/>
      <c r="IR49" s="69"/>
      <c r="IS49" s="69"/>
      <c r="IT49" s="69"/>
      <c r="IU49" s="69"/>
    </row>
    <row r="50" spans="1:255" s="70" customFormat="1" ht="24.75" customHeight="1">
      <c r="A50" s="64">
        <v>18011000</v>
      </c>
      <c r="B50" s="65" t="s">
        <v>44</v>
      </c>
      <c r="C50" s="23">
        <v>300000</v>
      </c>
      <c r="D50" s="23">
        <v>223749.99</v>
      </c>
      <c r="E50" s="48">
        <f t="shared" si="1"/>
        <v>74.58332999999999</v>
      </c>
      <c r="F50" s="23"/>
      <c r="G50" s="23"/>
      <c r="H50" s="48">
        <f t="shared" si="2"/>
        <v>0</v>
      </c>
      <c r="I50" s="66">
        <f t="shared" si="3"/>
        <v>300000</v>
      </c>
      <c r="J50" s="67">
        <f t="shared" si="4"/>
        <v>223749.99</v>
      </c>
      <c r="K50" s="68">
        <f t="shared" si="5"/>
        <v>74.58332999999999</v>
      </c>
      <c r="L50" s="167"/>
      <c r="M50" s="69"/>
      <c r="N50" s="69"/>
      <c r="IM50" s="69"/>
      <c r="IN50" s="69"/>
      <c r="IO50" s="69"/>
      <c r="IP50" s="69"/>
      <c r="IQ50" s="69"/>
      <c r="IR50" s="69"/>
      <c r="IS50" s="69"/>
      <c r="IT50" s="69"/>
      <c r="IU50" s="69"/>
    </row>
    <row r="51" spans="1:255" s="70" customFormat="1" ht="24.75" customHeight="1">
      <c r="A51" s="64">
        <v>18011100</v>
      </c>
      <c r="B51" s="65" t="s">
        <v>45</v>
      </c>
      <c r="C51" s="23">
        <v>800000</v>
      </c>
      <c r="D51" s="23">
        <v>380207.44</v>
      </c>
      <c r="E51" s="48">
        <f t="shared" si="1"/>
        <v>47.52593</v>
      </c>
      <c r="F51" s="23"/>
      <c r="G51" s="23"/>
      <c r="H51" s="48">
        <f t="shared" si="2"/>
        <v>0</v>
      </c>
      <c r="I51" s="66">
        <f t="shared" si="3"/>
        <v>800000</v>
      </c>
      <c r="J51" s="67">
        <f t="shared" si="4"/>
        <v>380207.44</v>
      </c>
      <c r="K51" s="68">
        <f t="shared" si="5"/>
        <v>47.52593</v>
      </c>
      <c r="L51" s="167"/>
      <c r="M51" s="69"/>
      <c r="N51" s="69"/>
      <c r="IM51" s="69"/>
      <c r="IN51" s="69"/>
      <c r="IO51" s="69"/>
      <c r="IP51" s="69"/>
      <c r="IQ51" s="69"/>
      <c r="IR51" s="69"/>
      <c r="IS51" s="69"/>
      <c r="IT51" s="69"/>
      <c r="IU51" s="69"/>
    </row>
    <row r="52" spans="1:255" s="70" customFormat="1" ht="24.75" customHeight="1">
      <c r="A52" s="64">
        <v>18030000</v>
      </c>
      <c r="B52" s="65" t="s">
        <v>48</v>
      </c>
      <c r="C52" s="23">
        <f>C53+C54</f>
        <v>792400</v>
      </c>
      <c r="D52" s="23">
        <f>D53+D54</f>
        <v>317777.36</v>
      </c>
      <c r="E52" s="48">
        <f t="shared" si="1"/>
        <v>40.103149924280665</v>
      </c>
      <c r="F52" s="23"/>
      <c r="G52" s="23"/>
      <c r="H52" s="48">
        <f t="shared" si="2"/>
        <v>0</v>
      </c>
      <c r="I52" s="66">
        <f t="shared" si="3"/>
        <v>792400</v>
      </c>
      <c r="J52" s="67">
        <f t="shared" si="4"/>
        <v>317777.36</v>
      </c>
      <c r="K52" s="68">
        <f t="shared" si="5"/>
        <v>40.103149924280665</v>
      </c>
      <c r="L52" s="167"/>
      <c r="M52" s="69"/>
      <c r="N52" s="69"/>
      <c r="IM52" s="69"/>
      <c r="IN52" s="69"/>
      <c r="IO52" s="69"/>
      <c r="IP52" s="69"/>
      <c r="IQ52" s="69"/>
      <c r="IR52" s="69"/>
      <c r="IS52" s="69"/>
      <c r="IT52" s="69"/>
      <c r="IU52" s="69"/>
    </row>
    <row r="53" spans="1:255" s="70" customFormat="1" ht="24.75" customHeight="1">
      <c r="A53" s="64">
        <v>18030100</v>
      </c>
      <c r="B53" s="65" t="s">
        <v>46</v>
      </c>
      <c r="C53" s="23">
        <v>713200</v>
      </c>
      <c r="D53" s="23">
        <v>268576.14</v>
      </c>
      <c r="E53" s="48">
        <f t="shared" si="1"/>
        <v>37.65789960740326</v>
      </c>
      <c r="F53" s="23"/>
      <c r="G53" s="23"/>
      <c r="H53" s="48">
        <f t="shared" si="2"/>
        <v>0</v>
      </c>
      <c r="I53" s="66">
        <f t="shared" si="3"/>
        <v>713200</v>
      </c>
      <c r="J53" s="67">
        <f t="shared" si="4"/>
        <v>268576.14</v>
      </c>
      <c r="K53" s="68">
        <f t="shared" si="5"/>
        <v>37.65789960740326</v>
      </c>
      <c r="L53" s="167"/>
      <c r="M53" s="69"/>
      <c r="N53" s="69"/>
      <c r="IM53" s="69"/>
      <c r="IN53" s="69"/>
      <c r="IO53" s="69"/>
      <c r="IP53" s="69"/>
      <c r="IQ53" s="69"/>
      <c r="IR53" s="69"/>
      <c r="IS53" s="69"/>
      <c r="IT53" s="69"/>
      <c r="IU53" s="69"/>
    </row>
    <row r="54" spans="1:255" s="70" customFormat="1" ht="24.75" customHeight="1">
      <c r="A54" s="64">
        <v>18030200</v>
      </c>
      <c r="B54" s="65" t="s">
        <v>47</v>
      </c>
      <c r="C54" s="23">
        <v>79200</v>
      </c>
      <c r="D54" s="23">
        <v>49201.22</v>
      </c>
      <c r="E54" s="48">
        <f t="shared" si="1"/>
        <v>62.12275252525252</v>
      </c>
      <c r="F54" s="23"/>
      <c r="G54" s="23"/>
      <c r="H54" s="48">
        <f t="shared" si="2"/>
        <v>0</v>
      </c>
      <c r="I54" s="66">
        <f t="shared" si="3"/>
        <v>79200</v>
      </c>
      <c r="J54" s="67">
        <f t="shared" si="4"/>
        <v>49201.22</v>
      </c>
      <c r="K54" s="68">
        <f t="shared" si="5"/>
        <v>62.12275252525252</v>
      </c>
      <c r="L54" s="167"/>
      <c r="M54" s="69"/>
      <c r="N54" s="69"/>
      <c r="IM54" s="69"/>
      <c r="IN54" s="69"/>
      <c r="IO54" s="69"/>
      <c r="IP54" s="69"/>
      <c r="IQ54" s="69"/>
      <c r="IR54" s="69"/>
      <c r="IS54" s="69"/>
      <c r="IT54" s="69"/>
      <c r="IU54" s="69"/>
    </row>
    <row r="55" spans="1:255" s="135" customFormat="1" ht="24.75" customHeight="1" hidden="1">
      <c r="A55" s="115" t="s">
        <v>187</v>
      </c>
      <c r="B55" s="129" t="s">
        <v>185</v>
      </c>
      <c r="C55" s="14"/>
      <c r="D55" s="116">
        <f>D56</f>
        <v>0</v>
      </c>
      <c r="E55" s="130">
        <f t="shared" si="1"/>
        <v>0</v>
      </c>
      <c r="F55" s="116"/>
      <c r="G55" s="116"/>
      <c r="H55" s="130">
        <f t="shared" si="2"/>
        <v>0</v>
      </c>
      <c r="I55" s="131">
        <f t="shared" si="3"/>
        <v>0</v>
      </c>
      <c r="J55" s="132">
        <f t="shared" si="4"/>
        <v>0</v>
      </c>
      <c r="K55" s="133">
        <f t="shared" si="5"/>
        <v>0</v>
      </c>
      <c r="L55" s="167"/>
      <c r="M55" s="134"/>
      <c r="N55" s="134"/>
      <c r="IM55" s="134"/>
      <c r="IN55" s="134"/>
      <c r="IO55" s="134"/>
      <c r="IP55" s="134"/>
      <c r="IQ55" s="134"/>
      <c r="IR55" s="134"/>
      <c r="IS55" s="134"/>
      <c r="IT55" s="134"/>
      <c r="IU55" s="134"/>
    </row>
    <row r="56" spans="1:255" s="90" customFormat="1" ht="24.75" customHeight="1" hidden="1">
      <c r="A56" s="119" t="s">
        <v>188</v>
      </c>
      <c r="B56" s="120" t="s">
        <v>186</v>
      </c>
      <c r="C56" s="23"/>
      <c r="D56" s="92"/>
      <c r="E56" s="93">
        <f t="shared" si="1"/>
        <v>0</v>
      </c>
      <c r="F56" s="92"/>
      <c r="G56" s="92"/>
      <c r="H56" s="93">
        <f t="shared" si="2"/>
        <v>0</v>
      </c>
      <c r="I56" s="86">
        <f t="shared" si="3"/>
        <v>0</v>
      </c>
      <c r="J56" s="87">
        <f t="shared" si="4"/>
        <v>0</v>
      </c>
      <c r="K56" s="88">
        <f t="shared" si="5"/>
        <v>0</v>
      </c>
      <c r="L56" s="167"/>
      <c r="M56" s="89"/>
      <c r="N56" s="89"/>
      <c r="IM56" s="89"/>
      <c r="IN56" s="89"/>
      <c r="IO56" s="89"/>
      <c r="IP56" s="89"/>
      <c r="IQ56" s="89"/>
      <c r="IR56" s="89"/>
      <c r="IS56" s="89"/>
      <c r="IT56" s="89"/>
      <c r="IU56" s="89"/>
    </row>
    <row r="57" spans="1:255" s="27" customFormat="1" ht="24.75" customHeight="1">
      <c r="A57" s="24" t="s">
        <v>49</v>
      </c>
      <c r="B57" s="25" t="s">
        <v>50</v>
      </c>
      <c r="C57" s="14">
        <f>C58+C59+C60</f>
        <v>274354700</v>
      </c>
      <c r="D57" s="14">
        <f>D58+D59+D60</f>
        <v>117867814.08999999</v>
      </c>
      <c r="E57" s="45">
        <f t="shared" si="1"/>
        <v>42.961835204572765</v>
      </c>
      <c r="F57" s="14"/>
      <c r="G57" s="14"/>
      <c r="H57" s="45">
        <f t="shared" si="2"/>
        <v>0</v>
      </c>
      <c r="I57" s="59">
        <f t="shared" si="3"/>
        <v>274354700</v>
      </c>
      <c r="J57" s="60">
        <f t="shared" si="4"/>
        <v>117867814.08999999</v>
      </c>
      <c r="K57" s="61">
        <f t="shared" si="5"/>
        <v>42.961835204572765</v>
      </c>
      <c r="L57" s="167"/>
      <c r="M57" s="26"/>
      <c r="N57" s="26"/>
      <c r="IM57" s="26"/>
      <c r="IN57" s="26"/>
      <c r="IO57" s="26"/>
      <c r="IP57" s="26"/>
      <c r="IQ57" s="26"/>
      <c r="IR57" s="26"/>
      <c r="IS57" s="26"/>
      <c r="IT57" s="26"/>
      <c r="IU57" s="26"/>
    </row>
    <row r="58" spans="1:255" s="70" customFormat="1" ht="24.75" customHeight="1">
      <c r="A58" s="64" t="s">
        <v>51</v>
      </c>
      <c r="B58" s="65" t="s">
        <v>52</v>
      </c>
      <c r="C58" s="23">
        <v>49261000</v>
      </c>
      <c r="D58" s="23">
        <v>21097495.4</v>
      </c>
      <c r="E58" s="48">
        <f t="shared" si="1"/>
        <v>42.8279884695804</v>
      </c>
      <c r="F58" s="23"/>
      <c r="G58" s="23"/>
      <c r="H58" s="48">
        <f t="shared" si="2"/>
        <v>0</v>
      </c>
      <c r="I58" s="66">
        <f t="shared" si="3"/>
        <v>49261000</v>
      </c>
      <c r="J58" s="67">
        <f t="shared" si="4"/>
        <v>21097495.4</v>
      </c>
      <c r="K58" s="68">
        <f t="shared" si="5"/>
        <v>42.8279884695804</v>
      </c>
      <c r="L58" s="167"/>
      <c r="M58" s="69"/>
      <c r="N58" s="69"/>
      <c r="IM58" s="69"/>
      <c r="IN58" s="69"/>
      <c r="IO58" s="69"/>
      <c r="IP58" s="69"/>
      <c r="IQ58" s="69"/>
      <c r="IR58" s="69"/>
      <c r="IS58" s="69"/>
      <c r="IT58" s="69"/>
      <c r="IU58" s="69"/>
    </row>
    <row r="59" spans="1:255" s="70" customFormat="1" ht="24.75" customHeight="1">
      <c r="A59" s="64" t="s">
        <v>53</v>
      </c>
      <c r="B59" s="65" t="s">
        <v>54</v>
      </c>
      <c r="C59" s="23">
        <v>224515200</v>
      </c>
      <c r="D59" s="23">
        <v>96583036.67</v>
      </c>
      <c r="E59" s="48">
        <f t="shared" si="1"/>
        <v>43.01848457030972</v>
      </c>
      <c r="F59" s="23"/>
      <c r="G59" s="23"/>
      <c r="H59" s="48">
        <f t="shared" si="2"/>
        <v>0</v>
      </c>
      <c r="I59" s="66">
        <f t="shared" si="3"/>
        <v>224515200</v>
      </c>
      <c r="J59" s="67">
        <f t="shared" si="4"/>
        <v>96583036.67</v>
      </c>
      <c r="K59" s="68">
        <f t="shared" si="5"/>
        <v>43.01848457030972</v>
      </c>
      <c r="L59" s="167"/>
      <c r="M59" s="69"/>
      <c r="N59" s="69"/>
      <c r="IM59" s="69"/>
      <c r="IN59" s="69"/>
      <c r="IO59" s="69"/>
      <c r="IP59" s="69"/>
      <c r="IQ59" s="69"/>
      <c r="IR59" s="69"/>
      <c r="IS59" s="69"/>
      <c r="IT59" s="69"/>
      <c r="IU59" s="69"/>
    </row>
    <row r="60" spans="1:255" s="70" customFormat="1" ht="75">
      <c r="A60" s="64">
        <v>18050500</v>
      </c>
      <c r="B60" s="65" t="s">
        <v>113</v>
      </c>
      <c r="C60" s="23">
        <v>578500</v>
      </c>
      <c r="D60" s="23">
        <v>187282.02</v>
      </c>
      <c r="E60" s="48">
        <f t="shared" si="1"/>
        <v>32.37372860847018</v>
      </c>
      <c r="F60" s="23"/>
      <c r="G60" s="23"/>
      <c r="H60" s="48">
        <f t="shared" si="2"/>
        <v>0</v>
      </c>
      <c r="I60" s="66">
        <f t="shared" si="3"/>
        <v>578500</v>
      </c>
      <c r="J60" s="67">
        <f t="shared" si="4"/>
        <v>187282.02</v>
      </c>
      <c r="K60" s="68">
        <f t="shared" si="5"/>
        <v>32.37372860847018</v>
      </c>
      <c r="L60" s="167"/>
      <c r="M60" s="69"/>
      <c r="N60" s="69"/>
      <c r="IM60" s="69"/>
      <c r="IN60" s="69"/>
      <c r="IO60" s="69"/>
      <c r="IP60" s="69"/>
      <c r="IQ60" s="69"/>
      <c r="IR60" s="69"/>
      <c r="IS60" s="69"/>
      <c r="IT60" s="69"/>
      <c r="IU60" s="69"/>
    </row>
    <row r="61" spans="1:255" s="27" customFormat="1" ht="24.75" customHeight="1">
      <c r="A61" s="24">
        <v>19000000</v>
      </c>
      <c r="B61" s="25" t="s">
        <v>5</v>
      </c>
      <c r="C61" s="14">
        <f>C62</f>
        <v>0</v>
      </c>
      <c r="D61" s="14"/>
      <c r="E61" s="45">
        <f t="shared" si="1"/>
        <v>0</v>
      </c>
      <c r="F61" s="14">
        <f>F62</f>
        <v>4218500</v>
      </c>
      <c r="G61" s="14">
        <f>G62</f>
        <v>1932012.72</v>
      </c>
      <c r="H61" s="45">
        <f t="shared" si="2"/>
        <v>45.798571056062585</v>
      </c>
      <c r="I61" s="59">
        <f t="shared" si="3"/>
        <v>4218500</v>
      </c>
      <c r="J61" s="60">
        <f t="shared" si="4"/>
        <v>1932012.72</v>
      </c>
      <c r="K61" s="61">
        <f t="shared" si="5"/>
        <v>45.798571056062585</v>
      </c>
      <c r="L61" s="167"/>
      <c r="M61" s="26"/>
      <c r="N61" s="26"/>
      <c r="IM61" s="26"/>
      <c r="IN61" s="26"/>
      <c r="IO61" s="26"/>
      <c r="IP61" s="26"/>
      <c r="IQ61" s="26"/>
      <c r="IR61" s="26"/>
      <c r="IS61" s="26"/>
      <c r="IT61" s="26"/>
      <c r="IU61" s="26"/>
    </row>
    <row r="62" spans="1:255" s="27" customFormat="1" ht="24.75" customHeight="1">
      <c r="A62" s="24" t="s">
        <v>55</v>
      </c>
      <c r="B62" s="25" t="s">
        <v>56</v>
      </c>
      <c r="C62" s="14">
        <f>C63+C64+C65</f>
        <v>0</v>
      </c>
      <c r="D62" s="14"/>
      <c r="E62" s="45">
        <f t="shared" si="1"/>
        <v>0</v>
      </c>
      <c r="F62" s="14">
        <f>F63+F64+F65</f>
        <v>4218500</v>
      </c>
      <c r="G62" s="14">
        <f>G63+G64+G65</f>
        <v>1932012.72</v>
      </c>
      <c r="H62" s="45">
        <f t="shared" si="2"/>
        <v>45.798571056062585</v>
      </c>
      <c r="I62" s="59">
        <f t="shared" si="3"/>
        <v>4218500</v>
      </c>
      <c r="J62" s="60">
        <f t="shared" si="4"/>
        <v>1932012.72</v>
      </c>
      <c r="K62" s="61">
        <f t="shared" si="5"/>
        <v>45.798571056062585</v>
      </c>
      <c r="L62" s="167"/>
      <c r="M62" s="26"/>
      <c r="N62" s="26"/>
      <c r="IM62" s="26"/>
      <c r="IN62" s="26"/>
      <c r="IO62" s="26"/>
      <c r="IP62" s="26"/>
      <c r="IQ62" s="26"/>
      <c r="IR62" s="26"/>
      <c r="IS62" s="26"/>
      <c r="IT62" s="26"/>
      <c r="IU62" s="26"/>
    </row>
    <row r="63" spans="1:255" s="70" customFormat="1" ht="75">
      <c r="A63" s="64" t="s">
        <v>57</v>
      </c>
      <c r="B63" s="65" t="s">
        <v>170</v>
      </c>
      <c r="C63" s="23"/>
      <c r="D63" s="23"/>
      <c r="E63" s="48">
        <f t="shared" si="1"/>
        <v>0</v>
      </c>
      <c r="F63" s="23">
        <v>2914800</v>
      </c>
      <c r="G63" s="23">
        <v>1429504.43</v>
      </c>
      <c r="H63" s="48">
        <f t="shared" si="2"/>
        <v>49.0429679566351</v>
      </c>
      <c r="I63" s="66">
        <f t="shared" si="3"/>
        <v>2914800</v>
      </c>
      <c r="J63" s="67">
        <f t="shared" si="4"/>
        <v>1429504.43</v>
      </c>
      <c r="K63" s="68">
        <f t="shared" si="5"/>
        <v>49.0429679566351</v>
      </c>
      <c r="L63" s="167"/>
      <c r="M63" s="69"/>
      <c r="N63" s="69"/>
      <c r="IM63" s="69"/>
      <c r="IN63" s="69"/>
      <c r="IO63" s="69"/>
      <c r="IP63" s="69"/>
      <c r="IQ63" s="69"/>
      <c r="IR63" s="69"/>
      <c r="IS63" s="69"/>
      <c r="IT63" s="69"/>
      <c r="IU63" s="69"/>
    </row>
    <row r="64" spans="1:255" s="70" customFormat="1" ht="30">
      <c r="A64" s="64">
        <v>19010200</v>
      </c>
      <c r="B64" s="65" t="s">
        <v>58</v>
      </c>
      <c r="C64" s="23"/>
      <c r="D64" s="23"/>
      <c r="E64" s="48">
        <f t="shared" si="1"/>
        <v>0</v>
      </c>
      <c r="F64" s="23">
        <v>419300</v>
      </c>
      <c r="G64" s="23">
        <v>108905.74</v>
      </c>
      <c r="H64" s="48">
        <f t="shared" si="2"/>
        <v>25.9732268065824</v>
      </c>
      <c r="I64" s="66">
        <f t="shared" si="3"/>
        <v>419300</v>
      </c>
      <c r="J64" s="67">
        <f t="shared" si="4"/>
        <v>108905.74</v>
      </c>
      <c r="K64" s="68">
        <f t="shared" si="5"/>
        <v>25.9732268065824</v>
      </c>
      <c r="L64" s="167"/>
      <c r="M64" s="69"/>
      <c r="N64" s="69"/>
      <c r="IM64" s="69"/>
      <c r="IN64" s="69"/>
      <c r="IO64" s="69"/>
      <c r="IP64" s="69"/>
      <c r="IQ64" s="69"/>
      <c r="IR64" s="69"/>
      <c r="IS64" s="69"/>
      <c r="IT64" s="69"/>
      <c r="IU64" s="69"/>
    </row>
    <row r="65" spans="1:255" s="70" customFormat="1" ht="60">
      <c r="A65" s="64">
        <v>19010300</v>
      </c>
      <c r="B65" s="65" t="s">
        <v>59</v>
      </c>
      <c r="C65" s="23"/>
      <c r="D65" s="23"/>
      <c r="E65" s="48">
        <f t="shared" si="1"/>
        <v>0</v>
      </c>
      <c r="F65" s="23">
        <v>884400</v>
      </c>
      <c r="G65" s="23">
        <v>393602.55</v>
      </c>
      <c r="H65" s="48">
        <f t="shared" si="2"/>
        <v>44.50503731343283</v>
      </c>
      <c r="I65" s="66">
        <f t="shared" si="3"/>
        <v>884400</v>
      </c>
      <c r="J65" s="67">
        <f t="shared" si="4"/>
        <v>393602.55</v>
      </c>
      <c r="K65" s="68">
        <f t="shared" si="5"/>
        <v>44.50503731343283</v>
      </c>
      <c r="L65" s="167"/>
      <c r="M65" s="69"/>
      <c r="N65" s="69"/>
      <c r="IM65" s="69"/>
      <c r="IN65" s="69"/>
      <c r="IO65" s="69"/>
      <c r="IP65" s="69"/>
      <c r="IQ65" s="69"/>
      <c r="IR65" s="69"/>
      <c r="IS65" s="69"/>
      <c r="IT65" s="69"/>
      <c r="IU65" s="69"/>
    </row>
    <row r="66" spans="1:255" s="30" customFormat="1" ht="24.75" customHeight="1">
      <c r="A66" s="109">
        <v>20000000</v>
      </c>
      <c r="B66" s="28" t="s">
        <v>6</v>
      </c>
      <c r="C66" s="14">
        <f>C67+C78+C91+C104</f>
        <v>50943080</v>
      </c>
      <c r="D66" s="14">
        <f>D67+D78+D91+D104</f>
        <v>22602540.93</v>
      </c>
      <c r="E66" s="45">
        <f t="shared" si="1"/>
        <v>44.368226126099955</v>
      </c>
      <c r="F66" s="14">
        <f>F93+F103+F104+F99+F67</f>
        <v>71488994</v>
      </c>
      <c r="G66" s="14">
        <f>G93+G103+G104+G99+G67</f>
        <v>19710092.65</v>
      </c>
      <c r="H66" s="45">
        <f t="shared" si="2"/>
        <v>27.57080712312164</v>
      </c>
      <c r="I66" s="59">
        <f t="shared" si="3"/>
        <v>122432074</v>
      </c>
      <c r="J66" s="60">
        <f t="shared" si="4"/>
        <v>42312633.58</v>
      </c>
      <c r="K66" s="61">
        <f t="shared" si="5"/>
        <v>34.56008887017629</v>
      </c>
      <c r="L66" s="167"/>
      <c r="M66" s="29"/>
      <c r="N66" s="29"/>
      <c r="IM66" s="29"/>
      <c r="IN66" s="29"/>
      <c r="IO66" s="29"/>
      <c r="IP66" s="29"/>
      <c r="IQ66" s="29"/>
      <c r="IR66" s="29"/>
      <c r="IS66" s="29"/>
      <c r="IT66" s="29"/>
      <c r="IU66" s="29"/>
    </row>
    <row r="67" spans="1:255" s="27" customFormat="1" ht="24.75" customHeight="1">
      <c r="A67" s="24">
        <v>21000000</v>
      </c>
      <c r="B67" s="25" t="s">
        <v>7</v>
      </c>
      <c r="C67" s="14">
        <f>C68+C71+C70</f>
        <v>2661480</v>
      </c>
      <c r="D67" s="14">
        <f>D68+D71+D70</f>
        <v>2382367.07</v>
      </c>
      <c r="E67" s="45">
        <f t="shared" si="1"/>
        <v>89.51286765258428</v>
      </c>
      <c r="F67" s="14">
        <f>F77</f>
        <v>0</v>
      </c>
      <c r="G67" s="14">
        <f>G77</f>
        <v>0</v>
      </c>
      <c r="H67" s="45">
        <f t="shared" si="2"/>
        <v>0</v>
      </c>
      <c r="I67" s="59">
        <f t="shared" si="3"/>
        <v>2661480</v>
      </c>
      <c r="J67" s="60">
        <f t="shared" si="4"/>
        <v>2382367.07</v>
      </c>
      <c r="K67" s="61">
        <f t="shared" si="5"/>
        <v>89.51286765258428</v>
      </c>
      <c r="L67" s="167"/>
      <c r="M67" s="26"/>
      <c r="N67" s="26"/>
      <c r="IM67" s="26"/>
      <c r="IN67" s="26"/>
      <c r="IO67" s="26"/>
      <c r="IP67" s="26"/>
      <c r="IQ67" s="26"/>
      <c r="IR67" s="26"/>
      <c r="IS67" s="26"/>
      <c r="IT67" s="26"/>
      <c r="IU67" s="26"/>
    </row>
    <row r="68" spans="1:255" s="3" customFormat="1" ht="105">
      <c r="A68" s="17" t="s">
        <v>60</v>
      </c>
      <c r="B68" s="4" t="s">
        <v>140</v>
      </c>
      <c r="C68" s="1">
        <f>C69</f>
        <v>81980</v>
      </c>
      <c r="D68" s="1">
        <f>D69</f>
        <v>508022.54</v>
      </c>
      <c r="E68" s="46">
        <f t="shared" si="1"/>
        <v>619.6908270309831</v>
      </c>
      <c r="F68" s="1"/>
      <c r="G68" s="1"/>
      <c r="H68" s="46">
        <f t="shared" si="2"/>
        <v>0</v>
      </c>
      <c r="I68" s="53">
        <f t="shared" si="3"/>
        <v>81980</v>
      </c>
      <c r="J68" s="54">
        <f t="shared" si="4"/>
        <v>508022.54</v>
      </c>
      <c r="K68" s="55">
        <f t="shared" si="5"/>
        <v>619.6908270309831</v>
      </c>
      <c r="L68" s="167"/>
      <c r="M68" s="2"/>
      <c r="N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s="70" customFormat="1" ht="47.25" customHeight="1">
      <c r="A69" s="64" t="s">
        <v>61</v>
      </c>
      <c r="B69" s="65" t="s">
        <v>62</v>
      </c>
      <c r="C69" s="23">
        <v>81980</v>
      </c>
      <c r="D69" s="23">
        <v>508022.54</v>
      </c>
      <c r="E69" s="48">
        <f t="shared" si="1"/>
        <v>619.6908270309831</v>
      </c>
      <c r="F69" s="23"/>
      <c r="G69" s="23"/>
      <c r="H69" s="48">
        <f t="shared" si="2"/>
        <v>0</v>
      </c>
      <c r="I69" s="66">
        <f t="shared" si="3"/>
        <v>81980</v>
      </c>
      <c r="J69" s="67">
        <f t="shared" si="4"/>
        <v>508022.54</v>
      </c>
      <c r="K69" s="68">
        <f t="shared" si="5"/>
        <v>619.6908270309831</v>
      </c>
      <c r="L69" s="167"/>
      <c r="M69" s="69"/>
      <c r="N69" s="69"/>
      <c r="IM69" s="69"/>
      <c r="IN69" s="69"/>
      <c r="IO69" s="69"/>
      <c r="IP69" s="69"/>
      <c r="IQ69" s="69"/>
      <c r="IR69" s="69"/>
      <c r="IS69" s="69"/>
      <c r="IT69" s="69"/>
      <c r="IU69" s="69"/>
    </row>
    <row r="70" spans="1:255" s="3" customFormat="1" ht="27" customHeight="1">
      <c r="A70" s="17">
        <v>21050000</v>
      </c>
      <c r="B70" s="4" t="s">
        <v>122</v>
      </c>
      <c r="C70" s="1">
        <v>500000</v>
      </c>
      <c r="D70" s="1">
        <v>836770.86</v>
      </c>
      <c r="E70" s="46">
        <f t="shared" si="1"/>
        <v>167.354172</v>
      </c>
      <c r="F70" s="1"/>
      <c r="G70" s="1"/>
      <c r="H70" s="46">
        <f t="shared" si="2"/>
        <v>0</v>
      </c>
      <c r="I70" s="53">
        <f t="shared" si="3"/>
        <v>500000</v>
      </c>
      <c r="J70" s="54">
        <f t="shared" si="4"/>
        <v>836770.86</v>
      </c>
      <c r="K70" s="55">
        <f t="shared" si="5"/>
        <v>167.354172</v>
      </c>
      <c r="L70" s="167"/>
      <c r="M70" s="2"/>
      <c r="N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s="3" customFormat="1" ht="15" customHeight="1">
      <c r="A71" s="17" t="s">
        <v>63</v>
      </c>
      <c r="B71" s="4" t="s">
        <v>64</v>
      </c>
      <c r="C71" s="1">
        <f>C74+C73+C72+C75+C76</f>
        <v>2079500</v>
      </c>
      <c r="D71" s="1">
        <f>D74+D73+D72+D75+D76</f>
        <v>1037573.67</v>
      </c>
      <c r="E71" s="46">
        <f t="shared" si="1"/>
        <v>49.89534359220967</v>
      </c>
      <c r="F71" s="1"/>
      <c r="G71" s="1"/>
      <c r="H71" s="46">
        <f t="shared" si="2"/>
        <v>0</v>
      </c>
      <c r="I71" s="53">
        <f t="shared" si="3"/>
        <v>2079500</v>
      </c>
      <c r="J71" s="54">
        <f t="shared" si="4"/>
        <v>1037573.67</v>
      </c>
      <c r="K71" s="55">
        <f t="shared" si="5"/>
        <v>49.89534359220967</v>
      </c>
      <c r="L71" s="167"/>
      <c r="M71" s="2"/>
      <c r="N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55" s="3" customFormat="1" ht="15" customHeight="1" hidden="1">
      <c r="A72" s="17">
        <v>21080500</v>
      </c>
      <c r="B72" s="4" t="s">
        <v>68</v>
      </c>
      <c r="C72" s="1"/>
      <c r="D72" s="1"/>
      <c r="E72" s="46">
        <f t="shared" si="1"/>
        <v>0</v>
      </c>
      <c r="F72" s="1"/>
      <c r="G72" s="1"/>
      <c r="H72" s="46">
        <f t="shared" si="2"/>
        <v>0</v>
      </c>
      <c r="I72" s="53">
        <f t="shared" si="3"/>
        <v>0</v>
      </c>
      <c r="J72" s="54">
        <f t="shared" si="4"/>
        <v>0</v>
      </c>
      <c r="K72" s="55">
        <f t="shared" si="5"/>
        <v>0</v>
      </c>
      <c r="L72" s="167"/>
      <c r="M72" s="2"/>
      <c r="N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s="3" customFormat="1" ht="63.75" customHeight="1" hidden="1">
      <c r="A73" s="17">
        <v>21080900</v>
      </c>
      <c r="B73" s="4" t="s">
        <v>65</v>
      </c>
      <c r="C73" s="1"/>
      <c r="D73" s="1"/>
      <c r="E73" s="46">
        <f t="shared" si="1"/>
        <v>0</v>
      </c>
      <c r="F73" s="1"/>
      <c r="G73" s="1"/>
      <c r="H73" s="46">
        <f t="shared" si="2"/>
        <v>0</v>
      </c>
      <c r="I73" s="53">
        <f t="shared" si="3"/>
        <v>0</v>
      </c>
      <c r="J73" s="54">
        <f t="shared" si="4"/>
        <v>0</v>
      </c>
      <c r="K73" s="55">
        <f t="shared" si="5"/>
        <v>0</v>
      </c>
      <c r="L73" s="167"/>
      <c r="M73" s="2"/>
      <c r="N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255" s="3" customFormat="1" ht="15" customHeight="1">
      <c r="A74" s="17" t="s">
        <v>66</v>
      </c>
      <c r="B74" s="4" t="s">
        <v>67</v>
      </c>
      <c r="C74" s="1">
        <v>1690000</v>
      </c>
      <c r="D74" s="1">
        <v>648046.25</v>
      </c>
      <c r="E74" s="46">
        <f t="shared" si="1"/>
        <v>38.345931952662724</v>
      </c>
      <c r="F74" s="1"/>
      <c r="G74" s="1"/>
      <c r="H74" s="46">
        <f t="shared" si="2"/>
        <v>0</v>
      </c>
      <c r="I74" s="53">
        <f t="shared" si="3"/>
        <v>1690000</v>
      </c>
      <c r="J74" s="54">
        <f t="shared" si="4"/>
        <v>648046.25</v>
      </c>
      <c r="K74" s="55">
        <f t="shared" si="5"/>
        <v>38.345931952662724</v>
      </c>
      <c r="L74" s="167"/>
      <c r="M74" s="2"/>
      <c r="N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s="70" customFormat="1" ht="60">
      <c r="A75" s="64">
        <v>21081500</v>
      </c>
      <c r="B75" s="65" t="s">
        <v>121</v>
      </c>
      <c r="C75" s="23">
        <v>380000</v>
      </c>
      <c r="D75" s="23">
        <v>381829.3</v>
      </c>
      <c r="E75" s="48">
        <f t="shared" si="1"/>
        <v>100.4813947368421</v>
      </c>
      <c r="F75" s="23"/>
      <c r="G75" s="23"/>
      <c r="H75" s="48">
        <f t="shared" si="2"/>
        <v>0</v>
      </c>
      <c r="I75" s="66">
        <f t="shared" si="3"/>
        <v>380000</v>
      </c>
      <c r="J75" s="67">
        <f t="shared" si="4"/>
        <v>381829.3</v>
      </c>
      <c r="K75" s="68">
        <f t="shared" si="5"/>
        <v>100.4813947368421</v>
      </c>
      <c r="L75" s="167"/>
      <c r="M75" s="69"/>
      <c r="N75" s="69"/>
      <c r="IM75" s="69"/>
      <c r="IN75" s="69"/>
      <c r="IO75" s="69"/>
      <c r="IP75" s="69"/>
      <c r="IQ75" s="69"/>
      <c r="IR75" s="69"/>
      <c r="IS75" s="69"/>
      <c r="IT75" s="69"/>
      <c r="IU75" s="69"/>
    </row>
    <row r="76" spans="1:255" s="70" customFormat="1" ht="15" customHeight="1">
      <c r="A76" s="64">
        <v>21081700</v>
      </c>
      <c r="B76" s="65" t="s">
        <v>152</v>
      </c>
      <c r="C76" s="23">
        <v>9500</v>
      </c>
      <c r="D76" s="23">
        <v>7698.12</v>
      </c>
      <c r="E76" s="48">
        <f t="shared" si="1"/>
        <v>81.03284210526316</v>
      </c>
      <c r="F76" s="23"/>
      <c r="G76" s="23"/>
      <c r="H76" s="48">
        <f t="shared" si="2"/>
        <v>0</v>
      </c>
      <c r="I76" s="66">
        <f t="shared" si="3"/>
        <v>9500</v>
      </c>
      <c r="J76" s="67">
        <f t="shared" si="4"/>
        <v>7698.12</v>
      </c>
      <c r="K76" s="68">
        <f t="shared" si="5"/>
        <v>81.03284210526316</v>
      </c>
      <c r="L76" s="167">
        <v>5</v>
      </c>
      <c r="M76" s="69"/>
      <c r="N76" s="69"/>
      <c r="IM76" s="69"/>
      <c r="IN76" s="69"/>
      <c r="IO76" s="69"/>
      <c r="IP76" s="69"/>
      <c r="IQ76" s="69"/>
      <c r="IR76" s="69"/>
      <c r="IS76" s="69"/>
      <c r="IT76" s="69"/>
      <c r="IU76" s="69"/>
    </row>
    <row r="77" spans="1:255" s="128" customFormat="1" ht="45" customHeight="1" hidden="1">
      <c r="A77" s="121">
        <v>21110000</v>
      </c>
      <c r="B77" s="122" t="s">
        <v>174</v>
      </c>
      <c r="C77" s="118"/>
      <c r="D77" s="117"/>
      <c r="E77" s="123">
        <f t="shared" si="1"/>
        <v>0</v>
      </c>
      <c r="F77" s="117"/>
      <c r="G77" s="117"/>
      <c r="H77" s="123">
        <f t="shared" si="2"/>
        <v>0</v>
      </c>
      <c r="I77" s="124">
        <f t="shared" si="3"/>
        <v>0</v>
      </c>
      <c r="J77" s="125">
        <f t="shared" si="4"/>
        <v>0</v>
      </c>
      <c r="K77" s="126">
        <f t="shared" si="5"/>
        <v>0</v>
      </c>
      <c r="L77" s="167"/>
      <c r="M77" s="127"/>
      <c r="N77" s="127"/>
      <c r="IM77" s="127"/>
      <c r="IN77" s="127"/>
      <c r="IO77" s="127"/>
      <c r="IP77" s="127"/>
      <c r="IQ77" s="127"/>
      <c r="IR77" s="127"/>
      <c r="IS77" s="127"/>
      <c r="IT77" s="127"/>
      <c r="IU77" s="127"/>
    </row>
    <row r="78" spans="1:255" s="27" customFormat="1" ht="28.5">
      <c r="A78" s="24">
        <v>22000000</v>
      </c>
      <c r="B78" s="25" t="s">
        <v>8</v>
      </c>
      <c r="C78" s="14">
        <f>C84+C86+C79</f>
        <v>46070000</v>
      </c>
      <c r="D78" s="14">
        <f>D84+D86+D79</f>
        <v>18961912.02</v>
      </c>
      <c r="E78" s="45">
        <f t="shared" si="1"/>
        <v>41.158914738441496</v>
      </c>
      <c r="F78" s="14"/>
      <c r="G78" s="14"/>
      <c r="H78" s="45">
        <f t="shared" si="2"/>
        <v>0</v>
      </c>
      <c r="I78" s="59">
        <f t="shared" si="3"/>
        <v>46070000</v>
      </c>
      <c r="J78" s="60">
        <f t="shared" si="4"/>
        <v>18961912.02</v>
      </c>
      <c r="K78" s="61">
        <f t="shared" si="5"/>
        <v>41.158914738441496</v>
      </c>
      <c r="L78" s="167"/>
      <c r="M78" s="26"/>
      <c r="N78" s="26"/>
      <c r="IM78" s="26"/>
      <c r="IN78" s="26"/>
      <c r="IO78" s="26"/>
      <c r="IP78" s="26"/>
      <c r="IQ78" s="26"/>
      <c r="IR78" s="26"/>
      <c r="IS78" s="26"/>
      <c r="IT78" s="26"/>
      <c r="IU78" s="26"/>
    </row>
    <row r="79" spans="1:255" s="27" customFormat="1" ht="24.75" customHeight="1">
      <c r="A79" s="71" t="s">
        <v>116</v>
      </c>
      <c r="B79" s="25" t="s">
        <v>117</v>
      </c>
      <c r="C79" s="14">
        <f>C81+C80+C82+C83</f>
        <v>22850000</v>
      </c>
      <c r="D79" s="14">
        <f>D81+D80+D82+D83</f>
        <v>7308556.46</v>
      </c>
      <c r="E79" s="45">
        <f t="shared" si="1"/>
        <v>31.984929803063455</v>
      </c>
      <c r="F79" s="14"/>
      <c r="G79" s="14"/>
      <c r="H79" s="45">
        <f t="shared" si="2"/>
        <v>0</v>
      </c>
      <c r="I79" s="59">
        <f t="shared" si="3"/>
        <v>22850000</v>
      </c>
      <c r="J79" s="60">
        <f t="shared" si="4"/>
        <v>7308556.46</v>
      </c>
      <c r="K79" s="61">
        <f t="shared" si="5"/>
        <v>31.984929803063455</v>
      </c>
      <c r="L79" s="167"/>
      <c r="M79" s="26"/>
      <c r="N79" s="26"/>
      <c r="IM79" s="26"/>
      <c r="IN79" s="26"/>
      <c r="IO79" s="26"/>
      <c r="IP79" s="26"/>
      <c r="IQ79" s="26"/>
      <c r="IR79" s="26"/>
      <c r="IS79" s="26"/>
      <c r="IT79" s="26"/>
      <c r="IU79" s="26"/>
    </row>
    <row r="80" spans="1:255" s="70" customFormat="1" ht="44.25" customHeight="1">
      <c r="A80" s="72">
        <v>22010300</v>
      </c>
      <c r="B80" s="73" t="s">
        <v>123</v>
      </c>
      <c r="C80" s="23">
        <v>910000</v>
      </c>
      <c r="D80" s="23">
        <v>438375</v>
      </c>
      <c r="E80" s="48">
        <f aca="true" t="shared" si="6" ref="E80:E136">_xlfn.IFERROR(D80/C80*100,0)</f>
        <v>48.17307692307693</v>
      </c>
      <c r="F80" s="23"/>
      <c r="G80" s="23"/>
      <c r="H80" s="48">
        <f aca="true" t="shared" si="7" ref="H80:H136">_xlfn.IFERROR(G80/F80*100,0)</f>
        <v>0</v>
      </c>
      <c r="I80" s="66">
        <f t="shared" si="3"/>
        <v>910000</v>
      </c>
      <c r="J80" s="67">
        <f t="shared" si="4"/>
        <v>438375</v>
      </c>
      <c r="K80" s="68">
        <f t="shared" si="5"/>
        <v>48.17307692307693</v>
      </c>
      <c r="L80" s="167"/>
      <c r="M80" s="69"/>
      <c r="N80" s="69"/>
      <c r="IM80" s="69"/>
      <c r="IN80" s="69"/>
      <c r="IO80" s="69"/>
      <c r="IP80" s="69"/>
      <c r="IQ80" s="69"/>
      <c r="IR80" s="69"/>
      <c r="IS80" s="69"/>
      <c r="IT80" s="69"/>
      <c r="IU80" s="69"/>
    </row>
    <row r="81" spans="1:255" s="70" customFormat="1" ht="24" customHeight="1">
      <c r="A81" s="64">
        <v>22012500</v>
      </c>
      <c r="B81" s="65" t="s">
        <v>118</v>
      </c>
      <c r="C81" s="23">
        <v>20000000</v>
      </c>
      <c r="D81" s="23">
        <v>5918828.36</v>
      </c>
      <c r="E81" s="48">
        <f t="shared" si="6"/>
        <v>29.594141800000003</v>
      </c>
      <c r="F81" s="23"/>
      <c r="G81" s="23"/>
      <c r="H81" s="48">
        <f t="shared" si="7"/>
        <v>0</v>
      </c>
      <c r="I81" s="66">
        <f t="shared" si="3"/>
        <v>20000000</v>
      </c>
      <c r="J81" s="67">
        <f t="shared" si="4"/>
        <v>5918828.36</v>
      </c>
      <c r="K81" s="68">
        <f t="shared" si="5"/>
        <v>29.594141800000003</v>
      </c>
      <c r="L81" s="167"/>
      <c r="M81" s="69"/>
      <c r="N81" s="69"/>
      <c r="IM81" s="69"/>
      <c r="IN81" s="69"/>
      <c r="IO81" s="69"/>
      <c r="IP81" s="69"/>
      <c r="IQ81" s="69"/>
      <c r="IR81" s="69"/>
      <c r="IS81" s="69"/>
      <c r="IT81" s="69"/>
      <c r="IU81" s="69"/>
    </row>
    <row r="82" spans="1:255" s="70" customFormat="1" ht="35.25" customHeight="1">
      <c r="A82" s="64">
        <v>22012600</v>
      </c>
      <c r="B82" s="73" t="s">
        <v>124</v>
      </c>
      <c r="C82" s="23">
        <v>1850000</v>
      </c>
      <c r="D82" s="23">
        <v>920493.1</v>
      </c>
      <c r="E82" s="48">
        <f t="shared" si="6"/>
        <v>49.75638378378378</v>
      </c>
      <c r="F82" s="23"/>
      <c r="G82" s="23"/>
      <c r="H82" s="48">
        <f t="shared" si="7"/>
        <v>0</v>
      </c>
      <c r="I82" s="66">
        <f aca="true" t="shared" si="8" ref="I82:I138">C82+F82</f>
        <v>1850000</v>
      </c>
      <c r="J82" s="67">
        <f aca="true" t="shared" si="9" ref="J82:J138">D82+G82</f>
        <v>920493.1</v>
      </c>
      <c r="K82" s="68">
        <f aca="true" t="shared" si="10" ref="K82:K138">_xlfn.IFERROR(J82/I82*100,0)</f>
        <v>49.75638378378378</v>
      </c>
      <c r="L82" s="167"/>
      <c r="M82" s="69"/>
      <c r="N82" s="69"/>
      <c r="IM82" s="69"/>
      <c r="IN82" s="69"/>
      <c r="IO82" s="69"/>
      <c r="IP82" s="69"/>
      <c r="IQ82" s="69"/>
      <c r="IR82" s="69"/>
      <c r="IS82" s="69"/>
      <c r="IT82" s="69"/>
      <c r="IU82" s="69"/>
    </row>
    <row r="83" spans="1:255" s="70" customFormat="1" ht="90" customHeight="1">
      <c r="A83" s="64">
        <v>22012900</v>
      </c>
      <c r="B83" s="73" t="s">
        <v>125</v>
      </c>
      <c r="C83" s="23">
        <v>90000</v>
      </c>
      <c r="D83" s="23">
        <v>30860</v>
      </c>
      <c r="E83" s="48">
        <f t="shared" si="6"/>
        <v>34.28888888888889</v>
      </c>
      <c r="F83" s="23"/>
      <c r="G83" s="23"/>
      <c r="H83" s="48">
        <f t="shared" si="7"/>
        <v>0</v>
      </c>
      <c r="I83" s="66">
        <f t="shared" si="8"/>
        <v>90000</v>
      </c>
      <c r="J83" s="67">
        <f t="shared" si="9"/>
        <v>30860</v>
      </c>
      <c r="K83" s="68">
        <f t="shared" si="10"/>
        <v>34.28888888888889</v>
      </c>
      <c r="L83" s="167"/>
      <c r="M83" s="69"/>
      <c r="N83" s="69"/>
      <c r="IM83" s="69"/>
      <c r="IN83" s="69"/>
      <c r="IO83" s="69"/>
      <c r="IP83" s="69"/>
      <c r="IQ83" s="69"/>
      <c r="IR83" s="69"/>
      <c r="IS83" s="69"/>
      <c r="IT83" s="69"/>
      <c r="IU83" s="69"/>
    </row>
    <row r="84" spans="1:255" s="27" customFormat="1" ht="42.75">
      <c r="A84" s="24" t="s">
        <v>69</v>
      </c>
      <c r="B84" s="25" t="s">
        <v>70</v>
      </c>
      <c r="C84" s="14">
        <f>C85</f>
        <v>22530000</v>
      </c>
      <c r="D84" s="14">
        <f>D85</f>
        <v>11469899.56</v>
      </c>
      <c r="E84" s="45">
        <f t="shared" si="6"/>
        <v>50.909452108300044</v>
      </c>
      <c r="F84" s="14"/>
      <c r="G84" s="14"/>
      <c r="H84" s="45">
        <f t="shared" si="7"/>
        <v>0</v>
      </c>
      <c r="I84" s="59">
        <f t="shared" si="8"/>
        <v>22530000</v>
      </c>
      <c r="J84" s="60">
        <f t="shared" si="9"/>
        <v>11469899.56</v>
      </c>
      <c r="K84" s="61">
        <f t="shared" si="10"/>
        <v>50.909452108300044</v>
      </c>
      <c r="L84" s="167"/>
      <c r="M84" s="26"/>
      <c r="N84" s="26"/>
      <c r="IM84" s="26"/>
      <c r="IN84" s="26"/>
      <c r="IO84" s="26"/>
      <c r="IP84" s="26"/>
      <c r="IQ84" s="26"/>
      <c r="IR84" s="26"/>
      <c r="IS84" s="26"/>
      <c r="IT84" s="26"/>
      <c r="IU84" s="26"/>
    </row>
    <row r="85" spans="1:255" s="70" customFormat="1" ht="48.75" customHeight="1">
      <c r="A85" s="64" t="s">
        <v>71</v>
      </c>
      <c r="B85" s="65" t="s">
        <v>72</v>
      </c>
      <c r="C85" s="23">
        <v>22530000</v>
      </c>
      <c r="D85" s="23">
        <v>11469899.56</v>
      </c>
      <c r="E85" s="48">
        <f t="shared" si="6"/>
        <v>50.909452108300044</v>
      </c>
      <c r="F85" s="23"/>
      <c r="G85" s="23"/>
      <c r="H85" s="48">
        <f t="shared" si="7"/>
        <v>0</v>
      </c>
      <c r="I85" s="66">
        <f t="shared" si="8"/>
        <v>22530000</v>
      </c>
      <c r="J85" s="67">
        <f t="shared" si="9"/>
        <v>11469899.56</v>
      </c>
      <c r="K85" s="68">
        <f t="shared" si="10"/>
        <v>50.909452108300044</v>
      </c>
      <c r="L85" s="167"/>
      <c r="M85" s="69"/>
      <c r="N85" s="69"/>
      <c r="IM85" s="69"/>
      <c r="IN85" s="69"/>
      <c r="IO85" s="69"/>
      <c r="IP85" s="69"/>
      <c r="IQ85" s="69"/>
      <c r="IR85" s="69"/>
      <c r="IS85" s="69"/>
      <c r="IT85" s="69"/>
      <c r="IU85" s="69"/>
    </row>
    <row r="86" spans="1:255" s="27" customFormat="1" ht="24.75" customHeight="1">
      <c r="A86" s="24" t="s">
        <v>73</v>
      </c>
      <c r="B86" s="25" t="s">
        <v>74</v>
      </c>
      <c r="C86" s="11">
        <f>C87+C88+C89+C90</f>
        <v>690000</v>
      </c>
      <c r="D86" s="11">
        <f>D87+D88+D89+D90</f>
        <v>183456</v>
      </c>
      <c r="E86" s="47">
        <f t="shared" si="6"/>
        <v>26.58782608695652</v>
      </c>
      <c r="F86" s="14"/>
      <c r="G86" s="14"/>
      <c r="H86" s="45">
        <f t="shared" si="7"/>
        <v>0</v>
      </c>
      <c r="I86" s="59">
        <f t="shared" si="8"/>
        <v>690000</v>
      </c>
      <c r="J86" s="60">
        <f t="shared" si="9"/>
        <v>183456</v>
      </c>
      <c r="K86" s="61">
        <f t="shared" si="10"/>
        <v>26.58782608695652</v>
      </c>
      <c r="L86" s="167"/>
      <c r="M86" s="26"/>
      <c r="N86" s="26"/>
      <c r="IM86" s="26"/>
      <c r="IN86" s="26"/>
      <c r="IO86" s="26"/>
      <c r="IP86" s="26"/>
      <c r="IQ86" s="26"/>
      <c r="IR86" s="26"/>
      <c r="IS86" s="26"/>
      <c r="IT86" s="26"/>
      <c r="IU86" s="26"/>
    </row>
    <row r="87" spans="1:255" s="70" customFormat="1" ht="45" customHeight="1">
      <c r="A87" s="64" t="s">
        <v>75</v>
      </c>
      <c r="B87" s="65" t="s">
        <v>76</v>
      </c>
      <c r="C87" s="23">
        <v>328000</v>
      </c>
      <c r="D87" s="23">
        <v>75472</v>
      </c>
      <c r="E87" s="48">
        <f t="shared" si="6"/>
        <v>23.009756097560977</v>
      </c>
      <c r="F87" s="23"/>
      <c r="G87" s="23"/>
      <c r="H87" s="48">
        <f t="shared" si="7"/>
        <v>0</v>
      </c>
      <c r="I87" s="66">
        <f t="shared" si="8"/>
        <v>328000</v>
      </c>
      <c r="J87" s="67">
        <f t="shared" si="9"/>
        <v>75472</v>
      </c>
      <c r="K87" s="68">
        <f t="shared" si="10"/>
        <v>23.009756097560977</v>
      </c>
      <c r="L87" s="167"/>
      <c r="M87" s="69"/>
      <c r="N87" s="69"/>
      <c r="IM87" s="69"/>
      <c r="IN87" s="69"/>
      <c r="IO87" s="69"/>
      <c r="IP87" s="69"/>
      <c r="IQ87" s="69"/>
      <c r="IR87" s="69"/>
      <c r="IS87" s="69"/>
      <c r="IT87" s="69"/>
      <c r="IU87" s="69"/>
    </row>
    <row r="88" spans="1:255" s="70" customFormat="1" ht="22.5" customHeight="1">
      <c r="A88" s="64">
        <v>22090200</v>
      </c>
      <c r="B88" s="65" t="s">
        <v>119</v>
      </c>
      <c r="C88" s="23"/>
      <c r="D88" s="23">
        <v>17</v>
      </c>
      <c r="E88" s="48">
        <f t="shared" si="6"/>
        <v>0</v>
      </c>
      <c r="F88" s="23"/>
      <c r="G88" s="23"/>
      <c r="H88" s="48">
        <f t="shared" si="7"/>
        <v>0</v>
      </c>
      <c r="I88" s="66">
        <f t="shared" si="8"/>
        <v>0</v>
      </c>
      <c r="J88" s="67">
        <f t="shared" si="9"/>
        <v>17</v>
      </c>
      <c r="K88" s="68">
        <f t="shared" si="10"/>
        <v>0</v>
      </c>
      <c r="L88" s="167"/>
      <c r="M88" s="69"/>
      <c r="N88" s="69"/>
      <c r="IM88" s="69"/>
      <c r="IN88" s="69"/>
      <c r="IO88" s="69"/>
      <c r="IP88" s="69"/>
      <c r="IQ88" s="69"/>
      <c r="IR88" s="69"/>
      <c r="IS88" s="69"/>
      <c r="IT88" s="69"/>
      <c r="IU88" s="69"/>
    </row>
    <row r="89" spans="1:255" s="70" customFormat="1" ht="45" customHeight="1" hidden="1">
      <c r="A89" s="64">
        <v>22090300</v>
      </c>
      <c r="B89" s="65" t="s">
        <v>120</v>
      </c>
      <c r="C89" s="23"/>
      <c r="D89" s="23"/>
      <c r="E89" s="48">
        <f t="shared" si="6"/>
        <v>0</v>
      </c>
      <c r="F89" s="23"/>
      <c r="G89" s="23"/>
      <c r="H89" s="48">
        <f t="shared" si="7"/>
        <v>0</v>
      </c>
      <c r="I89" s="66">
        <f t="shared" si="8"/>
        <v>0</v>
      </c>
      <c r="J89" s="67">
        <f t="shared" si="9"/>
        <v>0</v>
      </c>
      <c r="K89" s="68">
        <f t="shared" si="10"/>
        <v>0</v>
      </c>
      <c r="L89" s="167"/>
      <c r="M89" s="69"/>
      <c r="N89" s="69"/>
      <c r="IM89" s="69"/>
      <c r="IN89" s="69"/>
      <c r="IO89" s="69"/>
      <c r="IP89" s="69"/>
      <c r="IQ89" s="69"/>
      <c r="IR89" s="69"/>
      <c r="IS89" s="69"/>
      <c r="IT89" s="69"/>
      <c r="IU89" s="69"/>
    </row>
    <row r="90" spans="1:255" s="70" customFormat="1" ht="45" customHeight="1">
      <c r="A90" s="64" t="s">
        <v>77</v>
      </c>
      <c r="B90" s="65" t="s">
        <v>78</v>
      </c>
      <c r="C90" s="23">
        <v>362000</v>
      </c>
      <c r="D90" s="23">
        <v>107967</v>
      </c>
      <c r="E90" s="48">
        <f t="shared" si="6"/>
        <v>29.825138121546964</v>
      </c>
      <c r="F90" s="23"/>
      <c r="G90" s="23"/>
      <c r="H90" s="48">
        <f t="shared" si="7"/>
        <v>0</v>
      </c>
      <c r="I90" s="66">
        <f t="shared" si="8"/>
        <v>362000</v>
      </c>
      <c r="J90" s="67">
        <f t="shared" si="9"/>
        <v>107967</v>
      </c>
      <c r="K90" s="68">
        <f t="shared" si="10"/>
        <v>29.825138121546964</v>
      </c>
      <c r="L90" s="167"/>
      <c r="M90" s="69"/>
      <c r="N90" s="69"/>
      <c r="IM90" s="69"/>
      <c r="IN90" s="69"/>
      <c r="IO90" s="69"/>
      <c r="IP90" s="69"/>
      <c r="IQ90" s="69"/>
      <c r="IR90" s="69"/>
      <c r="IS90" s="69"/>
      <c r="IT90" s="69"/>
      <c r="IU90" s="69"/>
    </row>
    <row r="91" spans="1:255" s="27" customFormat="1" ht="24.75" customHeight="1">
      <c r="A91" s="24">
        <v>24000000</v>
      </c>
      <c r="B91" s="25" t="s">
        <v>11</v>
      </c>
      <c r="C91" s="14">
        <f>C92+C93</f>
        <v>2211600</v>
      </c>
      <c r="D91" s="14">
        <f>D92+D93</f>
        <v>1258261.8399999999</v>
      </c>
      <c r="E91" s="45">
        <f t="shared" si="6"/>
        <v>56.8937348525954</v>
      </c>
      <c r="F91" s="14">
        <f>F93+F99+F103</f>
        <v>2047674</v>
      </c>
      <c r="G91" s="14">
        <f>G93+G99+G103</f>
        <v>450792.87999999995</v>
      </c>
      <c r="H91" s="45">
        <f t="shared" si="7"/>
        <v>22.014875414738867</v>
      </c>
      <c r="I91" s="59">
        <f t="shared" si="8"/>
        <v>4259274</v>
      </c>
      <c r="J91" s="60">
        <f t="shared" si="9"/>
        <v>1709054.7199999997</v>
      </c>
      <c r="K91" s="61">
        <f t="shared" si="10"/>
        <v>40.125493687421844</v>
      </c>
      <c r="L91" s="167"/>
      <c r="M91" s="26"/>
      <c r="N91" s="26"/>
      <c r="IM91" s="26"/>
      <c r="IN91" s="26"/>
      <c r="IO91" s="26"/>
      <c r="IP91" s="26"/>
      <c r="IQ91" s="26"/>
      <c r="IR91" s="26"/>
      <c r="IS91" s="26"/>
      <c r="IT91" s="26"/>
      <c r="IU91" s="26"/>
    </row>
    <row r="92" spans="1:255" s="90" customFormat="1" ht="24.75" customHeight="1" hidden="1">
      <c r="A92" s="119" t="s">
        <v>79</v>
      </c>
      <c r="B92" s="120" t="s">
        <v>80</v>
      </c>
      <c r="C92" s="23"/>
      <c r="D92" s="92"/>
      <c r="E92" s="93">
        <f t="shared" si="6"/>
        <v>0</v>
      </c>
      <c r="F92" s="92"/>
      <c r="G92" s="92"/>
      <c r="H92" s="93">
        <f t="shared" si="7"/>
        <v>0</v>
      </c>
      <c r="I92" s="86">
        <f t="shared" si="8"/>
        <v>0</v>
      </c>
      <c r="J92" s="87">
        <f t="shared" si="9"/>
        <v>0</v>
      </c>
      <c r="K92" s="88">
        <f t="shared" si="10"/>
        <v>0</v>
      </c>
      <c r="L92" s="167"/>
      <c r="M92" s="89"/>
      <c r="N92" s="89"/>
      <c r="IM92" s="89"/>
      <c r="IN92" s="89"/>
      <c r="IO92" s="89"/>
      <c r="IP92" s="89"/>
      <c r="IQ92" s="89"/>
      <c r="IR92" s="89"/>
      <c r="IS92" s="89"/>
      <c r="IT92" s="89"/>
      <c r="IU92" s="89"/>
    </row>
    <row r="93" spans="1:255" s="27" customFormat="1" ht="24.75" customHeight="1">
      <c r="A93" s="24" t="s">
        <v>81</v>
      </c>
      <c r="B93" s="25" t="s">
        <v>64</v>
      </c>
      <c r="C93" s="14">
        <f>C94+C95+C97+C96+C98</f>
        <v>2211600</v>
      </c>
      <c r="D93" s="14">
        <f>D94+D95+D97+D96+D98</f>
        <v>1258261.8399999999</v>
      </c>
      <c r="E93" s="45">
        <f t="shared" si="6"/>
        <v>56.8937348525954</v>
      </c>
      <c r="F93" s="14">
        <f>F95+F97</f>
        <v>300000</v>
      </c>
      <c r="G93" s="14">
        <f>G95+G97</f>
        <v>-9670.16</v>
      </c>
      <c r="H93" s="45">
        <f t="shared" si="7"/>
        <v>-3.2233866666666664</v>
      </c>
      <c r="I93" s="59">
        <f t="shared" si="8"/>
        <v>2511600</v>
      </c>
      <c r="J93" s="60">
        <f t="shared" si="9"/>
        <v>1248591.68</v>
      </c>
      <c r="K93" s="61">
        <f t="shared" si="10"/>
        <v>49.712998885172794</v>
      </c>
      <c r="L93" s="167"/>
      <c r="M93" s="26"/>
      <c r="N93" s="26"/>
      <c r="IM93" s="26"/>
      <c r="IN93" s="26"/>
      <c r="IO93" s="26"/>
      <c r="IP93" s="26"/>
      <c r="IQ93" s="26"/>
      <c r="IR93" s="26"/>
      <c r="IS93" s="26"/>
      <c r="IT93" s="26"/>
      <c r="IU93" s="26"/>
    </row>
    <row r="94" spans="1:255" s="70" customFormat="1" ht="24.75" customHeight="1">
      <c r="A94" s="64" t="s">
        <v>82</v>
      </c>
      <c r="B94" s="65" t="s">
        <v>64</v>
      </c>
      <c r="C94" s="23">
        <v>2211600</v>
      </c>
      <c r="D94" s="23">
        <v>1145668.16</v>
      </c>
      <c r="E94" s="48">
        <f t="shared" si="6"/>
        <v>51.80268402966178</v>
      </c>
      <c r="F94" s="23"/>
      <c r="G94" s="23"/>
      <c r="H94" s="48">
        <f t="shared" si="7"/>
        <v>0</v>
      </c>
      <c r="I94" s="66">
        <f t="shared" si="8"/>
        <v>2211600</v>
      </c>
      <c r="J94" s="67">
        <f t="shared" si="9"/>
        <v>1145668.16</v>
      </c>
      <c r="K94" s="68">
        <f t="shared" si="10"/>
        <v>51.80268402966178</v>
      </c>
      <c r="L94" s="167"/>
      <c r="M94" s="69"/>
      <c r="N94" s="69"/>
      <c r="IM94" s="69"/>
      <c r="IN94" s="69"/>
      <c r="IO94" s="69"/>
      <c r="IP94" s="69"/>
      <c r="IQ94" s="69"/>
      <c r="IR94" s="69"/>
      <c r="IS94" s="69"/>
      <c r="IT94" s="69"/>
      <c r="IU94" s="69"/>
    </row>
    <row r="95" spans="1:255" s="70" customFormat="1" ht="30">
      <c r="A95" s="64">
        <v>24061600</v>
      </c>
      <c r="B95" s="65" t="s">
        <v>83</v>
      </c>
      <c r="C95" s="23"/>
      <c r="D95" s="23"/>
      <c r="E95" s="48">
        <f t="shared" si="6"/>
        <v>0</v>
      </c>
      <c r="F95" s="23">
        <v>250000</v>
      </c>
      <c r="G95" s="23"/>
      <c r="H95" s="48">
        <f t="shared" si="7"/>
        <v>0</v>
      </c>
      <c r="I95" s="66">
        <f t="shared" si="8"/>
        <v>250000</v>
      </c>
      <c r="J95" s="67">
        <f t="shared" si="9"/>
        <v>0</v>
      </c>
      <c r="K95" s="68">
        <f t="shared" si="10"/>
        <v>0</v>
      </c>
      <c r="L95" s="167"/>
      <c r="M95" s="69"/>
      <c r="N95" s="69"/>
      <c r="IM95" s="69"/>
      <c r="IN95" s="69"/>
      <c r="IO95" s="69"/>
      <c r="IP95" s="69"/>
      <c r="IQ95" s="69"/>
      <c r="IR95" s="69"/>
      <c r="IS95" s="69"/>
      <c r="IT95" s="69"/>
      <c r="IU95" s="69"/>
    </row>
    <row r="96" spans="1:255" s="70" customFormat="1" ht="60" customHeight="1" hidden="1">
      <c r="A96" s="64">
        <v>24061900</v>
      </c>
      <c r="B96" s="65" t="s">
        <v>153</v>
      </c>
      <c r="C96" s="23"/>
      <c r="D96" s="23"/>
      <c r="E96" s="48">
        <f t="shared" si="6"/>
        <v>0</v>
      </c>
      <c r="F96" s="23"/>
      <c r="G96" s="23">
        <v>300000</v>
      </c>
      <c r="H96" s="48">
        <f t="shared" si="7"/>
        <v>0</v>
      </c>
      <c r="I96" s="66">
        <f t="shared" si="8"/>
        <v>0</v>
      </c>
      <c r="J96" s="67">
        <f t="shared" si="9"/>
        <v>300000</v>
      </c>
      <c r="K96" s="68">
        <f t="shared" si="10"/>
        <v>0</v>
      </c>
      <c r="L96" s="167"/>
      <c r="M96" s="69"/>
      <c r="N96" s="69"/>
      <c r="IM96" s="69"/>
      <c r="IN96" s="69"/>
      <c r="IO96" s="69"/>
      <c r="IP96" s="69"/>
      <c r="IQ96" s="69"/>
      <c r="IR96" s="69"/>
      <c r="IS96" s="69"/>
      <c r="IT96" s="69"/>
      <c r="IU96" s="69"/>
    </row>
    <row r="97" spans="1:255" s="70" customFormat="1" ht="45" customHeight="1">
      <c r="A97" s="64" t="s">
        <v>84</v>
      </c>
      <c r="B97" s="65" t="s">
        <v>85</v>
      </c>
      <c r="C97" s="23"/>
      <c r="D97" s="23"/>
      <c r="E97" s="48">
        <f t="shared" si="6"/>
        <v>0</v>
      </c>
      <c r="F97" s="23">
        <v>50000</v>
      </c>
      <c r="G97" s="23">
        <v>-9670.16</v>
      </c>
      <c r="H97" s="48">
        <f t="shared" si="7"/>
        <v>-19.34032</v>
      </c>
      <c r="I97" s="66">
        <f t="shared" si="8"/>
        <v>50000</v>
      </c>
      <c r="J97" s="67">
        <f t="shared" si="9"/>
        <v>-9670.16</v>
      </c>
      <c r="K97" s="68">
        <f t="shared" si="10"/>
        <v>-19.34032</v>
      </c>
      <c r="L97" s="167"/>
      <c r="M97" s="69"/>
      <c r="N97" s="69"/>
      <c r="IM97" s="69"/>
      <c r="IN97" s="69"/>
      <c r="IO97" s="69"/>
      <c r="IP97" s="69"/>
      <c r="IQ97" s="69"/>
      <c r="IR97" s="69"/>
      <c r="IS97" s="69"/>
      <c r="IT97" s="69"/>
      <c r="IU97" s="69"/>
    </row>
    <row r="98" spans="1:255" s="70" customFormat="1" ht="144.75" customHeight="1">
      <c r="A98" s="64">
        <v>24062200</v>
      </c>
      <c r="B98" s="65" t="s">
        <v>154</v>
      </c>
      <c r="C98" s="23"/>
      <c r="D98" s="23">
        <v>112593.68</v>
      </c>
      <c r="E98" s="48">
        <f t="shared" si="6"/>
        <v>0</v>
      </c>
      <c r="F98" s="23"/>
      <c r="G98" s="23"/>
      <c r="H98" s="48">
        <f t="shared" si="7"/>
        <v>0</v>
      </c>
      <c r="I98" s="66">
        <f t="shared" si="8"/>
        <v>0</v>
      </c>
      <c r="J98" s="67">
        <f t="shared" si="9"/>
        <v>112593.68</v>
      </c>
      <c r="K98" s="68">
        <f t="shared" si="10"/>
        <v>0</v>
      </c>
      <c r="L98" s="167"/>
      <c r="M98" s="69"/>
      <c r="N98" s="69"/>
      <c r="IM98" s="69"/>
      <c r="IN98" s="69"/>
      <c r="IO98" s="69"/>
      <c r="IP98" s="69"/>
      <c r="IQ98" s="69"/>
      <c r="IR98" s="69"/>
      <c r="IS98" s="69"/>
      <c r="IT98" s="69"/>
      <c r="IU98" s="69"/>
    </row>
    <row r="99" spans="1:255" s="27" customFormat="1" ht="24.75" customHeight="1">
      <c r="A99" s="24" t="s">
        <v>86</v>
      </c>
      <c r="B99" s="74" t="s">
        <v>87</v>
      </c>
      <c r="C99" s="14">
        <f>C102</f>
        <v>0</v>
      </c>
      <c r="D99" s="14"/>
      <c r="E99" s="45">
        <f t="shared" si="6"/>
        <v>0</v>
      </c>
      <c r="F99" s="14">
        <f>F102+F100+F101</f>
        <v>47674</v>
      </c>
      <c r="G99" s="14">
        <f>G102+G100+G101</f>
        <v>497.13</v>
      </c>
      <c r="H99" s="45">
        <f t="shared" si="7"/>
        <v>1.042769643831019</v>
      </c>
      <c r="I99" s="59">
        <f t="shared" si="8"/>
        <v>47674</v>
      </c>
      <c r="J99" s="60">
        <f t="shared" si="9"/>
        <v>497.13</v>
      </c>
      <c r="K99" s="61">
        <f t="shared" si="10"/>
        <v>1.042769643831019</v>
      </c>
      <c r="L99" s="167"/>
      <c r="M99" s="26"/>
      <c r="N99" s="26"/>
      <c r="IM99" s="26"/>
      <c r="IN99" s="26"/>
      <c r="IO99" s="26"/>
      <c r="IP99" s="26"/>
      <c r="IQ99" s="26"/>
      <c r="IR99" s="26"/>
      <c r="IS99" s="26"/>
      <c r="IT99" s="26"/>
      <c r="IU99" s="26"/>
    </row>
    <row r="100" spans="1:255" s="70" customFormat="1" ht="30" customHeight="1">
      <c r="A100" s="64">
        <v>24110600</v>
      </c>
      <c r="B100" s="65" t="s">
        <v>115</v>
      </c>
      <c r="C100" s="23"/>
      <c r="D100" s="23"/>
      <c r="E100" s="48">
        <f t="shared" si="6"/>
        <v>0</v>
      </c>
      <c r="F100" s="23">
        <v>22200</v>
      </c>
      <c r="G100" s="23"/>
      <c r="H100" s="48">
        <f t="shared" si="7"/>
        <v>0</v>
      </c>
      <c r="I100" s="66">
        <f t="shared" si="8"/>
        <v>22200</v>
      </c>
      <c r="J100" s="67">
        <f t="shared" si="9"/>
        <v>0</v>
      </c>
      <c r="K100" s="68">
        <f t="shared" si="10"/>
        <v>0</v>
      </c>
      <c r="L100" s="167">
        <v>6</v>
      </c>
      <c r="M100" s="69"/>
      <c r="N100" s="69"/>
      <c r="IM100" s="69"/>
      <c r="IN100" s="69"/>
      <c r="IO100" s="69"/>
      <c r="IP100" s="69"/>
      <c r="IQ100" s="69"/>
      <c r="IR100" s="69"/>
      <c r="IS100" s="69"/>
      <c r="IT100" s="69"/>
      <c r="IU100" s="69"/>
    </row>
    <row r="101" spans="1:255" s="70" customFormat="1" ht="30" customHeight="1">
      <c r="A101" s="64">
        <v>24110700</v>
      </c>
      <c r="B101" s="4" t="s">
        <v>191</v>
      </c>
      <c r="C101" s="23"/>
      <c r="D101" s="23"/>
      <c r="E101" s="48"/>
      <c r="F101" s="23">
        <v>9</v>
      </c>
      <c r="G101" s="23">
        <v>5</v>
      </c>
      <c r="H101" s="48">
        <f t="shared" si="7"/>
        <v>55.55555555555556</v>
      </c>
      <c r="I101" s="66">
        <f t="shared" si="8"/>
        <v>9</v>
      </c>
      <c r="J101" s="67">
        <f>D101+G101</f>
        <v>5</v>
      </c>
      <c r="K101" s="68">
        <f>_xlfn.IFERROR(J101/I101*100,0)</f>
        <v>55.55555555555556</v>
      </c>
      <c r="L101" s="167"/>
      <c r="M101" s="69"/>
      <c r="N101" s="69"/>
      <c r="IM101" s="69"/>
      <c r="IN101" s="69"/>
      <c r="IO101" s="69"/>
      <c r="IP101" s="69"/>
      <c r="IQ101" s="69"/>
      <c r="IR101" s="69"/>
      <c r="IS101" s="69"/>
      <c r="IT101" s="69"/>
      <c r="IU101" s="69"/>
    </row>
    <row r="102" spans="1:255" s="70" customFormat="1" ht="60" customHeight="1">
      <c r="A102" s="64" t="s">
        <v>88</v>
      </c>
      <c r="B102" s="65" t="s">
        <v>89</v>
      </c>
      <c r="C102" s="23"/>
      <c r="D102" s="23"/>
      <c r="E102" s="48">
        <f t="shared" si="6"/>
        <v>0</v>
      </c>
      <c r="F102" s="23">
        <v>25465</v>
      </c>
      <c r="G102" s="23">
        <v>492.13</v>
      </c>
      <c r="H102" s="48">
        <f t="shared" si="7"/>
        <v>1.9325741213430199</v>
      </c>
      <c r="I102" s="66">
        <f t="shared" si="8"/>
        <v>25465</v>
      </c>
      <c r="J102" s="67">
        <f t="shared" si="9"/>
        <v>492.13</v>
      </c>
      <c r="K102" s="68">
        <f t="shared" si="10"/>
        <v>1.9325741213430199</v>
      </c>
      <c r="L102" s="167"/>
      <c r="M102" s="69"/>
      <c r="N102" s="69"/>
      <c r="IM102" s="69"/>
      <c r="IN102" s="69"/>
      <c r="IO102" s="69"/>
      <c r="IP102" s="69"/>
      <c r="IQ102" s="69"/>
      <c r="IR102" s="69"/>
      <c r="IS102" s="69"/>
      <c r="IT102" s="69"/>
      <c r="IU102" s="69"/>
    </row>
    <row r="103" spans="1:255" s="27" customFormat="1" ht="28.5">
      <c r="A103" s="24">
        <v>24170000</v>
      </c>
      <c r="B103" s="25" t="s">
        <v>90</v>
      </c>
      <c r="C103" s="11"/>
      <c r="D103" s="11"/>
      <c r="E103" s="47">
        <f t="shared" si="6"/>
        <v>0</v>
      </c>
      <c r="F103" s="11">
        <v>1700000</v>
      </c>
      <c r="G103" s="11">
        <v>459965.91</v>
      </c>
      <c r="H103" s="47">
        <f t="shared" si="7"/>
        <v>27.056818235294116</v>
      </c>
      <c r="I103" s="59">
        <f t="shared" si="8"/>
        <v>1700000</v>
      </c>
      <c r="J103" s="60">
        <f t="shared" si="9"/>
        <v>459965.91</v>
      </c>
      <c r="K103" s="61">
        <f t="shared" si="10"/>
        <v>27.056818235294116</v>
      </c>
      <c r="L103" s="167"/>
      <c r="M103" s="26"/>
      <c r="N103" s="26"/>
      <c r="IM103" s="26"/>
      <c r="IN103" s="26"/>
      <c r="IO103" s="26"/>
      <c r="IP103" s="26"/>
      <c r="IQ103" s="26"/>
      <c r="IR103" s="26"/>
      <c r="IS103" s="26"/>
      <c r="IT103" s="26"/>
      <c r="IU103" s="26"/>
    </row>
    <row r="104" spans="1:255" s="27" customFormat="1" ht="24.75" customHeight="1">
      <c r="A104" s="24">
        <v>25000000</v>
      </c>
      <c r="B104" s="25" t="s">
        <v>16</v>
      </c>
      <c r="C104" s="11"/>
      <c r="D104" s="11"/>
      <c r="E104" s="47">
        <f t="shared" si="6"/>
        <v>0</v>
      </c>
      <c r="F104" s="11">
        <f>F105+F106</f>
        <v>69441320</v>
      </c>
      <c r="G104" s="11">
        <f>G105+G106</f>
        <v>19259299.77</v>
      </c>
      <c r="H104" s="47">
        <f t="shared" si="7"/>
        <v>27.734639505700642</v>
      </c>
      <c r="I104" s="59">
        <f t="shared" si="8"/>
        <v>69441320</v>
      </c>
      <c r="J104" s="60">
        <f t="shared" si="9"/>
        <v>19259299.77</v>
      </c>
      <c r="K104" s="61">
        <f t="shared" si="10"/>
        <v>27.734639505700642</v>
      </c>
      <c r="L104" s="167"/>
      <c r="M104" s="26"/>
      <c r="N104" s="26"/>
      <c r="IM104" s="26"/>
      <c r="IN104" s="26"/>
      <c r="IO104" s="26"/>
      <c r="IP104" s="26"/>
      <c r="IQ104" s="26"/>
      <c r="IR104" s="26"/>
      <c r="IS104" s="26"/>
      <c r="IT104" s="26"/>
      <c r="IU104" s="26"/>
    </row>
    <row r="105" spans="1:255" s="70" customFormat="1" ht="45">
      <c r="A105" s="64" t="s">
        <v>91</v>
      </c>
      <c r="B105" s="65" t="s">
        <v>92</v>
      </c>
      <c r="C105" s="75"/>
      <c r="D105" s="75"/>
      <c r="E105" s="76">
        <f t="shared" si="6"/>
        <v>0</v>
      </c>
      <c r="F105" s="75">
        <v>59704868</v>
      </c>
      <c r="G105" s="75">
        <v>12270290.27</v>
      </c>
      <c r="H105" s="76">
        <f t="shared" si="7"/>
        <v>20.551574236794227</v>
      </c>
      <c r="I105" s="66">
        <f t="shared" si="8"/>
        <v>59704868</v>
      </c>
      <c r="J105" s="67">
        <f t="shared" si="9"/>
        <v>12270290.27</v>
      </c>
      <c r="K105" s="68">
        <f t="shared" si="10"/>
        <v>20.551574236794227</v>
      </c>
      <c r="L105" s="167"/>
      <c r="M105" s="69"/>
      <c r="N105" s="69"/>
      <c r="IM105" s="69"/>
      <c r="IN105" s="69"/>
      <c r="IO105" s="69"/>
      <c r="IP105" s="69"/>
      <c r="IQ105" s="69"/>
      <c r="IR105" s="69"/>
      <c r="IS105" s="69"/>
      <c r="IT105" s="69"/>
      <c r="IU105" s="69"/>
    </row>
    <row r="106" spans="1:255" s="70" customFormat="1" ht="30">
      <c r="A106" s="72" t="s">
        <v>93</v>
      </c>
      <c r="B106" s="77" t="s">
        <v>94</v>
      </c>
      <c r="C106" s="75"/>
      <c r="D106" s="75"/>
      <c r="E106" s="76">
        <f t="shared" si="6"/>
        <v>0</v>
      </c>
      <c r="F106" s="75">
        <v>9736452</v>
      </c>
      <c r="G106" s="75">
        <v>6989009.5</v>
      </c>
      <c r="H106" s="76">
        <f t="shared" si="7"/>
        <v>71.78189241830597</v>
      </c>
      <c r="I106" s="66">
        <f t="shared" si="8"/>
        <v>9736452</v>
      </c>
      <c r="J106" s="67">
        <f t="shared" si="9"/>
        <v>6989009.5</v>
      </c>
      <c r="K106" s="68">
        <f t="shared" si="10"/>
        <v>71.78189241830597</v>
      </c>
      <c r="L106" s="167"/>
      <c r="M106" s="69"/>
      <c r="N106" s="69"/>
      <c r="IM106" s="69"/>
      <c r="IN106" s="69"/>
      <c r="IO106" s="69"/>
      <c r="IP106" s="69"/>
      <c r="IQ106" s="69"/>
      <c r="IR106" s="69"/>
      <c r="IS106" s="69"/>
      <c r="IT106" s="69"/>
      <c r="IU106" s="69"/>
    </row>
    <row r="107" spans="1:255" s="21" customFormat="1" ht="24.75" customHeight="1">
      <c r="A107" s="109">
        <v>30000000</v>
      </c>
      <c r="B107" s="28" t="s">
        <v>12</v>
      </c>
      <c r="C107" s="11">
        <f>C108</f>
        <v>15000</v>
      </c>
      <c r="D107" s="11">
        <f>D108</f>
        <v>204.76</v>
      </c>
      <c r="E107" s="47">
        <f t="shared" si="6"/>
        <v>1.3650666666666667</v>
      </c>
      <c r="F107" s="11">
        <f>F112+F113</f>
        <v>3200000</v>
      </c>
      <c r="G107" s="11">
        <f>G112+G113</f>
        <v>3393628.51</v>
      </c>
      <c r="H107" s="47">
        <f t="shared" si="7"/>
        <v>106.0508909375</v>
      </c>
      <c r="I107" s="59">
        <f t="shared" si="8"/>
        <v>3215000</v>
      </c>
      <c r="J107" s="60">
        <f t="shared" si="9"/>
        <v>3393833.2699999996</v>
      </c>
      <c r="K107" s="61">
        <f t="shared" si="10"/>
        <v>105.56246562986003</v>
      </c>
      <c r="L107" s="167"/>
      <c r="M107" s="20"/>
      <c r="N107" s="20"/>
      <c r="IM107" s="20"/>
      <c r="IN107" s="20"/>
      <c r="IO107" s="20"/>
      <c r="IP107" s="20"/>
      <c r="IQ107" s="20"/>
      <c r="IR107" s="20"/>
      <c r="IS107" s="20"/>
      <c r="IT107" s="20"/>
      <c r="IU107" s="20"/>
    </row>
    <row r="108" spans="1:255" s="27" customFormat="1" ht="24.75" customHeight="1">
      <c r="A108" s="24">
        <v>31000000</v>
      </c>
      <c r="B108" s="25" t="s">
        <v>13</v>
      </c>
      <c r="C108" s="14">
        <f>C109+C111</f>
        <v>15000</v>
      </c>
      <c r="D108" s="14">
        <f>D109+D111</f>
        <v>204.76</v>
      </c>
      <c r="E108" s="45">
        <f t="shared" si="6"/>
        <v>1.3650666666666667</v>
      </c>
      <c r="F108" s="14">
        <f>F112</f>
        <v>3000000</v>
      </c>
      <c r="G108" s="14">
        <f>G112</f>
        <v>2340128.51</v>
      </c>
      <c r="H108" s="45">
        <f t="shared" si="7"/>
        <v>78.00428366666667</v>
      </c>
      <c r="I108" s="59">
        <f t="shared" si="8"/>
        <v>3015000</v>
      </c>
      <c r="J108" s="60">
        <f t="shared" si="9"/>
        <v>2340333.2699999996</v>
      </c>
      <c r="K108" s="61">
        <f t="shared" si="10"/>
        <v>77.62299402985073</v>
      </c>
      <c r="L108" s="167"/>
      <c r="M108" s="26"/>
      <c r="N108" s="26"/>
      <c r="IM108" s="26"/>
      <c r="IN108" s="26"/>
      <c r="IO108" s="26"/>
      <c r="IP108" s="26"/>
      <c r="IQ108" s="26"/>
      <c r="IR108" s="26"/>
      <c r="IS108" s="26"/>
      <c r="IT108" s="26"/>
      <c r="IU108" s="26"/>
    </row>
    <row r="109" spans="1:255" s="3" customFormat="1" ht="69.75" customHeight="1" hidden="1">
      <c r="A109" s="17" t="s">
        <v>95</v>
      </c>
      <c r="B109" s="4" t="s">
        <v>96</v>
      </c>
      <c r="C109" s="1">
        <f>C110</f>
        <v>15000</v>
      </c>
      <c r="D109" s="1"/>
      <c r="E109" s="46">
        <f t="shared" si="6"/>
        <v>0</v>
      </c>
      <c r="F109" s="1"/>
      <c r="G109" s="1"/>
      <c r="H109" s="46">
        <f t="shared" si="7"/>
        <v>0</v>
      </c>
      <c r="I109" s="53">
        <f t="shared" si="8"/>
        <v>15000</v>
      </c>
      <c r="J109" s="54">
        <f t="shared" si="9"/>
        <v>0</v>
      </c>
      <c r="K109" s="55">
        <f t="shared" si="10"/>
        <v>0</v>
      </c>
      <c r="L109" s="167"/>
      <c r="M109" s="2"/>
      <c r="N109" s="2"/>
      <c r="IM109" s="2"/>
      <c r="IN109" s="2"/>
      <c r="IO109" s="2"/>
      <c r="IP109" s="2"/>
      <c r="IQ109" s="2"/>
      <c r="IR109" s="2"/>
      <c r="IS109" s="2"/>
      <c r="IT109" s="2"/>
      <c r="IU109" s="2"/>
    </row>
    <row r="110" spans="1:255" s="3" customFormat="1" ht="75">
      <c r="A110" s="17" t="s">
        <v>97</v>
      </c>
      <c r="B110" s="4" t="s">
        <v>98</v>
      </c>
      <c r="C110" s="1">
        <v>15000</v>
      </c>
      <c r="D110" s="1"/>
      <c r="E110" s="46">
        <f t="shared" si="6"/>
        <v>0</v>
      </c>
      <c r="F110" s="1"/>
      <c r="G110" s="1"/>
      <c r="H110" s="46">
        <f t="shared" si="7"/>
        <v>0</v>
      </c>
      <c r="I110" s="53">
        <f t="shared" si="8"/>
        <v>15000</v>
      </c>
      <c r="J110" s="54">
        <f t="shared" si="9"/>
        <v>0</v>
      </c>
      <c r="K110" s="55">
        <f t="shared" si="10"/>
        <v>0</v>
      </c>
      <c r="L110" s="167"/>
      <c r="M110" s="2"/>
      <c r="N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s="27" customFormat="1" ht="40.5" customHeight="1">
      <c r="A111" s="24" t="s">
        <v>99</v>
      </c>
      <c r="B111" s="25" t="s">
        <v>100</v>
      </c>
      <c r="C111" s="14"/>
      <c r="D111" s="14">
        <v>204.76</v>
      </c>
      <c r="E111" s="45">
        <f t="shared" si="6"/>
        <v>0</v>
      </c>
      <c r="F111" s="14"/>
      <c r="G111" s="14"/>
      <c r="H111" s="45">
        <f t="shared" si="7"/>
        <v>0</v>
      </c>
      <c r="I111" s="59">
        <f t="shared" si="8"/>
        <v>0</v>
      </c>
      <c r="J111" s="60">
        <f t="shared" si="9"/>
        <v>204.76</v>
      </c>
      <c r="K111" s="61">
        <f t="shared" si="10"/>
        <v>0</v>
      </c>
      <c r="L111" s="167"/>
      <c r="M111" s="26"/>
      <c r="N111" s="26"/>
      <c r="IM111" s="26"/>
      <c r="IN111" s="26"/>
      <c r="IO111" s="26"/>
      <c r="IP111" s="26"/>
      <c r="IQ111" s="26"/>
      <c r="IR111" s="26"/>
      <c r="IS111" s="26"/>
      <c r="IT111" s="26"/>
      <c r="IU111" s="26"/>
    </row>
    <row r="112" spans="1:255" s="79" customFormat="1" ht="42.75">
      <c r="A112" s="24" t="s">
        <v>101</v>
      </c>
      <c r="B112" s="25" t="s">
        <v>102</v>
      </c>
      <c r="C112" s="14"/>
      <c r="D112" s="14"/>
      <c r="E112" s="45">
        <f t="shared" si="6"/>
        <v>0</v>
      </c>
      <c r="F112" s="14">
        <v>3000000</v>
      </c>
      <c r="G112" s="14">
        <v>2340128.51</v>
      </c>
      <c r="H112" s="45">
        <f t="shared" si="7"/>
        <v>78.00428366666667</v>
      </c>
      <c r="I112" s="59">
        <f t="shared" si="8"/>
        <v>3000000</v>
      </c>
      <c r="J112" s="60">
        <f t="shared" si="9"/>
        <v>2340128.51</v>
      </c>
      <c r="K112" s="61">
        <f t="shared" si="10"/>
        <v>78.00428366666667</v>
      </c>
      <c r="L112" s="167"/>
      <c r="M112" s="78"/>
      <c r="N112" s="78"/>
      <c r="IM112" s="78"/>
      <c r="IN112" s="78"/>
      <c r="IO112" s="78"/>
      <c r="IP112" s="78"/>
      <c r="IQ112" s="78"/>
      <c r="IR112" s="78"/>
      <c r="IS112" s="78"/>
      <c r="IT112" s="78"/>
      <c r="IU112" s="78"/>
    </row>
    <row r="113" spans="1:255" s="27" customFormat="1" ht="24.75" customHeight="1">
      <c r="A113" s="39">
        <v>33000000</v>
      </c>
      <c r="B113" s="80" t="s">
        <v>114</v>
      </c>
      <c r="C113" s="10"/>
      <c r="D113" s="10"/>
      <c r="E113" s="49">
        <f t="shared" si="6"/>
        <v>0</v>
      </c>
      <c r="F113" s="10">
        <f>F114</f>
        <v>200000</v>
      </c>
      <c r="G113" s="10">
        <f>G114</f>
        <v>1053500</v>
      </c>
      <c r="H113" s="49">
        <f t="shared" si="7"/>
        <v>526.75</v>
      </c>
      <c r="I113" s="59">
        <f t="shared" si="8"/>
        <v>200000</v>
      </c>
      <c r="J113" s="60">
        <f t="shared" si="9"/>
        <v>1053500</v>
      </c>
      <c r="K113" s="61">
        <f t="shared" si="10"/>
        <v>526.75</v>
      </c>
      <c r="L113" s="167"/>
      <c r="M113" s="26"/>
      <c r="N113" s="26"/>
      <c r="IM113" s="26"/>
      <c r="IN113" s="26"/>
      <c r="IO113" s="26"/>
      <c r="IP113" s="26"/>
      <c r="IQ113" s="26"/>
      <c r="IR113" s="26"/>
      <c r="IS113" s="26"/>
      <c r="IT113" s="26"/>
      <c r="IU113" s="26"/>
    </row>
    <row r="114" spans="1:255" s="27" customFormat="1" ht="24.75" customHeight="1">
      <c r="A114" s="24" t="s">
        <v>103</v>
      </c>
      <c r="B114" s="25" t="s">
        <v>104</v>
      </c>
      <c r="C114" s="14"/>
      <c r="D114" s="14"/>
      <c r="E114" s="45">
        <f t="shared" si="6"/>
        <v>0</v>
      </c>
      <c r="F114" s="14">
        <f>F115</f>
        <v>200000</v>
      </c>
      <c r="G114" s="14">
        <f>G115</f>
        <v>1053500</v>
      </c>
      <c r="H114" s="45">
        <f t="shared" si="7"/>
        <v>526.75</v>
      </c>
      <c r="I114" s="59">
        <f t="shared" si="8"/>
        <v>200000</v>
      </c>
      <c r="J114" s="60">
        <f t="shared" si="9"/>
        <v>1053500</v>
      </c>
      <c r="K114" s="61">
        <f t="shared" si="10"/>
        <v>526.75</v>
      </c>
      <c r="L114" s="167"/>
      <c r="M114" s="26"/>
      <c r="N114" s="26"/>
      <c r="IM114" s="26"/>
      <c r="IN114" s="26"/>
      <c r="IO114" s="26"/>
      <c r="IP114" s="26"/>
      <c r="IQ114" s="26"/>
      <c r="IR114" s="26"/>
      <c r="IS114" s="26"/>
      <c r="IT114" s="26"/>
      <c r="IU114" s="26"/>
    </row>
    <row r="115" spans="1:255" s="70" customFormat="1" ht="90">
      <c r="A115" s="64" t="s">
        <v>105</v>
      </c>
      <c r="B115" s="65" t="s">
        <v>106</v>
      </c>
      <c r="C115" s="23"/>
      <c r="D115" s="23"/>
      <c r="E115" s="48">
        <f t="shared" si="6"/>
        <v>0</v>
      </c>
      <c r="F115" s="23">
        <v>200000</v>
      </c>
      <c r="G115" s="23">
        <v>1053500</v>
      </c>
      <c r="H115" s="48">
        <f t="shared" si="7"/>
        <v>526.75</v>
      </c>
      <c r="I115" s="66">
        <f t="shared" si="8"/>
        <v>200000</v>
      </c>
      <c r="J115" s="67">
        <f t="shared" si="9"/>
        <v>1053500</v>
      </c>
      <c r="K115" s="68">
        <f t="shared" si="10"/>
        <v>526.75</v>
      </c>
      <c r="L115" s="167"/>
      <c r="M115" s="69"/>
      <c r="N115" s="69"/>
      <c r="IM115" s="69"/>
      <c r="IN115" s="69"/>
      <c r="IO115" s="69"/>
      <c r="IP115" s="69"/>
      <c r="IQ115" s="69"/>
      <c r="IR115" s="69"/>
      <c r="IS115" s="69"/>
      <c r="IT115" s="69"/>
      <c r="IU115" s="69"/>
    </row>
    <row r="116" spans="1:255" s="30" customFormat="1" ht="24.75" customHeight="1">
      <c r="A116" s="39">
        <v>50000000</v>
      </c>
      <c r="B116" s="58" t="s">
        <v>9</v>
      </c>
      <c r="C116" s="10"/>
      <c r="D116" s="10"/>
      <c r="E116" s="49">
        <f t="shared" si="6"/>
        <v>0</v>
      </c>
      <c r="F116" s="10">
        <f>F117</f>
        <v>1560282</v>
      </c>
      <c r="G116" s="10">
        <f>G117</f>
        <v>589440.24</v>
      </c>
      <c r="H116" s="45">
        <f t="shared" si="7"/>
        <v>37.77780170507639</v>
      </c>
      <c r="I116" s="59">
        <f t="shared" si="8"/>
        <v>1560282</v>
      </c>
      <c r="J116" s="60">
        <f t="shared" si="9"/>
        <v>589440.24</v>
      </c>
      <c r="K116" s="61">
        <f t="shared" si="10"/>
        <v>37.77780170507639</v>
      </c>
      <c r="L116" s="167"/>
      <c r="M116" s="29"/>
      <c r="N116" s="29"/>
      <c r="IM116" s="29"/>
      <c r="IN116" s="29"/>
      <c r="IO116" s="29"/>
      <c r="IP116" s="29"/>
      <c r="IQ116" s="29"/>
      <c r="IR116" s="29"/>
      <c r="IS116" s="29"/>
      <c r="IT116" s="29"/>
      <c r="IU116" s="29"/>
    </row>
    <row r="117" spans="1:255" s="30" customFormat="1" ht="24.75" customHeight="1">
      <c r="A117" s="71" t="s">
        <v>107</v>
      </c>
      <c r="B117" s="28" t="s">
        <v>108</v>
      </c>
      <c r="C117" s="14"/>
      <c r="D117" s="14"/>
      <c r="E117" s="45">
        <f t="shared" si="6"/>
        <v>0</v>
      </c>
      <c r="F117" s="14">
        <f>F118</f>
        <v>1560282</v>
      </c>
      <c r="G117" s="14">
        <f>G118</f>
        <v>589440.24</v>
      </c>
      <c r="H117" s="45">
        <f t="shared" si="7"/>
        <v>37.77780170507639</v>
      </c>
      <c r="I117" s="59">
        <f t="shared" si="8"/>
        <v>1560282</v>
      </c>
      <c r="J117" s="60">
        <f t="shared" si="9"/>
        <v>589440.24</v>
      </c>
      <c r="K117" s="61">
        <f t="shared" si="10"/>
        <v>37.77780170507639</v>
      </c>
      <c r="L117" s="167"/>
      <c r="M117" s="29"/>
      <c r="N117" s="29"/>
      <c r="IM117" s="29"/>
      <c r="IN117" s="29"/>
      <c r="IO117" s="29"/>
      <c r="IP117" s="29"/>
      <c r="IQ117" s="29"/>
      <c r="IR117" s="29"/>
      <c r="IS117" s="29"/>
      <c r="IT117" s="29"/>
      <c r="IU117" s="29"/>
    </row>
    <row r="118" spans="1:255" s="21" customFormat="1" ht="60">
      <c r="A118" s="17">
        <v>50110000</v>
      </c>
      <c r="B118" s="22" t="s">
        <v>109</v>
      </c>
      <c r="C118" s="23"/>
      <c r="D118" s="23"/>
      <c r="E118" s="48">
        <f t="shared" si="6"/>
        <v>0</v>
      </c>
      <c r="F118" s="1">
        <v>1560282</v>
      </c>
      <c r="G118" s="1">
        <v>589440.24</v>
      </c>
      <c r="H118" s="48">
        <f t="shared" si="7"/>
        <v>37.77780170507639</v>
      </c>
      <c r="I118" s="53">
        <f t="shared" si="8"/>
        <v>1560282</v>
      </c>
      <c r="J118" s="54">
        <f t="shared" si="9"/>
        <v>589440.24</v>
      </c>
      <c r="K118" s="55">
        <f t="shared" si="10"/>
        <v>37.77780170507639</v>
      </c>
      <c r="L118" s="167"/>
      <c r="M118" s="20"/>
      <c r="N118" s="20"/>
      <c r="IM118" s="20"/>
      <c r="IN118" s="20"/>
      <c r="IO118" s="20"/>
      <c r="IP118" s="20"/>
      <c r="IQ118" s="20"/>
      <c r="IR118" s="20"/>
      <c r="IS118" s="20"/>
      <c r="IT118" s="20"/>
      <c r="IU118" s="20"/>
    </row>
    <row r="119" spans="1:255" s="27" customFormat="1" ht="34.5" customHeight="1">
      <c r="A119" s="24">
        <v>90010100</v>
      </c>
      <c r="B119" s="25" t="s">
        <v>157</v>
      </c>
      <c r="C119" s="14">
        <f>C107+C66+C16</f>
        <v>2007752020</v>
      </c>
      <c r="D119" s="14">
        <f>D107+D66+D16</f>
        <v>883670902.4400002</v>
      </c>
      <c r="E119" s="45">
        <f t="shared" si="6"/>
        <v>44.01295048578759</v>
      </c>
      <c r="F119" s="14">
        <f>F107+F66+F16+F116</f>
        <v>80467776</v>
      </c>
      <c r="G119" s="14">
        <f>G107+G66+G16+G116</f>
        <v>25625174.119999994</v>
      </c>
      <c r="H119" s="45">
        <f t="shared" si="7"/>
        <v>31.84526203383575</v>
      </c>
      <c r="I119" s="59">
        <f t="shared" si="8"/>
        <v>2088219796</v>
      </c>
      <c r="J119" s="60">
        <f t="shared" si="9"/>
        <v>909296076.5600002</v>
      </c>
      <c r="K119" s="61">
        <f t="shared" si="10"/>
        <v>43.54407894713781</v>
      </c>
      <c r="L119" s="167"/>
      <c r="M119" s="26"/>
      <c r="N119" s="26"/>
      <c r="IM119" s="26"/>
      <c r="IN119" s="26"/>
      <c r="IO119" s="26"/>
      <c r="IP119" s="26"/>
      <c r="IQ119" s="26"/>
      <c r="IR119" s="26"/>
      <c r="IS119" s="26"/>
      <c r="IT119" s="26"/>
      <c r="IU119" s="26"/>
    </row>
    <row r="120" spans="1:255" s="30" customFormat="1" ht="24.75" customHeight="1">
      <c r="A120" s="24">
        <v>40000000</v>
      </c>
      <c r="B120" s="28" t="s">
        <v>1</v>
      </c>
      <c r="C120" s="14">
        <f>C121</f>
        <v>451229761.13</v>
      </c>
      <c r="D120" s="14">
        <f>D121</f>
        <v>286578094.71</v>
      </c>
      <c r="E120" s="45">
        <f t="shared" si="6"/>
        <v>63.51045950345381</v>
      </c>
      <c r="F120" s="14">
        <f>F166+F121</f>
        <v>80885000</v>
      </c>
      <c r="G120" s="14">
        <f>G166+G121</f>
        <v>48000000</v>
      </c>
      <c r="H120" s="45">
        <f t="shared" si="7"/>
        <v>59.34351239413983</v>
      </c>
      <c r="I120" s="59">
        <f t="shared" si="8"/>
        <v>532114761.13</v>
      </c>
      <c r="J120" s="60">
        <f t="shared" si="9"/>
        <v>334578094.71</v>
      </c>
      <c r="K120" s="61">
        <f t="shared" si="10"/>
        <v>62.87705569367955</v>
      </c>
      <c r="L120" s="167"/>
      <c r="M120" s="29"/>
      <c r="N120" s="29"/>
      <c r="IM120" s="29"/>
      <c r="IN120" s="29"/>
      <c r="IO120" s="29"/>
      <c r="IP120" s="29"/>
      <c r="IQ120" s="29"/>
      <c r="IR120" s="29"/>
      <c r="IS120" s="29"/>
      <c r="IT120" s="29"/>
      <c r="IU120" s="29"/>
    </row>
    <row r="121" spans="1:255" s="27" customFormat="1" ht="24.75" customHeight="1">
      <c r="A121" s="24">
        <v>41000000</v>
      </c>
      <c r="B121" s="25" t="s">
        <v>17</v>
      </c>
      <c r="C121" s="14">
        <f>C122+C130+C127</f>
        <v>451229761.13</v>
      </c>
      <c r="D121" s="14">
        <f>D122+D130+D127</f>
        <v>286578094.71</v>
      </c>
      <c r="E121" s="45">
        <f t="shared" si="6"/>
        <v>63.51045950345381</v>
      </c>
      <c r="F121" s="14">
        <f>F122+F130+F127</f>
        <v>80000000</v>
      </c>
      <c r="G121" s="14">
        <f>G122+G130+G127</f>
        <v>48000000</v>
      </c>
      <c r="H121" s="45">
        <f t="shared" si="7"/>
        <v>60</v>
      </c>
      <c r="I121" s="59">
        <f t="shared" si="8"/>
        <v>531229761.13</v>
      </c>
      <c r="J121" s="60">
        <f t="shared" si="9"/>
        <v>334578094.71</v>
      </c>
      <c r="K121" s="61">
        <f t="shared" si="10"/>
        <v>62.98180546178467</v>
      </c>
      <c r="L121" s="167">
        <v>7</v>
      </c>
      <c r="M121" s="26"/>
      <c r="N121" s="26"/>
      <c r="IM121" s="26"/>
      <c r="IN121" s="26"/>
      <c r="IO121" s="26"/>
      <c r="IP121" s="26"/>
      <c r="IQ121" s="26"/>
      <c r="IR121" s="26"/>
      <c r="IS121" s="26"/>
      <c r="IT121" s="26"/>
      <c r="IU121" s="26"/>
    </row>
    <row r="122" spans="1:255" s="27" customFormat="1" ht="24.75" customHeight="1">
      <c r="A122" s="24">
        <v>41030000</v>
      </c>
      <c r="B122" s="25" t="s">
        <v>141</v>
      </c>
      <c r="C122" s="14">
        <f>C124+C125+C123+C126</f>
        <v>423878400</v>
      </c>
      <c r="D122" s="14">
        <f>D124+D125+D123+D126</f>
        <v>271396800</v>
      </c>
      <c r="E122" s="45">
        <f t="shared" si="6"/>
        <v>64.02704171762468</v>
      </c>
      <c r="F122" s="14">
        <f>F124+F125</f>
        <v>0</v>
      </c>
      <c r="G122" s="14"/>
      <c r="H122" s="45">
        <f t="shared" si="7"/>
        <v>0</v>
      </c>
      <c r="I122" s="59">
        <f t="shared" si="8"/>
        <v>423878400</v>
      </c>
      <c r="J122" s="60">
        <f t="shared" si="9"/>
        <v>271396800</v>
      </c>
      <c r="K122" s="61">
        <f t="shared" si="10"/>
        <v>64.02704171762468</v>
      </c>
      <c r="L122" s="167"/>
      <c r="M122" s="26"/>
      <c r="N122" s="26"/>
      <c r="IM122" s="26"/>
      <c r="IN122" s="26"/>
      <c r="IO122" s="26"/>
      <c r="IP122" s="26"/>
      <c r="IQ122" s="26"/>
      <c r="IR122" s="26"/>
      <c r="IS122" s="26"/>
      <c r="IT122" s="26"/>
      <c r="IU122" s="26"/>
    </row>
    <row r="123" spans="1:255" s="102" customFormat="1" ht="60" customHeight="1" hidden="1">
      <c r="A123" s="114">
        <v>41033800</v>
      </c>
      <c r="B123" s="136" t="s">
        <v>148</v>
      </c>
      <c r="C123" s="1"/>
      <c r="D123" s="96"/>
      <c r="E123" s="97">
        <f t="shared" si="6"/>
        <v>0</v>
      </c>
      <c r="F123" s="96"/>
      <c r="G123" s="96"/>
      <c r="H123" s="97">
        <f t="shared" si="7"/>
        <v>0</v>
      </c>
      <c r="I123" s="98">
        <f t="shared" si="8"/>
        <v>0</v>
      </c>
      <c r="J123" s="99">
        <f t="shared" si="9"/>
        <v>0</v>
      </c>
      <c r="K123" s="100">
        <f t="shared" si="10"/>
        <v>0</v>
      </c>
      <c r="L123" s="167"/>
      <c r="M123" s="101"/>
      <c r="N123" s="101"/>
      <c r="IM123" s="101"/>
      <c r="IN123" s="101"/>
      <c r="IO123" s="101"/>
      <c r="IP123" s="101"/>
      <c r="IQ123" s="101"/>
      <c r="IR123" s="101"/>
      <c r="IS123" s="101"/>
      <c r="IT123" s="101"/>
      <c r="IU123" s="101"/>
    </row>
    <row r="124" spans="1:255" s="3" customFormat="1" ht="30">
      <c r="A124" s="17">
        <v>41033900</v>
      </c>
      <c r="B124" s="4" t="s">
        <v>126</v>
      </c>
      <c r="C124" s="1">
        <v>371188700</v>
      </c>
      <c r="D124" s="1">
        <v>218707100</v>
      </c>
      <c r="E124" s="46">
        <f t="shared" si="6"/>
        <v>58.92073223134218</v>
      </c>
      <c r="F124" s="1"/>
      <c r="G124" s="1"/>
      <c r="H124" s="46">
        <f t="shared" si="7"/>
        <v>0</v>
      </c>
      <c r="I124" s="53">
        <f t="shared" si="8"/>
        <v>371188700</v>
      </c>
      <c r="J124" s="54">
        <f t="shared" si="9"/>
        <v>218707100</v>
      </c>
      <c r="K124" s="55">
        <f t="shared" si="10"/>
        <v>58.92073223134218</v>
      </c>
      <c r="L124" s="167"/>
      <c r="M124" s="2"/>
      <c r="N124" s="2"/>
      <c r="IM124" s="2"/>
      <c r="IN124" s="2"/>
      <c r="IO124" s="2"/>
      <c r="IP124" s="2"/>
      <c r="IQ124" s="2"/>
      <c r="IR124" s="2"/>
      <c r="IS124" s="2"/>
      <c r="IT124" s="2"/>
      <c r="IU124" s="2"/>
    </row>
    <row r="125" spans="1:255" s="3" customFormat="1" ht="30">
      <c r="A125" s="17">
        <v>41034200</v>
      </c>
      <c r="B125" s="4" t="s">
        <v>128</v>
      </c>
      <c r="C125" s="1">
        <v>52689700</v>
      </c>
      <c r="D125" s="1">
        <v>52689700</v>
      </c>
      <c r="E125" s="46">
        <f t="shared" si="6"/>
        <v>100</v>
      </c>
      <c r="F125" s="1"/>
      <c r="G125" s="1"/>
      <c r="H125" s="46">
        <f t="shared" si="7"/>
        <v>0</v>
      </c>
      <c r="I125" s="53">
        <f t="shared" si="8"/>
        <v>52689700</v>
      </c>
      <c r="J125" s="54">
        <f t="shared" si="9"/>
        <v>52689700</v>
      </c>
      <c r="K125" s="55">
        <f t="shared" si="10"/>
        <v>100</v>
      </c>
      <c r="L125" s="167"/>
      <c r="M125" s="2"/>
      <c r="N125" s="2"/>
      <c r="IM125" s="2"/>
      <c r="IN125" s="2"/>
      <c r="IO125" s="2"/>
      <c r="IP125" s="2"/>
      <c r="IQ125" s="2"/>
      <c r="IR125" s="2"/>
      <c r="IS125" s="2"/>
      <c r="IT125" s="2"/>
      <c r="IU125" s="2"/>
    </row>
    <row r="126" spans="1:255" s="3" customFormat="1" ht="45" customHeight="1" hidden="1">
      <c r="A126" s="17">
        <v>41034500</v>
      </c>
      <c r="B126" s="4" t="s">
        <v>151</v>
      </c>
      <c r="C126" s="1"/>
      <c r="D126" s="1"/>
      <c r="E126" s="46">
        <f t="shared" si="6"/>
        <v>0</v>
      </c>
      <c r="F126" s="1"/>
      <c r="G126" s="1"/>
      <c r="H126" s="46">
        <f t="shared" si="7"/>
        <v>0</v>
      </c>
      <c r="I126" s="53">
        <f t="shared" si="8"/>
        <v>0</v>
      </c>
      <c r="J126" s="54">
        <f t="shared" si="9"/>
        <v>0</v>
      </c>
      <c r="K126" s="55">
        <f t="shared" si="10"/>
        <v>0</v>
      </c>
      <c r="L126" s="167"/>
      <c r="M126" s="2"/>
      <c r="N126" s="2"/>
      <c r="IM126" s="2"/>
      <c r="IN126" s="2"/>
      <c r="IO126" s="2"/>
      <c r="IP126" s="2"/>
      <c r="IQ126" s="2"/>
      <c r="IR126" s="2"/>
      <c r="IS126" s="2"/>
      <c r="IT126" s="2"/>
      <c r="IU126" s="2"/>
    </row>
    <row r="127" spans="1:255" s="27" customFormat="1" ht="24.75" customHeight="1">
      <c r="A127" s="24">
        <v>41040000</v>
      </c>
      <c r="B127" s="25" t="s">
        <v>138</v>
      </c>
      <c r="C127" s="14">
        <f>C128+C129</f>
        <v>2739700</v>
      </c>
      <c r="D127" s="14">
        <f>D128+D129</f>
        <v>1369200</v>
      </c>
      <c r="E127" s="45">
        <f t="shared" si="6"/>
        <v>49.97627477461036</v>
      </c>
      <c r="F127" s="14"/>
      <c r="G127" s="14"/>
      <c r="H127" s="45">
        <f t="shared" si="7"/>
        <v>0</v>
      </c>
      <c r="I127" s="59">
        <f t="shared" si="8"/>
        <v>2739700</v>
      </c>
      <c r="J127" s="60">
        <f t="shared" si="9"/>
        <v>1369200</v>
      </c>
      <c r="K127" s="61">
        <f t="shared" si="10"/>
        <v>49.97627477461036</v>
      </c>
      <c r="L127" s="167"/>
      <c r="M127" s="26"/>
      <c r="N127" s="26"/>
      <c r="IM127" s="26"/>
      <c r="IN127" s="26"/>
      <c r="IO127" s="26"/>
      <c r="IP127" s="26"/>
      <c r="IQ127" s="26"/>
      <c r="IR127" s="26"/>
      <c r="IS127" s="26"/>
      <c r="IT127" s="26"/>
      <c r="IU127" s="26"/>
    </row>
    <row r="128" spans="1:255" s="19" customFormat="1" ht="60" customHeight="1">
      <c r="A128" s="17">
        <v>41040200</v>
      </c>
      <c r="B128" s="4" t="s">
        <v>131</v>
      </c>
      <c r="C128" s="1">
        <v>2739700</v>
      </c>
      <c r="D128" s="1">
        <v>1369200</v>
      </c>
      <c r="E128" s="46">
        <f t="shared" si="6"/>
        <v>49.97627477461036</v>
      </c>
      <c r="F128" s="1"/>
      <c r="G128" s="1"/>
      <c r="H128" s="46">
        <f t="shared" si="7"/>
        <v>0</v>
      </c>
      <c r="I128" s="53">
        <f t="shared" si="8"/>
        <v>2739700</v>
      </c>
      <c r="J128" s="54">
        <f t="shared" si="9"/>
        <v>1369200</v>
      </c>
      <c r="K128" s="55">
        <f t="shared" si="10"/>
        <v>49.97627477461036</v>
      </c>
      <c r="L128" s="167"/>
      <c r="M128" s="18"/>
      <c r="N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1:255" s="138" customFormat="1" ht="24.75" customHeight="1" hidden="1">
      <c r="A129" s="114">
        <v>41040400</v>
      </c>
      <c r="B129" s="136" t="s">
        <v>179</v>
      </c>
      <c r="C129" s="1"/>
      <c r="D129" s="96"/>
      <c r="E129" s="97">
        <f t="shared" si="6"/>
        <v>0</v>
      </c>
      <c r="F129" s="96"/>
      <c r="G129" s="96"/>
      <c r="H129" s="97">
        <f t="shared" si="7"/>
        <v>0</v>
      </c>
      <c r="I129" s="98">
        <f t="shared" si="8"/>
        <v>0</v>
      </c>
      <c r="J129" s="99">
        <f t="shared" si="9"/>
        <v>0</v>
      </c>
      <c r="K129" s="100">
        <f t="shared" si="10"/>
        <v>0</v>
      </c>
      <c r="L129" s="167"/>
      <c r="M129" s="137"/>
      <c r="N129" s="137"/>
      <c r="IM129" s="137"/>
      <c r="IN129" s="137"/>
      <c r="IO129" s="137"/>
      <c r="IP129" s="137"/>
      <c r="IQ129" s="137"/>
      <c r="IR129" s="137"/>
      <c r="IS129" s="137"/>
      <c r="IT129" s="137"/>
      <c r="IU129" s="137"/>
    </row>
    <row r="130" spans="1:255" s="27" customFormat="1" ht="30" customHeight="1">
      <c r="A130" s="24">
        <v>41050000</v>
      </c>
      <c r="B130" s="25" t="s">
        <v>132</v>
      </c>
      <c r="C130" s="14">
        <f>C131+C138+C140+C150+C151+C139+C165</f>
        <v>24611661.13</v>
      </c>
      <c r="D130" s="14">
        <f>D131+D138+D140+D150+D151+D139+D165</f>
        <v>13812094.71</v>
      </c>
      <c r="E130" s="45">
        <f t="shared" si="6"/>
        <v>56.120123859352034</v>
      </c>
      <c r="F130" s="14">
        <f>F131+F138+F140+F150+F151+F148</f>
        <v>80000000</v>
      </c>
      <c r="G130" s="14">
        <f>G131+G138+G140+G150+G151+G148</f>
        <v>48000000</v>
      </c>
      <c r="H130" s="45">
        <f t="shared" si="7"/>
        <v>60</v>
      </c>
      <c r="I130" s="59">
        <f t="shared" si="8"/>
        <v>104611661.13</v>
      </c>
      <c r="J130" s="60">
        <f t="shared" si="9"/>
        <v>61812094.71</v>
      </c>
      <c r="K130" s="61">
        <f t="shared" si="10"/>
        <v>59.08719357126607</v>
      </c>
      <c r="L130" s="167"/>
      <c r="M130" s="26"/>
      <c r="N130" s="26"/>
      <c r="IM130" s="26"/>
      <c r="IN130" s="26"/>
      <c r="IO130" s="26"/>
      <c r="IP130" s="26"/>
      <c r="IQ130" s="26"/>
      <c r="IR130" s="26"/>
      <c r="IS130" s="26"/>
      <c r="IT130" s="26"/>
      <c r="IU130" s="26"/>
    </row>
    <row r="131" spans="1:255" s="3" customFormat="1" ht="49.5" customHeight="1">
      <c r="A131" s="17">
        <v>41051000</v>
      </c>
      <c r="B131" s="40" t="s">
        <v>162</v>
      </c>
      <c r="C131" s="1">
        <v>3303370</v>
      </c>
      <c r="D131" s="1">
        <v>1955535</v>
      </c>
      <c r="E131" s="46">
        <f t="shared" si="6"/>
        <v>59.19818246215228</v>
      </c>
      <c r="F131" s="1"/>
      <c r="G131" s="1"/>
      <c r="H131" s="46">
        <f t="shared" si="7"/>
        <v>0</v>
      </c>
      <c r="I131" s="53">
        <f t="shared" si="8"/>
        <v>3303370</v>
      </c>
      <c r="J131" s="54">
        <f t="shared" si="9"/>
        <v>1955535</v>
      </c>
      <c r="K131" s="55">
        <f t="shared" si="10"/>
        <v>59.19818246215228</v>
      </c>
      <c r="L131" s="167"/>
      <c r="M131" s="2"/>
      <c r="N131" s="2"/>
      <c r="IM131" s="2"/>
      <c r="IN131" s="2"/>
      <c r="IO131" s="2"/>
      <c r="IP131" s="2"/>
      <c r="IQ131" s="2"/>
      <c r="IR131" s="2"/>
      <c r="IS131" s="2"/>
      <c r="IT131" s="2"/>
      <c r="IU131" s="2"/>
    </row>
    <row r="132" spans="1:255" s="102" customFormat="1" ht="43.5" customHeight="1" hidden="1">
      <c r="A132" s="114">
        <v>41051100</v>
      </c>
      <c r="B132" s="95" t="s">
        <v>171</v>
      </c>
      <c r="C132" s="96"/>
      <c r="D132" s="96"/>
      <c r="E132" s="97">
        <f t="shared" si="6"/>
        <v>0</v>
      </c>
      <c r="F132" s="96"/>
      <c r="G132" s="96"/>
      <c r="H132" s="97">
        <f t="shared" si="7"/>
        <v>0</v>
      </c>
      <c r="I132" s="98">
        <f t="shared" si="8"/>
        <v>0</v>
      </c>
      <c r="J132" s="99">
        <f t="shared" si="9"/>
        <v>0</v>
      </c>
      <c r="K132" s="100">
        <f t="shared" si="10"/>
        <v>0</v>
      </c>
      <c r="L132" s="167"/>
      <c r="M132" s="101"/>
      <c r="N132" s="101"/>
      <c r="IM132" s="101"/>
      <c r="IN132" s="101"/>
      <c r="IO132" s="101"/>
      <c r="IP132" s="101"/>
      <c r="IQ132" s="101"/>
      <c r="IR132" s="101"/>
      <c r="IS132" s="101"/>
      <c r="IT132" s="101"/>
      <c r="IU132" s="101"/>
    </row>
    <row r="133" spans="1:255" s="90" customFormat="1" ht="51" customHeight="1" hidden="1">
      <c r="A133" s="147"/>
      <c r="B133" s="85" t="s">
        <v>176</v>
      </c>
      <c r="C133" s="92"/>
      <c r="D133" s="92"/>
      <c r="E133" s="93">
        <f t="shared" si="6"/>
        <v>0</v>
      </c>
      <c r="F133" s="92"/>
      <c r="G133" s="92"/>
      <c r="H133" s="93">
        <f t="shared" si="7"/>
        <v>0</v>
      </c>
      <c r="I133" s="86">
        <f t="shared" si="8"/>
        <v>0</v>
      </c>
      <c r="J133" s="87">
        <f t="shared" si="9"/>
        <v>0</v>
      </c>
      <c r="K133" s="88">
        <f t="shared" si="10"/>
        <v>0</v>
      </c>
      <c r="L133" s="167"/>
      <c r="M133" s="89"/>
      <c r="N133" s="89"/>
      <c r="IM133" s="89"/>
      <c r="IN133" s="89"/>
      <c r="IO133" s="89"/>
      <c r="IP133" s="89"/>
      <c r="IQ133" s="89"/>
      <c r="IR133" s="89"/>
      <c r="IS133" s="89"/>
      <c r="IT133" s="89"/>
      <c r="IU133" s="89"/>
    </row>
    <row r="134" spans="1:255" s="90" customFormat="1" ht="45" customHeight="1" hidden="1">
      <c r="A134" s="91"/>
      <c r="B134" s="85" t="s">
        <v>172</v>
      </c>
      <c r="C134" s="92"/>
      <c r="D134" s="92"/>
      <c r="E134" s="93">
        <f t="shared" si="6"/>
        <v>0</v>
      </c>
      <c r="F134" s="92"/>
      <c r="G134" s="92"/>
      <c r="H134" s="93">
        <f t="shared" si="7"/>
        <v>0</v>
      </c>
      <c r="I134" s="86">
        <f t="shared" si="8"/>
        <v>0</v>
      </c>
      <c r="J134" s="87">
        <f t="shared" si="9"/>
        <v>0</v>
      </c>
      <c r="K134" s="88">
        <f t="shared" si="10"/>
        <v>0</v>
      </c>
      <c r="L134" s="167"/>
      <c r="M134" s="89"/>
      <c r="N134" s="89"/>
      <c r="IM134" s="89"/>
      <c r="IN134" s="89"/>
      <c r="IO134" s="89"/>
      <c r="IP134" s="89"/>
      <c r="IQ134" s="89"/>
      <c r="IR134" s="89"/>
      <c r="IS134" s="89"/>
      <c r="IT134" s="89"/>
      <c r="IU134" s="89"/>
    </row>
    <row r="135" spans="1:255" s="102" customFormat="1" ht="79.5" customHeight="1" hidden="1">
      <c r="A135" s="156"/>
      <c r="B135" s="95" t="s">
        <v>149</v>
      </c>
      <c r="C135" s="96"/>
      <c r="D135" s="96"/>
      <c r="E135" s="97">
        <f t="shared" si="6"/>
        <v>0</v>
      </c>
      <c r="F135" s="96"/>
      <c r="G135" s="96"/>
      <c r="H135" s="97">
        <f t="shared" si="7"/>
        <v>0</v>
      </c>
      <c r="I135" s="98">
        <f t="shared" si="8"/>
        <v>0</v>
      </c>
      <c r="J135" s="99">
        <f t="shared" si="9"/>
        <v>0</v>
      </c>
      <c r="K135" s="100">
        <f t="shared" si="10"/>
        <v>0</v>
      </c>
      <c r="L135" s="167"/>
      <c r="M135" s="101"/>
      <c r="N135" s="101"/>
      <c r="IM135" s="101"/>
      <c r="IN135" s="101"/>
      <c r="IO135" s="101"/>
      <c r="IP135" s="101"/>
      <c r="IQ135" s="101"/>
      <c r="IR135" s="101"/>
      <c r="IS135" s="101"/>
      <c r="IT135" s="101"/>
      <c r="IU135" s="101"/>
    </row>
    <row r="136" spans="1:255" s="102" customFormat="1" ht="56.25" customHeight="1" hidden="1">
      <c r="A136" s="156"/>
      <c r="B136" s="95" t="s">
        <v>143</v>
      </c>
      <c r="C136" s="96"/>
      <c r="D136" s="96"/>
      <c r="E136" s="97">
        <f t="shared" si="6"/>
        <v>0</v>
      </c>
      <c r="F136" s="96"/>
      <c r="G136" s="96"/>
      <c r="H136" s="97">
        <f t="shared" si="7"/>
        <v>0</v>
      </c>
      <c r="I136" s="98">
        <f t="shared" si="8"/>
        <v>0</v>
      </c>
      <c r="J136" s="99">
        <f t="shared" si="9"/>
        <v>0</v>
      </c>
      <c r="K136" s="100">
        <f t="shared" si="10"/>
        <v>0</v>
      </c>
      <c r="L136" s="167"/>
      <c r="M136" s="101"/>
      <c r="N136" s="101"/>
      <c r="IM136" s="101"/>
      <c r="IN136" s="101"/>
      <c r="IO136" s="101"/>
      <c r="IP136" s="101"/>
      <c r="IQ136" s="101"/>
      <c r="IR136" s="101"/>
      <c r="IS136" s="101"/>
      <c r="IT136" s="101"/>
      <c r="IU136" s="101"/>
    </row>
    <row r="137" spans="1:255" s="102" customFormat="1" ht="43.5" customHeight="1" hidden="1">
      <c r="A137" s="139"/>
      <c r="B137" s="95" t="s">
        <v>146</v>
      </c>
      <c r="C137" s="96"/>
      <c r="D137" s="96"/>
      <c r="E137" s="97">
        <f aca="true" t="shared" si="11" ref="E137:E168">_xlfn.IFERROR(D137/C137*100,0)</f>
        <v>0</v>
      </c>
      <c r="F137" s="96"/>
      <c r="G137" s="96"/>
      <c r="H137" s="97">
        <f aca="true" t="shared" si="12" ref="H137:H168">_xlfn.IFERROR(G137/F137*100,0)</f>
        <v>0</v>
      </c>
      <c r="I137" s="98">
        <f t="shared" si="8"/>
        <v>0</v>
      </c>
      <c r="J137" s="99">
        <f t="shared" si="9"/>
        <v>0</v>
      </c>
      <c r="K137" s="100">
        <f t="shared" si="10"/>
        <v>0</v>
      </c>
      <c r="L137" s="167"/>
      <c r="M137" s="101"/>
      <c r="N137" s="101"/>
      <c r="IM137" s="101"/>
      <c r="IN137" s="101"/>
      <c r="IO137" s="101"/>
      <c r="IP137" s="101"/>
      <c r="IQ137" s="101"/>
      <c r="IR137" s="101"/>
      <c r="IS137" s="101"/>
      <c r="IT137" s="101"/>
      <c r="IU137" s="101"/>
    </row>
    <row r="138" spans="1:255" s="3" customFormat="1" ht="55.5" customHeight="1">
      <c r="A138" s="17">
        <v>41051200</v>
      </c>
      <c r="B138" s="40" t="s">
        <v>163</v>
      </c>
      <c r="C138" s="1">
        <v>2511879</v>
      </c>
      <c r="D138" s="1">
        <v>1257189</v>
      </c>
      <c r="E138" s="46">
        <f t="shared" si="11"/>
        <v>50.049743638129065</v>
      </c>
      <c r="F138" s="1"/>
      <c r="G138" s="1"/>
      <c r="H138" s="46">
        <f t="shared" si="12"/>
        <v>0</v>
      </c>
      <c r="I138" s="53">
        <f t="shared" si="8"/>
        <v>2511879</v>
      </c>
      <c r="J138" s="54">
        <f t="shared" si="9"/>
        <v>1257189</v>
      </c>
      <c r="K138" s="55">
        <f t="shared" si="10"/>
        <v>50.049743638129065</v>
      </c>
      <c r="L138" s="167"/>
      <c r="M138" s="2"/>
      <c r="N138" s="2"/>
      <c r="IM138" s="2"/>
      <c r="IN138" s="2"/>
      <c r="IO138" s="2"/>
      <c r="IP138" s="2"/>
      <c r="IQ138" s="2"/>
      <c r="IR138" s="2"/>
      <c r="IS138" s="2"/>
      <c r="IT138" s="2"/>
      <c r="IU138" s="2"/>
    </row>
    <row r="139" spans="1:255" s="3" customFormat="1" ht="60" customHeight="1">
      <c r="A139" s="17">
        <v>41051400</v>
      </c>
      <c r="B139" s="40" t="s">
        <v>173</v>
      </c>
      <c r="C139" s="1">
        <v>5550536</v>
      </c>
      <c r="D139" s="1">
        <v>1588825</v>
      </c>
      <c r="E139" s="46">
        <f t="shared" si="11"/>
        <v>28.624713000690384</v>
      </c>
      <c r="F139" s="1"/>
      <c r="G139" s="1"/>
      <c r="H139" s="46">
        <f t="shared" si="12"/>
        <v>0</v>
      </c>
      <c r="I139" s="53">
        <f aca="true" t="shared" si="13" ref="I139:I168">C139+F139</f>
        <v>5550536</v>
      </c>
      <c r="J139" s="54">
        <f aca="true" t="shared" si="14" ref="J139:J168">D139+G139</f>
        <v>1588825</v>
      </c>
      <c r="K139" s="55">
        <f aca="true" t="shared" si="15" ref="K139:K168">_xlfn.IFERROR(J139/I139*100,0)</f>
        <v>28.624713000690384</v>
      </c>
      <c r="L139" s="167"/>
      <c r="M139" s="2"/>
      <c r="N139" s="2"/>
      <c r="IM139" s="2"/>
      <c r="IN139" s="2"/>
      <c r="IO139" s="2"/>
      <c r="IP139" s="2"/>
      <c r="IQ139" s="2"/>
      <c r="IR139" s="2"/>
      <c r="IS139" s="2"/>
      <c r="IT139" s="2"/>
      <c r="IU139" s="2"/>
    </row>
    <row r="140" spans="1:255" s="3" customFormat="1" ht="45.75" customHeight="1">
      <c r="A140" s="44">
        <v>41051500</v>
      </c>
      <c r="B140" s="40" t="s">
        <v>164</v>
      </c>
      <c r="C140" s="1">
        <f>C141+C145+C146</f>
        <v>4468111</v>
      </c>
      <c r="D140" s="1">
        <f>D141+D145+D146</f>
        <v>4467978.609999999</v>
      </c>
      <c r="E140" s="46">
        <f t="shared" si="11"/>
        <v>99.99703700288555</v>
      </c>
      <c r="F140" s="1"/>
      <c r="G140" s="1"/>
      <c r="H140" s="46">
        <f t="shared" si="12"/>
        <v>0</v>
      </c>
      <c r="I140" s="53">
        <f t="shared" si="13"/>
        <v>4468111</v>
      </c>
      <c r="J140" s="54">
        <f t="shared" si="14"/>
        <v>4467978.609999999</v>
      </c>
      <c r="K140" s="55">
        <f t="shared" si="15"/>
        <v>99.99703700288555</v>
      </c>
      <c r="L140" s="167"/>
      <c r="M140" s="2"/>
      <c r="N140" s="2"/>
      <c r="IM140" s="2"/>
      <c r="IN140" s="2"/>
      <c r="IO140" s="2"/>
      <c r="IP140" s="2"/>
      <c r="IQ140" s="2"/>
      <c r="IR140" s="2"/>
      <c r="IS140" s="2"/>
      <c r="IT140" s="2"/>
      <c r="IU140" s="2"/>
    </row>
    <row r="141" spans="1:255" s="102" customFormat="1" ht="20.25" customHeight="1" hidden="1">
      <c r="A141" s="94"/>
      <c r="B141" s="95" t="s">
        <v>144</v>
      </c>
      <c r="C141" s="96">
        <f>C142+C143+C144</f>
        <v>4170440</v>
      </c>
      <c r="D141" s="96">
        <f>D142+D143+D144</f>
        <v>4170407.61</v>
      </c>
      <c r="E141" s="97">
        <f t="shared" si="11"/>
        <v>99.99922334334028</v>
      </c>
      <c r="F141" s="96"/>
      <c r="G141" s="96"/>
      <c r="H141" s="97">
        <f t="shared" si="12"/>
        <v>0</v>
      </c>
      <c r="I141" s="98">
        <f t="shared" si="13"/>
        <v>4170440</v>
      </c>
      <c r="J141" s="99">
        <f t="shared" si="14"/>
        <v>4170407.61</v>
      </c>
      <c r="K141" s="100">
        <f t="shared" si="15"/>
        <v>99.99922334334028</v>
      </c>
      <c r="L141" s="167"/>
      <c r="M141" s="101"/>
      <c r="N141" s="101"/>
      <c r="IM141" s="101"/>
      <c r="IN141" s="101"/>
      <c r="IO141" s="101"/>
      <c r="IP141" s="101"/>
      <c r="IQ141" s="101"/>
      <c r="IR141" s="101"/>
      <c r="IS141" s="101"/>
      <c r="IT141" s="101"/>
      <c r="IU141" s="101"/>
    </row>
    <row r="142" spans="1:255" s="90" customFormat="1" ht="32.25" customHeight="1" hidden="1">
      <c r="A142" s="103"/>
      <c r="B142" s="85" t="s">
        <v>133</v>
      </c>
      <c r="C142" s="92">
        <v>2680300</v>
      </c>
      <c r="D142" s="92">
        <v>2680267.61</v>
      </c>
      <c r="E142" s="93">
        <f t="shared" si="11"/>
        <v>99.99879155318435</v>
      </c>
      <c r="F142" s="92"/>
      <c r="G142" s="92"/>
      <c r="H142" s="93">
        <f t="shared" si="12"/>
        <v>0</v>
      </c>
      <c r="I142" s="86">
        <f t="shared" si="13"/>
        <v>2680300</v>
      </c>
      <c r="J142" s="87">
        <f t="shared" si="14"/>
        <v>2680267.61</v>
      </c>
      <c r="K142" s="88">
        <f t="shared" si="15"/>
        <v>99.99879155318435</v>
      </c>
      <c r="L142" s="167"/>
      <c r="M142" s="89"/>
      <c r="N142" s="89"/>
      <c r="IM142" s="89"/>
      <c r="IN142" s="89"/>
      <c r="IO142" s="89"/>
      <c r="IP142" s="89"/>
      <c r="IQ142" s="89"/>
      <c r="IR142" s="89"/>
      <c r="IS142" s="89"/>
      <c r="IT142" s="89"/>
      <c r="IU142" s="89"/>
    </row>
    <row r="143" spans="1:255" s="90" customFormat="1" ht="30.75" customHeight="1" hidden="1">
      <c r="A143" s="103"/>
      <c r="B143" s="85" t="s">
        <v>134</v>
      </c>
      <c r="C143" s="92">
        <v>1490140</v>
      </c>
      <c r="D143" s="92">
        <v>1490140</v>
      </c>
      <c r="E143" s="93">
        <f t="shared" si="11"/>
        <v>100</v>
      </c>
      <c r="F143" s="92"/>
      <c r="G143" s="92"/>
      <c r="H143" s="93">
        <f t="shared" si="12"/>
        <v>0</v>
      </c>
      <c r="I143" s="86">
        <f t="shared" si="13"/>
        <v>1490140</v>
      </c>
      <c r="J143" s="87">
        <f t="shared" si="14"/>
        <v>1490140</v>
      </c>
      <c r="K143" s="88">
        <f t="shared" si="15"/>
        <v>100</v>
      </c>
      <c r="L143" s="167"/>
      <c r="M143" s="89"/>
      <c r="N143" s="89"/>
      <c r="IM143" s="89"/>
      <c r="IN143" s="89"/>
      <c r="IO143" s="89"/>
      <c r="IP143" s="89"/>
      <c r="IQ143" s="89"/>
      <c r="IR143" s="89"/>
      <c r="IS143" s="89"/>
      <c r="IT143" s="89"/>
      <c r="IU143" s="89"/>
    </row>
    <row r="144" spans="1:255" s="90" customFormat="1" ht="30.75" customHeight="1" hidden="1">
      <c r="A144" s="103"/>
      <c r="B144" s="85" t="s">
        <v>175</v>
      </c>
      <c r="C144" s="92"/>
      <c r="D144" s="92"/>
      <c r="E144" s="93">
        <f t="shared" si="11"/>
        <v>0</v>
      </c>
      <c r="F144" s="92"/>
      <c r="G144" s="92"/>
      <c r="H144" s="93">
        <f t="shared" si="12"/>
        <v>0</v>
      </c>
      <c r="I144" s="86">
        <f t="shared" si="13"/>
        <v>0</v>
      </c>
      <c r="J144" s="87">
        <f t="shared" si="14"/>
        <v>0</v>
      </c>
      <c r="K144" s="88">
        <f t="shared" si="15"/>
        <v>0</v>
      </c>
      <c r="L144" s="167"/>
      <c r="M144" s="89"/>
      <c r="N144" s="89"/>
      <c r="IM144" s="89"/>
      <c r="IN144" s="89"/>
      <c r="IO144" s="89"/>
      <c r="IP144" s="89"/>
      <c r="IQ144" s="89"/>
      <c r="IR144" s="89"/>
      <c r="IS144" s="89"/>
      <c r="IT144" s="89"/>
      <c r="IU144" s="89"/>
    </row>
    <row r="145" spans="1:255" s="90" customFormat="1" ht="90" customHeight="1" hidden="1">
      <c r="A145" s="103"/>
      <c r="B145" s="85" t="s">
        <v>192</v>
      </c>
      <c r="C145" s="92">
        <v>150000</v>
      </c>
      <c r="D145" s="92">
        <v>149900</v>
      </c>
      <c r="E145" s="93">
        <f t="shared" si="11"/>
        <v>99.93333333333332</v>
      </c>
      <c r="F145" s="92"/>
      <c r="G145" s="92"/>
      <c r="H145" s="93">
        <f t="shared" si="12"/>
        <v>0</v>
      </c>
      <c r="I145" s="86">
        <f t="shared" si="13"/>
        <v>150000</v>
      </c>
      <c r="J145" s="87">
        <f t="shared" si="14"/>
        <v>149900</v>
      </c>
      <c r="K145" s="88">
        <f t="shared" si="15"/>
        <v>99.93333333333332</v>
      </c>
      <c r="L145" s="167"/>
      <c r="M145" s="89"/>
      <c r="N145" s="89"/>
      <c r="IM145" s="89"/>
      <c r="IN145" s="89"/>
      <c r="IO145" s="89"/>
      <c r="IP145" s="89"/>
      <c r="IQ145" s="89"/>
      <c r="IR145" s="89"/>
      <c r="IS145" s="89"/>
      <c r="IT145" s="89"/>
      <c r="IU145" s="89"/>
    </row>
    <row r="146" spans="1:255" s="90" customFormat="1" ht="45" customHeight="1" hidden="1">
      <c r="A146" s="104"/>
      <c r="B146" s="85" t="s">
        <v>193</v>
      </c>
      <c r="C146" s="92">
        <v>147671</v>
      </c>
      <c r="D146" s="92">
        <v>147671</v>
      </c>
      <c r="E146" s="93">
        <f t="shared" si="11"/>
        <v>100</v>
      </c>
      <c r="F146" s="92"/>
      <c r="G146" s="92"/>
      <c r="H146" s="93">
        <f t="shared" si="12"/>
        <v>0</v>
      </c>
      <c r="I146" s="86">
        <f t="shared" si="13"/>
        <v>147671</v>
      </c>
      <c r="J146" s="87">
        <f t="shared" si="14"/>
        <v>147671</v>
      </c>
      <c r="K146" s="88">
        <f t="shared" si="15"/>
        <v>100</v>
      </c>
      <c r="L146" s="167"/>
      <c r="M146" s="89"/>
      <c r="N146" s="89"/>
      <c r="IM146" s="89"/>
      <c r="IN146" s="89"/>
      <c r="IO146" s="89"/>
      <c r="IP146" s="89"/>
      <c r="IQ146" s="89"/>
      <c r="IR146" s="89"/>
      <c r="IS146" s="89"/>
      <c r="IT146" s="89"/>
      <c r="IU146" s="89"/>
    </row>
    <row r="147" spans="1:255" s="102" customFormat="1" ht="60" customHeight="1" hidden="1">
      <c r="A147" s="139">
        <v>41052000</v>
      </c>
      <c r="B147" s="136" t="s">
        <v>135</v>
      </c>
      <c r="C147" s="96"/>
      <c r="D147" s="96"/>
      <c r="E147" s="97"/>
      <c r="F147" s="96"/>
      <c r="G147" s="96"/>
      <c r="H147" s="97"/>
      <c r="I147" s="98"/>
      <c r="J147" s="99"/>
      <c r="K147" s="100"/>
      <c r="L147" s="167"/>
      <c r="M147" s="101"/>
      <c r="N147" s="101"/>
      <c r="IM147" s="101"/>
      <c r="IN147" s="101"/>
      <c r="IO147" s="101"/>
      <c r="IP147" s="101"/>
      <c r="IQ147" s="101"/>
      <c r="IR147" s="101"/>
      <c r="IS147" s="101"/>
      <c r="IT147" s="101"/>
      <c r="IU147" s="101"/>
    </row>
    <row r="148" spans="1:255" s="3" customFormat="1" ht="90" customHeight="1">
      <c r="A148" s="44">
        <v>41052600</v>
      </c>
      <c r="B148" s="4" t="s">
        <v>150</v>
      </c>
      <c r="C148" s="1"/>
      <c r="D148" s="1"/>
      <c r="E148" s="46">
        <f t="shared" si="11"/>
        <v>0</v>
      </c>
      <c r="F148" s="1">
        <v>80000000</v>
      </c>
      <c r="G148" s="1">
        <v>48000000</v>
      </c>
      <c r="H148" s="46">
        <f t="shared" si="12"/>
        <v>60</v>
      </c>
      <c r="I148" s="53">
        <f t="shared" si="13"/>
        <v>80000000</v>
      </c>
      <c r="J148" s="54">
        <f t="shared" si="14"/>
        <v>48000000</v>
      </c>
      <c r="K148" s="55">
        <f t="shared" si="15"/>
        <v>60</v>
      </c>
      <c r="L148" s="167"/>
      <c r="M148" s="2"/>
      <c r="N148" s="2"/>
      <c r="IM148" s="2"/>
      <c r="IN148" s="2"/>
      <c r="IO148" s="2"/>
      <c r="IP148" s="2"/>
      <c r="IQ148" s="2"/>
      <c r="IR148" s="2"/>
      <c r="IS148" s="2"/>
      <c r="IT148" s="2"/>
      <c r="IU148" s="2"/>
    </row>
    <row r="149" spans="1:255" s="102" customFormat="1" ht="195" customHeight="1" hidden="1">
      <c r="A149" s="139">
        <v>41052900</v>
      </c>
      <c r="B149" s="136" t="s">
        <v>147</v>
      </c>
      <c r="C149" s="96"/>
      <c r="D149" s="96"/>
      <c r="E149" s="97">
        <f t="shared" si="11"/>
        <v>0</v>
      </c>
      <c r="F149" s="96"/>
      <c r="G149" s="96"/>
      <c r="H149" s="97">
        <f t="shared" si="12"/>
        <v>0</v>
      </c>
      <c r="I149" s="98">
        <f t="shared" si="13"/>
        <v>0</v>
      </c>
      <c r="J149" s="99">
        <f t="shared" si="14"/>
        <v>0</v>
      </c>
      <c r="K149" s="100">
        <f t="shared" si="15"/>
        <v>0</v>
      </c>
      <c r="L149" s="167"/>
      <c r="M149" s="101"/>
      <c r="N149" s="101"/>
      <c r="IM149" s="101"/>
      <c r="IN149" s="101"/>
      <c r="IO149" s="101"/>
      <c r="IP149" s="101"/>
      <c r="IQ149" s="101"/>
      <c r="IR149" s="101"/>
      <c r="IS149" s="101"/>
      <c r="IT149" s="101"/>
      <c r="IU149" s="101"/>
    </row>
    <row r="150" spans="1:255" s="3" customFormat="1" ht="45" customHeight="1">
      <c r="A150" s="17">
        <v>41053300</v>
      </c>
      <c r="B150" s="4" t="s">
        <v>139</v>
      </c>
      <c r="C150" s="1">
        <v>380580</v>
      </c>
      <c r="D150" s="1">
        <v>211634</v>
      </c>
      <c r="E150" s="46">
        <f t="shared" si="11"/>
        <v>55.60828209574859</v>
      </c>
      <c r="F150" s="1"/>
      <c r="G150" s="1"/>
      <c r="H150" s="46">
        <f t="shared" si="12"/>
        <v>0</v>
      </c>
      <c r="I150" s="53">
        <f t="shared" si="13"/>
        <v>380580</v>
      </c>
      <c r="J150" s="54">
        <f t="shared" si="14"/>
        <v>211634</v>
      </c>
      <c r="K150" s="55">
        <f t="shared" si="15"/>
        <v>55.60828209574859</v>
      </c>
      <c r="L150" s="167"/>
      <c r="M150" s="2"/>
      <c r="N150" s="2"/>
      <c r="IM150" s="2"/>
      <c r="IN150" s="2"/>
      <c r="IO150" s="2"/>
      <c r="IP150" s="2"/>
      <c r="IQ150" s="2"/>
      <c r="IR150" s="2"/>
      <c r="IS150" s="2"/>
      <c r="IT150" s="2"/>
      <c r="IU150" s="2"/>
    </row>
    <row r="151" spans="1:255" s="3" customFormat="1" ht="19.5" customHeight="1">
      <c r="A151" s="17">
        <v>41053900</v>
      </c>
      <c r="B151" s="4" t="s">
        <v>165</v>
      </c>
      <c r="C151" s="1">
        <f>C152+C163</f>
        <v>4052148.13</v>
      </c>
      <c r="D151" s="1">
        <f>D152+D163</f>
        <v>2157116.1000000006</v>
      </c>
      <c r="E151" s="46">
        <f t="shared" si="11"/>
        <v>53.23389053894238</v>
      </c>
      <c r="F151" s="1">
        <f>F152</f>
        <v>0</v>
      </c>
      <c r="G151" s="1">
        <f>G152</f>
        <v>0</v>
      </c>
      <c r="H151" s="46">
        <f t="shared" si="12"/>
        <v>0</v>
      </c>
      <c r="I151" s="53">
        <f t="shared" si="13"/>
        <v>4052148.13</v>
      </c>
      <c r="J151" s="54">
        <f t="shared" si="14"/>
        <v>2157116.1000000006</v>
      </c>
      <c r="K151" s="55">
        <f t="shared" si="15"/>
        <v>53.23389053894238</v>
      </c>
      <c r="L151" s="167"/>
      <c r="M151" s="2"/>
      <c r="N151" s="2"/>
      <c r="IM151" s="2"/>
      <c r="IN151" s="2"/>
      <c r="IO151" s="2"/>
      <c r="IP151" s="2"/>
      <c r="IQ151" s="2"/>
      <c r="IR151" s="2"/>
      <c r="IS151" s="2"/>
      <c r="IT151" s="2"/>
      <c r="IU151" s="2"/>
    </row>
    <row r="152" spans="1:255" s="102" customFormat="1" ht="19.5" customHeight="1" hidden="1">
      <c r="A152" s="176"/>
      <c r="B152" s="95" t="s">
        <v>144</v>
      </c>
      <c r="C152" s="96">
        <f>C153+C154+C155+C156+C157+C158+C159+C160+C161+C162</f>
        <v>3992148.13</v>
      </c>
      <c r="D152" s="96">
        <f>D153+D154+D155+D156+D157+D158+D159+D160+D161+D162</f>
        <v>2097116.1000000003</v>
      </c>
      <c r="E152" s="97">
        <f t="shared" si="11"/>
        <v>52.5310191833989</v>
      </c>
      <c r="F152" s="96"/>
      <c r="G152" s="96"/>
      <c r="H152" s="97">
        <f t="shared" si="12"/>
        <v>0</v>
      </c>
      <c r="I152" s="98">
        <f t="shared" si="13"/>
        <v>3992148.13</v>
      </c>
      <c r="J152" s="99">
        <f t="shared" si="14"/>
        <v>2097116.1000000003</v>
      </c>
      <c r="K152" s="100">
        <f t="shared" si="15"/>
        <v>52.5310191833989</v>
      </c>
      <c r="L152" s="167"/>
      <c r="M152" s="101"/>
      <c r="N152" s="101"/>
      <c r="IM152" s="101"/>
      <c r="IN152" s="101"/>
      <c r="IO152" s="101"/>
      <c r="IP152" s="101"/>
      <c r="IQ152" s="101"/>
      <c r="IR152" s="101"/>
      <c r="IS152" s="101"/>
      <c r="IT152" s="101"/>
      <c r="IU152" s="101"/>
    </row>
    <row r="153" spans="1:255" s="90" customFormat="1" ht="121.5" customHeight="1" hidden="1">
      <c r="A153" s="177"/>
      <c r="B153" s="85" t="s">
        <v>155</v>
      </c>
      <c r="C153" s="92">
        <v>1956075.13</v>
      </c>
      <c r="D153" s="92">
        <v>1359917.2200000002</v>
      </c>
      <c r="E153" s="93">
        <f t="shared" si="11"/>
        <v>69.52274987515436</v>
      </c>
      <c r="F153" s="92"/>
      <c r="G153" s="92"/>
      <c r="H153" s="93">
        <f t="shared" si="12"/>
        <v>0</v>
      </c>
      <c r="I153" s="86">
        <f t="shared" si="13"/>
        <v>1956075.13</v>
      </c>
      <c r="J153" s="99">
        <f t="shared" si="14"/>
        <v>1359917.2200000002</v>
      </c>
      <c r="K153" s="100">
        <f t="shared" si="15"/>
        <v>69.52274987515436</v>
      </c>
      <c r="L153" s="167"/>
      <c r="M153" s="89"/>
      <c r="N153" s="89"/>
      <c r="IM153" s="89"/>
      <c r="IN153" s="89"/>
      <c r="IO153" s="89"/>
      <c r="IP153" s="89"/>
      <c r="IQ153" s="89"/>
      <c r="IR153" s="89"/>
      <c r="IS153" s="89"/>
      <c r="IT153" s="89"/>
      <c r="IU153" s="89"/>
    </row>
    <row r="154" spans="1:255" s="90" customFormat="1" ht="30.75" customHeight="1" hidden="1">
      <c r="A154" s="177"/>
      <c r="B154" s="85" t="s">
        <v>145</v>
      </c>
      <c r="C154" s="92">
        <v>365688</v>
      </c>
      <c r="D154" s="92">
        <v>307422.37</v>
      </c>
      <c r="E154" s="93">
        <f t="shared" si="11"/>
        <v>84.06684660147448</v>
      </c>
      <c r="F154" s="92"/>
      <c r="G154" s="92"/>
      <c r="H154" s="93">
        <f t="shared" si="12"/>
        <v>0</v>
      </c>
      <c r="I154" s="86">
        <f t="shared" si="13"/>
        <v>365688</v>
      </c>
      <c r="J154" s="99">
        <f t="shared" si="14"/>
        <v>307422.37</v>
      </c>
      <c r="K154" s="100">
        <f t="shared" si="15"/>
        <v>84.06684660147448</v>
      </c>
      <c r="L154" s="167"/>
      <c r="M154" s="89"/>
      <c r="N154" s="89"/>
      <c r="IM154" s="89"/>
      <c r="IN154" s="89"/>
      <c r="IO154" s="89"/>
      <c r="IP154" s="89"/>
      <c r="IQ154" s="89"/>
      <c r="IR154" s="89"/>
      <c r="IS154" s="89"/>
      <c r="IT154" s="89"/>
      <c r="IU154" s="89"/>
    </row>
    <row r="155" spans="1:255" s="90" customFormat="1" ht="79.5" customHeight="1" hidden="1">
      <c r="A155" s="177"/>
      <c r="B155" s="85" t="s">
        <v>166</v>
      </c>
      <c r="C155" s="92">
        <v>316800</v>
      </c>
      <c r="D155" s="92">
        <v>156000</v>
      </c>
      <c r="E155" s="93">
        <f t="shared" si="11"/>
        <v>49.24242424242424</v>
      </c>
      <c r="F155" s="92"/>
      <c r="G155" s="92"/>
      <c r="H155" s="93">
        <f t="shared" si="12"/>
        <v>0</v>
      </c>
      <c r="I155" s="86">
        <f t="shared" si="13"/>
        <v>316800</v>
      </c>
      <c r="J155" s="99">
        <f t="shared" si="14"/>
        <v>156000</v>
      </c>
      <c r="K155" s="100">
        <f t="shared" si="15"/>
        <v>49.24242424242424</v>
      </c>
      <c r="L155" s="167"/>
      <c r="M155" s="89"/>
      <c r="N155" s="89"/>
      <c r="IM155" s="89"/>
      <c r="IN155" s="89"/>
      <c r="IO155" s="89"/>
      <c r="IP155" s="89"/>
      <c r="IQ155" s="89"/>
      <c r="IR155" s="89"/>
      <c r="IS155" s="89"/>
      <c r="IT155" s="89"/>
      <c r="IU155" s="89"/>
    </row>
    <row r="156" spans="1:255" s="90" customFormat="1" ht="30" customHeight="1" hidden="1">
      <c r="A156" s="177"/>
      <c r="B156" s="85" t="s">
        <v>167</v>
      </c>
      <c r="C156" s="92">
        <v>90</v>
      </c>
      <c r="D156" s="92"/>
      <c r="E156" s="93">
        <f t="shared" si="11"/>
        <v>0</v>
      </c>
      <c r="F156" s="92"/>
      <c r="G156" s="92"/>
      <c r="H156" s="93">
        <f t="shared" si="12"/>
        <v>0</v>
      </c>
      <c r="I156" s="86">
        <f t="shared" si="13"/>
        <v>90</v>
      </c>
      <c r="J156" s="99">
        <f t="shared" si="14"/>
        <v>0</v>
      </c>
      <c r="K156" s="100">
        <f t="shared" si="15"/>
        <v>0</v>
      </c>
      <c r="L156" s="167"/>
      <c r="M156" s="89"/>
      <c r="N156" s="89"/>
      <c r="IM156" s="89"/>
      <c r="IN156" s="89"/>
      <c r="IO156" s="89"/>
      <c r="IP156" s="89"/>
      <c r="IQ156" s="89"/>
      <c r="IR156" s="89"/>
      <c r="IS156" s="89"/>
      <c r="IT156" s="89"/>
      <c r="IU156" s="89"/>
    </row>
    <row r="157" spans="1:255" s="90" customFormat="1" ht="34.5" customHeight="1" hidden="1">
      <c r="A157" s="177"/>
      <c r="B157" s="85" t="s">
        <v>136</v>
      </c>
      <c r="C157" s="92">
        <v>853000</v>
      </c>
      <c r="D157" s="92">
        <v>89577.8</v>
      </c>
      <c r="E157" s="93">
        <f t="shared" si="11"/>
        <v>10.501500586166472</v>
      </c>
      <c r="F157" s="92"/>
      <c r="G157" s="92"/>
      <c r="H157" s="93">
        <f t="shared" si="12"/>
        <v>0</v>
      </c>
      <c r="I157" s="86">
        <f t="shared" si="13"/>
        <v>853000</v>
      </c>
      <c r="J157" s="99">
        <f t="shared" si="14"/>
        <v>89577.8</v>
      </c>
      <c r="K157" s="100">
        <f t="shared" si="15"/>
        <v>10.501500586166472</v>
      </c>
      <c r="L157" s="167"/>
      <c r="M157" s="89"/>
      <c r="N157" s="89"/>
      <c r="IM157" s="89"/>
      <c r="IN157" s="89"/>
      <c r="IO157" s="89"/>
      <c r="IP157" s="89"/>
      <c r="IQ157" s="89"/>
      <c r="IR157" s="89"/>
      <c r="IS157" s="89"/>
      <c r="IT157" s="89"/>
      <c r="IU157" s="89"/>
    </row>
    <row r="158" spans="1:255" s="90" customFormat="1" ht="23.25" customHeight="1" hidden="1">
      <c r="A158" s="177"/>
      <c r="B158" s="85" t="s">
        <v>137</v>
      </c>
      <c r="C158" s="92">
        <v>228400</v>
      </c>
      <c r="D158" s="92">
        <v>79824.04</v>
      </c>
      <c r="E158" s="93">
        <f t="shared" si="11"/>
        <v>34.949229422066544</v>
      </c>
      <c r="F158" s="92"/>
      <c r="G158" s="92"/>
      <c r="H158" s="93">
        <f t="shared" si="12"/>
        <v>0</v>
      </c>
      <c r="I158" s="86">
        <f t="shared" si="13"/>
        <v>228400</v>
      </c>
      <c r="J158" s="99">
        <f t="shared" si="14"/>
        <v>79824.04</v>
      </c>
      <c r="K158" s="100">
        <f t="shared" si="15"/>
        <v>34.949229422066544</v>
      </c>
      <c r="L158" s="167"/>
      <c r="M158" s="89"/>
      <c r="N158" s="89"/>
      <c r="IM158" s="89"/>
      <c r="IN158" s="89"/>
      <c r="IO158" s="89"/>
      <c r="IP158" s="89"/>
      <c r="IQ158" s="89"/>
      <c r="IR158" s="89"/>
      <c r="IS158" s="89"/>
      <c r="IT158" s="89"/>
      <c r="IU158" s="89"/>
    </row>
    <row r="159" spans="1:255" s="90" customFormat="1" ht="51" customHeight="1" hidden="1">
      <c r="A159" s="177"/>
      <c r="B159" s="85" t="s">
        <v>168</v>
      </c>
      <c r="C159" s="92">
        <v>228095</v>
      </c>
      <c r="D159" s="92">
        <v>85174.67</v>
      </c>
      <c r="E159" s="93">
        <f t="shared" si="11"/>
        <v>37.34175234003376</v>
      </c>
      <c r="F159" s="92"/>
      <c r="G159" s="92"/>
      <c r="H159" s="93">
        <f t="shared" si="12"/>
        <v>0</v>
      </c>
      <c r="I159" s="86">
        <f t="shared" si="13"/>
        <v>228095</v>
      </c>
      <c r="J159" s="99">
        <f t="shared" si="14"/>
        <v>85174.67</v>
      </c>
      <c r="K159" s="100">
        <f t="shared" si="15"/>
        <v>37.34175234003376</v>
      </c>
      <c r="L159" s="167"/>
      <c r="M159" s="89"/>
      <c r="N159" s="89"/>
      <c r="IM159" s="89"/>
      <c r="IN159" s="89"/>
      <c r="IO159" s="89"/>
      <c r="IP159" s="89"/>
      <c r="IQ159" s="89"/>
      <c r="IR159" s="89"/>
      <c r="IS159" s="89"/>
      <c r="IT159" s="89"/>
      <c r="IU159" s="89"/>
    </row>
    <row r="160" spans="1:255" s="90" customFormat="1" ht="42" customHeight="1" hidden="1">
      <c r="A160" s="177"/>
      <c r="B160" s="85" t="s">
        <v>169</v>
      </c>
      <c r="C160" s="92">
        <v>32000</v>
      </c>
      <c r="D160" s="92">
        <v>19200</v>
      </c>
      <c r="E160" s="93">
        <f t="shared" si="11"/>
        <v>60</v>
      </c>
      <c r="F160" s="92"/>
      <c r="G160" s="92"/>
      <c r="H160" s="93">
        <f t="shared" si="12"/>
        <v>0</v>
      </c>
      <c r="I160" s="86">
        <f t="shared" si="13"/>
        <v>32000</v>
      </c>
      <c r="J160" s="99">
        <f t="shared" si="14"/>
        <v>19200</v>
      </c>
      <c r="K160" s="100">
        <f t="shared" si="15"/>
        <v>60</v>
      </c>
      <c r="L160" s="167"/>
      <c r="M160" s="89"/>
      <c r="N160" s="89"/>
      <c r="IM160" s="89"/>
      <c r="IN160" s="89"/>
      <c r="IO160" s="89"/>
      <c r="IP160" s="89"/>
      <c r="IQ160" s="89"/>
      <c r="IR160" s="89"/>
      <c r="IS160" s="89"/>
      <c r="IT160" s="89"/>
      <c r="IU160" s="89"/>
    </row>
    <row r="161" spans="1:255" s="90" customFormat="1" ht="65.25" customHeight="1" hidden="1">
      <c r="A161" s="177"/>
      <c r="B161" s="85" t="s">
        <v>142</v>
      </c>
      <c r="C161" s="92"/>
      <c r="D161" s="92"/>
      <c r="E161" s="93">
        <f t="shared" si="11"/>
        <v>0</v>
      </c>
      <c r="F161" s="92"/>
      <c r="G161" s="92"/>
      <c r="H161" s="93">
        <f t="shared" si="12"/>
        <v>0</v>
      </c>
      <c r="I161" s="86">
        <f t="shared" si="13"/>
        <v>0</v>
      </c>
      <c r="J161" s="99">
        <f t="shared" si="14"/>
        <v>0</v>
      </c>
      <c r="K161" s="100">
        <f t="shared" si="15"/>
        <v>0</v>
      </c>
      <c r="L161" s="167"/>
      <c r="M161" s="89"/>
      <c r="N161" s="89"/>
      <c r="IM161" s="89"/>
      <c r="IN161" s="89"/>
      <c r="IO161" s="89"/>
      <c r="IP161" s="89"/>
      <c r="IQ161" s="89"/>
      <c r="IR161" s="89"/>
      <c r="IS161" s="89"/>
      <c r="IT161" s="89"/>
      <c r="IU161" s="89"/>
    </row>
    <row r="162" spans="1:255" s="90" customFormat="1" ht="65.25" customHeight="1" hidden="1">
      <c r="A162" s="177"/>
      <c r="B162" s="148" t="s">
        <v>177</v>
      </c>
      <c r="C162" s="149">
        <v>12000</v>
      </c>
      <c r="D162" s="149"/>
      <c r="E162" s="150">
        <f t="shared" si="11"/>
        <v>0</v>
      </c>
      <c r="F162" s="149"/>
      <c r="G162" s="149"/>
      <c r="H162" s="150">
        <f t="shared" si="12"/>
        <v>0</v>
      </c>
      <c r="I162" s="151">
        <f t="shared" si="13"/>
        <v>12000</v>
      </c>
      <c r="J162" s="99">
        <f t="shared" si="14"/>
        <v>0</v>
      </c>
      <c r="K162" s="100">
        <f t="shared" si="15"/>
        <v>0</v>
      </c>
      <c r="L162" s="167"/>
      <c r="M162" s="89"/>
      <c r="N162" s="89"/>
      <c r="IM162" s="89"/>
      <c r="IN162" s="89"/>
      <c r="IO162" s="89"/>
      <c r="IP162" s="89"/>
      <c r="IQ162" s="89"/>
      <c r="IR162" s="89"/>
      <c r="IS162" s="89"/>
      <c r="IT162" s="89"/>
      <c r="IU162" s="89"/>
    </row>
    <row r="163" spans="1:255" s="102" customFormat="1" ht="28.5" customHeight="1" hidden="1">
      <c r="A163" s="155"/>
      <c r="B163" s="136" t="s">
        <v>199</v>
      </c>
      <c r="C163" s="96">
        <f>C164</f>
        <v>60000</v>
      </c>
      <c r="D163" s="96">
        <f>D164</f>
        <v>60000</v>
      </c>
      <c r="E163" s="97">
        <f t="shared" si="11"/>
        <v>100</v>
      </c>
      <c r="F163" s="96"/>
      <c r="G163" s="96"/>
      <c r="H163" s="97"/>
      <c r="I163" s="151">
        <f>C163+F163</f>
        <v>60000</v>
      </c>
      <c r="J163" s="99">
        <f t="shared" si="14"/>
        <v>60000</v>
      </c>
      <c r="K163" s="100">
        <f t="shared" si="15"/>
        <v>100</v>
      </c>
      <c r="L163" s="167"/>
      <c r="M163" s="101"/>
      <c r="N163" s="101"/>
      <c r="IM163" s="101"/>
      <c r="IN163" s="101"/>
      <c r="IO163" s="101"/>
      <c r="IP163" s="101"/>
      <c r="IQ163" s="101"/>
      <c r="IR163" s="101"/>
      <c r="IS163" s="101"/>
      <c r="IT163" s="101"/>
      <c r="IU163" s="101"/>
    </row>
    <row r="164" spans="1:255" s="90" customFormat="1" ht="65.25" customHeight="1" hidden="1">
      <c r="A164" s="155"/>
      <c r="B164" s="157" t="s">
        <v>200</v>
      </c>
      <c r="C164" s="158">
        <v>60000</v>
      </c>
      <c r="D164" s="158">
        <v>60000</v>
      </c>
      <c r="E164" s="159">
        <f t="shared" si="11"/>
        <v>100</v>
      </c>
      <c r="F164" s="158"/>
      <c r="G164" s="158"/>
      <c r="H164" s="159"/>
      <c r="I164" s="151">
        <f>C164+F164</f>
        <v>60000</v>
      </c>
      <c r="J164" s="160">
        <f t="shared" si="14"/>
        <v>60000</v>
      </c>
      <c r="K164" s="161">
        <f t="shared" si="15"/>
        <v>100</v>
      </c>
      <c r="L164" s="167"/>
      <c r="M164" s="89"/>
      <c r="N164" s="89"/>
      <c r="IM164" s="89"/>
      <c r="IN164" s="89"/>
      <c r="IO164" s="89"/>
      <c r="IP164" s="89"/>
      <c r="IQ164" s="89"/>
      <c r="IR164" s="89"/>
      <c r="IS164" s="89"/>
      <c r="IT164" s="89"/>
      <c r="IU164" s="89"/>
    </row>
    <row r="165" spans="1:255" s="163" customFormat="1" ht="55.5" customHeight="1">
      <c r="A165" s="17" t="s">
        <v>197</v>
      </c>
      <c r="B165" s="4" t="s">
        <v>198</v>
      </c>
      <c r="C165" s="1">
        <v>4345037</v>
      </c>
      <c r="D165" s="1">
        <v>2173817</v>
      </c>
      <c r="E165" s="46">
        <f t="shared" si="11"/>
        <v>50.029884670717415</v>
      </c>
      <c r="F165" s="1"/>
      <c r="G165" s="1"/>
      <c r="H165" s="46"/>
      <c r="I165" s="53">
        <f t="shared" si="13"/>
        <v>4345037</v>
      </c>
      <c r="J165" s="54">
        <f t="shared" si="14"/>
        <v>2173817</v>
      </c>
      <c r="K165" s="55">
        <f t="shared" si="15"/>
        <v>50.029884670717415</v>
      </c>
      <c r="L165" s="167"/>
      <c r="M165" s="162"/>
      <c r="N165" s="162"/>
      <c r="IM165" s="162"/>
      <c r="IN165" s="162"/>
      <c r="IO165" s="162"/>
      <c r="IP165" s="162"/>
      <c r="IQ165" s="162"/>
      <c r="IR165" s="162"/>
      <c r="IS165" s="162"/>
      <c r="IT165" s="162"/>
      <c r="IU165" s="162"/>
    </row>
    <row r="166" spans="1:255" s="27" customFormat="1" ht="36" customHeight="1">
      <c r="A166" s="39">
        <v>42000000</v>
      </c>
      <c r="B166" s="80" t="s">
        <v>160</v>
      </c>
      <c r="C166" s="10"/>
      <c r="D166" s="10"/>
      <c r="E166" s="49">
        <f t="shared" si="11"/>
        <v>0</v>
      </c>
      <c r="F166" s="10">
        <f>F167</f>
        <v>885000</v>
      </c>
      <c r="G166" s="10">
        <f>G167</f>
        <v>0</v>
      </c>
      <c r="H166" s="49">
        <f t="shared" si="12"/>
        <v>0</v>
      </c>
      <c r="I166" s="152">
        <f t="shared" si="13"/>
        <v>885000</v>
      </c>
      <c r="J166" s="153">
        <f t="shared" si="14"/>
        <v>0</v>
      </c>
      <c r="K166" s="154">
        <f t="shared" si="15"/>
        <v>0</v>
      </c>
      <c r="L166" s="167"/>
      <c r="M166" s="26"/>
      <c r="N166" s="26"/>
      <c r="IM166" s="26"/>
      <c r="IN166" s="26"/>
      <c r="IO166" s="26"/>
      <c r="IP166" s="26"/>
      <c r="IQ166" s="26"/>
      <c r="IR166" s="26"/>
      <c r="IS166" s="26"/>
      <c r="IT166" s="26"/>
      <c r="IU166" s="26"/>
    </row>
    <row r="167" spans="1:255" s="3" customFormat="1" ht="27" customHeight="1">
      <c r="A167" s="44" t="s">
        <v>161</v>
      </c>
      <c r="B167" s="4" t="s">
        <v>194</v>
      </c>
      <c r="C167" s="1"/>
      <c r="D167" s="1"/>
      <c r="E167" s="46">
        <f t="shared" si="11"/>
        <v>0</v>
      </c>
      <c r="F167" s="1">
        <v>885000</v>
      </c>
      <c r="G167" s="1"/>
      <c r="H167" s="46">
        <f t="shared" si="12"/>
        <v>0</v>
      </c>
      <c r="I167" s="53">
        <f t="shared" si="13"/>
        <v>885000</v>
      </c>
      <c r="J167" s="54">
        <f t="shared" si="14"/>
        <v>0</v>
      </c>
      <c r="K167" s="55">
        <f t="shared" si="15"/>
        <v>0</v>
      </c>
      <c r="L167" s="167"/>
      <c r="M167" s="2"/>
      <c r="N167" s="2"/>
      <c r="IM167" s="2"/>
      <c r="IN167" s="2"/>
      <c r="IO167" s="2"/>
      <c r="IP167" s="2"/>
      <c r="IQ167" s="2"/>
      <c r="IR167" s="2"/>
      <c r="IS167" s="2"/>
      <c r="IT167" s="2"/>
      <c r="IU167" s="2"/>
    </row>
    <row r="168" spans="1:255" s="82" customFormat="1" ht="15.75">
      <c r="A168" s="24"/>
      <c r="B168" s="84" t="s">
        <v>158</v>
      </c>
      <c r="C168" s="14">
        <f>C119+C120</f>
        <v>2458981781.13</v>
      </c>
      <c r="D168" s="14">
        <f>D119+D120</f>
        <v>1170248997.15</v>
      </c>
      <c r="E168" s="45">
        <f t="shared" si="11"/>
        <v>47.590795756616956</v>
      </c>
      <c r="F168" s="14">
        <f>F119+F120</f>
        <v>161352776</v>
      </c>
      <c r="G168" s="14">
        <f>G119+G120</f>
        <v>73625174.11999999</v>
      </c>
      <c r="H168" s="45">
        <f t="shared" si="12"/>
        <v>45.629939530758364</v>
      </c>
      <c r="I168" s="59">
        <f t="shared" si="13"/>
        <v>2620334557.13</v>
      </c>
      <c r="J168" s="60">
        <f t="shared" si="14"/>
        <v>1243874171.27</v>
      </c>
      <c r="K168" s="61">
        <f t="shared" si="15"/>
        <v>47.47005178729507</v>
      </c>
      <c r="L168" s="167"/>
      <c r="M168" s="81"/>
      <c r="N168" s="81"/>
      <c r="IM168" s="81"/>
      <c r="IN168" s="81"/>
      <c r="IO168" s="81"/>
      <c r="IP168" s="81"/>
      <c r="IQ168" s="81"/>
      <c r="IR168" s="81"/>
      <c r="IS168" s="81"/>
      <c r="IT168" s="81"/>
      <c r="IU168" s="81"/>
    </row>
    <row r="169" spans="1:255" s="33" customFormat="1" ht="18.75">
      <c r="A169" s="34"/>
      <c r="B169" s="38"/>
      <c r="C169" s="35"/>
      <c r="D169" s="35"/>
      <c r="E169" s="35"/>
      <c r="F169" s="35"/>
      <c r="G169" s="35"/>
      <c r="H169" s="35"/>
      <c r="I169" s="51"/>
      <c r="J169" s="31"/>
      <c r="K169" s="31"/>
      <c r="L169" s="165"/>
      <c r="M169" s="32"/>
      <c r="N169" s="32"/>
      <c r="IM169" s="32"/>
      <c r="IN169" s="32"/>
      <c r="IO169" s="32"/>
      <c r="IP169" s="32"/>
      <c r="IQ169" s="32"/>
      <c r="IR169" s="32"/>
      <c r="IS169" s="32"/>
      <c r="IT169" s="32"/>
      <c r="IU169" s="32"/>
    </row>
    <row r="170" spans="1:255" s="33" customFormat="1" ht="18.75">
      <c r="A170" s="34"/>
      <c r="B170" s="38"/>
      <c r="C170" s="35"/>
      <c r="D170" s="35"/>
      <c r="E170" s="35"/>
      <c r="F170" s="35"/>
      <c r="G170" s="35"/>
      <c r="H170" s="35"/>
      <c r="I170" s="51"/>
      <c r="J170" s="31"/>
      <c r="K170" s="31"/>
      <c r="L170" s="165"/>
      <c r="M170" s="32"/>
      <c r="N170" s="32"/>
      <c r="IM170" s="32"/>
      <c r="IN170" s="32"/>
      <c r="IO170" s="32"/>
      <c r="IP170" s="32"/>
      <c r="IQ170" s="32"/>
      <c r="IR170" s="32"/>
      <c r="IS170" s="32"/>
      <c r="IT170" s="32"/>
      <c r="IU170" s="32"/>
    </row>
    <row r="171" spans="1:255" s="33" customFormat="1" ht="18.75">
      <c r="A171" s="34"/>
      <c r="B171" s="38"/>
      <c r="C171" s="35"/>
      <c r="D171" s="35"/>
      <c r="E171" s="35"/>
      <c r="F171" s="35"/>
      <c r="G171" s="35"/>
      <c r="H171" s="35"/>
      <c r="I171" s="51"/>
      <c r="J171" s="31"/>
      <c r="K171" s="31"/>
      <c r="L171" s="165"/>
      <c r="M171" s="32"/>
      <c r="N171" s="32"/>
      <c r="IM171" s="32"/>
      <c r="IN171" s="32"/>
      <c r="IO171" s="32"/>
      <c r="IP171" s="32"/>
      <c r="IQ171" s="32"/>
      <c r="IR171" s="32"/>
      <c r="IS171" s="32"/>
      <c r="IT171" s="32"/>
      <c r="IU171" s="32"/>
    </row>
    <row r="172" spans="1:255" s="33" customFormat="1" ht="18.75">
      <c r="A172" s="34"/>
      <c r="B172" s="38"/>
      <c r="C172" s="35"/>
      <c r="D172" s="35"/>
      <c r="E172" s="35"/>
      <c r="F172" s="35"/>
      <c r="G172" s="35"/>
      <c r="H172" s="35"/>
      <c r="I172" s="51"/>
      <c r="J172" s="31"/>
      <c r="K172" s="31"/>
      <c r="L172" s="165"/>
      <c r="M172" s="32"/>
      <c r="N172" s="32"/>
      <c r="IM172" s="32"/>
      <c r="IN172" s="32"/>
      <c r="IO172" s="32"/>
      <c r="IP172" s="32"/>
      <c r="IQ172" s="32"/>
      <c r="IR172" s="32"/>
      <c r="IS172" s="32"/>
      <c r="IT172" s="32"/>
      <c r="IU172" s="32"/>
    </row>
    <row r="173" spans="1:255" s="33" customFormat="1" ht="15.75" customHeight="1" hidden="1">
      <c r="A173" s="34"/>
      <c r="B173" s="38"/>
      <c r="C173" s="35"/>
      <c r="D173" s="35"/>
      <c r="E173" s="35"/>
      <c r="F173" s="35"/>
      <c r="G173" s="35"/>
      <c r="H173" s="35"/>
      <c r="I173" s="51"/>
      <c r="J173" s="31"/>
      <c r="K173" s="31"/>
      <c r="L173" s="165"/>
      <c r="M173" s="32"/>
      <c r="N173" s="32"/>
      <c r="IM173" s="32"/>
      <c r="IN173" s="32"/>
      <c r="IO173" s="32"/>
      <c r="IP173" s="32"/>
      <c r="IQ173" s="32"/>
      <c r="IR173" s="32"/>
      <c r="IS173" s="32"/>
      <c r="IT173" s="32"/>
      <c r="IU173" s="32"/>
    </row>
    <row r="174" spans="1:255" s="144" customFormat="1" ht="27.75">
      <c r="A174" s="142" t="s">
        <v>202</v>
      </c>
      <c r="B174" s="143"/>
      <c r="D174" s="143"/>
      <c r="E174" s="143"/>
      <c r="F174" s="143"/>
      <c r="G174" s="143"/>
      <c r="J174" s="172" t="s">
        <v>203</v>
      </c>
      <c r="K174" s="172"/>
      <c r="L174" s="165"/>
      <c r="M174" s="143"/>
      <c r="N174" s="143"/>
      <c r="IM174" s="143"/>
      <c r="IN174" s="143"/>
      <c r="IO174" s="143"/>
      <c r="IP174" s="143"/>
      <c r="IQ174" s="143"/>
      <c r="IR174" s="143"/>
      <c r="IS174" s="143"/>
      <c r="IT174" s="143"/>
      <c r="IU174" s="143"/>
    </row>
    <row r="175" spans="1:255" s="41" customFormat="1" ht="26.25">
      <c r="A175" s="105"/>
      <c r="B175" s="106"/>
      <c r="C175" s="107"/>
      <c r="D175" s="106"/>
      <c r="E175" s="106"/>
      <c r="F175" s="106"/>
      <c r="G175" s="106"/>
      <c r="H175" s="107"/>
      <c r="I175" s="107"/>
      <c r="J175" s="108"/>
      <c r="K175" s="108"/>
      <c r="L175" s="165"/>
      <c r="M175" s="42"/>
      <c r="N175" s="42"/>
      <c r="IM175" s="42"/>
      <c r="IN175" s="42"/>
      <c r="IO175" s="42"/>
      <c r="IP175" s="42"/>
      <c r="IQ175" s="42"/>
      <c r="IR175" s="42"/>
      <c r="IS175" s="42"/>
      <c r="IT175" s="42"/>
      <c r="IU175" s="42"/>
    </row>
    <row r="176" spans="1:255" s="41" customFormat="1" ht="26.25">
      <c r="A176" s="105"/>
      <c r="B176" s="106"/>
      <c r="C176" s="107"/>
      <c r="D176" s="106"/>
      <c r="E176" s="106"/>
      <c r="F176" s="106"/>
      <c r="G176" s="106"/>
      <c r="H176" s="107"/>
      <c r="I176" s="107"/>
      <c r="J176" s="108"/>
      <c r="K176" s="108"/>
      <c r="L176" s="165"/>
      <c r="M176" s="42"/>
      <c r="N176" s="42"/>
      <c r="IM176" s="42"/>
      <c r="IN176" s="42"/>
      <c r="IO176" s="42"/>
      <c r="IP176" s="42"/>
      <c r="IQ176" s="42"/>
      <c r="IR176" s="42"/>
      <c r="IS176" s="42"/>
      <c r="IT176" s="42"/>
      <c r="IU176" s="42"/>
    </row>
    <row r="177" spans="1:255" s="41" customFormat="1" ht="26.25">
      <c r="A177" s="105"/>
      <c r="B177" s="106"/>
      <c r="C177" s="107"/>
      <c r="D177" s="106"/>
      <c r="E177" s="106"/>
      <c r="F177" s="106"/>
      <c r="G177" s="106"/>
      <c r="H177" s="107"/>
      <c r="I177" s="107"/>
      <c r="J177" s="108"/>
      <c r="K177" s="108"/>
      <c r="L177" s="165"/>
      <c r="M177" s="42"/>
      <c r="N177" s="42"/>
      <c r="IM177" s="42"/>
      <c r="IN177" s="42"/>
      <c r="IO177" s="42"/>
      <c r="IP177" s="42"/>
      <c r="IQ177" s="42"/>
      <c r="IR177" s="42"/>
      <c r="IS177" s="42"/>
      <c r="IT177" s="42"/>
      <c r="IU177" s="42"/>
    </row>
    <row r="178" spans="1:255" s="41" customFormat="1" ht="26.25">
      <c r="A178" s="105"/>
      <c r="B178" s="106"/>
      <c r="C178" s="107"/>
      <c r="D178" s="106"/>
      <c r="E178" s="106"/>
      <c r="F178" s="106"/>
      <c r="G178" s="106"/>
      <c r="H178" s="107"/>
      <c r="I178" s="107"/>
      <c r="J178" s="108"/>
      <c r="K178" s="108"/>
      <c r="L178" s="165"/>
      <c r="M178" s="42"/>
      <c r="N178" s="42"/>
      <c r="IM178" s="42"/>
      <c r="IN178" s="42"/>
      <c r="IO178" s="42"/>
      <c r="IP178" s="42"/>
      <c r="IQ178" s="42"/>
      <c r="IR178" s="42"/>
      <c r="IS178" s="42"/>
      <c r="IT178" s="42"/>
      <c r="IU178" s="42"/>
    </row>
    <row r="179" spans="2:255" s="41" customFormat="1" ht="15" customHeight="1">
      <c r="B179" s="42"/>
      <c r="C179" s="42"/>
      <c r="D179" s="42"/>
      <c r="E179" s="42"/>
      <c r="F179" s="42"/>
      <c r="G179" s="42"/>
      <c r="H179" s="42"/>
      <c r="I179" s="51"/>
      <c r="J179" s="42"/>
      <c r="K179" s="42"/>
      <c r="L179" s="165"/>
      <c r="M179" s="42"/>
      <c r="N179" s="42"/>
      <c r="IM179" s="42"/>
      <c r="IN179" s="42"/>
      <c r="IO179" s="42"/>
      <c r="IP179" s="42"/>
      <c r="IQ179" s="42"/>
      <c r="IR179" s="42"/>
      <c r="IS179" s="42"/>
      <c r="IT179" s="42"/>
      <c r="IU179" s="42"/>
    </row>
    <row r="180" spans="1:255" s="37" customFormat="1" ht="17.25" customHeight="1">
      <c r="A180" s="36"/>
      <c r="B180" s="36"/>
      <c r="C180" s="36"/>
      <c r="D180" s="36"/>
      <c r="E180" s="36"/>
      <c r="F180" s="36"/>
      <c r="G180" s="36"/>
      <c r="H180" s="36"/>
      <c r="I180" s="51"/>
      <c r="J180" s="36"/>
      <c r="K180" s="36"/>
      <c r="L180" s="165"/>
      <c r="M180" s="36"/>
      <c r="N180" s="36"/>
      <c r="IM180" s="36"/>
      <c r="IN180" s="36"/>
      <c r="IO180" s="36"/>
      <c r="IP180" s="36"/>
      <c r="IQ180" s="36"/>
      <c r="IR180" s="36"/>
      <c r="IS180" s="36"/>
      <c r="IT180" s="36"/>
      <c r="IU180" s="36"/>
    </row>
    <row r="181" spans="1:255" s="37" customFormat="1" ht="17.25" customHeight="1">
      <c r="A181" s="36"/>
      <c r="B181" s="36"/>
      <c r="C181" s="36"/>
      <c r="D181" s="36"/>
      <c r="E181" s="36"/>
      <c r="F181" s="36"/>
      <c r="G181" s="36"/>
      <c r="H181" s="36"/>
      <c r="I181" s="51"/>
      <c r="J181" s="36"/>
      <c r="K181" s="36"/>
      <c r="L181" s="165"/>
      <c r="M181" s="36"/>
      <c r="N181" s="36"/>
      <c r="IM181" s="36"/>
      <c r="IN181" s="36"/>
      <c r="IO181" s="36"/>
      <c r="IP181" s="36"/>
      <c r="IQ181" s="36"/>
      <c r="IR181" s="36"/>
      <c r="IS181" s="36"/>
      <c r="IT181" s="36"/>
      <c r="IU181" s="36"/>
    </row>
    <row r="182" spans="9:12" ht="15" customHeight="1">
      <c r="I182" s="51"/>
      <c r="L182" s="165"/>
    </row>
    <row r="183" ht="15" customHeight="1">
      <c r="I183" s="52"/>
    </row>
    <row r="184" ht="15" customHeight="1">
      <c r="I184" s="52"/>
    </row>
    <row r="185" ht="18.75">
      <c r="I185" s="7"/>
    </row>
    <row r="186" ht="18.75">
      <c r="I186" s="7"/>
    </row>
    <row r="187" ht="18.75">
      <c r="I187" s="7"/>
    </row>
    <row r="188" ht="18.75">
      <c r="I188" s="7"/>
    </row>
    <row r="189" ht="18.75">
      <c r="I189" s="7"/>
    </row>
    <row r="190" ht="18.75">
      <c r="I190" s="7"/>
    </row>
    <row r="191" ht="18.75">
      <c r="I191" s="7"/>
    </row>
    <row r="192" ht="18.75">
      <c r="I192" s="7"/>
    </row>
    <row r="193" ht="18.75">
      <c r="I193" s="7"/>
    </row>
    <row r="194" ht="18.75">
      <c r="I194" s="7"/>
    </row>
    <row r="195" ht="18.75">
      <c r="I195" s="7"/>
    </row>
    <row r="196" ht="18.75">
      <c r="I196" s="7"/>
    </row>
    <row r="197" ht="18.75">
      <c r="I197" s="7"/>
    </row>
    <row r="198" ht="18.75">
      <c r="I198" s="7"/>
    </row>
    <row r="199" ht="18.75">
      <c r="I199" s="7"/>
    </row>
    <row r="200" ht="18.75">
      <c r="I200" s="7"/>
    </row>
    <row r="201" ht="18.75">
      <c r="I201" s="7"/>
    </row>
    <row r="202" ht="18.75">
      <c r="I202" s="7"/>
    </row>
    <row r="203" ht="18.75">
      <c r="I203" s="7"/>
    </row>
    <row r="204" ht="18.75">
      <c r="I204" s="7"/>
    </row>
    <row r="205" ht="18.75">
      <c r="I205" s="7"/>
    </row>
    <row r="206" ht="18.75">
      <c r="I206" s="7"/>
    </row>
    <row r="207" ht="18.75">
      <c r="I207" s="7"/>
    </row>
  </sheetData>
  <sheetProtection/>
  <mergeCells count="16">
    <mergeCell ref="F13:H13"/>
    <mergeCell ref="C1:F1"/>
    <mergeCell ref="A8:K8"/>
    <mergeCell ref="I2:K2"/>
    <mergeCell ref="J174:K174"/>
    <mergeCell ref="A13:A14"/>
    <mergeCell ref="B13:B14"/>
    <mergeCell ref="C13:E13"/>
    <mergeCell ref="A152:A162"/>
    <mergeCell ref="I13:K13"/>
    <mergeCell ref="L13:L27"/>
    <mergeCell ref="L28:L48"/>
    <mergeCell ref="L49:L75"/>
    <mergeCell ref="L76:L99"/>
    <mergeCell ref="L100:L120"/>
    <mergeCell ref="L121:L168"/>
  </mergeCells>
  <printOptions horizontalCentered="1"/>
  <pageMargins left="0.5905511811023623" right="0.1968503937007874" top="1.1811023622047245" bottom="0.5905511811023623" header="0.7480314960629921" footer="0.2362204724409449"/>
  <pageSetup fitToHeight="14" horizontalDpi="600" verticalDpi="600" orientation="landscape" paperSize="9" scale="55" r:id="rId1"/>
  <headerFooter differentFirst="1" alignWithMargins="0">
    <oddHeader>&amp;R&amp;14
Продовження додатку 1
</oddHeader>
  </headerFooter>
  <rowBreaks count="4" manualBreakCount="4">
    <brk id="27" max="11" man="1"/>
    <brk id="48" max="11" man="1"/>
    <brk id="99" max="11" man="1"/>
    <brk id="120" max="11" man="1"/>
  </rowBreaks>
  <colBreaks count="1" manualBreakCount="1">
    <brk id="12" max="1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Вольченко Марина Павлівна</cp:lastModifiedBy>
  <cp:lastPrinted>2020-08-19T10:58:38Z</cp:lastPrinted>
  <dcterms:created xsi:type="dcterms:W3CDTF">2014-01-17T10:52:16Z</dcterms:created>
  <dcterms:modified xsi:type="dcterms:W3CDTF">2020-08-25T08:37:36Z</dcterms:modified>
  <cp:category/>
  <cp:version/>
  <cp:contentType/>
  <cp:contentStatus/>
</cp:coreProperties>
</file>