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ЕКОНОМИКА\Програма ПСЕР\Програма\2021 рік\Програма 2021\Рішення\Бюджет розвитку\01122020\друк\"/>
    </mc:Choice>
  </mc:AlternateContent>
  <bookViews>
    <workbookView xWindow="0" yWindow="0" windowWidth="19200" windowHeight="6795" tabRatio="605"/>
  </bookViews>
  <sheets>
    <sheet name="дод 6 (в )  " sheetId="16" r:id="rId1"/>
  </sheets>
  <definedNames>
    <definedName name="_xlnm.Print_Titles" localSheetId="0">'дод 6 (в )  '!$10:$12</definedName>
    <definedName name="_xlnm.Print_Area" localSheetId="0">'дод 6 (в )  '!$A$1:$G$138</definedName>
  </definedNames>
  <calcPr calcId="162913"/>
</workbook>
</file>

<file path=xl/calcChain.xml><?xml version="1.0" encoding="utf-8"?>
<calcChain xmlns="http://schemas.openxmlformats.org/spreadsheetml/2006/main">
  <c r="F107" i="16" l="1"/>
  <c r="F102" i="16" l="1"/>
  <c r="F13" i="16"/>
  <c r="F124" i="16"/>
  <c r="F45" i="16" l="1"/>
  <c r="F42" i="16"/>
  <c r="F37" i="16"/>
  <c r="F28" i="16"/>
  <c r="F22" i="16"/>
  <c r="F87" i="16" l="1"/>
  <c r="F88" i="16"/>
  <c r="F52" i="16" l="1"/>
  <c r="F84" i="16"/>
  <c r="F79" i="16"/>
  <c r="F67" i="16"/>
  <c r="F72" i="16"/>
  <c r="F64" i="16" l="1"/>
  <c r="F113" i="16" l="1"/>
  <c r="F93" i="16" l="1"/>
  <c r="D70" i="16"/>
  <c r="F29" i="16"/>
  <c r="F126" i="16" l="1"/>
  <c r="F96" i="16"/>
  <c r="F75" i="16"/>
  <c r="F58" i="16"/>
  <c r="F99" i="16"/>
  <c r="F121" i="16"/>
  <c r="F110" i="16"/>
  <c r="F120" i="16" l="1"/>
  <c r="F74" i="16"/>
  <c r="F131" i="16"/>
  <c r="F57" i="16"/>
  <c r="F98" i="16"/>
  <c r="F101" i="16"/>
  <c r="F117" i="16" l="1"/>
  <c r="F95" i="16" s="1"/>
  <c r="F51" i="16" l="1"/>
  <c r="F130" i="16" l="1"/>
</calcChain>
</file>

<file path=xl/sharedStrings.xml><?xml version="1.0" encoding="utf-8"?>
<sst xmlns="http://schemas.openxmlformats.org/spreadsheetml/2006/main" count="197" uniqueCount="121">
  <si>
    <t>Будівництво об'єктів житлово-комунального господарства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</si>
  <si>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</si>
  <si>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</si>
  <si>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</si>
  <si>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Виконавчий комітет Сумської міської ради</t>
  </si>
  <si>
    <t>Заходи із запобігання та ліквідації надзвичайних ситуацій та наслідків стихійного лиха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</si>
  <si>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</si>
  <si>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</si>
  <si>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</si>
  <si>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</si>
  <si>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</si>
  <si>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</si>
  <si>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</si>
  <si>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</si>
  <si>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</si>
  <si>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</si>
  <si>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</si>
  <si>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</si>
  <si>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 xml:space="preserve">Нове будівництво дитячого садка у 12 мікрорайоні за адресою: м. Суми, вул. Інтернаціоналістів, 35 </t>
  </si>
  <si>
    <t>Реконструкція неврологічного відділення КУ  «СМКЛ № 4» по вул. Металургів, 38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</si>
  <si>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</si>
  <si>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</si>
  <si>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Театральної площі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</si>
  <si>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</si>
  <si>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</si>
  <si>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</si>
  <si>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>2018-2021</t>
  </si>
  <si>
    <t>2018-2023</t>
  </si>
  <si>
    <t>2019-2025</t>
  </si>
  <si>
    <t>2019-2021</t>
  </si>
  <si>
    <t>2017-2021</t>
  </si>
  <si>
    <t>Будівництво скверу по вул. Петропавлівська, 94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</si>
  <si>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</si>
  <si>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кладовища в районі селища Новоселиця</t>
  </si>
  <si>
    <t>2014-2025</t>
  </si>
  <si>
    <t>2018-2022</t>
  </si>
  <si>
    <t>2020-2021</t>
  </si>
  <si>
    <t>Керівництво і управління у відповідній сфері у містах (місті Києві), селищах, селах, об’єднаних територіальних громадах</t>
  </si>
  <si>
    <t>Забезпечення діяльності інших закладів в галузі культури і мистецтва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</si>
  <si>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</si>
  <si>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</si>
  <si>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Забезпечення діяльності інших закладів у сфері освіти</t>
  </si>
  <si>
    <t>Багатопрофільна стаціонарна медична допомога населенню</t>
  </si>
  <si>
    <t>Лікарсько-акушерська допомога вагітним, породіллям та новонародженим</t>
  </si>
  <si>
    <t xml:space="preserve">Департамент соціального захисту населення Сумської міської ради 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</si>
  <si>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</si>
  <si>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</si>
  <si>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Управління  «Служба у справах дітей» Сумської міської ради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</si>
  <si>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</si>
  <si>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Відділ культури Сумської міської ради</t>
  </si>
  <si>
    <t>Забезпечення діяльності бібліотек</t>
  </si>
  <si>
    <t>Експлуатація та технічне обслуговування житлового фонду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</si>
  <si>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</si>
  <si>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</si>
  <si>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</si>
  <si>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Інші субвенції з місцевого бюджету</t>
  </si>
  <si>
    <t>Управління «Інспекція з благоустрою міста Суми» Сумської міської ради</t>
  </si>
  <si>
    <t>Департамент забезпечення ресурсних платежів Сумської міської ради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</si>
  <si>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</si>
  <si>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</si>
  <si>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Дослідження і розробки, окремі заходи розвитку по реалізації державних (регіональних) програм</t>
  </si>
  <si>
    <t>КП СМР «Електроавтотранс»</t>
  </si>
  <si>
    <t>Нове будівництво тротуару вздовж дороги в селі Верхнє Піщане по вул. Парнянській (з обох сторін проїзної частини)</t>
  </si>
  <si>
    <t>Реконструкція та реставрація інших об'єктів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</si>
  <si>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</si>
  <si>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Забезпечення діяльності палаців i будинків культури, клубів, центрів дозвілля та інших клубних закладів</t>
  </si>
  <si>
    <t>Забезпечення діяльності палаців i будинків культури, клубів, центрів дозвілля та iнших клубних закладів</t>
  </si>
  <si>
    <t>Будівництво споруд, установ та закладів фізичної культури і спорту</t>
  </si>
  <si>
    <t>Співфінансування інвестиційних проектів, що реалізуються за рахунок коштів державного фонду регіонального розвитку</t>
  </si>
  <si>
    <t>Нове будівництво ділянки водогону за адресою: м. Суми, с.Піщане, вул. Шкільна від будинку № 29</t>
  </si>
  <si>
    <t>Інші програми та заходи у сфері охорони здоров’я</t>
  </si>
  <si>
    <t xml:space="preserve">Будівництво освітніх установ та закладів </t>
  </si>
  <si>
    <t xml:space="preserve">Нове будівництво зони відпочинку на річці Псел по пров. Дачний, 9 </t>
  </si>
  <si>
    <t>Капітальний ремонт інших об`єктів, у т.ч. за рахунок:</t>
  </si>
  <si>
    <t xml:space="preserve">Департамент інфраструктури міста Сумської міської ради, у т.ч. за рахунок: </t>
  </si>
  <si>
    <t>місцевого запозичення</t>
  </si>
  <si>
    <t>Управління капітального будівництва та дорожнього господарства Сумської міської ради, у т.ч. за рахунок:</t>
  </si>
  <si>
    <t>Всього видатків, у т.ч. за рахунок: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</si>
  <si>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</si>
  <si>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>Будівництво установ та закладів соціальної сфери</t>
  </si>
  <si>
    <t>Реалізація проекту «Підвищення енергоефективності в освітніх закладах міста Суми», в тому числі: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</si>
  <si>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</si>
  <si>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</si>
  <si>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>2021-2023</t>
  </si>
  <si>
    <t>Нове будівництво дитячих майданчиків у місті Суми</t>
  </si>
  <si>
    <t>Реконструкція спортивного майданчика з влаштуванням штучного покриття в районі житлового будинку №51 В по вул. Іллінська</t>
  </si>
  <si>
    <t>Будівля Реального училища (школа № 4), м.Суми – реставрація</t>
  </si>
  <si>
    <t>Нове будівництво теплотраси від ТК 214/5 до ТК 208/1 2d 159 мм за адресою: м. Суми, вул. Юрія Вєтрова, 4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</si>
  <si>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17 п.3 м. Суми 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</si>
  <si>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67, п.1 м. Суми </t>
  </si>
  <si>
    <t>Реконструкція розподільчих теплових мереж, які проходять по вул. Кузнечна та підключені до елеваторного вузла будинку по вул. Першотравнева, 10А</t>
  </si>
  <si>
    <t>Реконструкція каналізаційних мереж по вул. Супруна, 19; 17/1 з перепідключенням до централізованої каналізаційної мережі</t>
  </si>
  <si>
    <t>4. Капітальний ремонт інших об`єктів</t>
  </si>
  <si>
    <t xml:space="preserve">Реконструкція  підпірної гідроспоруди під Шевченківським мостом </t>
  </si>
  <si>
    <t>Реставрація покрівлі та фасаду житлового будинку по вул.Соборна, 27</t>
  </si>
  <si>
    <t>КП «Центр догляду за тваринами» Сумської міської ради</t>
  </si>
  <si>
    <t>КП «Міськводоканал» Сумської міської ради, в тому числі:</t>
  </si>
  <si>
    <t>Нове будівництво шахтного колодязя в с.Битиця</t>
  </si>
  <si>
    <t>Капітальний ремонт самопливного залізобетонного каналізаційного колектора Д-1800 мм, що проходить по території КНС-2 по вул. Луговій від КК №1 до грабельного приміщення КНС із заміною залізобетонних кілець та плити перекриття в КК №1</t>
  </si>
  <si>
    <t>Нове будівництво місцевої автоматизованої системи централізованого оповіщення м. Суми</t>
  </si>
  <si>
    <t>Нове будівництво шахтного колодязя в с.Вільшанка</t>
  </si>
  <si>
    <t>Реконструкція теплових мереж з підключенням навантаження від КППК до ТЕЦ ТОВ «Сумитеплоенерго» м. Суми</t>
  </si>
  <si>
    <t>Будівництво дитячого майданчика  на території Сумського ДНЗ (ясла-садок) № 35 «Дюймовочка»</t>
  </si>
  <si>
    <t>Будівництво установ та закладів культури</t>
  </si>
  <si>
    <t>Управління архітектури та містобудування Сумської міської ради</t>
  </si>
  <si>
    <t>Розроблення схем планування та забудови територій (містобудівної документації)</t>
  </si>
  <si>
    <t>Капітальні видатки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</si>
  <si>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</si>
  <si>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Заходи з енергозбереження, в т.ч. за рахунок:</t>
  </si>
  <si>
    <t>Внески до статутного капіталу суб’єктів господарювання, в т. ч. за рахунок:</t>
  </si>
  <si>
    <t>Нове будівництво скейт-парку по вул. Ковпака, 77Б-81Б в м. Суми</t>
  </si>
  <si>
    <t xml:space="preserve">     Додаток 6</t>
  </si>
  <si>
    <t>Обсяг видатків бюджету розвитку,                             які спрямовуються на будівництво об'єкта у бюджетному періоді,             гривень</t>
  </si>
  <si>
    <t xml:space="preserve">Сумської міської   територіальної громади на 2021 рік </t>
  </si>
  <si>
    <t xml:space="preserve">до  Програми  економічного  і  соціального  розвитку </t>
  </si>
  <si>
    <t xml:space="preserve">та основних напрямів розвитку на  2022  -  2023 роки  </t>
  </si>
  <si>
    <t xml:space="preserve">Перелік об’єктів будівництва, реконструкції, реставрації та капітального ремонту за рахунок коштів бюджету розвитку бюджету Сумської міської територіальної громади у 2021 році </t>
  </si>
  <si>
    <t xml:space="preserve">Управління охорони здоров’я Сумської міської ради, у т.ч. за рахунок:  </t>
  </si>
  <si>
    <t>Директор департаменту фінансів, економіки та інвестицій Сумської міської ради</t>
  </si>
  <si>
    <t>С.А. Липова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</si>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</sst>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2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color theme="1"/>
      <name val="Calibri"/>
      <family val="2"/>
      <charset val="204"/>
      <scheme val="minor"/>
    </font>
    <font>
      <i/>
      <sz val="16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i/>
      <sz val="18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14">
    <xf numFmtId="0" fontId="0" fillId="0" borderId="0" xfId="0"/>
    <xf numFmtId="0" fontId="0" fillId="0" borderId="0" xfId="0" applyFont="1" applyFill="1"/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33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32" fillId="0" borderId="0" xfId="0" applyFont="1" applyFill="1"/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49" fontId="20" fillId="0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 applyProtection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165" fontId="33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 wrapText="1"/>
    </xf>
    <xf numFmtId="4" fontId="34" fillId="0" borderId="1" xfId="0" applyNumberFormat="1" applyFont="1" applyFill="1" applyBorder="1" applyAlignment="1">
      <alignment horizontal="center" vertical="center" wrapText="1"/>
    </xf>
    <xf numFmtId="0" fontId="36" fillId="0" borderId="0" xfId="0" applyFont="1" applyFill="1"/>
    <xf numFmtId="0" fontId="22" fillId="0" borderId="1" xfId="0" applyFont="1" applyFill="1" applyBorder="1" applyAlignment="1">
      <alignment horizontal="left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 applyFill="1"/>
    <xf numFmtId="3" fontId="33" fillId="0" borderId="1" xfId="0" applyNumberFormat="1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center" vertical="center" wrapText="1"/>
    </xf>
    <xf numFmtId="165" fontId="37" fillId="0" borderId="1" xfId="0" applyNumberFormat="1" applyFont="1" applyFill="1" applyBorder="1" applyAlignment="1">
      <alignment horizontal="center" vertical="center" wrapText="1"/>
    </xf>
    <xf numFmtId="0" fontId="38" fillId="0" borderId="0" xfId="0" applyFont="1" applyFill="1"/>
    <xf numFmtId="0" fontId="24" fillId="0" borderId="1" xfId="0" applyFont="1" applyFill="1" applyBorder="1"/>
    <xf numFmtId="165" fontId="2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25" fillId="0" borderId="1" xfId="0" applyFont="1" applyFill="1" applyBorder="1" applyAlignment="1">
      <alignment horizontal="left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22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3" fontId="26" fillId="0" borderId="1" xfId="0" applyNumberFormat="1" applyFont="1" applyFill="1" applyBorder="1" applyAlignment="1" applyProtection="1">
      <alignment horizontal="left" vertical="center" wrapText="1"/>
    </xf>
    <xf numFmtId="4" fontId="27" fillId="0" borderId="1" xfId="0" applyNumberFormat="1" applyFont="1" applyFill="1" applyBorder="1" applyAlignment="1">
      <alignment horizontal="center" vertical="center" wrapText="1"/>
    </xf>
    <xf numFmtId="3" fontId="25" fillId="0" borderId="1" xfId="2" applyNumberFormat="1" applyFont="1" applyFill="1" applyBorder="1" applyAlignment="1">
      <alignment horizontal="center" vertical="center" wrapText="1"/>
    </xf>
    <xf numFmtId="3" fontId="20" fillId="0" borderId="1" xfId="2" applyNumberFormat="1" applyFont="1" applyFill="1" applyBorder="1" applyAlignment="1">
      <alignment horizontal="center" vertical="center" wrapText="1"/>
    </xf>
    <xf numFmtId="3" fontId="21" fillId="0" borderId="1" xfId="2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3" fontId="23" fillId="0" borderId="1" xfId="2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3" fontId="16" fillId="0" borderId="1" xfId="2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165" fontId="34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20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4" fontId="28" fillId="0" borderId="1" xfId="0" applyNumberFormat="1" applyFont="1" applyFill="1" applyBorder="1" applyAlignment="1">
      <alignment vertical="center"/>
    </xf>
    <xf numFmtId="165" fontId="28" fillId="0" borderId="1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3" fontId="23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horizontal="center" vertical="center" wrapText="1"/>
    </xf>
    <xf numFmtId="165" fontId="22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26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3" fontId="29" fillId="0" borderId="1" xfId="0" applyNumberFormat="1" applyFont="1" applyFill="1" applyBorder="1" applyAlignment="1">
      <alignment horizontal="center" vertical="center" wrapText="1"/>
    </xf>
    <xf numFmtId="164" fontId="29" fillId="0" borderId="1" xfId="0" applyNumberFormat="1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center" vertical="center" wrapText="1"/>
    </xf>
    <xf numFmtId="165" fontId="29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 wrapText="1"/>
    </xf>
    <xf numFmtId="0" fontId="32" fillId="0" borderId="1" xfId="0" applyFont="1" applyFill="1" applyBorder="1"/>
    <xf numFmtId="165" fontId="32" fillId="0" borderId="1" xfId="0" applyNumberFormat="1" applyFont="1" applyFill="1" applyBorder="1"/>
    <xf numFmtId="0" fontId="32" fillId="0" borderId="0" xfId="0" applyFont="1" applyFill="1" applyBorder="1"/>
    <xf numFmtId="3" fontId="13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/>
    <xf numFmtId="4" fontId="13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/>
    <xf numFmtId="0" fontId="7" fillId="0" borderId="0" xfId="0" applyNumberFormat="1" applyFont="1" applyFill="1" applyAlignment="1" applyProtection="1"/>
    <xf numFmtId="0" fontId="7" fillId="0" borderId="0" xfId="0" applyFont="1" applyFill="1"/>
    <xf numFmtId="0" fontId="16" fillId="0" borderId="0" xfId="0" applyNumberFormat="1" applyFont="1" applyFill="1" applyAlignment="1" applyProtection="1"/>
    <xf numFmtId="0" fontId="41" fillId="0" borderId="0" xfId="0" applyNumberFormat="1" applyFont="1" applyFill="1" applyAlignment="1" applyProtection="1"/>
    <xf numFmtId="0" fontId="41" fillId="0" borderId="0" xfId="0" applyFont="1" applyFill="1"/>
    <xf numFmtId="0" fontId="41" fillId="0" borderId="0" xfId="0" applyFont="1" applyFill="1" applyBorder="1" applyAlignment="1">
      <alignment horizontal="right" vertical="distributed" wrapText="1"/>
    </xf>
    <xf numFmtId="0" fontId="31" fillId="0" borderId="0" xfId="0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center"/>
    </xf>
    <xf numFmtId="0" fontId="30" fillId="0" borderId="0" xfId="0" applyNumberFormat="1" applyFont="1" applyFill="1" applyAlignment="1" applyProtection="1">
      <alignment horizontal="left"/>
    </xf>
    <xf numFmtId="0" fontId="7" fillId="0" borderId="0" xfId="0" applyNumberFormat="1" applyFont="1" applyFill="1" applyAlignment="1" applyProtection="1">
      <alignment horizontal="center"/>
    </xf>
    <xf numFmtId="0" fontId="21" fillId="0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CCFF99"/>
      <color rgb="FFFF99FF"/>
      <color rgb="FFCCCCFF"/>
      <color rgb="FF66CCFF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8"/>
  <sheetViews>
    <sheetView showZeros="0" tabSelected="1" view="pageBreakPreview" topLeftCell="A109" zoomScale="60" zoomScaleNormal="100" workbookViewId="0">
      <selection activeCell="A65" sqref="A65"/>
    </sheetView>
  </sheetViews>
  <sheetFormatPr defaultColWidth="8.85546875" defaultRowHeight="12.75" x14ac:dyDescent="0.2"/>
  <cols>
    <col min="1" max="1" width="94.140625" style="1" customWidth="1"/>
    <col min="2" max="2" width="99.28515625" style="1" customWidth="1"/>
    <col min="3" max="3" width="22.5703125" style="1" customWidth="1"/>
    <col min="4" max="4" width="29.7109375" style="1" customWidth="1"/>
    <col min="5" max="5" width="22.5703125" style="1" customWidth="1"/>
    <col min="6" max="6" width="36.85546875" style="1" customWidth="1"/>
    <col min="7" max="7" width="25.42578125" style="1" customWidth="1"/>
    <col min="8" max="16384" width="8.85546875" style="1"/>
  </cols>
  <sheetData>
    <row r="1" spans="1:7" ht="26.85" customHeight="1" x14ac:dyDescent="0.4">
      <c r="D1" s="110" t="s">
        <v>111</v>
      </c>
      <c r="E1" s="110"/>
      <c r="F1" s="110"/>
      <c r="G1" s="110"/>
    </row>
    <row r="2" spans="1:7" ht="27.75" x14ac:dyDescent="0.4">
      <c r="D2" s="111" t="s">
        <v>114</v>
      </c>
      <c r="E2" s="111"/>
      <c r="F2" s="111"/>
      <c r="G2" s="111"/>
    </row>
    <row r="3" spans="1:7" ht="27.75" x14ac:dyDescent="0.4">
      <c r="D3" s="111" t="s">
        <v>113</v>
      </c>
      <c r="E3" s="111"/>
      <c r="F3" s="111"/>
      <c r="G3" s="111"/>
    </row>
    <row r="4" spans="1:7" ht="27.75" x14ac:dyDescent="0.4">
      <c r="D4" s="111" t="s">
        <v>115</v>
      </c>
      <c r="E4" s="111"/>
      <c r="F4" s="111"/>
      <c r="G4" s="111"/>
    </row>
    <row r="5" spans="1:7" ht="29.1" customHeight="1" x14ac:dyDescent="0.4">
      <c r="D5" s="112"/>
      <c r="E5" s="112"/>
      <c r="F5" s="112"/>
      <c r="G5" s="112"/>
    </row>
    <row r="6" spans="1:7" ht="25.5" x14ac:dyDescent="0.2">
      <c r="A6" s="2"/>
      <c r="B6" s="2"/>
      <c r="C6" s="2"/>
      <c r="D6" s="2"/>
      <c r="E6" s="2"/>
      <c r="F6" s="2"/>
      <c r="G6" s="2"/>
    </row>
    <row r="7" spans="1:7" ht="77.849999999999994" customHeight="1" x14ac:dyDescent="0.2">
      <c r="A7" s="109" t="s">
        <v>116</v>
      </c>
      <c r="B7" s="109"/>
      <c r="C7" s="109"/>
      <c r="D7" s="109"/>
      <c r="E7" s="109"/>
      <c r="F7" s="109"/>
      <c r="G7" s="109"/>
    </row>
    <row r="8" spans="1:7" ht="18.75" x14ac:dyDescent="0.2">
      <c r="A8" s="3"/>
      <c r="B8" s="3"/>
      <c r="C8" s="3"/>
      <c r="D8" s="3"/>
      <c r="E8" s="3"/>
      <c r="F8" s="3"/>
      <c r="G8" s="3"/>
    </row>
    <row r="9" spans="1:7" ht="24" customHeight="1" x14ac:dyDescent="0.25">
      <c r="A9" s="4"/>
      <c r="B9" s="4"/>
      <c r="C9" s="4"/>
      <c r="D9" s="4"/>
      <c r="E9" s="4"/>
      <c r="F9" s="4"/>
      <c r="G9" s="5"/>
    </row>
    <row r="10" spans="1:7" s="6" customFormat="1" ht="31.5" customHeight="1" x14ac:dyDescent="0.25">
      <c r="A10" s="113" t="s">
        <v>6</v>
      </c>
      <c r="B10" s="113" t="s">
        <v>7</v>
      </c>
      <c r="C10" s="113" t="s">
        <v>8</v>
      </c>
      <c r="D10" s="113" t="s">
        <v>9</v>
      </c>
      <c r="E10" s="113" t="s">
        <v>10</v>
      </c>
      <c r="F10" s="113" t="s">
        <v>112</v>
      </c>
      <c r="G10" s="113" t="s">
        <v>11</v>
      </c>
    </row>
    <row r="11" spans="1:7" s="6" customFormat="1" ht="114" customHeight="1" x14ac:dyDescent="0.25">
      <c r="A11" s="113"/>
      <c r="B11" s="113"/>
      <c r="C11" s="113"/>
      <c r="D11" s="113"/>
      <c r="E11" s="113"/>
      <c r="F11" s="113"/>
      <c r="G11" s="113"/>
    </row>
    <row r="12" spans="1:7" s="8" customFormat="1" ht="24" customHeight="1" x14ac:dyDescent="0.3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</row>
    <row r="13" spans="1:7" s="13" customFormat="1" ht="52.35" customHeight="1" x14ac:dyDescent="0.35">
      <c r="A13" s="9" t="s">
        <v>4</v>
      </c>
      <c r="B13" s="10"/>
      <c r="C13" s="10"/>
      <c r="D13" s="10"/>
      <c r="E13" s="10"/>
      <c r="F13" s="11">
        <f>SUM(F21:F21)+F15+F16+F20+F18+F19+F14+F17</f>
        <v>32462952</v>
      </c>
      <c r="G13" s="12"/>
    </row>
    <row r="14" spans="1:7" s="19" customFormat="1" ht="75" customHeight="1" x14ac:dyDescent="0.3">
      <c r="A14" s="14" t="s">
        <v>37</v>
      </c>
      <c r="B14" s="15" t="s">
        <v>106</v>
      </c>
      <c r="C14" s="16"/>
      <c r="D14" s="16"/>
      <c r="E14" s="16"/>
      <c r="F14" s="17">
        <v>150000</v>
      </c>
      <c r="G14" s="18"/>
    </row>
    <row r="15" spans="1:7" s="19" customFormat="1" ht="92.1" customHeight="1" x14ac:dyDescent="0.3">
      <c r="A15" s="14" t="s">
        <v>65</v>
      </c>
      <c r="B15" s="15" t="s">
        <v>106</v>
      </c>
      <c r="C15" s="16"/>
      <c r="D15" s="16"/>
      <c r="E15" s="16"/>
      <c r="F15" s="17">
        <v>100000</v>
      </c>
      <c r="G15" s="18"/>
    </row>
    <row r="16" spans="1:7" s="19" customFormat="1" ht="75" customHeight="1" x14ac:dyDescent="0.3">
      <c r="A16" s="14" t="s">
        <v>38</v>
      </c>
      <c r="B16" s="15" t="s">
        <v>106</v>
      </c>
      <c r="C16" s="16"/>
      <c r="D16" s="16"/>
      <c r="E16" s="16"/>
      <c r="F16" s="17">
        <v>65000</v>
      </c>
      <c r="G16" s="18"/>
    </row>
    <row r="17" spans="1:7" s="19" customFormat="1" ht="87.95" customHeight="1" x14ac:dyDescent="0.3">
      <c r="A17" s="14" t="s">
        <v>82</v>
      </c>
      <c r="B17" s="15" t="s">
        <v>106</v>
      </c>
      <c r="C17" s="20"/>
      <c r="D17" s="21"/>
      <c r="E17" s="16"/>
      <c r="F17" s="17">
        <v>1530000</v>
      </c>
      <c r="G17" s="18"/>
    </row>
    <row r="18" spans="1:7" s="19" customFormat="1" ht="70.5" customHeight="1" x14ac:dyDescent="0.3">
      <c r="A18" s="22" t="s">
        <v>67</v>
      </c>
      <c r="B18" s="15" t="s">
        <v>106</v>
      </c>
      <c r="C18" s="16"/>
      <c r="D18" s="16"/>
      <c r="E18" s="16"/>
      <c r="F18" s="17">
        <v>9790000</v>
      </c>
      <c r="G18" s="18"/>
    </row>
    <row r="19" spans="1:7" s="19" customFormat="1" ht="76.349999999999994" customHeight="1" x14ac:dyDescent="0.3">
      <c r="A19" s="14" t="s">
        <v>12</v>
      </c>
      <c r="B19" s="15" t="s">
        <v>106</v>
      </c>
      <c r="C19" s="20"/>
      <c r="D19" s="21"/>
      <c r="E19" s="20"/>
      <c r="F19" s="17">
        <v>400000</v>
      </c>
      <c r="G19" s="18"/>
    </row>
    <row r="20" spans="1:7" s="8" customFormat="1" ht="53.1" customHeight="1" x14ac:dyDescent="0.3">
      <c r="A20" s="14" t="s">
        <v>39</v>
      </c>
      <c r="B20" s="15" t="s">
        <v>61</v>
      </c>
      <c r="C20" s="23"/>
      <c r="D20" s="23"/>
      <c r="E20" s="23"/>
      <c r="F20" s="17">
        <v>18997900</v>
      </c>
      <c r="G20" s="24"/>
    </row>
    <row r="21" spans="1:7" s="8" customFormat="1" ht="57.75" customHeight="1" x14ac:dyDescent="0.3">
      <c r="A21" s="14" t="s">
        <v>5</v>
      </c>
      <c r="B21" s="15" t="s">
        <v>99</v>
      </c>
      <c r="C21" s="16" t="s">
        <v>26</v>
      </c>
      <c r="D21" s="21">
        <v>4174146.72</v>
      </c>
      <c r="E21" s="16">
        <v>65.7</v>
      </c>
      <c r="F21" s="17">
        <v>1430052</v>
      </c>
      <c r="G21" s="18">
        <v>100</v>
      </c>
    </row>
    <row r="22" spans="1:7" s="13" customFormat="1" ht="81" customHeight="1" x14ac:dyDescent="0.35">
      <c r="A22" s="25" t="s">
        <v>40</v>
      </c>
      <c r="B22" s="26"/>
      <c r="C22" s="10"/>
      <c r="D22" s="27"/>
      <c r="E22" s="10"/>
      <c r="F22" s="11">
        <f>F24+F25+F27+F26+F23</f>
        <v>31370000</v>
      </c>
      <c r="G22" s="28"/>
    </row>
    <row r="23" spans="1:7" s="19" customFormat="1" ht="99.95" customHeight="1" x14ac:dyDescent="0.3">
      <c r="A23" s="14" t="s">
        <v>37</v>
      </c>
      <c r="B23" s="15" t="s">
        <v>106</v>
      </c>
      <c r="C23" s="16"/>
      <c r="D23" s="16"/>
      <c r="E23" s="16"/>
      <c r="F23" s="17">
        <v>20000</v>
      </c>
      <c r="G23" s="18"/>
    </row>
    <row r="24" spans="1:7" s="19" customFormat="1" ht="101.1" customHeight="1" x14ac:dyDescent="0.3">
      <c r="A24" s="14" t="s">
        <v>107</v>
      </c>
      <c r="B24" s="15" t="s">
        <v>106</v>
      </c>
      <c r="C24" s="16"/>
      <c r="D24" s="29"/>
      <c r="E24" s="16"/>
      <c r="F24" s="17">
        <v>250000</v>
      </c>
      <c r="G24" s="18"/>
    </row>
    <row r="25" spans="1:7" s="19" customFormat="1" ht="63" customHeight="1" x14ac:dyDescent="0.3">
      <c r="A25" s="14" t="s">
        <v>41</v>
      </c>
      <c r="B25" s="15" t="s">
        <v>106</v>
      </c>
      <c r="C25" s="30"/>
      <c r="D25" s="31"/>
      <c r="E25" s="30"/>
      <c r="F25" s="17">
        <v>100000</v>
      </c>
      <c r="G25" s="18"/>
    </row>
    <row r="26" spans="1:7" s="19" customFormat="1" ht="70.349999999999994" customHeight="1" x14ac:dyDescent="0.3">
      <c r="A26" s="14" t="s">
        <v>71</v>
      </c>
      <c r="B26" s="15" t="s">
        <v>106</v>
      </c>
      <c r="C26" s="16"/>
      <c r="D26" s="29"/>
      <c r="E26" s="16"/>
      <c r="F26" s="17">
        <v>19060000</v>
      </c>
      <c r="G26" s="18"/>
    </row>
    <row r="27" spans="1:7" s="19" customFormat="1" ht="41.45" customHeight="1" x14ac:dyDescent="0.3">
      <c r="A27" s="14" t="s">
        <v>3</v>
      </c>
      <c r="B27" s="15" t="s">
        <v>106</v>
      </c>
      <c r="C27" s="16"/>
      <c r="D27" s="29"/>
      <c r="E27" s="16"/>
      <c r="F27" s="17">
        <v>11940000</v>
      </c>
      <c r="G27" s="18"/>
    </row>
    <row r="28" spans="1:7" s="13" customFormat="1" ht="69.599999999999994" customHeight="1" x14ac:dyDescent="0.35">
      <c r="A28" s="25" t="s">
        <v>117</v>
      </c>
      <c r="B28" s="26"/>
      <c r="C28" s="10"/>
      <c r="D28" s="27"/>
      <c r="E28" s="10"/>
      <c r="F28" s="11">
        <f>F31+F32+F35+F33+F34+F30</f>
        <v>89674470</v>
      </c>
      <c r="G28" s="28"/>
    </row>
    <row r="29" spans="1:7" s="35" customFormat="1" ht="36" customHeight="1" x14ac:dyDescent="0.35">
      <c r="A29" s="32" t="s">
        <v>75</v>
      </c>
      <c r="B29" s="32"/>
      <c r="C29" s="33"/>
      <c r="D29" s="11"/>
      <c r="E29" s="33"/>
      <c r="F29" s="34">
        <f>F36</f>
        <v>1471470</v>
      </c>
      <c r="G29" s="28"/>
    </row>
    <row r="30" spans="1:7" s="19" customFormat="1" ht="72.95" customHeight="1" x14ac:dyDescent="0.3">
      <c r="A30" s="25" t="s">
        <v>37</v>
      </c>
      <c r="B30" s="15" t="s">
        <v>106</v>
      </c>
      <c r="C30" s="16"/>
      <c r="D30" s="16"/>
      <c r="E30" s="16"/>
      <c r="F30" s="17">
        <v>600000</v>
      </c>
      <c r="G30" s="18"/>
    </row>
    <row r="31" spans="1:7" s="19" customFormat="1" ht="44.25" customHeight="1" x14ac:dyDescent="0.3">
      <c r="A31" s="25" t="s">
        <v>42</v>
      </c>
      <c r="B31" s="15" t="s">
        <v>106</v>
      </c>
      <c r="C31" s="16"/>
      <c r="D31" s="29"/>
      <c r="E31" s="16"/>
      <c r="F31" s="17">
        <v>35800000</v>
      </c>
      <c r="G31" s="18"/>
    </row>
    <row r="32" spans="1:7" s="19" customFormat="1" ht="57" customHeight="1" x14ac:dyDescent="0.3">
      <c r="A32" s="25" t="s">
        <v>43</v>
      </c>
      <c r="B32" s="15" t="s">
        <v>106</v>
      </c>
      <c r="C32" s="16"/>
      <c r="D32" s="29"/>
      <c r="E32" s="16"/>
      <c r="F32" s="17">
        <v>5100000</v>
      </c>
      <c r="G32" s="18"/>
    </row>
    <row r="33" spans="1:7" s="19" customFormat="1" ht="53.25" customHeight="1" x14ac:dyDescent="0.3">
      <c r="A33" s="25" t="s">
        <v>70</v>
      </c>
      <c r="B33" s="15" t="s">
        <v>106</v>
      </c>
      <c r="C33" s="16"/>
      <c r="D33" s="29"/>
      <c r="E33" s="16"/>
      <c r="F33" s="17">
        <v>19737500</v>
      </c>
      <c r="G33" s="18"/>
    </row>
    <row r="34" spans="1:7" s="19" customFormat="1" ht="38.450000000000003" customHeight="1" x14ac:dyDescent="0.3">
      <c r="A34" s="9" t="s">
        <v>1</v>
      </c>
      <c r="B34" s="15" t="s">
        <v>106</v>
      </c>
      <c r="C34" s="16"/>
      <c r="D34" s="29"/>
      <c r="E34" s="16"/>
      <c r="F34" s="17">
        <v>20000000</v>
      </c>
      <c r="G34" s="18"/>
    </row>
    <row r="35" spans="1:7" s="19" customFormat="1" ht="37.5" customHeight="1" x14ac:dyDescent="0.3">
      <c r="A35" s="25" t="s">
        <v>108</v>
      </c>
      <c r="B35" s="15" t="s">
        <v>106</v>
      </c>
      <c r="C35" s="16"/>
      <c r="D35" s="29"/>
      <c r="E35" s="16"/>
      <c r="F35" s="17">
        <v>8436970</v>
      </c>
      <c r="G35" s="18"/>
    </row>
    <row r="36" spans="1:7" s="38" customFormat="1" ht="39" customHeight="1" x14ac:dyDescent="0.25">
      <c r="A36" s="36" t="s">
        <v>75</v>
      </c>
      <c r="B36" s="36"/>
      <c r="C36" s="23"/>
      <c r="D36" s="17"/>
      <c r="E36" s="23"/>
      <c r="F36" s="37">
        <v>1471470</v>
      </c>
      <c r="G36" s="24"/>
    </row>
    <row r="37" spans="1:7" s="13" customFormat="1" ht="69.599999999999994" customHeight="1" x14ac:dyDescent="0.35">
      <c r="A37" s="39" t="s">
        <v>44</v>
      </c>
      <c r="B37" s="26"/>
      <c r="C37" s="10"/>
      <c r="D37" s="27"/>
      <c r="E37" s="10"/>
      <c r="F37" s="11">
        <f>F39+F40+F41+F38</f>
        <v>873000</v>
      </c>
      <c r="G37" s="28"/>
    </row>
    <row r="38" spans="1:7" s="19" customFormat="1" ht="72" customHeight="1" x14ac:dyDescent="0.3">
      <c r="A38" s="14" t="s">
        <v>37</v>
      </c>
      <c r="B38" s="15" t="s">
        <v>106</v>
      </c>
      <c r="C38" s="16"/>
      <c r="D38" s="16"/>
      <c r="E38" s="16"/>
      <c r="F38" s="17">
        <v>68000</v>
      </c>
      <c r="G38" s="18"/>
    </row>
    <row r="39" spans="1:7" s="19" customFormat="1" ht="59.25" customHeight="1" x14ac:dyDescent="0.3">
      <c r="A39" s="14" t="s">
        <v>45</v>
      </c>
      <c r="B39" s="15" t="s">
        <v>106</v>
      </c>
      <c r="C39" s="16"/>
      <c r="D39" s="29"/>
      <c r="E39" s="16"/>
      <c r="F39" s="17">
        <v>360000</v>
      </c>
      <c r="G39" s="18"/>
    </row>
    <row r="40" spans="1:7" s="19" customFormat="1" ht="48.75" customHeight="1" x14ac:dyDescent="0.3">
      <c r="A40" s="14" t="s">
        <v>46</v>
      </c>
      <c r="B40" s="15" t="s">
        <v>106</v>
      </c>
      <c r="C40" s="16"/>
      <c r="D40" s="29"/>
      <c r="E40" s="16"/>
      <c r="F40" s="17">
        <v>45000</v>
      </c>
      <c r="G40" s="18"/>
    </row>
    <row r="41" spans="1:7" s="19" customFormat="1" ht="42" customHeight="1" x14ac:dyDescent="0.3">
      <c r="A41" s="14" t="s">
        <v>79</v>
      </c>
      <c r="B41" s="15" t="s">
        <v>106</v>
      </c>
      <c r="C41" s="16"/>
      <c r="D41" s="21"/>
      <c r="E41" s="16"/>
      <c r="F41" s="17">
        <v>400000</v>
      </c>
      <c r="G41" s="18"/>
    </row>
    <row r="42" spans="1:7" s="13" customFormat="1" ht="58.5" customHeight="1" x14ac:dyDescent="0.35">
      <c r="A42" s="39" t="s">
        <v>47</v>
      </c>
      <c r="B42" s="26"/>
      <c r="C42" s="10"/>
      <c r="D42" s="27"/>
      <c r="E42" s="10"/>
      <c r="F42" s="11">
        <f>F44+F43</f>
        <v>33140</v>
      </c>
      <c r="G42" s="12"/>
    </row>
    <row r="43" spans="1:7" s="19" customFormat="1" ht="72.75" customHeight="1" x14ac:dyDescent="0.3">
      <c r="A43" s="14" t="s">
        <v>37</v>
      </c>
      <c r="B43" s="15" t="s">
        <v>106</v>
      </c>
      <c r="C43" s="16"/>
      <c r="D43" s="16"/>
      <c r="E43" s="16"/>
      <c r="F43" s="17">
        <v>12000</v>
      </c>
      <c r="G43" s="18"/>
    </row>
    <row r="44" spans="1:7" s="19" customFormat="1" ht="98.1" customHeight="1" x14ac:dyDescent="0.3">
      <c r="A44" s="14" t="s">
        <v>48</v>
      </c>
      <c r="B44" s="15" t="s">
        <v>106</v>
      </c>
      <c r="C44" s="16"/>
      <c r="D44" s="29"/>
      <c r="E44" s="16"/>
      <c r="F44" s="17">
        <v>21140</v>
      </c>
      <c r="G44" s="18"/>
    </row>
    <row r="45" spans="1:7" s="13" customFormat="1" ht="48" customHeight="1" x14ac:dyDescent="0.35">
      <c r="A45" s="39" t="s">
        <v>49</v>
      </c>
      <c r="B45" s="26"/>
      <c r="C45" s="10"/>
      <c r="D45" s="27"/>
      <c r="E45" s="10"/>
      <c r="F45" s="11">
        <f>F46+F50+F47+F48+F49</f>
        <v>2708000</v>
      </c>
      <c r="G45" s="12"/>
    </row>
    <row r="46" spans="1:7" s="19" customFormat="1" ht="50.25" customHeight="1" x14ac:dyDescent="0.3">
      <c r="A46" s="14" t="s">
        <v>50</v>
      </c>
      <c r="B46" s="15" t="s">
        <v>106</v>
      </c>
      <c r="C46" s="16"/>
      <c r="D46" s="29"/>
      <c r="E46" s="16"/>
      <c r="F46" s="17">
        <v>195000</v>
      </c>
      <c r="G46" s="18"/>
    </row>
    <row r="47" spans="1:7" s="19" customFormat="1" ht="58.5" customHeight="1" x14ac:dyDescent="0.3">
      <c r="A47" s="14" t="s">
        <v>66</v>
      </c>
      <c r="B47" s="15" t="s">
        <v>106</v>
      </c>
      <c r="C47" s="16"/>
      <c r="D47" s="29"/>
      <c r="E47" s="16"/>
      <c r="F47" s="17">
        <v>40000</v>
      </c>
      <c r="G47" s="18"/>
    </row>
    <row r="48" spans="1:7" s="19" customFormat="1" ht="48" customHeight="1" x14ac:dyDescent="0.3">
      <c r="A48" s="14" t="s">
        <v>38</v>
      </c>
      <c r="B48" s="15" t="s">
        <v>106</v>
      </c>
      <c r="C48" s="16"/>
      <c r="D48" s="29"/>
      <c r="E48" s="16"/>
      <c r="F48" s="17">
        <v>23000</v>
      </c>
      <c r="G48" s="18"/>
    </row>
    <row r="49" spans="1:7" s="19" customFormat="1" ht="51" customHeight="1" x14ac:dyDescent="0.3">
      <c r="A49" s="14" t="s">
        <v>103</v>
      </c>
      <c r="B49" s="15" t="s">
        <v>106</v>
      </c>
      <c r="C49" s="16"/>
      <c r="D49" s="29"/>
      <c r="E49" s="16"/>
      <c r="F49" s="17">
        <v>950000</v>
      </c>
      <c r="G49" s="18"/>
    </row>
    <row r="50" spans="1:7" s="19" customFormat="1" ht="49.35" customHeight="1" x14ac:dyDescent="0.3">
      <c r="A50" s="22" t="s">
        <v>3</v>
      </c>
      <c r="B50" s="15" t="s">
        <v>106</v>
      </c>
      <c r="C50" s="16"/>
      <c r="D50" s="29"/>
      <c r="E50" s="16"/>
      <c r="F50" s="17">
        <v>1500000</v>
      </c>
      <c r="G50" s="18"/>
    </row>
    <row r="51" spans="1:7" s="13" customFormat="1" ht="74.099999999999994" customHeight="1" x14ac:dyDescent="0.35">
      <c r="A51" s="25" t="s">
        <v>74</v>
      </c>
      <c r="B51" s="10"/>
      <c r="C51" s="10"/>
      <c r="D51" s="10"/>
      <c r="E51" s="10"/>
      <c r="F51" s="11">
        <f>F57+F74+F84+F53+F54+F55+F56+F87+F92</f>
        <v>148135923</v>
      </c>
      <c r="G51" s="12"/>
    </row>
    <row r="52" spans="1:7" s="42" customFormat="1" ht="36" customHeight="1" x14ac:dyDescent="0.35">
      <c r="A52" s="32" t="s">
        <v>75</v>
      </c>
      <c r="B52" s="40"/>
      <c r="C52" s="40"/>
      <c r="D52" s="40"/>
      <c r="E52" s="40"/>
      <c r="F52" s="34">
        <f>F88</f>
        <v>26250000</v>
      </c>
      <c r="G52" s="41"/>
    </row>
    <row r="53" spans="1:7" s="19" customFormat="1" ht="50.25" customHeight="1" x14ac:dyDescent="0.3">
      <c r="A53" s="22" t="s">
        <v>51</v>
      </c>
      <c r="B53" s="15" t="s">
        <v>106</v>
      </c>
      <c r="C53" s="16"/>
      <c r="D53" s="16"/>
      <c r="E53" s="16"/>
      <c r="F53" s="17">
        <v>7054092</v>
      </c>
      <c r="G53" s="18"/>
    </row>
    <row r="54" spans="1:7" s="19" customFormat="1" ht="72.599999999999994" customHeight="1" x14ac:dyDescent="0.3">
      <c r="A54" s="14" t="s">
        <v>52</v>
      </c>
      <c r="B54" s="15" t="s">
        <v>106</v>
      </c>
      <c r="C54" s="16"/>
      <c r="D54" s="16"/>
      <c r="E54" s="16"/>
      <c r="F54" s="17">
        <v>230000</v>
      </c>
      <c r="G54" s="18"/>
    </row>
    <row r="55" spans="1:7" s="19" customFormat="1" ht="42" customHeight="1" x14ac:dyDescent="0.3">
      <c r="A55" s="14" t="s">
        <v>53</v>
      </c>
      <c r="B55" s="15" t="s">
        <v>106</v>
      </c>
      <c r="C55" s="16"/>
      <c r="D55" s="16"/>
      <c r="E55" s="16"/>
      <c r="F55" s="17">
        <v>15000000</v>
      </c>
      <c r="G55" s="18"/>
    </row>
    <row r="56" spans="1:7" s="19" customFormat="1" ht="44.25" customHeight="1" x14ac:dyDescent="0.35">
      <c r="A56" s="14" t="s">
        <v>54</v>
      </c>
      <c r="B56" s="15" t="s">
        <v>106</v>
      </c>
      <c r="C56" s="43"/>
      <c r="D56" s="43"/>
      <c r="E56" s="43"/>
      <c r="F56" s="17">
        <v>33186720</v>
      </c>
      <c r="G56" s="18"/>
    </row>
    <row r="57" spans="1:7" s="19" customFormat="1" ht="41.25" customHeight="1" x14ac:dyDescent="0.3">
      <c r="A57" s="14" t="s">
        <v>0</v>
      </c>
      <c r="B57" s="16"/>
      <c r="C57" s="16"/>
      <c r="D57" s="16"/>
      <c r="E57" s="16"/>
      <c r="F57" s="17">
        <f>F58+F64+F67+F72</f>
        <v>18836513</v>
      </c>
      <c r="G57" s="18"/>
    </row>
    <row r="58" spans="1:7" s="45" customFormat="1" ht="53.1" customHeight="1" x14ac:dyDescent="0.3">
      <c r="A58" s="30"/>
      <c r="B58" s="36" t="s">
        <v>13</v>
      </c>
      <c r="C58" s="30"/>
      <c r="D58" s="30"/>
      <c r="E58" s="30"/>
      <c r="F58" s="37">
        <f>SUM(F59:F63)</f>
        <v>5198383</v>
      </c>
      <c r="G58" s="44"/>
    </row>
    <row r="59" spans="1:7" s="19" customFormat="1" ht="42" customHeight="1" x14ac:dyDescent="0.3">
      <c r="A59" s="16"/>
      <c r="B59" s="46" t="s">
        <v>100</v>
      </c>
      <c r="C59" s="16">
        <v>2021</v>
      </c>
      <c r="D59" s="21"/>
      <c r="E59" s="16"/>
      <c r="F59" s="29">
        <v>35000</v>
      </c>
      <c r="G59" s="18"/>
    </row>
    <row r="60" spans="1:7" s="19" customFormat="1" ht="31.5" customHeight="1" x14ac:dyDescent="0.3">
      <c r="A60" s="16"/>
      <c r="B60" s="15" t="s">
        <v>97</v>
      </c>
      <c r="C60" s="16">
        <v>2021</v>
      </c>
      <c r="D60" s="21"/>
      <c r="E60" s="16"/>
      <c r="F60" s="29">
        <v>36000</v>
      </c>
      <c r="G60" s="18"/>
    </row>
    <row r="61" spans="1:7" s="19" customFormat="1" ht="77.25" customHeight="1" x14ac:dyDescent="0.3">
      <c r="A61" s="22"/>
      <c r="B61" s="15" t="s">
        <v>120</v>
      </c>
      <c r="C61" s="16" t="s">
        <v>29</v>
      </c>
      <c r="D61" s="21">
        <v>14087743</v>
      </c>
      <c r="E61" s="18">
        <v>90</v>
      </c>
      <c r="F61" s="29">
        <v>500000</v>
      </c>
      <c r="G61" s="18">
        <v>100</v>
      </c>
    </row>
    <row r="62" spans="1:7" s="19" customFormat="1" ht="77.25" customHeight="1" x14ac:dyDescent="0.3">
      <c r="A62" s="16"/>
      <c r="B62" s="15" t="s">
        <v>64</v>
      </c>
      <c r="C62" s="16" t="s">
        <v>36</v>
      </c>
      <c r="D62" s="21">
        <v>2887898</v>
      </c>
      <c r="E62" s="47">
        <v>7.6</v>
      </c>
      <c r="F62" s="29">
        <v>2627383</v>
      </c>
      <c r="G62" s="47">
        <v>100</v>
      </c>
    </row>
    <row r="63" spans="1:7" s="19" customFormat="1" ht="59.25" customHeight="1" x14ac:dyDescent="0.3">
      <c r="A63" s="16"/>
      <c r="B63" s="15" t="s">
        <v>87</v>
      </c>
      <c r="C63" s="16">
        <v>2021</v>
      </c>
      <c r="D63" s="21"/>
      <c r="E63" s="16"/>
      <c r="F63" s="29">
        <v>2000000</v>
      </c>
      <c r="G63" s="18"/>
    </row>
    <row r="64" spans="1:7" s="45" customFormat="1" ht="52.35" customHeight="1" x14ac:dyDescent="0.3">
      <c r="A64" s="30"/>
      <c r="B64" s="36" t="s">
        <v>15</v>
      </c>
      <c r="C64" s="30"/>
      <c r="D64" s="30"/>
      <c r="E64" s="30"/>
      <c r="F64" s="37">
        <f>F65+F66</f>
        <v>500000</v>
      </c>
      <c r="G64" s="44"/>
    </row>
    <row r="65" spans="1:7" s="19" customFormat="1" ht="79.349999999999994" customHeight="1" x14ac:dyDescent="0.3">
      <c r="A65" s="16"/>
      <c r="B65" s="15" t="s">
        <v>88</v>
      </c>
      <c r="C65" s="16">
        <v>2021</v>
      </c>
      <c r="D65" s="21"/>
      <c r="E65" s="16"/>
      <c r="F65" s="29">
        <v>250000</v>
      </c>
      <c r="G65" s="18"/>
    </row>
    <row r="66" spans="1:7" s="19" customFormat="1" ht="73.5" customHeight="1" x14ac:dyDescent="0.3">
      <c r="A66" s="16"/>
      <c r="B66" s="15" t="s">
        <v>89</v>
      </c>
      <c r="C66" s="16">
        <v>2021</v>
      </c>
      <c r="D66" s="21"/>
      <c r="E66" s="16"/>
      <c r="F66" s="29">
        <v>250000</v>
      </c>
      <c r="G66" s="18"/>
    </row>
    <row r="67" spans="1:7" s="45" customFormat="1" ht="51" customHeight="1" x14ac:dyDescent="0.3">
      <c r="A67" s="30"/>
      <c r="B67" s="36" t="s">
        <v>16</v>
      </c>
      <c r="C67" s="30"/>
      <c r="D67" s="30"/>
      <c r="E67" s="30"/>
      <c r="F67" s="37">
        <f>SUM(F68:F71)</f>
        <v>9438130</v>
      </c>
      <c r="G67" s="44"/>
    </row>
    <row r="68" spans="1:7" s="19" customFormat="1" ht="74.25" customHeight="1" x14ac:dyDescent="0.3">
      <c r="A68" s="22"/>
      <c r="B68" s="15" t="s">
        <v>90</v>
      </c>
      <c r="C68" s="16">
        <v>2021</v>
      </c>
      <c r="D68" s="21"/>
      <c r="E68" s="16"/>
      <c r="F68" s="29">
        <v>2350000</v>
      </c>
      <c r="G68" s="18"/>
    </row>
    <row r="69" spans="1:7" s="19" customFormat="1" ht="57.75" customHeight="1" x14ac:dyDescent="0.3">
      <c r="A69" s="16"/>
      <c r="B69" s="15" t="s">
        <v>101</v>
      </c>
      <c r="C69" s="16">
        <v>2021</v>
      </c>
      <c r="D69" s="21"/>
      <c r="E69" s="16"/>
      <c r="F69" s="29">
        <v>1200000</v>
      </c>
      <c r="G69" s="18"/>
    </row>
    <row r="70" spans="1:7" s="51" customFormat="1" ht="60.75" customHeight="1" x14ac:dyDescent="0.3">
      <c r="A70" s="48"/>
      <c r="B70" s="46" t="s">
        <v>32</v>
      </c>
      <c r="C70" s="48" t="s">
        <v>35</v>
      </c>
      <c r="D70" s="49">
        <f>15888386</f>
        <v>15888386</v>
      </c>
      <c r="E70" s="48">
        <v>49.4</v>
      </c>
      <c r="F70" s="50">
        <v>5488130</v>
      </c>
      <c r="G70" s="47">
        <v>100</v>
      </c>
    </row>
    <row r="71" spans="1:7" s="51" customFormat="1" ht="58.5" customHeight="1" x14ac:dyDescent="0.3">
      <c r="A71" s="48"/>
      <c r="B71" s="46" t="s">
        <v>91</v>
      </c>
      <c r="C71" s="48">
        <v>2021</v>
      </c>
      <c r="D71" s="49"/>
      <c r="E71" s="47"/>
      <c r="F71" s="50">
        <v>400000</v>
      </c>
      <c r="G71" s="47"/>
    </row>
    <row r="72" spans="1:7" s="45" customFormat="1" ht="37.5" customHeight="1" x14ac:dyDescent="0.3">
      <c r="A72" s="52"/>
      <c r="B72" s="36" t="s">
        <v>92</v>
      </c>
      <c r="C72" s="30"/>
      <c r="D72" s="30"/>
      <c r="E72" s="30"/>
      <c r="F72" s="37">
        <f>F73</f>
        <v>3700000</v>
      </c>
      <c r="G72" s="44"/>
    </row>
    <row r="73" spans="1:7" s="51" customFormat="1" ht="98.25" customHeight="1" x14ac:dyDescent="0.3">
      <c r="A73" s="48"/>
      <c r="B73" s="46" t="s">
        <v>98</v>
      </c>
      <c r="C73" s="48">
        <v>2021</v>
      </c>
      <c r="D73" s="49"/>
      <c r="E73" s="47"/>
      <c r="F73" s="50">
        <v>3700000</v>
      </c>
      <c r="G73" s="47"/>
    </row>
    <row r="74" spans="1:7" s="19" customFormat="1" ht="61.35" customHeight="1" x14ac:dyDescent="0.3">
      <c r="A74" s="53" t="s">
        <v>12</v>
      </c>
      <c r="B74" s="15"/>
      <c r="C74" s="16"/>
      <c r="D74" s="16"/>
      <c r="E74" s="16"/>
      <c r="F74" s="17">
        <f>F75+F79+F83</f>
        <v>16788598</v>
      </c>
      <c r="G74" s="18"/>
    </row>
    <row r="75" spans="1:7" s="45" customFormat="1" ht="59.1" customHeight="1" x14ac:dyDescent="0.3">
      <c r="A75" s="52"/>
      <c r="B75" s="36" t="s">
        <v>13</v>
      </c>
      <c r="C75" s="30"/>
      <c r="D75" s="30"/>
      <c r="E75" s="30"/>
      <c r="F75" s="37">
        <f>SUM(F76:F78)</f>
        <v>2788598</v>
      </c>
      <c r="G75" s="44"/>
    </row>
    <row r="76" spans="1:7" s="51" customFormat="1" ht="46.35" customHeight="1" x14ac:dyDescent="0.3">
      <c r="A76" s="48"/>
      <c r="B76" s="46" t="s">
        <v>72</v>
      </c>
      <c r="C76" s="48" t="s">
        <v>36</v>
      </c>
      <c r="D76" s="48"/>
      <c r="E76" s="48"/>
      <c r="F76" s="50">
        <v>1499890</v>
      </c>
      <c r="G76" s="47"/>
    </row>
    <row r="77" spans="1:7" s="51" customFormat="1" ht="64.5" customHeight="1" x14ac:dyDescent="0.3">
      <c r="A77" s="48"/>
      <c r="B77" s="46" t="s">
        <v>62</v>
      </c>
      <c r="C77" s="48" t="s">
        <v>36</v>
      </c>
      <c r="D77" s="49">
        <v>1800000</v>
      </c>
      <c r="E77" s="47">
        <v>4</v>
      </c>
      <c r="F77" s="50">
        <v>900000</v>
      </c>
      <c r="G77" s="47">
        <v>54</v>
      </c>
    </row>
    <row r="78" spans="1:7" s="51" customFormat="1" ht="65.099999999999994" customHeight="1" x14ac:dyDescent="0.3">
      <c r="A78" s="54"/>
      <c r="B78" s="46" t="s">
        <v>69</v>
      </c>
      <c r="C78" s="48" t="s">
        <v>36</v>
      </c>
      <c r="D78" s="49">
        <v>388708</v>
      </c>
      <c r="E78" s="47"/>
      <c r="F78" s="50">
        <v>388708</v>
      </c>
      <c r="G78" s="47">
        <v>100</v>
      </c>
    </row>
    <row r="79" spans="1:7" s="45" customFormat="1" ht="50.1" customHeight="1" x14ac:dyDescent="0.3">
      <c r="A79" s="30"/>
      <c r="B79" s="36" t="s">
        <v>14</v>
      </c>
      <c r="C79" s="30"/>
      <c r="D79" s="30"/>
      <c r="E79" s="30"/>
      <c r="F79" s="37">
        <f>SUM(F80:F82)</f>
        <v>13800000</v>
      </c>
      <c r="G79" s="44"/>
    </row>
    <row r="80" spans="1:7" s="51" customFormat="1" ht="54" customHeight="1" x14ac:dyDescent="0.3">
      <c r="A80" s="48"/>
      <c r="B80" s="46" t="s">
        <v>93</v>
      </c>
      <c r="C80" s="48" t="s">
        <v>36</v>
      </c>
      <c r="D80" s="49">
        <v>3564264</v>
      </c>
      <c r="E80" s="48">
        <v>7.4</v>
      </c>
      <c r="F80" s="50">
        <v>3300000</v>
      </c>
      <c r="G80" s="47">
        <v>100</v>
      </c>
    </row>
    <row r="81" spans="1:7" s="51" customFormat="1" ht="92.25" customHeight="1" x14ac:dyDescent="0.3">
      <c r="A81" s="48"/>
      <c r="B81" s="46" t="s">
        <v>78</v>
      </c>
      <c r="C81" s="48" t="s">
        <v>36</v>
      </c>
      <c r="D81" s="49">
        <v>4193515</v>
      </c>
      <c r="E81" s="47">
        <v>4.96</v>
      </c>
      <c r="F81" s="50">
        <v>3500000</v>
      </c>
      <c r="G81" s="47">
        <v>100</v>
      </c>
    </row>
    <row r="82" spans="1:7" s="51" customFormat="1" ht="43.35" customHeight="1" x14ac:dyDescent="0.3">
      <c r="A82" s="48"/>
      <c r="B82" s="46" t="s">
        <v>25</v>
      </c>
      <c r="C82" s="48" t="s">
        <v>36</v>
      </c>
      <c r="D82" s="49">
        <v>26441501</v>
      </c>
      <c r="E82" s="48">
        <v>8.1999999999999993</v>
      </c>
      <c r="F82" s="50">
        <v>7000000</v>
      </c>
      <c r="G82" s="47">
        <v>35</v>
      </c>
    </row>
    <row r="83" spans="1:7" s="51" customFormat="1" ht="43.35" customHeight="1" x14ac:dyDescent="0.3">
      <c r="A83" s="48"/>
      <c r="B83" s="36" t="s">
        <v>92</v>
      </c>
      <c r="C83" s="48"/>
      <c r="D83" s="49"/>
      <c r="E83" s="48"/>
      <c r="F83" s="55">
        <v>200000</v>
      </c>
      <c r="G83" s="47"/>
    </row>
    <row r="84" spans="1:7" s="19" customFormat="1" ht="52.35" customHeight="1" x14ac:dyDescent="0.3">
      <c r="A84" s="14" t="s">
        <v>2</v>
      </c>
      <c r="B84" s="15"/>
      <c r="C84" s="16"/>
      <c r="D84" s="16"/>
      <c r="E84" s="16"/>
      <c r="F84" s="17">
        <f>SUM(F85:F86)</f>
        <v>3250000</v>
      </c>
      <c r="G84" s="18"/>
    </row>
    <row r="85" spans="1:7" s="51" customFormat="1" ht="53.25" customHeight="1" x14ac:dyDescent="0.3">
      <c r="A85" s="48"/>
      <c r="B85" s="46" t="s">
        <v>17</v>
      </c>
      <c r="C85" s="48" t="s">
        <v>26</v>
      </c>
      <c r="D85" s="56">
        <v>13234370</v>
      </c>
      <c r="E85" s="47">
        <v>20</v>
      </c>
      <c r="F85" s="50">
        <v>3000000</v>
      </c>
      <c r="G85" s="47">
        <v>42.7</v>
      </c>
    </row>
    <row r="86" spans="1:7" s="51" customFormat="1" ht="53.25" customHeight="1" x14ac:dyDescent="0.3">
      <c r="A86" s="48"/>
      <c r="B86" s="46" t="s">
        <v>94</v>
      </c>
      <c r="C86" s="48"/>
      <c r="D86" s="56"/>
      <c r="E86" s="47"/>
      <c r="F86" s="50">
        <v>250000</v>
      </c>
      <c r="G86" s="47"/>
    </row>
    <row r="87" spans="1:7" s="19" customFormat="1" ht="63" customHeight="1" x14ac:dyDescent="0.3">
      <c r="A87" s="14" t="s">
        <v>109</v>
      </c>
      <c r="B87" s="15"/>
      <c r="C87" s="16"/>
      <c r="D87" s="57"/>
      <c r="E87" s="18"/>
      <c r="F87" s="17">
        <f>F89+F91</f>
        <v>46790000</v>
      </c>
      <c r="G87" s="18"/>
    </row>
    <row r="88" spans="1:7" s="8" customFormat="1" ht="36" customHeight="1" x14ac:dyDescent="0.3">
      <c r="A88" s="36" t="s">
        <v>75</v>
      </c>
      <c r="B88" s="36"/>
      <c r="C88" s="23"/>
      <c r="D88" s="58"/>
      <c r="E88" s="24"/>
      <c r="F88" s="37">
        <f>F90</f>
        <v>26250000</v>
      </c>
      <c r="G88" s="24"/>
    </row>
    <row r="89" spans="1:7" s="19" customFormat="1" ht="52.35" customHeight="1" x14ac:dyDescent="0.3">
      <c r="A89" s="15"/>
      <c r="B89" s="15" t="s">
        <v>96</v>
      </c>
      <c r="C89" s="16"/>
      <c r="D89" s="57"/>
      <c r="E89" s="18"/>
      <c r="F89" s="29">
        <v>46250000</v>
      </c>
      <c r="G89" s="18"/>
    </row>
    <row r="90" spans="1:7" s="61" customFormat="1" ht="24.6" customHeight="1" x14ac:dyDescent="0.25">
      <c r="A90" s="59"/>
      <c r="B90" s="59" t="s">
        <v>75</v>
      </c>
      <c r="C90" s="30"/>
      <c r="D90" s="60"/>
      <c r="E90" s="44"/>
      <c r="F90" s="31">
        <v>26250000</v>
      </c>
      <c r="G90" s="44"/>
    </row>
    <row r="91" spans="1:7" s="19" customFormat="1" ht="52.35" customHeight="1" x14ac:dyDescent="0.3">
      <c r="A91" s="15"/>
      <c r="B91" s="15" t="s">
        <v>95</v>
      </c>
      <c r="C91" s="16"/>
      <c r="D91" s="57"/>
      <c r="E91" s="18"/>
      <c r="F91" s="29">
        <v>540000</v>
      </c>
      <c r="G91" s="18"/>
    </row>
    <row r="92" spans="1:7" s="19" customFormat="1" ht="59.85" customHeight="1" x14ac:dyDescent="0.3">
      <c r="A92" s="14" t="s">
        <v>55</v>
      </c>
      <c r="B92" s="15" t="s">
        <v>106</v>
      </c>
      <c r="C92" s="16"/>
      <c r="D92" s="57"/>
      <c r="E92" s="18"/>
      <c r="F92" s="17">
        <v>7000000</v>
      </c>
      <c r="G92" s="18"/>
    </row>
    <row r="93" spans="1:7" s="13" customFormat="1" ht="69.599999999999994" customHeight="1" x14ac:dyDescent="0.35">
      <c r="A93" s="39" t="s">
        <v>56</v>
      </c>
      <c r="B93" s="26"/>
      <c r="C93" s="10"/>
      <c r="D93" s="62"/>
      <c r="E93" s="12"/>
      <c r="F93" s="11">
        <f t="shared" ref="F93" si="0">F94</f>
        <v>8000</v>
      </c>
      <c r="G93" s="12"/>
    </row>
    <row r="94" spans="1:7" s="19" customFormat="1" ht="81" customHeight="1" x14ac:dyDescent="0.3">
      <c r="A94" s="14" t="s">
        <v>37</v>
      </c>
      <c r="B94" s="15" t="s">
        <v>106</v>
      </c>
      <c r="C94" s="16"/>
      <c r="D94" s="57"/>
      <c r="E94" s="18"/>
      <c r="F94" s="17">
        <v>8000</v>
      </c>
      <c r="G94" s="18"/>
    </row>
    <row r="95" spans="1:7" s="63" customFormat="1" ht="89.1" customHeight="1" x14ac:dyDescent="0.2">
      <c r="A95" s="25" t="s">
        <v>76</v>
      </c>
      <c r="B95" s="10"/>
      <c r="C95" s="27"/>
      <c r="D95" s="27"/>
      <c r="E95" s="27"/>
      <c r="F95" s="11">
        <f>F98+F101+F117+F97+F116+F113</f>
        <v>230967155</v>
      </c>
      <c r="G95" s="28"/>
    </row>
    <row r="96" spans="1:7" s="65" customFormat="1" ht="36" customHeight="1" x14ac:dyDescent="0.2">
      <c r="A96" s="32" t="s">
        <v>75</v>
      </c>
      <c r="B96" s="32"/>
      <c r="C96" s="34"/>
      <c r="D96" s="34"/>
      <c r="E96" s="34"/>
      <c r="F96" s="34">
        <f>F119</f>
        <v>96859595</v>
      </c>
      <c r="G96" s="64"/>
    </row>
    <row r="97" spans="1:7" s="19" customFormat="1" ht="51" customHeight="1" x14ac:dyDescent="0.3">
      <c r="A97" s="22" t="s">
        <v>54</v>
      </c>
      <c r="B97" s="15" t="s">
        <v>106</v>
      </c>
      <c r="C97" s="16"/>
      <c r="D97" s="21"/>
      <c r="E97" s="16"/>
      <c r="F97" s="29">
        <v>50000000</v>
      </c>
      <c r="G97" s="18"/>
    </row>
    <row r="98" spans="1:7" s="67" customFormat="1" ht="54" customHeight="1" x14ac:dyDescent="0.2">
      <c r="A98" s="53" t="s">
        <v>1</v>
      </c>
      <c r="B98" s="66"/>
      <c r="C98" s="29"/>
      <c r="D98" s="29"/>
      <c r="E98" s="29"/>
      <c r="F98" s="17">
        <f>F99</f>
        <v>3000000</v>
      </c>
      <c r="G98" s="18"/>
    </row>
    <row r="99" spans="1:7" s="69" customFormat="1" ht="53.1" customHeight="1" x14ac:dyDescent="0.2">
      <c r="A99" s="68"/>
      <c r="B99" s="36" t="s">
        <v>14</v>
      </c>
      <c r="C99" s="31"/>
      <c r="D99" s="31"/>
      <c r="E99" s="31"/>
      <c r="F99" s="37">
        <f>SUM(F100:F100)</f>
        <v>3000000</v>
      </c>
      <c r="G99" s="44"/>
    </row>
    <row r="100" spans="1:7" s="51" customFormat="1" ht="66" customHeight="1" x14ac:dyDescent="0.3">
      <c r="A100" s="70"/>
      <c r="B100" s="46" t="s">
        <v>19</v>
      </c>
      <c r="C100" s="48" t="s">
        <v>27</v>
      </c>
      <c r="D100" s="49">
        <v>32104361</v>
      </c>
      <c r="E100" s="48">
        <v>44.3</v>
      </c>
      <c r="F100" s="50">
        <v>3000000</v>
      </c>
      <c r="G100" s="47">
        <v>53.6</v>
      </c>
    </row>
    <row r="101" spans="1:7" s="67" customFormat="1" ht="53.1" customHeight="1" x14ac:dyDescent="0.2">
      <c r="A101" s="53" t="s">
        <v>12</v>
      </c>
      <c r="B101" s="71"/>
      <c r="C101" s="29"/>
      <c r="D101" s="29"/>
      <c r="E101" s="29"/>
      <c r="F101" s="17">
        <f>F102+F110</f>
        <v>37150000</v>
      </c>
      <c r="G101" s="18"/>
    </row>
    <row r="102" spans="1:7" s="69" customFormat="1" ht="57" customHeight="1" x14ac:dyDescent="0.2">
      <c r="A102" s="68"/>
      <c r="B102" s="36" t="s">
        <v>13</v>
      </c>
      <c r="C102" s="72"/>
      <c r="D102" s="72"/>
      <c r="E102" s="72"/>
      <c r="F102" s="37">
        <f>SUM(F103:F109)</f>
        <v>32150000</v>
      </c>
      <c r="G102" s="73"/>
    </row>
    <row r="103" spans="1:7" s="74" customFormat="1" ht="38.25" customHeight="1" x14ac:dyDescent="0.2">
      <c r="A103" s="70"/>
      <c r="B103" s="46" t="s">
        <v>20</v>
      </c>
      <c r="C103" s="48" t="s">
        <v>30</v>
      </c>
      <c r="D103" s="49">
        <v>28556946</v>
      </c>
      <c r="E103" s="47">
        <v>71.400000000000006</v>
      </c>
      <c r="F103" s="50">
        <v>3000000</v>
      </c>
      <c r="G103" s="47">
        <v>88.9</v>
      </c>
    </row>
    <row r="104" spans="1:7" s="74" customFormat="1" ht="38.25" customHeight="1" x14ac:dyDescent="0.2">
      <c r="A104" s="70"/>
      <c r="B104" s="46" t="s">
        <v>33</v>
      </c>
      <c r="C104" s="48" t="s">
        <v>34</v>
      </c>
      <c r="D104" s="49"/>
      <c r="E104" s="48"/>
      <c r="F104" s="50">
        <v>1000000</v>
      </c>
      <c r="G104" s="47"/>
    </row>
    <row r="105" spans="1:7" s="51" customFormat="1" ht="77.25" customHeight="1" x14ac:dyDescent="0.3">
      <c r="A105" s="48"/>
      <c r="B105" s="46" t="s">
        <v>21</v>
      </c>
      <c r="C105" s="48" t="s">
        <v>28</v>
      </c>
      <c r="D105" s="49"/>
      <c r="E105" s="48"/>
      <c r="F105" s="50">
        <v>20000000</v>
      </c>
      <c r="G105" s="47"/>
    </row>
    <row r="106" spans="1:7" s="74" customFormat="1" ht="54" customHeight="1" x14ac:dyDescent="0.2">
      <c r="A106" s="70"/>
      <c r="B106" s="46" t="s">
        <v>31</v>
      </c>
      <c r="C106" s="48" t="s">
        <v>26</v>
      </c>
      <c r="D106" s="49">
        <v>1609069</v>
      </c>
      <c r="E106" s="47">
        <v>8</v>
      </c>
      <c r="F106" s="50">
        <v>1000000</v>
      </c>
      <c r="G106" s="47">
        <v>70.2</v>
      </c>
    </row>
    <row r="107" spans="1:7" s="74" customFormat="1" ht="45" customHeight="1" x14ac:dyDescent="0.2">
      <c r="A107" s="70"/>
      <c r="B107" s="46" t="s">
        <v>84</v>
      </c>
      <c r="C107" s="48">
        <v>2021</v>
      </c>
      <c r="D107" s="49"/>
      <c r="E107" s="48"/>
      <c r="F107" s="50">
        <f>7000000-200000</f>
        <v>6800000</v>
      </c>
      <c r="G107" s="47"/>
    </row>
    <row r="108" spans="1:7" s="74" customFormat="1" ht="51" customHeight="1" x14ac:dyDescent="0.2">
      <c r="A108" s="70"/>
      <c r="B108" s="46" t="s">
        <v>102</v>
      </c>
      <c r="C108" s="48">
        <v>2021</v>
      </c>
      <c r="D108" s="49"/>
      <c r="E108" s="48"/>
      <c r="F108" s="50">
        <v>150000</v>
      </c>
      <c r="G108" s="47"/>
    </row>
    <row r="109" spans="1:7" s="74" customFormat="1" ht="47.25" customHeight="1" x14ac:dyDescent="0.2">
      <c r="A109" s="70"/>
      <c r="B109" s="46" t="s">
        <v>110</v>
      </c>
      <c r="C109" s="48">
        <v>2021</v>
      </c>
      <c r="D109" s="49"/>
      <c r="E109" s="48"/>
      <c r="F109" s="50">
        <v>200000</v>
      </c>
      <c r="G109" s="47"/>
    </row>
    <row r="110" spans="1:7" s="69" customFormat="1" ht="39.75" customHeight="1" x14ac:dyDescent="0.2">
      <c r="A110" s="68"/>
      <c r="B110" s="36" t="s">
        <v>14</v>
      </c>
      <c r="C110" s="31"/>
      <c r="D110" s="75"/>
      <c r="E110" s="75"/>
      <c r="F110" s="37">
        <f>SUM(F111:F112)</f>
        <v>5000000</v>
      </c>
      <c r="G110" s="44"/>
    </row>
    <row r="111" spans="1:7" s="74" customFormat="1" ht="66" customHeight="1" x14ac:dyDescent="0.2">
      <c r="A111" s="70"/>
      <c r="B111" s="46" t="s">
        <v>85</v>
      </c>
      <c r="C111" s="48">
        <v>2021</v>
      </c>
      <c r="D111" s="49"/>
      <c r="E111" s="76"/>
      <c r="F111" s="50">
        <v>2000000</v>
      </c>
      <c r="G111" s="47"/>
    </row>
    <row r="112" spans="1:7" s="74" customFormat="1" ht="37.35" customHeight="1" x14ac:dyDescent="0.2">
      <c r="A112" s="70"/>
      <c r="B112" s="46" t="s">
        <v>22</v>
      </c>
      <c r="C112" s="48">
        <v>2020</v>
      </c>
      <c r="D112" s="49">
        <v>43519067</v>
      </c>
      <c r="E112" s="76">
        <v>63.4</v>
      </c>
      <c r="F112" s="50">
        <v>3000000</v>
      </c>
      <c r="G112" s="47">
        <v>70.2</v>
      </c>
    </row>
    <row r="113" spans="1:7" s="19" customFormat="1" ht="60.75" customHeight="1" x14ac:dyDescent="0.3">
      <c r="A113" s="14" t="s">
        <v>2</v>
      </c>
      <c r="B113" s="59"/>
      <c r="C113" s="16"/>
      <c r="D113" s="16"/>
      <c r="E113" s="16"/>
      <c r="F113" s="17">
        <f>F115+F114</f>
        <v>6000000</v>
      </c>
      <c r="G113" s="18"/>
    </row>
    <row r="114" spans="1:7" s="19" customFormat="1" ht="53.1" customHeight="1" x14ac:dyDescent="0.3">
      <c r="A114" s="14"/>
      <c r="B114" s="46" t="s">
        <v>86</v>
      </c>
      <c r="C114" s="16" t="s">
        <v>83</v>
      </c>
      <c r="D114" s="49">
        <v>98982250</v>
      </c>
      <c r="E114" s="16"/>
      <c r="F114" s="29">
        <v>5000000</v>
      </c>
      <c r="G114" s="18">
        <v>10.1</v>
      </c>
    </row>
    <row r="115" spans="1:7" s="74" customFormat="1" ht="166.5" customHeight="1" x14ac:dyDescent="0.2">
      <c r="A115" s="54"/>
      <c r="B115" s="46" t="s">
        <v>81</v>
      </c>
      <c r="C115" s="48" t="s">
        <v>36</v>
      </c>
      <c r="D115" s="49"/>
      <c r="E115" s="76"/>
      <c r="F115" s="50">
        <v>1000000</v>
      </c>
      <c r="G115" s="47"/>
    </row>
    <row r="116" spans="1:7" s="19" customFormat="1" ht="84.75" customHeight="1" x14ac:dyDescent="0.3">
      <c r="A116" s="14" t="s">
        <v>68</v>
      </c>
      <c r="B116" s="46" t="s">
        <v>18</v>
      </c>
      <c r="C116" s="48" t="s">
        <v>26</v>
      </c>
      <c r="D116" s="49">
        <v>77987328</v>
      </c>
      <c r="E116" s="48">
        <v>40.700000000000003</v>
      </c>
      <c r="F116" s="77">
        <v>10172673</v>
      </c>
      <c r="G116" s="47">
        <v>100</v>
      </c>
    </row>
    <row r="117" spans="1:7" s="67" customFormat="1" ht="31.5" customHeight="1" x14ac:dyDescent="0.2">
      <c r="A117" s="53" t="s">
        <v>3</v>
      </c>
      <c r="B117" s="78"/>
      <c r="C117" s="29"/>
      <c r="D117" s="21"/>
      <c r="E117" s="21"/>
      <c r="F117" s="17">
        <f>F118+F120</f>
        <v>124644482</v>
      </c>
      <c r="G117" s="18"/>
    </row>
    <row r="118" spans="1:7" s="81" customFormat="1" ht="55.35" customHeight="1" x14ac:dyDescent="0.2">
      <c r="A118" s="52"/>
      <c r="B118" s="36" t="s">
        <v>73</v>
      </c>
      <c r="C118" s="37"/>
      <c r="D118" s="79"/>
      <c r="E118" s="79"/>
      <c r="F118" s="37">
        <v>116932088</v>
      </c>
      <c r="G118" s="80"/>
    </row>
    <row r="119" spans="1:7" s="82" customFormat="1" ht="29.1" customHeight="1" x14ac:dyDescent="0.2">
      <c r="A119" s="52"/>
      <c r="B119" s="36" t="s">
        <v>75</v>
      </c>
      <c r="C119" s="37"/>
      <c r="D119" s="79"/>
      <c r="E119" s="79"/>
      <c r="F119" s="37">
        <v>96859595</v>
      </c>
      <c r="G119" s="80"/>
    </row>
    <row r="120" spans="1:7" s="74" customFormat="1" ht="50.1" customHeight="1" x14ac:dyDescent="0.2">
      <c r="A120" s="83"/>
      <c r="B120" s="84" t="s">
        <v>63</v>
      </c>
      <c r="C120" s="50"/>
      <c r="D120" s="49"/>
      <c r="E120" s="49"/>
      <c r="F120" s="55">
        <f>F121</f>
        <v>7712394</v>
      </c>
      <c r="G120" s="47"/>
    </row>
    <row r="121" spans="1:7" s="74" customFormat="1" ht="66" customHeight="1" x14ac:dyDescent="0.2">
      <c r="A121" s="83"/>
      <c r="B121" s="46" t="s">
        <v>80</v>
      </c>
      <c r="C121" s="50" t="s">
        <v>26</v>
      </c>
      <c r="D121" s="49"/>
      <c r="E121" s="76"/>
      <c r="F121" s="50">
        <f>F122+F123</f>
        <v>7712394</v>
      </c>
      <c r="G121" s="47"/>
    </row>
    <row r="122" spans="1:7" s="91" customFormat="1" ht="60" customHeight="1" x14ac:dyDescent="0.2">
      <c r="A122" s="85"/>
      <c r="B122" s="86" t="s">
        <v>23</v>
      </c>
      <c r="C122" s="87" t="s">
        <v>26</v>
      </c>
      <c r="D122" s="87">
        <v>43788746</v>
      </c>
      <c r="E122" s="88">
        <v>28.7</v>
      </c>
      <c r="F122" s="89">
        <v>1509443</v>
      </c>
      <c r="G122" s="90">
        <v>32.1</v>
      </c>
    </row>
    <row r="123" spans="1:7" s="91" customFormat="1" ht="72.75" customHeight="1" x14ac:dyDescent="0.2">
      <c r="A123" s="85"/>
      <c r="B123" s="86" t="s">
        <v>24</v>
      </c>
      <c r="C123" s="87" t="s">
        <v>26</v>
      </c>
      <c r="D123" s="87">
        <v>40001774</v>
      </c>
      <c r="E123" s="88">
        <v>39.200000000000003</v>
      </c>
      <c r="F123" s="89">
        <v>6202951</v>
      </c>
      <c r="G123" s="90">
        <v>54.7</v>
      </c>
    </row>
    <row r="124" spans="1:7" s="63" customFormat="1" ht="74.849999999999994" customHeight="1" x14ac:dyDescent="0.2">
      <c r="A124" s="39" t="s">
        <v>104</v>
      </c>
      <c r="B124" s="92"/>
      <c r="C124" s="93"/>
      <c r="D124" s="93"/>
      <c r="E124" s="93"/>
      <c r="F124" s="11">
        <f>F125</f>
        <v>900000</v>
      </c>
      <c r="G124" s="12"/>
    </row>
    <row r="125" spans="1:7" s="67" customFormat="1" ht="74.849999999999994" customHeight="1" x14ac:dyDescent="0.2">
      <c r="A125" s="94" t="s">
        <v>105</v>
      </c>
      <c r="B125" s="71" t="s">
        <v>106</v>
      </c>
      <c r="C125" s="21"/>
      <c r="D125" s="21"/>
      <c r="E125" s="21"/>
      <c r="F125" s="17">
        <v>900000</v>
      </c>
      <c r="G125" s="18"/>
    </row>
    <row r="126" spans="1:7" s="63" customFormat="1" ht="74.849999999999994" customHeight="1" x14ac:dyDescent="0.2">
      <c r="A126" s="39" t="s">
        <v>57</v>
      </c>
      <c r="B126" s="92"/>
      <c r="C126" s="93"/>
      <c r="D126" s="93"/>
      <c r="E126" s="93"/>
      <c r="F126" s="11">
        <f>F127+F128+F129</f>
        <v>83000</v>
      </c>
      <c r="G126" s="12"/>
    </row>
    <row r="127" spans="1:7" s="67" customFormat="1" ht="73.5" customHeight="1" x14ac:dyDescent="0.2">
      <c r="A127" s="14" t="s">
        <v>37</v>
      </c>
      <c r="B127" s="71" t="s">
        <v>106</v>
      </c>
      <c r="C127" s="21"/>
      <c r="D127" s="21"/>
      <c r="E127" s="21"/>
      <c r="F127" s="17">
        <v>18000</v>
      </c>
      <c r="G127" s="18"/>
    </row>
    <row r="128" spans="1:7" s="67" customFormat="1" ht="65.25" customHeight="1" x14ac:dyDescent="0.2">
      <c r="A128" s="53" t="s">
        <v>58</v>
      </c>
      <c r="B128" s="95" t="s">
        <v>60</v>
      </c>
      <c r="C128" s="21"/>
      <c r="D128" s="21"/>
      <c r="E128" s="21"/>
      <c r="F128" s="17">
        <v>20000</v>
      </c>
      <c r="G128" s="18"/>
    </row>
    <row r="129" spans="1:7" s="67" customFormat="1" ht="99.75" customHeight="1" x14ac:dyDescent="0.2">
      <c r="A129" s="53" t="s">
        <v>59</v>
      </c>
      <c r="B129" s="95" t="s">
        <v>60</v>
      </c>
      <c r="C129" s="21"/>
      <c r="D129" s="21"/>
      <c r="E129" s="21"/>
      <c r="F129" s="17">
        <v>45000</v>
      </c>
      <c r="G129" s="18"/>
    </row>
    <row r="130" spans="1:7" s="13" customFormat="1" ht="51.75" customHeight="1" x14ac:dyDescent="0.35">
      <c r="A130" s="25" t="s">
        <v>77</v>
      </c>
      <c r="B130" s="96"/>
      <c r="C130" s="96"/>
      <c r="D130" s="96"/>
      <c r="E130" s="96"/>
      <c r="F130" s="11">
        <f>F13+F22+F28+F37+F42+F45+F51+F93+F95+F124+F126</f>
        <v>537215640</v>
      </c>
      <c r="G130" s="97"/>
    </row>
    <row r="131" spans="1:7" s="98" customFormat="1" ht="35.25" customHeight="1" x14ac:dyDescent="0.35">
      <c r="A131" s="32" t="s">
        <v>75</v>
      </c>
      <c r="B131" s="96"/>
      <c r="C131" s="96"/>
      <c r="D131" s="96"/>
      <c r="E131" s="96"/>
      <c r="F131" s="34">
        <f>F96+F29+F52</f>
        <v>124581065</v>
      </c>
      <c r="G131" s="97"/>
    </row>
    <row r="132" spans="1:7" s="100" customFormat="1" ht="21" customHeight="1" x14ac:dyDescent="0.3">
      <c r="A132" s="99"/>
      <c r="F132" s="101"/>
    </row>
    <row r="133" spans="1:7" s="100" customFormat="1" ht="21" customHeight="1" x14ac:dyDescent="0.3">
      <c r="A133" s="99"/>
      <c r="F133" s="101"/>
    </row>
    <row r="134" spans="1:7" s="100" customFormat="1" ht="21" customHeight="1" x14ac:dyDescent="0.3">
      <c r="A134" s="99"/>
      <c r="F134" s="101"/>
    </row>
    <row r="136" spans="1:7" s="102" customFormat="1" ht="26.1" customHeight="1" x14ac:dyDescent="0.45">
      <c r="A136" s="106" t="s">
        <v>118</v>
      </c>
      <c r="B136" s="106"/>
      <c r="C136" s="107"/>
      <c r="D136" s="107"/>
      <c r="E136" s="107"/>
      <c r="F136" s="108" t="s">
        <v>119</v>
      </c>
    </row>
    <row r="137" spans="1:7" s="104" customFormat="1" ht="15" customHeight="1" x14ac:dyDescent="0.4">
      <c r="A137" s="103"/>
      <c r="B137" s="103"/>
      <c r="C137" s="103"/>
      <c r="D137" s="103"/>
      <c r="E137" s="103"/>
      <c r="F137" s="103"/>
    </row>
    <row r="138" spans="1:7" ht="23.25" x14ac:dyDescent="0.35">
      <c r="A138" s="105"/>
      <c r="B138" s="105"/>
    </row>
  </sheetData>
  <mergeCells count="13">
    <mergeCell ref="A10:A11"/>
    <mergeCell ref="B10:B11"/>
    <mergeCell ref="G10:G11"/>
    <mergeCell ref="C10:C11"/>
    <mergeCell ref="D10:D11"/>
    <mergeCell ref="E10:E11"/>
    <mergeCell ref="F10:F11"/>
    <mergeCell ref="A7:G7"/>
    <mergeCell ref="D1:G1"/>
    <mergeCell ref="D2:G2"/>
    <mergeCell ref="D3:G3"/>
    <mergeCell ref="D4:G4"/>
    <mergeCell ref="D5:G5"/>
  </mergeCells>
  <printOptions horizontalCentered="1"/>
  <pageMargins left="0.19685039370078741" right="0.19685039370078741" top="1.1811023622047245" bottom="0.51181102362204722" header="0.31496062992125984" footer="0.31496062992125984"/>
  <pageSetup paperSize="9" scale="48" firstPageNumber="151" fitToHeight="80" orientation="landscape" useFirstPageNumber="1" r:id="rId1"/>
  <headerFooter>
    <oddFooter>&amp;R&amp;"Times New Roman,обычный"&amp;22&amp;P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6 (в )  </vt:lpstr>
      <vt:lpstr>'дод 6 (в )  '!Заголовки_для_печати</vt:lpstr>
      <vt:lpstr>'дод 6 (в ) 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Войтенко Cвітлана Олексіївна</cp:lastModifiedBy>
  <cp:lastPrinted>2020-12-01T17:20:30Z</cp:lastPrinted>
  <dcterms:created xsi:type="dcterms:W3CDTF">2018-10-18T06:20:50Z</dcterms:created>
  <dcterms:modified xsi:type="dcterms:W3CDTF">2020-12-01T17:20:33Z</dcterms:modified>
</cp:coreProperties>
</file>