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firstSheet="7" activeTab="9"/>
  </bookViews>
  <sheets>
    <sheet name="таб1 до пояс (План)" sheetId="1" r:id="rId1"/>
    <sheet name="таб1 до пояс (Звіт)" sheetId="2" r:id="rId2"/>
    <sheet name="таб 2 до пояс (План)" sheetId="3" r:id="rId3"/>
    <sheet name="таб 2 до пояс (Звіт)" sheetId="4" r:id="rId4"/>
    <sheet name="таб 3,4 до пояс (План)" sheetId="5" r:id="rId5"/>
    <sheet name="таб 3,4 до пояс (Звіт)" sheetId="6" r:id="rId6"/>
    <sheet name="таб 5 до пояс (План) " sheetId="7" r:id="rId7"/>
    <sheet name="таб 5 до пояс (Звіт) " sheetId="8" r:id="rId8"/>
    <sheet name="таб 6 до пояс (План) " sheetId="9" r:id="rId9"/>
    <sheet name="таб 6 до пояс  (Звіт)" sheetId="10" r:id="rId10"/>
  </sheets>
  <externalReferences>
    <externalReference r:id="rId13"/>
    <externalReference r:id="rId14"/>
  </externalReferences>
  <definedNames>
    <definedName name="_xlnm.Print_Area" localSheetId="3">'таб 2 до пояс (Звіт)'!$A$1:$J$30</definedName>
    <definedName name="_xlnm.Print_Area" localSheetId="2">'таб 2 до пояс (План)'!$A$1:$K$30</definedName>
    <definedName name="_xlnm.Print_Area" localSheetId="5">'таб 3,4 до пояс (Звіт)'!$A$1:$E$33</definedName>
    <definedName name="_xlnm.Print_Area" localSheetId="4">'таб 3,4 до пояс (План)'!$A$1:$F$33</definedName>
    <definedName name="_xlnm.Print_Area" localSheetId="9">'таб 6 до пояс  (Звіт)'!$A$1:$J$18</definedName>
    <definedName name="_xlnm.Print_Area" localSheetId="8">'таб 6 до пояс (План) '!$A$1:$M$19</definedName>
    <definedName name="_xlnm.Print_Area" localSheetId="1">'таб1 до пояс (Звіт)'!$A$1:$I$33</definedName>
    <definedName name="_xlnm.Print_Area" localSheetId="0">'таб1 до пояс (План)'!$A$1:$J$33</definedName>
  </definedNames>
  <calcPr fullCalcOnLoad="1"/>
</workbook>
</file>

<file path=xl/sharedStrings.xml><?xml version="1.0" encoding="utf-8"?>
<sst xmlns="http://schemas.openxmlformats.org/spreadsheetml/2006/main" count="266" uniqueCount="143">
  <si>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</si>
  <si>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</si>
  <si>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</si>
  <si>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</si>
  <si>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</si>
  <si>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</si>
  <si>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</si>
  <si>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</si>
  <si>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</si>
  <si>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</si>
  <si>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</si>
  <si>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</si>
  <si>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</si>
  <si>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</si>
  <si>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</si>
  <si>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</si>
  <si>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</si>
  <si>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</si>
  <si>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</si>
  <si>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</si>
  <si>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</si>
  <si>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</si>
  <si>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</si>
  <si>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</si>
  <si>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</si>
  <si>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</si>
  <si>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</si>
  <si>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</si>
  <si>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</si>
  <si>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</si>
  <si>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</si>
  <si>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</si>
  <si>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</si>
  <si>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</si>
  <si>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</si>
  <si>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</si>
  <si>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</si>
  <si>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</si>
  <si>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</si>
  <si>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</si>
  <si>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</si>
  <si>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</si>
  <si>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</si>
  <si>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</si>
  <si>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</si>
  <si>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</si>
  <si>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</si>
  <si>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</si>
  <si>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- додаткова зарплата</t>
  </si>
  <si>
    <t xml:space="preserve">- основна зарплата </t>
  </si>
  <si>
    <t>Заборгованість із заробітної плати, тис.грн.</t>
  </si>
  <si>
    <t>Продуктивність праці на 1 працюючого, грн. в місяць</t>
  </si>
  <si>
    <t>у тому числі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</si>
  <si>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</si>
  <si>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</si>
  <si>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</si>
  <si>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</si>
  <si>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</si>
  <si>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</si>
  <si>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>8=5/2*100</t>
  </si>
  <si>
    <t>9=5/3*100</t>
  </si>
  <si>
    <t>6=5-2</t>
  </si>
  <si>
    <t>7=5/2*100</t>
  </si>
  <si>
    <t>8=5-3</t>
  </si>
  <si>
    <t>9=7/2*100</t>
  </si>
  <si>
    <t>10=7/4*100</t>
  </si>
  <si>
    <t>- площа потенційних об'єктів оренди</t>
  </si>
  <si>
    <t>Фонд оплати праці штатних працівників,тис.грн.,   в т.ч</t>
  </si>
  <si>
    <t xml:space="preserve">Фактичне виконання за аналогічний період минулого  року </t>
  </si>
  <si>
    <t>Планові показники звітного періоду  поточного року</t>
  </si>
  <si>
    <t>Фактичні показники звітного періоду  поточного року</t>
  </si>
  <si>
    <t>5=4-3</t>
  </si>
  <si>
    <t>Порівняння  показників фактичного виконання звітного періоду поточного року з фактичним виконанням за аналогічний період минулого року</t>
  </si>
  <si>
    <t>7=4-2</t>
  </si>
  <si>
    <t>8=4/2*100</t>
  </si>
  <si>
    <t xml:space="preserve">фактичні  показники звітного періоду  поточного року  до планових показників  звітного періоду </t>
  </si>
  <si>
    <t>8=6/4*100</t>
  </si>
  <si>
    <t xml:space="preserve">фактичні показники  звітного періоду до фактичних показників аналогічного періоду минулого року </t>
  </si>
  <si>
    <t>9=6/2*100</t>
  </si>
  <si>
    <t>Фактичний обсяг реалізованої продукції (робіт, послуг) за аналогічний період минулого року, (без ПДВ), тис.грн.</t>
  </si>
  <si>
    <t>Фонд оплати праці за аналогічний період минулого року, тис.грн.</t>
  </si>
  <si>
    <t>Фонд оплати праці за звітний період  поточного року, тис.грн.</t>
  </si>
  <si>
    <t xml:space="preserve">Фактичні  показники </t>
  </si>
  <si>
    <t>Фактичне виконання за аналогічний період  минулого  року</t>
  </si>
  <si>
    <t>Фактичні  показники звітного періоду  поточного року</t>
  </si>
  <si>
    <t>4=5+6</t>
  </si>
  <si>
    <t xml:space="preserve">фактичні показники звітного періоду  поточного року до планових показників звітного періоду поточного року </t>
  </si>
  <si>
    <t>7=4/3*100</t>
  </si>
  <si>
    <t>______________________________</t>
  </si>
  <si>
    <t>__________________</t>
  </si>
  <si>
    <t xml:space="preserve">Порівняння  показників фактичного виконання  звітного періоду з плановими показниками  звітного періоду </t>
  </si>
  <si>
    <t>Фактичне виконання за аналогічний період минулого  року</t>
  </si>
  <si>
    <t>Фактичний обсяг реалізованої продукції (робіт, послуг) за звітний період поточного  року, (без ПДВ), тис.грн.</t>
  </si>
  <si>
    <t>плановий рік, всього</t>
  </si>
  <si>
    <t>Середньооблікова чисельність штатних працівників, чол.</t>
  </si>
  <si>
    <t>Середньомісячна заробітна плата 1 штатного працівника, грн.</t>
  </si>
  <si>
    <t xml:space="preserve">фактичні показника звітного періоду до фактичного виконання за аналогічний період минулого року </t>
  </si>
  <si>
    <t>Розподіл коштів, отриманих з бюджету Сумської міської територіальної громади                                                            на поповнення Статутного капіталу</t>
  </si>
  <si>
    <t>Надходження коштів з  бюджету ТГ</t>
  </si>
  <si>
    <t>Розподіл коштів, отриманих з бюджету Сумської міської територіальної громади                     на поповнення Статутного капіталу</t>
  </si>
  <si>
    <t xml:space="preserve"> доходи від перевезення платних пасажирів електротранспортом </t>
  </si>
  <si>
    <t xml:space="preserve"> доходи від перевезення платних пасажирів автотранспортом</t>
  </si>
  <si>
    <t>компенсаційні виплати населенню за пільгове перевезення окремих категорій громадян міським електротранспортом</t>
  </si>
  <si>
    <t>компенсаційні виплати населенню за пільгове перевезення окремих категорій громадян міським автотранспортом</t>
  </si>
  <si>
    <t>компенсаційні виплати  за безкоштовне перевезення Почесних донорів</t>
  </si>
  <si>
    <t>регулювання цін на послуги місцевого автотранспорту</t>
  </si>
  <si>
    <t>регулювання цін на послуги міського електротранспорту</t>
  </si>
  <si>
    <t xml:space="preserve">відшкодування пільгового проїзду дітей 1-11 класів </t>
  </si>
  <si>
    <t>відшкодування пільгового проїзду студентів</t>
  </si>
  <si>
    <t>спецрейси</t>
  </si>
  <si>
    <t>послуги автостоянки</t>
  </si>
  <si>
    <t>доходи їдальні</t>
  </si>
  <si>
    <t xml:space="preserve">рекламна діяльність </t>
  </si>
  <si>
    <t xml:space="preserve">інші доходи </t>
  </si>
  <si>
    <t>Довідково: фактичне виконання за І півріччя 2020 року</t>
  </si>
  <si>
    <t>Планові показники на плановий 2021 рік</t>
  </si>
  <si>
    <t>Фактичне виконання за 2019 рік</t>
  </si>
  <si>
    <t>Планові показники 2020 року</t>
  </si>
  <si>
    <t>Порівняння  показників  2021 року з фактичним виконанням 2019 року</t>
  </si>
  <si>
    <t>Порівняння  показників 2021 року  з плановими показниками 2020 року</t>
  </si>
  <si>
    <t>Довідково: фактичне виконання за І півріччя 2020 року, тис.грн.</t>
  </si>
  <si>
    <t>Показники 2021 року</t>
  </si>
  <si>
    <t>2021 рік  до фактичного виконання  2019 року</t>
  </si>
  <si>
    <t>2021 рік  до планових показників 2020 року</t>
  </si>
  <si>
    <t>Довідково: фактичне виконання  за            І  півріччя 2020 року</t>
  </si>
  <si>
    <t xml:space="preserve">2021 рік </t>
  </si>
  <si>
    <t>2021  рік до фактичного виконання 2019  року</t>
  </si>
  <si>
    <t>2021  рік до планових показників 2020 року</t>
  </si>
  <si>
    <t>Факт 2019 року</t>
  </si>
  <si>
    <t>Фінансовий план 2020 року</t>
  </si>
  <si>
    <t>2021 рік (усього)</t>
  </si>
  <si>
    <t>Обсяг реалізованої продукції (робіт, послуг) на 2021 рік, (без ПДВ), тис.грн.</t>
  </si>
  <si>
    <t>Обсяг реалізованої продукції (робіт, послуг) на 2020 рік, (без ПДВ), тис.грн.</t>
  </si>
  <si>
    <t>Фонд оплати праці на 2021 рік, тис.грн.</t>
  </si>
  <si>
    <t>Фонд оплати праці на 2020 рік, тис.грн.</t>
  </si>
  <si>
    <t>відшкодування пільгового проїзду дітей 1-11 класів</t>
  </si>
  <si>
    <t>Планові показники на 2021 рік</t>
  </si>
  <si>
    <t>6=4/3*100</t>
  </si>
  <si>
    <t>придбання тролейдусів за кошти міського бюджету/бюджету Сумської міської ОТГ (шляхом поповнення статутного капіталу)</t>
  </si>
  <si>
    <t>придбання автобусів</t>
  </si>
  <si>
    <t xml:space="preserve">      А.В. Новик</t>
  </si>
  <si>
    <t>придбання тролейбусів за кошти міського бюджету/бюджету Сумської міської ОТГ/Сумської МТГ (шляхом поповнення статутного капіталу), Сплата ПДВ</t>
  </si>
  <si>
    <t>капітальний ремонт теплової мережі із встановленням котла та заміною теплоносіїв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</si>
</sst>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FC19]d\ mmmm\ yyyy\ \г\.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"/>
    <numFmt numFmtId="203" formatCode="_(* #,##0.0_);_(* \(#,##0.0\);_(* &quot;-&quot;??_);_(@_)"/>
    <numFmt numFmtId="204" formatCode="_-* #,##0.0_р_._-;\-* #,##0.0_р_._-;_-* &quot;-&quot;?_р_.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4"/>
      <color indexed="9"/>
      <name val="Times New Roman"/>
      <family val="1"/>
    </font>
    <font>
      <sz val="10"/>
      <color indexed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02" fontId="3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203" fontId="3" fillId="0" borderId="10" xfId="6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02" fontId="3" fillId="0" borderId="10" xfId="0" applyNumberFormat="1" applyFont="1" applyBorder="1" applyAlignment="1">
      <alignment wrapText="1"/>
    </xf>
    <xf numFmtId="202" fontId="3" fillId="0" borderId="10" xfId="0" applyNumberFormat="1" applyFont="1" applyBorder="1" applyAlignment="1">
      <alignment/>
    </xf>
    <xf numFmtId="202" fontId="3" fillId="0" borderId="10" xfId="0" applyNumberFormat="1" applyFont="1" applyFill="1" applyBorder="1" applyAlignment="1">
      <alignment/>
    </xf>
    <xf numFmtId="202" fontId="8" fillId="0" borderId="10" xfId="0" applyNumberFormat="1" applyFont="1" applyBorder="1" applyAlignment="1">
      <alignment horizontal="center"/>
    </xf>
    <xf numFmtId="0" fontId="0" fillId="0" borderId="0" xfId="0" applyAlignment="1">
      <alignment horizontal="right" textRotation="180"/>
    </xf>
    <xf numFmtId="0" fontId="0" fillId="0" borderId="11" xfId="0" applyBorder="1" applyAlignment="1">
      <alignment/>
    </xf>
    <xf numFmtId="3" fontId="3" fillId="0" borderId="11" xfId="0" applyNumberFormat="1" applyFont="1" applyFill="1" applyBorder="1" applyAlignment="1">
      <alignment horizontal="right" textRotation="18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textRotation="180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18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202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4;&#1086;&#1076;&#1072;&#1090;&#1086;&#1082;%201%20%20&#1060;&#1110;&#1085;&#1072;&#1085;&#1089;&#1086;&#1074;&#1080;&#1081;%20&#1087;&#1083;&#1072;&#1085;%20%20(1-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1%20&#1050;&#1072;&#1088;&#1072;&#1085;&#1090;&#1080;&#1085;%20&#1044;&#1086;&#1076;&#1072;&#1090;&#1086;&#1082;%201%20%20&#1060;&#1110;&#1085;&#1072;&#1085;&#1089;&#1086;&#1074;&#1080;&#1081;%20&#1087;&#1083;&#1072;&#1085;%20%20(1-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 "/>
    </sheetNames>
    <sheetDataSet>
      <sheetData sheetId="1">
        <row r="7">
          <cell r="C7">
            <v>106340.4</v>
          </cell>
          <cell r="D7">
            <v>142311.49999999997</v>
          </cell>
          <cell r="E7">
            <v>60060.399999999994</v>
          </cell>
        </row>
        <row r="8">
          <cell r="C8">
            <v>19795.1</v>
          </cell>
          <cell r="D8">
            <v>23819.6</v>
          </cell>
        </row>
        <row r="9">
          <cell r="C9">
            <v>13249.7</v>
          </cell>
          <cell r="D9">
            <v>17928.4</v>
          </cell>
        </row>
        <row r="10">
          <cell r="C10">
            <v>38487.4</v>
          </cell>
          <cell r="D10">
            <v>50973.9</v>
          </cell>
        </row>
        <row r="11">
          <cell r="C11">
            <v>22166.2</v>
          </cell>
          <cell r="D11">
            <v>33526.1</v>
          </cell>
        </row>
        <row r="12">
          <cell r="C12">
            <v>255.1</v>
          </cell>
          <cell r="D12">
            <v>388.8</v>
          </cell>
        </row>
        <row r="13">
          <cell r="C13">
            <v>9405.4</v>
          </cell>
          <cell r="D13">
            <v>12863.6</v>
          </cell>
        </row>
        <row r="14">
          <cell r="C14">
            <v>897.6</v>
          </cell>
          <cell r="D14">
            <v>0</v>
          </cell>
        </row>
        <row r="15">
          <cell r="C15">
            <v>81.4</v>
          </cell>
          <cell r="D15">
            <v>160.8</v>
          </cell>
        </row>
        <row r="16">
          <cell r="C16">
            <v>288.5</v>
          </cell>
          <cell r="D16">
            <v>948.9</v>
          </cell>
        </row>
        <row r="17">
          <cell r="C17">
            <v>246.5</v>
          </cell>
          <cell r="D17">
            <v>250.6</v>
          </cell>
        </row>
        <row r="18">
          <cell r="C18">
            <v>296.4</v>
          </cell>
          <cell r="D18">
            <v>300</v>
          </cell>
        </row>
        <row r="19">
          <cell r="C19">
            <v>438.9</v>
          </cell>
          <cell r="D19">
            <v>550</v>
          </cell>
          <cell r="F19">
            <v>360.79999999999995</v>
          </cell>
        </row>
        <row r="20">
          <cell r="C20">
            <v>267.7</v>
          </cell>
          <cell r="D20">
            <v>260</v>
          </cell>
          <cell r="F20">
            <v>264</v>
          </cell>
        </row>
        <row r="21">
          <cell r="C21">
            <v>464.5</v>
          </cell>
          <cell r="D21">
            <v>340.8</v>
          </cell>
          <cell r="F21">
            <v>285.3</v>
          </cell>
        </row>
        <row r="166">
          <cell r="C166">
            <v>40481.1</v>
          </cell>
          <cell r="D166">
            <v>49238.7</v>
          </cell>
          <cell r="F166">
            <v>41352.23556541477</v>
          </cell>
        </row>
        <row r="169">
          <cell r="C169">
            <v>54163.1</v>
          </cell>
          <cell r="D169">
            <v>64807</v>
          </cell>
          <cell r="F169">
            <v>67788.74095059944</v>
          </cell>
        </row>
        <row r="170">
          <cell r="C170">
            <v>11803.5</v>
          </cell>
          <cell r="D170">
            <v>14463</v>
          </cell>
          <cell r="F170">
            <v>15129.233009131873</v>
          </cell>
        </row>
        <row r="171">
          <cell r="C171">
            <v>12590.7</v>
          </cell>
          <cell r="D171">
            <v>17575.4</v>
          </cell>
          <cell r="F171">
            <v>19726.85</v>
          </cell>
        </row>
        <row r="172">
          <cell r="C172">
            <v>3679.2</v>
          </cell>
          <cell r="D172">
            <v>3861.3</v>
          </cell>
        </row>
      </sheetData>
      <sheetData sheetId="6">
        <row r="39">
          <cell r="J39">
            <v>5551.2</v>
          </cell>
        </row>
        <row r="40">
          <cell r="J40">
            <v>3929.8</v>
          </cell>
        </row>
        <row r="41">
          <cell r="J41">
            <v>10699.4</v>
          </cell>
        </row>
        <row r="42">
          <cell r="J42">
            <v>6935</v>
          </cell>
        </row>
        <row r="43">
          <cell r="J43">
            <v>135.2</v>
          </cell>
        </row>
        <row r="44">
          <cell r="J44">
            <v>2744.5</v>
          </cell>
        </row>
        <row r="45">
          <cell r="J45">
            <v>0</v>
          </cell>
        </row>
        <row r="46">
          <cell r="J46">
            <v>26.5</v>
          </cell>
        </row>
        <row r="47">
          <cell r="J47">
            <v>203.6</v>
          </cell>
        </row>
        <row r="48">
          <cell r="J48">
            <v>61</v>
          </cell>
        </row>
        <row r="49">
          <cell r="J49">
            <v>171.3</v>
          </cell>
        </row>
        <row r="50">
          <cell r="J50">
            <v>113.8</v>
          </cell>
        </row>
        <row r="51">
          <cell r="J51">
            <v>87</v>
          </cell>
        </row>
        <row r="52">
          <cell r="J52">
            <v>106.8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 "/>
    </sheetNames>
    <sheetDataSet>
      <sheetData sheetId="1">
        <row r="7">
          <cell r="F7">
            <v>93703.21</v>
          </cell>
        </row>
        <row r="8">
          <cell r="F8">
            <v>17309.71</v>
          </cell>
        </row>
        <row r="9">
          <cell r="F9">
            <v>10337.5</v>
          </cell>
        </row>
        <row r="10">
          <cell r="F10">
            <v>37042.8</v>
          </cell>
        </row>
        <row r="11">
          <cell r="F11">
            <v>19331.1</v>
          </cell>
        </row>
        <row r="12">
          <cell r="F12">
            <v>334.8</v>
          </cell>
        </row>
        <row r="13">
          <cell r="F13">
            <v>7417.2</v>
          </cell>
        </row>
        <row r="14">
          <cell r="F14">
            <v>0</v>
          </cell>
        </row>
        <row r="15">
          <cell r="F15">
            <v>45</v>
          </cell>
        </row>
        <row r="16">
          <cell r="F16">
            <v>639</v>
          </cell>
        </row>
        <row r="17">
          <cell r="F17">
            <v>0</v>
          </cell>
        </row>
        <row r="18">
          <cell r="F18">
            <v>336</v>
          </cell>
        </row>
        <row r="173">
          <cell r="F173">
            <v>4123.4227047529985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60" zoomScalePageLayoutView="0" workbookViewId="0" topLeftCell="A10">
      <selection activeCell="D9" sqref="D9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10</v>
      </c>
      <c r="I1" s="6"/>
      <c r="J1" s="47">
        <v>20</v>
      </c>
    </row>
    <row r="2" spans="1:10" ht="18.75">
      <c r="A2" s="6"/>
      <c r="B2" s="6"/>
      <c r="C2" s="6"/>
      <c r="D2" s="6"/>
      <c r="E2" s="6"/>
      <c r="F2" s="7"/>
      <c r="H2" s="7" t="s">
        <v>14</v>
      </c>
      <c r="I2" s="8"/>
      <c r="J2" s="47"/>
    </row>
    <row r="3" spans="1:10" ht="39" customHeight="1">
      <c r="A3" s="6"/>
      <c r="B3" s="6"/>
      <c r="C3" s="6"/>
      <c r="D3" s="6"/>
      <c r="E3" s="6"/>
      <c r="F3" s="7"/>
      <c r="G3" s="7"/>
      <c r="H3" s="7"/>
      <c r="I3" s="8"/>
      <c r="J3" s="47"/>
    </row>
    <row r="4" spans="1:10" ht="18.75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7"/>
    </row>
    <row r="5" spans="1:10" ht="63.75" customHeight="1">
      <c r="A5" s="50" t="s">
        <v>15</v>
      </c>
      <c r="B5" s="48" t="s">
        <v>116</v>
      </c>
      <c r="C5" s="48" t="s">
        <v>117</v>
      </c>
      <c r="D5" s="48" t="s">
        <v>114</v>
      </c>
      <c r="E5" s="48" t="s">
        <v>115</v>
      </c>
      <c r="F5" s="48" t="s">
        <v>118</v>
      </c>
      <c r="G5" s="48"/>
      <c r="H5" s="48" t="s">
        <v>119</v>
      </c>
      <c r="I5" s="48"/>
      <c r="J5" s="47"/>
    </row>
    <row r="6" spans="1:10" ht="70.5" customHeight="1">
      <c r="A6" s="50"/>
      <c r="B6" s="48"/>
      <c r="C6" s="48"/>
      <c r="D6" s="48"/>
      <c r="E6" s="48"/>
      <c r="F6" s="48"/>
      <c r="G6" s="48"/>
      <c r="H6" s="48"/>
      <c r="I6" s="48"/>
      <c r="J6" s="47"/>
    </row>
    <row r="7" spans="1:10" ht="66.75" customHeight="1">
      <c r="A7" s="50"/>
      <c r="B7" s="48"/>
      <c r="C7" s="48"/>
      <c r="D7" s="48"/>
      <c r="E7" s="48"/>
      <c r="F7" s="13" t="s">
        <v>16</v>
      </c>
      <c r="G7" s="13" t="s">
        <v>17</v>
      </c>
      <c r="H7" s="13" t="s">
        <v>16</v>
      </c>
      <c r="I7" s="13" t="s">
        <v>17</v>
      </c>
      <c r="J7" s="47"/>
    </row>
    <row r="8" spans="1:10" ht="18.75" customHeight="1">
      <c r="A8" s="24">
        <v>1</v>
      </c>
      <c r="B8" s="25">
        <v>2</v>
      </c>
      <c r="C8" s="25">
        <v>3</v>
      </c>
      <c r="D8" s="25">
        <v>4</v>
      </c>
      <c r="E8" s="25">
        <v>5</v>
      </c>
      <c r="F8" s="24" t="s">
        <v>61</v>
      </c>
      <c r="G8" s="24" t="s">
        <v>62</v>
      </c>
      <c r="H8" s="24" t="s">
        <v>63</v>
      </c>
      <c r="I8" s="24" t="s">
        <v>60</v>
      </c>
      <c r="J8" s="47"/>
    </row>
    <row r="9" spans="1:10" ht="93.75">
      <c r="A9" s="12" t="s">
        <v>19</v>
      </c>
      <c r="B9" s="32">
        <f>B10+B11+B12+B14+B15+B16+B17+B18+B19+B20+B21+B22+B23+B13</f>
        <v>106340.4</v>
      </c>
      <c r="C9" s="32">
        <f>C10+C11+C12+C14+C15+C16+C17+C18+C19+C20+C21+C22+C23+C13</f>
        <v>142311.5</v>
      </c>
      <c r="D9" s="32">
        <f>D10+D11+D12+D14+D15+D16+D17+D18+D19+D20+D21+D22+D23+D13</f>
        <v>30765.1</v>
      </c>
      <c r="E9" s="32">
        <f>E10+E11+E12+E14+E15+E16+E17+E18+E19+E20+E21+E22+E23+E13</f>
        <v>93703.21000000002</v>
      </c>
      <c r="F9" s="32">
        <f>F10+F11+F12+F14+F15+F16+F17+F18+F19+F20+F21+F22+F23+F13</f>
        <v>-12637.190000000002</v>
      </c>
      <c r="G9" s="32">
        <f>E9/B9*100</f>
        <v>88.11628506193321</v>
      </c>
      <c r="H9" s="32">
        <f>H10+H11+H12+H14+H15+H16+H17+H18+H19+H20+H21+H22+H23+H13</f>
        <v>-48608.29</v>
      </c>
      <c r="I9" s="32">
        <f>E9/C9*100</f>
        <v>65.84373715405995</v>
      </c>
      <c r="J9" s="47"/>
    </row>
    <row r="10" spans="1:10" ht="75">
      <c r="A10" s="31" t="s">
        <v>100</v>
      </c>
      <c r="B10" s="32">
        <f>'[1]I. Фін результат'!$C$8</f>
        <v>19795.1</v>
      </c>
      <c r="C10" s="32">
        <f>'[1]I. Фін результат'!$D$8</f>
        <v>23819.6</v>
      </c>
      <c r="D10" s="32">
        <f>'[1]6.1. Інша інфо_1'!$J$39</f>
        <v>5551.2</v>
      </c>
      <c r="E10" s="32">
        <f>'[2]I. Фін результат'!$F$8</f>
        <v>17309.71</v>
      </c>
      <c r="F10" s="32">
        <f>E10-B10</f>
        <v>-2485.3899999999994</v>
      </c>
      <c r="G10" s="32">
        <f aca="true" t="shared" si="0" ref="G10:G23">E10/B10*100</f>
        <v>87.444418063056</v>
      </c>
      <c r="H10" s="32">
        <f>E10-C10</f>
        <v>-6509.889999999999</v>
      </c>
      <c r="I10" s="32">
        <f aca="true" t="shared" si="1" ref="I10:I23">E10/C10*100</f>
        <v>72.67002804413173</v>
      </c>
      <c r="J10" s="47"/>
    </row>
    <row r="11" spans="1:10" ht="75">
      <c r="A11" s="31" t="s">
        <v>101</v>
      </c>
      <c r="B11" s="32">
        <f>'[1]I. Фін результат'!$C$9</f>
        <v>13249.7</v>
      </c>
      <c r="C11" s="32">
        <f>'[1]I. Фін результат'!$D$9</f>
        <v>17928.4</v>
      </c>
      <c r="D11" s="32">
        <f>'[1]6.1. Інша інфо_1'!$J$40</f>
        <v>3929.8</v>
      </c>
      <c r="E11" s="32">
        <f>'[2]I. Фін результат'!$F$9</f>
        <v>10337.5</v>
      </c>
      <c r="F11" s="32">
        <f aca="true" t="shared" si="2" ref="F11:F23">E11-B11</f>
        <v>-2912.2000000000007</v>
      </c>
      <c r="G11" s="32">
        <f t="shared" si="0"/>
        <v>78.02063442945878</v>
      </c>
      <c r="H11" s="32">
        <f aca="true" t="shared" si="3" ref="H11:H23">E11-C11</f>
        <v>-7590.9000000000015</v>
      </c>
      <c r="I11" s="32">
        <f t="shared" si="1"/>
        <v>57.659913879654624</v>
      </c>
      <c r="J11" s="47"/>
    </row>
    <row r="12" spans="1:10" ht="112.5">
      <c r="A12" s="31" t="s">
        <v>102</v>
      </c>
      <c r="B12" s="32">
        <f>'[1]I. Фін результат'!$C$10</f>
        <v>38487.4</v>
      </c>
      <c r="C12" s="32">
        <f>'[1]I. Фін результат'!$D$10</f>
        <v>50973.9</v>
      </c>
      <c r="D12" s="32">
        <f>'[1]6.1. Інша інфо_1'!$J$41</f>
        <v>10699.4</v>
      </c>
      <c r="E12" s="32">
        <f>'[2]I. Фін результат'!$F$10</f>
        <v>37042.8</v>
      </c>
      <c r="F12" s="32">
        <f>E12-B12</f>
        <v>-1444.5999999999985</v>
      </c>
      <c r="G12" s="32">
        <f t="shared" si="0"/>
        <v>96.24656381049383</v>
      </c>
      <c r="H12" s="32">
        <f t="shared" si="3"/>
        <v>-13931.099999999999</v>
      </c>
      <c r="I12" s="32">
        <f t="shared" si="1"/>
        <v>72.6701311847828</v>
      </c>
      <c r="J12" s="47"/>
    </row>
    <row r="13" spans="1:10" ht="112.5">
      <c r="A13" s="31" t="s">
        <v>103</v>
      </c>
      <c r="B13" s="32">
        <f>'[1]I. Фін результат'!$C$11</f>
        <v>22166.2</v>
      </c>
      <c r="C13" s="32">
        <f>'[1]I. Фін результат'!$D$11</f>
        <v>33526.1</v>
      </c>
      <c r="D13" s="32">
        <f>'[1]6.1. Інша інфо_1'!$J$42</f>
        <v>6935</v>
      </c>
      <c r="E13" s="32">
        <f>'[2]I. Фін результат'!$F$11</f>
        <v>19331.1</v>
      </c>
      <c r="F13" s="32">
        <f>E13-B13</f>
        <v>-2835.100000000002</v>
      </c>
      <c r="G13" s="32">
        <f t="shared" si="0"/>
        <v>87.20980592072614</v>
      </c>
      <c r="H13" s="32">
        <f t="shared" si="3"/>
        <v>-14195</v>
      </c>
      <c r="I13" s="32">
        <f t="shared" si="1"/>
        <v>57.65985306969793</v>
      </c>
      <c r="J13" s="47"/>
    </row>
    <row r="14" spans="1:10" ht="93.75">
      <c r="A14" s="31" t="s">
        <v>104</v>
      </c>
      <c r="B14" s="32">
        <f>'[1]I. Фін результат'!$C$12</f>
        <v>255.1</v>
      </c>
      <c r="C14" s="32">
        <f>'[1]I. Фін результат'!$D$12</f>
        <v>388.8</v>
      </c>
      <c r="D14" s="32">
        <f>'[1]6.1. Інша інфо_1'!$J$43</f>
        <v>135.2</v>
      </c>
      <c r="E14" s="32">
        <f>'[2]I. Фін результат'!$F$12</f>
        <v>334.8</v>
      </c>
      <c r="F14" s="32">
        <f t="shared" si="2"/>
        <v>79.70000000000002</v>
      </c>
      <c r="G14" s="32">
        <f t="shared" si="0"/>
        <v>131.24264994119955</v>
      </c>
      <c r="H14" s="32">
        <f t="shared" si="3"/>
        <v>-54</v>
      </c>
      <c r="I14" s="32">
        <f t="shared" si="1"/>
        <v>86.11111111111111</v>
      </c>
      <c r="J14" s="47"/>
    </row>
    <row r="15" spans="1:10" ht="56.25">
      <c r="A15" s="31" t="s">
        <v>105</v>
      </c>
      <c r="B15" s="32">
        <f>'[1]I. Фін результат'!$C$13</f>
        <v>9405.4</v>
      </c>
      <c r="C15" s="32">
        <f>'[1]I. Фін результат'!$D$13</f>
        <v>12863.6</v>
      </c>
      <c r="D15" s="32">
        <f>'[1]6.1. Інша інфо_1'!$J$44</f>
        <v>2744.5</v>
      </c>
      <c r="E15" s="32">
        <f>'[2]I. Фін результат'!$F$13</f>
        <v>7417.2</v>
      </c>
      <c r="F15" s="32">
        <f t="shared" si="2"/>
        <v>-1988.1999999999998</v>
      </c>
      <c r="G15" s="32">
        <f t="shared" si="0"/>
        <v>78.86107980521828</v>
      </c>
      <c r="H15" s="32">
        <f t="shared" si="3"/>
        <v>-5446.400000000001</v>
      </c>
      <c r="I15" s="32">
        <f t="shared" si="1"/>
        <v>57.660375011660804</v>
      </c>
      <c r="J15" s="47"/>
    </row>
    <row r="16" spans="1:10" ht="56.25">
      <c r="A16" s="31" t="s">
        <v>106</v>
      </c>
      <c r="B16" s="32">
        <f>'[1]I. Фін результат'!$C$14</f>
        <v>897.6</v>
      </c>
      <c r="C16" s="32">
        <f>'[1]I. Фін результат'!$D$14</f>
        <v>0</v>
      </c>
      <c r="D16" s="32">
        <f>'[1]6.1. Інша інфо_1'!$J$45</f>
        <v>0</v>
      </c>
      <c r="E16" s="32">
        <f>'[2]I. Фін результат'!$F$14</f>
        <v>0</v>
      </c>
      <c r="F16" s="32">
        <f t="shared" si="2"/>
        <v>-897.6</v>
      </c>
      <c r="G16" s="32">
        <f t="shared" si="0"/>
        <v>0</v>
      </c>
      <c r="H16" s="32">
        <f t="shared" si="3"/>
        <v>0</v>
      </c>
      <c r="I16" s="40" t="e">
        <f t="shared" si="1"/>
        <v>#DIV/0!</v>
      </c>
      <c r="J16" s="47"/>
    </row>
    <row r="17" spans="1:10" ht="56.25">
      <c r="A17" s="31" t="s">
        <v>108</v>
      </c>
      <c r="B17" s="32">
        <f>'[1]I. Фін результат'!$C$15</f>
        <v>81.4</v>
      </c>
      <c r="C17" s="32">
        <f>'[1]I. Фін результат'!$D$15</f>
        <v>160.8</v>
      </c>
      <c r="D17" s="32">
        <f>'[1]6.1. Інша інфо_1'!$J$46</f>
        <v>26.5</v>
      </c>
      <c r="E17" s="32">
        <f>'[2]I. Фін результат'!$F$15</f>
        <v>45</v>
      </c>
      <c r="F17" s="32">
        <f t="shared" si="2"/>
        <v>-36.400000000000006</v>
      </c>
      <c r="G17" s="32">
        <f t="shared" si="0"/>
        <v>55.28255528255528</v>
      </c>
      <c r="H17" s="32">
        <f t="shared" si="3"/>
        <v>-115.80000000000001</v>
      </c>
      <c r="I17" s="32">
        <f t="shared" si="1"/>
        <v>27.985074626865668</v>
      </c>
      <c r="J17" s="47"/>
    </row>
    <row r="18" spans="1:10" ht="56.25">
      <c r="A18" s="31" t="s">
        <v>135</v>
      </c>
      <c r="B18" s="32">
        <f>'[1]I. Фін результат'!$C$16</f>
        <v>288.5</v>
      </c>
      <c r="C18" s="32">
        <f>'[1]I. Фін результат'!$D$16</f>
        <v>948.9</v>
      </c>
      <c r="D18" s="32">
        <f>'[1]6.1. Інша інфо_1'!$J$47</f>
        <v>203.6</v>
      </c>
      <c r="E18" s="32">
        <f>'[2]I. Фін результат'!$F$16</f>
        <v>639</v>
      </c>
      <c r="F18" s="32">
        <f t="shared" si="2"/>
        <v>350.5</v>
      </c>
      <c r="G18" s="32">
        <f t="shared" si="0"/>
        <v>221.49046793760832</v>
      </c>
      <c r="H18" s="32">
        <f t="shared" si="3"/>
        <v>-309.9</v>
      </c>
      <c r="I18" s="32">
        <f t="shared" si="1"/>
        <v>67.34113183686374</v>
      </c>
      <c r="J18" s="47"/>
    </row>
    <row r="19" spans="1:10" ht="18.75">
      <c r="A19" s="31" t="s">
        <v>109</v>
      </c>
      <c r="B19" s="32">
        <f>'[1]I. Фін результат'!$C$17</f>
        <v>246.5</v>
      </c>
      <c r="C19" s="32">
        <f>'[1]I. Фін результат'!$D$17</f>
        <v>250.6</v>
      </c>
      <c r="D19" s="32">
        <f>'[1]6.1. Інша інфо_1'!$J$48</f>
        <v>61</v>
      </c>
      <c r="E19" s="32">
        <f>'[2]I. Фін результат'!$F$17</f>
        <v>0</v>
      </c>
      <c r="F19" s="32">
        <f t="shared" si="2"/>
        <v>-246.5</v>
      </c>
      <c r="G19" s="32">
        <f t="shared" si="0"/>
        <v>0</v>
      </c>
      <c r="H19" s="32">
        <f t="shared" si="3"/>
        <v>-250.6</v>
      </c>
      <c r="I19" s="32">
        <f t="shared" si="1"/>
        <v>0</v>
      </c>
      <c r="J19" s="47"/>
    </row>
    <row r="20" spans="1:10" ht="18.75">
      <c r="A20" s="31" t="s">
        <v>110</v>
      </c>
      <c r="B20" s="32">
        <f>'[1]I. Фін результат'!$C$18</f>
        <v>296.4</v>
      </c>
      <c r="C20" s="32">
        <f>'[1]I. Фін результат'!$D$18</f>
        <v>300</v>
      </c>
      <c r="D20" s="32">
        <f>'[1]6.1. Інша інфо_1'!$J$49</f>
        <v>171.3</v>
      </c>
      <c r="E20" s="32">
        <f>'[2]I. Фін результат'!$F$18</f>
        <v>336</v>
      </c>
      <c r="F20" s="32">
        <f t="shared" si="2"/>
        <v>39.60000000000002</v>
      </c>
      <c r="G20" s="32">
        <f t="shared" si="0"/>
        <v>113.36032388663968</v>
      </c>
      <c r="H20" s="32">
        <f t="shared" si="3"/>
        <v>36</v>
      </c>
      <c r="I20" s="32">
        <f t="shared" si="1"/>
        <v>112.00000000000001</v>
      </c>
      <c r="J20" s="47"/>
    </row>
    <row r="21" spans="1:10" ht="18.75">
      <c r="A21" s="31" t="s">
        <v>111</v>
      </c>
      <c r="B21" s="32">
        <f>'[1]I. Фін результат'!$C$19</f>
        <v>438.9</v>
      </c>
      <c r="C21" s="32">
        <f>'[1]I. Фін результат'!$D$19</f>
        <v>550</v>
      </c>
      <c r="D21" s="32">
        <f>'[1]6.1. Інша інфо_1'!$J$50</f>
        <v>113.8</v>
      </c>
      <c r="E21" s="32">
        <f>'[1]I. Фін результат'!$F$19</f>
        <v>360.79999999999995</v>
      </c>
      <c r="F21" s="32">
        <f t="shared" si="2"/>
        <v>-78.10000000000002</v>
      </c>
      <c r="G21" s="32">
        <f t="shared" si="0"/>
        <v>82.20551378446115</v>
      </c>
      <c r="H21" s="32">
        <f t="shared" si="3"/>
        <v>-189.20000000000005</v>
      </c>
      <c r="I21" s="32">
        <f t="shared" si="1"/>
        <v>65.6</v>
      </c>
      <c r="J21" s="47"/>
    </row>
    <row r="22" spans="1:10" ht="18.75">
      <c r="A22" s="31" t="s">
        <v>112</v>
      </c>
      <c r="B22" s="32">
        <f>'[1]I. Фін результат'!$C$20</f>
        <v>267.7</v>
      </c>
      <c r="C22" s="32">
        <f>'[1]I. Фін результат'!$D$20</f>
        <v>260</v>
      </c>
      <c r="D22" s="32">
        <f>'[1]6.1. Інша інфо_1'!$J$51</f>
        <v>87</v>
      </c>
      <c r="E22" s="32">
        <f>'[1]I. Фін результат'!$F$20</f>
        <v>264</v>
      </c>
      <c r="F22" s="32">
        <f t="shared" si="2"/>
        <v>-3.6999999999999886</v>
      </c>
      <c r="G22" s="32">
        <f t="shared" si="0"/>
        <v>98.61785580874113</v>
      </c>
      <c r="H22" s="32">
        <f t="shared" si="3"/>
        <v>4</v>
      </c>
      <c r="I22" s="32">
        <f t="shared" si="1"/>
        <v>101.53846153846153</v>
      </c>
      <c r="J22" s="47"/>
    </row>
    <row r="23" spans="1:10" ht="18.75">
      <c r="A23" s="31" t="s">
        <v>113</v>
      </c>
      <c r="B23" s="32">
        <f>'[1]I. Фін результат'!$C$21</f>
        <v>464.5</v>
      </c>
      <c r="C23" s="32">
        <f>'[1]I. Фін результат'!$D$21</f>
        <v>340.8</v>
      </c>
      <c r="D23" s="32">
        <f>'[1]6.1. Інша інфо_1'!$J$52</f>
        <v>106.8</v>
      </c>
      <c r="E23" s="32">
        <f>'[1]I. Фін результат'!$F$21</f>
        <v>285.3</v>
      </c>
      <c r="F23" s="32">
        <f t="shared" si="2"/>
        <v>-179.2</v>
      </c>
      <c r="G23" s="32">
        <f t="shared" si="0"/>
        <v>61.420882669537136</v>
      </c>
      <c r="H23" s="32">
        <f t="shared" si="3"/>
        <v>-55.5</v>
      </c>
      <c r="I23" s="32">
        <f t="shared" si="1"/>
        <v>83.71478873239437</v>
      </c>
      <c r="J23" s="47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47"/>
    </row>
    <row r="25" spans="1:10" ht="12.75">
      <c r="A25" s="2"/>
      <c r="B25" s="2"/>
      <c r="C25" s="2"/>
      <c r="D25" s="2"/>
      <c r="E25" s="2"/>
      <c r="F25" s="2"/>
      <c r="G25" s="2"/>
      <c r="H25" s="2"/>
      <c r="J25" s="47"/>
    </row>
    <row r="26" spans="1:10" ht="12.75">
      <c r="A26" s="2"/>
      <c r="B26" s="2"/>
      <c r="C26" s="2"/>
      <c r="D26" s="2"/>
      <c r="E26" s="2"/>
      <c r="F26" s="2"/>
      <c r="G26" s="2"/>
      <c r="H26" s="2"/>
      <c r="J26" s="47"/>
    </row>
    <row r="27" spans="1:10" ht="12.75">
      <c r="A27" s="2"/>
      <c r="B27" s="2"/>
      <c r="C27" s="2"/>
      <c r="D27" s="2"/>
      <c r="E27" s="2"/>
      <c r="F27" s="2"/>
      <c r="G27" s="2"/>
      <c r="H27" s="2"/>
      <c r="J27" s="47"/>
    </row>
    <row r="28" spans="1:10" ht="12.75">
      <c r="A28" s="2"/>
      <c r="B28" s="2"/>
      <c r="C28" s="2"/>
      <c r="D28" s="2"/>
      <c r="E28" s="2"/>
      <c r="F28" s="2"/>
      <c r="G28" s="2"/>
      <c r="H28" s="2"/>
      <c r="J28" s="47"/>
    </row>
    <row r="29" spans="1:10" ht="12.75">
      <c r="A29" s="2"/>
      <c r="B29" s="2"/>
      <c r="C29" s="2"/>
      <c r="D29" s="2"/>
      <c r="E29" s="2"/>
      <c r="F29" s="2"/>
      <c r="G29" s="2"/>
      <c r="H29" s="2"/>
      <c r="J29" s="47"/>
    </row>
    <row r="30" spans="1:10" ht="12.75">
      <c r="A30" s="2"/>
      <c r="B30" s="2"/>
      <c r="C30" s="2"/>
      <c r="D30" s="2"/>
      <c r="E30" s="2"/>
      <c r="F30" s="2"/>
      <c r="G30" s="2"/>
      <c r="H30" s="2"/>
      <c r="J30" s="47"/>
    </row>
    <row r="31" spans="1:10" ht="12.75">
      <c r="A31" s="2"/>
      <c r="B31" s="2"/>
      <c r="C31" s="2"/>
      <c r="D31" s="2"/>
      <c r="E31" s="2"/>
      <c r="F31" s="2"/>
      <c r="G31" s="2"/>
      <c r="H31" s="2"/>
      <c r="J31" s="47"/>
    </row>
    <row r="32" spans="1:10" ht="12.75">
      <c r="A32" s="2"/>
      <c r="B32" s="2"/>
      <c r="C32" s="2"/>
      <c r="D32" s="2"/>
      <c r="E32" s="2"/>
      <c r="F32" s="2"/>
      <c r="G32" s="2"/>
      <c r="H32" s="2"/>
      <c r="J32" s="47"/>
    </row>
    <row r="33" spans="1:10" ht="12.75">
      <c r="A33" s="2"/>
      <c r="B33" s="2"/>
      <c r="C33" s="2"/>
      <c r="D33" s="2"/>
      <c r="E33" s="2"/>
      <c r="F33" s="2"/>
      <c r="G33" s="2"/>
      <c r="H33" s="2"/>
      <c r="J33" s="47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</sheetData>
  <sheetProtection/>
  <mergeCells count="9">
    <mergeCell ref="J1:J33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31">
      <selection activeCell="I9" sqref="I9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9.421875" style="0" customWidth="1"/>
    <col min="7" max="7" width="22.00390625" style="0" customWidth="1"/>
    <col min="8" max="8" width="19.28125" style="0" customWidth="1"/>
    <col min="9" max="9" width="23.421875" style="0" customWidth="1"/>
    <col min="10" max="10" width="26.00390625" style="0" customWidth="1"/>
  </cols>
  <sheetData>
    <row r="1" spans="1:11" ht="18.75">
      <c r="A1" s="6"/>
      <c r="B1" s="6"/>
      <c r="C1" s="6"/>
      <c r="D1" s="6"/>
      <c r="E1" s="6"/>
      <c r="F1" s="6"/>
      <c r="G1" s="6"/>
      <c r="H1" s="6"/>
      <c r="I1" s="16" t="s">
        <v>42</v>
      </c>
      <c r="K1" s="6"/>
    </row>
    <row r="2" spans="1:11" ht="18.75">
      <c r="A2" s="6"/>
      <c r="B2" s="6"/>
      <c r="C2" s="6"/>
      <c r="D2" s="6"/>
      <c r="E2" s="6"/>
      <c r="F2" s="6"/>
      <c r="G2" s="6"/>
      <c r="H2" s="6"/>
      <c r="I2" s="6" t="s">
        <v>14</v>
      </c>
      <c r="K2" s="6"/>
    </row>
    <row r="3" spans="1:11" ht="32.25" customHeight="1">
      <c r="A3" s="15"/>
      <c r="B3" s="15"/>
      <c r="C3" s="15"/>
      <c r="D3" s="15"/>
      <c r="E3" s="15"/>
      <c r="F3" s="15"/>
      <c r="G3" s="30"/>
      <c r="H3" s="30"/>
      <c r="I3" s="15"/>
      <c r="J3" s="15"/>
      <c r="K3" s="15"/>
    </row>
    <row r="4" spans="1:11" ht="46.5" customHeight="1">
      <c r="A4" s="68" t="s">
        <v>97</v>
      </c>
      <c r="B4" s="69"/>
      <c r="C4" s="69"/>
      <c r="D4" s="69"/>
      <c r="E4" s="69"/>
      <c r="F4" s="69"/>
      <c r="G4" s="69"/>
      <c r="H4" s="69"/>
      <c r="I4" s="69"/>
      <c r="J4" s="69"/>
      <c r="K4" s="6"/>
    </row>
    <row r="5" spans="1:11" ht="24" customHeight="1">
      <c r="A5" s="50"/>
      <c r="B5" s="13"/>
      <c r="C5" s="13"/>
      <c r="D5" s="13"/>
      <c r="E5" s="13"/>
      <c r="F5" s="48" t="s">
        <v>83</v>
      </c>
      <c r="G5" s="48" t="s">
        <v>69</v>
      </c>
      <c r="H5" s="48" t="s">
        <v>84</v>
      </c>
      <c r="I5" s="48" t="s">
        <v>46</v>
      </c>
      <c r="J5" s="48"/>
      <c r="K5" s="6"/>
    </row>
    <row r="6" spans="1:11" ht="27.75" customHeight="1">
      <c r="A6" s="50"/>
      <c r="B6" s="13"/>
      <c r="C6" s="13"/>
      <c r="D6" s="13"/>
      <c r="E6" s="13"/>
      <c r="F6" s="48"/>
      <c r="G6" s="48"/>
      <c r="H6" s="48"/>
      <c r="I6" s="48" t="s">
        <v>86</v>
      </c>
      <c r="J6" s="48" t="s">
        <v>96</v>
      </c>
      <c r="K6" s="6"/>
    </row>
    <row r="7" spans="1:11" ht="79.5" customHeight="1">
      <c r="A7" s="50"/>
      <c r="B7" s="13"/>
      <c r="C7" s="13"/>
      <c r="D7" s="13"/>
      <c r="E7" s="13"/>
      <c r="F7" s="48"/>
      <c r="G7" s="48"/>
      <c r="H7" s="48"/>
      <c r="I7" s="48"/>
      <c r="J7" s="48"/>
      <c r="K7" s="6"/>
    </row>
    <row r="8" spans="1:11" ht="32.25" customHeight="1">
      <c r="A8" s="56" t="s">
        <v>98</v>
      </c>
      <c r="B8" s="56"/>
      <c r="C8" s="56"/>
      <c r="D8" s="56"/>
      <c r="E8" s="56"/>
      <c r="F8" s="56"/>
      <c r="G8" s="56"/>
      <c r="H8" s="56"/>
      <c r="I8" s="56"/>
      <c r="J8" s="56"/>
      <c r="K8" s="6"/>
    </row>
    <row r="9" spans="1:11" ht="93.75">
      <c r="A9" s="12" t="s">
        <v>53</v>
      </c>
      <c r="B9" s="11"/>
      <c r="C9" s="11"/>
      <c r="D9" s="11"/>
      <c r="E9" s="11"/>
      <c r="F9" s="27"/>
      <c r="G9" s="27"/>
      <c r="H9" s="27"/>
      <c r="I9" s="27"/>
      <c r="J9" s="27"/>
      <c r="K9" s="6"/>
    </row>
    <row r="10" spans="1:11" ht="18.75">
      <c r="A10" s="55" t="s">
        <v>54</v>
      </c>
      <c r="B10" s="55"/>
      <c r="C10" s="55"/>
      <c r="D10" s="55"/>
      <c r="E10" s="55"/>
      <c r="F10" s="55"/>
      <c r="G10" s="55"/>
      <c r="H10" s="55"/>
      <c r="I10" s="55"/>
      <c r="J10" s="55"/>
      <c r="K10" s="6"/>
    </row>
    <row r="11" spans="1:11" ht="93.75">
      <c r="A11" s="18" t="s">
        <v>55</v>
      </c>
      <c r="B11" s="11"/>
      <c r="C11" s="11"/>
      <c r="D11" s="11"/>
      <c r="E11" s="11"/>
      <c r="F11" s="27"/>
      <c r="G11" s="27"/>
      <c r="H11" s="27"/>
      <c r="I11" s="27"/>
      <c r="J11" s="27"/>
      <c r="K11" s="6"/>
    </row>
    <row r="12" spans="1:11" ht="18.75">
      <c r="A12" s="18" t="s">
        <v>56</v>
      </c>
      <c r="B12" s="11"/>
      <c r="C12" s="11"/>
      <c r="D12" s="11"/>
      <c r="E12" s="11"/>
      <c r="F12" s="11"/>
      <c r="G12" s="11"/>
      <c r="H12" s="11"/>
      <c r="I12" s="11"/>
      <c r="J12" s="11"/>
      <c r="K12" s="6"/>
    </row>
    <row r="13" spans="1:11" ht="18.75">
      <c r="A13" s="18" t="s">
        <v>56</v>
      </c>
      <c r="B13" s="11"/>
      <c r="C13" s="11"/>
      <c r="D13" s="11"/>
      <c r="E13" s="11"/>
      <c r="F13" s="11"/>
      <c r="G13" s="11"/>
      <c r="H13" s="11"/>
      <c r="I13" s="11"/>
      <c r="J13" s="11"/>
      <c r="K13" s="6"/>
    </row>
    <row r="14" spans="1:11" ht="18.75">
      <c r="A14" s="18" t="s">
        <v>56</v>
      </c>
      <c r="B14" s="11"/>
      <c r="C14" s="11"/>
      <c r="D14" s="11"/>
      <c r="E14" s="11"/>
      <c r="F14" s="11"/>
      <c r="G14" s="11"/>
      <c r="H14" s="11"/>
      <c r="I14" s="11"/>
      <c r="J14" s="11"/>
      <c r="K14" s="6"/>
    </row>
    <row r="15" spans="1:11" ht="18.75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6"/>
    </row>
    <row r="16" spans="1:11" ht="18.75">
      <c r="A16" s="22"/>
      <c r="B16" s="15"/>
      <c r="C16" s="15"/>
      <c r="D16" s="15"/>
      <c r="E16" s="15"/>
      <c r="F16" s="15"/>
      <c r="G16" s="15"/>
      <c r="H16" s="15"/>
      <c r="I16" s="15"/>
      <c r="J16" s="15"/>
      <c r="K16" s="6"/>
    </row>
    <row r="17" spans="1:11" ht="18.75">
      <c r="A17" s="63" t="s">
        <v>11</v>
      </c>
      <c r="B17" s="63"/>
      <c r="C17" s="63"/>
      <c r="D17" s="63"/>
      <c r="E17" s="63"/>
      <c r="F17" s="63"/>
      <c r="G17" s="15"/>
      <c r="H17" s="15" t="s">
        <v>88</v>
      </c>
      <c r="I17" s="15"/>
      <c r="J17" s="15" t="s">
        <v>89</v>
      </c>
      <c r="K17" s="6"/>
    </row>
    <row r="18" spans="1:11" ht="18.75">
      <c r="A18" s="23"/>
      <c r="B18" s="15"/>
      <c r="C18" s="15"/>
      <c r="D18" s="15"/>
      <c r="E18" s="15"/>
      <c r="F18" s="15"/>
      <c r="G18" s="15"/>
      <c r="H18" s="64" t="s">
        <v>13</v>
      </c>
      <c r="I18" s="64"/>
      <c r="J18" s="28" t="s">
        <v>12</v>
      </c>
      <c r="K18" s="6"/>
    </row>
    <row r="19" spans="1:10" ht="12.75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5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12">
    <mergeCell ref="A8:J8"/>
    <mergeCell ref="A10:J10"/>
    <mergeCell ref="A17:F17"/>
    <mergeCell ref="H18:I18"/>
    <mergeCell ref="A4:J4"/>
    <mergeCell ref="A5:A7"/>
    <mergeCell ref="F5:F7"/>
    <mergeCell ref="G5:G7"/>
    <mergeCell ref="H5:H7"/>
    <mergeCell ref="I5:J5"/>
    <mergeCell ref="I6:I7"/>
    <mergeCell ref="J6:J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
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4">
      <selection activeCell="J8" sqref="J8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4.7109375" style="0" customWidth="1"/>
    <col min="5" max="5" width="18.7109375" style="0" customWidth="1"/>
    <col min="6" max="6" width="19.8515625" style="0" customWidth="1"/>
    <col min="7" max="7" width="17.57421875" style="0" customWidth="1"/>
    <col min="8" max="8" width="18.140625" style="0" customWidth="1"/>
  </cols>
  <sheetData>
    <row r="1" spans="1:9" ht="18.75">
      <c r="A1" s="6"/>
      <c r="B1" s="6"/>
      <c r="C1" s="6"/>
      <c r="D1" s="6"/>
      <c r="E1" s="6"/>
      <c r="F1" s="6"/>
      <c r="G1" s="6" t="s">
        <v>10</v>
      </c>
      <c r="H1" s="6"/>
      <c r="I1" s="47"/>
    </row>
    <row r="2" spans="1:9" ht="18.75">
      <c r="A2" s="6"/>
      <c r="B2" s="6"/>
      <c r="C2" s="6"/>
      <c r="D2" s="6"/>
      <c r="E2" s="7"/>
      <c r="G2" s="7" t="s">
        <v>14</v>
      </c>
      <c r="H2" s="8"/>
      <c r="I2" s="47"/>
    </row>
    <row r="3" spans="1:9" ht="39" customHeight="1">
      <c r="A3" s="6"/>
      <c r="B3" s="6"/>
      <c r="C3" s="6"/>
      <c r="D3" s="6"/>
      <c r="E3" s="7"/>
      <c r="F3" s="7"/>
      <c r="G3" s="7"/>
      <c r="H3" s="8"/>
      <c r="I3" s="47"/>
    </row>
    <row r="4" spans="1:9" ht="18.75">
      <c r="A4" s="49" t="s">
        <v>18</v>
      </c>
      <c r="B4" s="49"/>
      <c r="C4" s="49"/>
      <c r="D4" s="49"/>
      <c r="E4" s="49"/>
      <c r="F4" s="49"/>
      <c r="G4" s="49"/>
      <c r="H4" s="49"/>
      <c r="I4" s="47"/>
    </row>
    <row r="5" spans="1:9" ht="63.75" customHeight="1">
      <c r="A5" s="50" t="s">
        <v>15</v>
      </c>
      <c r="B5" s="48" t="s">
        <v>68</v>
      </c>
      <c r="C5" s="48" t="s">
        <v>69</v>
      </c>
      <c r="D5" s="48" t="s">
        <v>70</v>
      </c>
      <c r="E5" s="48" t="s">
        <v>90</v>
      </c>
      <c r="F5" s="48"/>
      <c r="G5" s="48" t="s">
        <v>72</v>
      </c>
      <c r="H5" s="48"/>
      <c r="I5" s="47"/>
    </row>
    <row r="6" spans="1:9" ht="70.5" customHeight="1">
      <c r="A6" s="50"/>
      <c r="B6" s="48"/>
      <c r="C6" s="48"/>
      <c r="D6" s="48"/>
      <c r="E6" s="48"/>
      <c r="F6" s="48"/>
      <c r="G6" s="48"/>
      <c r="H6" s="48"/>
      <c r="I6" s="47"/>
    </row>
    <row r="7" spans="1:9" ht="66.75" customHeight="1">
      <c r="A7" s="50"/>
      <c r="B7" s="48"/>
      <c r="C7" s="48"/>
      <c r="D7" s="48"/>
      <c r="E7" s="13" t="s">
        <v>16</v>
      </c>
      <c r="F7" s="13" t="s">
        <v>17</v>
      </c>
      <c r="G7" s="13" t="s">
        <v>16</v>
      </c>
      <c r="H7" s="13" t="s">
        <v>17</v>
      </c>
      <c r="I7" s="47"/>
    </row>
    <row r="8" spans="1:9" ht="18.75" customHeight="1">
      <c r="A8" s="24">
        <v>1</v>
      </c>
      <c r="B8" s="25">
        <v>2</v>
      </c>
      <c r="C8" s="25">
        <v>3</v>
      </c>
      <c r="D8" s="25">
        <v>4</v>
      </c>
      <c r="E8" s="24" t="s">
        <v>71</v>
      </c>
      <c r="F8" s="24" t="s">
        <v>137</v>
      </c>
      <c r="G8" s="24" t="s">
        <v>73</v>
      </c>
      <c r="H8" s="24" t="s">
        <v>74</v>
      </c>
      <c r="I8" s="47"/>
    </row>
    <row r="9" spans="1:9" ht="93.75">
      <c r="A9" s="12" t="s">
        <v>19</v>
      </c>
      <c r="B9" s="26"/>
      <c r="C9" s="26"/>
      <c r="D9" s="26"/>
      <c r="E9" s="26">
        <f>SUM(D9)-C9</f>
        <v>0</v>
      </c>
      <c r="F9" s="26" t="e">
        <f>SUM(D9)/C9*100</f>
        <v>#DIV/0!</v>
      </c>
      <c r="G9" s="26">
        <f>SUM(D9)-B9</f>
        <v>0</v>
      </c>
      <c r="H9" s="26" t="e">
        <f>SUM(D9)/B9*100</f>
        <v>#DIV/0!</v>
      </c>
      <c r="I9" s="47"/>
    </row>
    <row r="10" spans="1:9" ht="75">
      <c r="A10" s="31" t="s">
        <v>100</v>
      </c>
      <c r="B10" s="26"/>
      <c r="C10" s="26"/>
      <c r="D10" s="26"/>
      <c r="E10" s="26">
        <f aca="true" t="shared" si="0" ref="E10:E23">SUM(D10)-C10</f>
        <v>0</v>
      </c>
      <c r="F10" s="26" t="e">
        <f aca="true" t="shared" si="1" ref="F10:F23">SUM(D10)/C10*100</f>
        <v>#DIV/0!</v>
      </c>
      <c r="G10" s="26">
        <f aca="true" t="shared" si="2" ref="G10:G23">SUM(D10)-B10</f>
        <v>0</v>
      </c>
      <c r="H10" s="26" t="e">
        <f aca="true" t="shared" si="3" ref="H10:H23">SUM(D10)/B10*100</f>
        <v>#DIV/0!</v>
      </c>
      <c r="I10" s="47"/>
    </row>
    <row r="11" spans="1:9" ht="75">
      <c r="A11" s="31" t="s">
        <v>101</v>
      </c>
      <c r="B11" s="26"/>
      <c r="C11" s="26"/>
      <c r="D11" s="26"/>
      <c r="E11" s="26">
        <f t="shared" si="0"/>
        <v>0</v>
      </c>
      <c r="F11" s="26" t="e">
        <f t="shared" si="1"/>
        <v>#DIV/0!</v>
      </c>
      <c r="G11" s="26">
        <f t="shared" si="2"/>
        <v>0</v>
      </c>
      <c r="H11" s="26" t="e">
        <f t="shared" si="3"/>
        <v>#DIV/0!</v>
      </c>
      <c r="I11" s="47"/>
    </row>
    <row r="12" spans="1:9" ht="112.5">
      <c r="A12" s="31" t="s">
        <v>102</v>
      </c>
      <c r="B12" s="26"/>
      <c r="C12" s="26"/>
      <c r="D12" s="26"/>
      <c r="E12" s="26">
        <f t="shared" si="0"/>
        <v>0</v>
      </c>
      <c r="F12" s="26" t="e">
        <f t="shared" si="1"/>
        <v>#DIV/0!</v>
      </c>
      <c r="G12" s="26">
        <f t="shared" si="2"/>
        <v>0</v>
      </c>
      <c r="H12" s="26" t="e">
        <f t="shared" si="3"/>
        <v>#DIV/0!</v>
      </c>
      <c r="I12" s="47"/>
    </row>
    <row r="13" spans="1:9" ht="112.5">
      <c r="A13" s="31" t="s">
        <v>103</v>
      </c>
      <c r="B13" s="26"/>
      <c r="C13" s="26"/>
      <c r="D13" s="26"/>
      <c r="E13" s="26">
        <f t="shared" si="0"/>
        <v>0</v>
      </c>
      <c r="F13" s="26" t="e">
        <f t="shared" si="1"/>
        <v>#DIV/0!</v>
      </c>
      <c r="G13" s="26">
        <f t="shared" si="2"/>
        <v>0</v>
      </c>
      <c r="H13" s="26" t="e">
        <f t="shared" si="3"/>
        <v>#DIV/0!</v>
      </c>
      <c r="I13" s="47"/>
    </row>
    <row r="14" spans="1:9" ht="93.75">
      <c r="A14" s="31" t="s">
        <v>104</v>
      </c>
      <c r="B14" s="26"/>
      <c r="C14" s="26"/>
      <c r="D14" s="26"/>
      <c r="E14" s="26">
        <f t="shared" si="0"/>
        <v>0</v>
      </c>
      <c r="F14" s="26" t="e">
        <f t="shared" si="1"/>
        <v>#DIV/0!</v>
      </c>
      <c r="G14" s="26">
        <f t="shared" si="2"/>
        <v>0</v>
      </c>
      <c r="H14" s="26" t="e">
        <f t="shared" si="3"/>
        <v>#DIV/0!</v>
      </c>
      <c r="I14" s="47"/>
    </row>
    <row r="15" spans="1:9" ht="56.25">
      <c r="A15" s="31" t="s">
        <v>105</v>
      </c>
      <c r="B15" s="26"/>
      <c r="C15" s="26"/>
      <c r="D15" s="26"/>
      <c r="E15" s="26">
        <f t="shared" si="0"/>
        <v>0</v>
      </c>
      <c r="F15" s="26" t="e">
        <f t="shared" si="1"/>
        <v>#DIV/0!</v>
      </c>
      <c r="G15" s="26">
        <f t="shared" si="2"/>
        <v>0</v>
      </c>
      <c r="H15" s="26" t="e">
        <f t="shared" si="3"/>
        <v>#DIV/0!</v>
      </c>
      <c r="I15" s="47"/>
    </row>
    <row r="16" spans="1:9" ht="56.25">
      <c r="A16" s="31" t="s">
        <v>106</v>
      </c>
      <c r="B16" s="26"/>
      <c r="C16" s="26"/>
      <c r="D16" s="26"/>
      <c r="E16" s="26">
        <f t="shared" si="0"/>
        <v>0</v>
      </c>
      <c r="F16" s="26" t="e">
        <f t="shared" si="1"/>
        <v>#DIV/0!</v>
      </c>
      <c r="G16" s="26">
        <f t="shared" si="2"/>
        <v>0</v>
      </c>
      <c r="H16" s="26" t="e">
        <f t="shared" si="3"/>
        <v>#DIV/0!</v>
      </c>
      <c r="I16" s="47"/>
    </row>
    <row r="17" spans="1:9" ht="56.25">
      <c r="A17" s="31" t="s">
        <v>107</v>
      </c>
      <c r="B17" s="26"/>
      <c r="C17" s="26"/>
      <c r="D17" s="26"/>
      <c r="E17" s="26">
        <f t="shared" si="0"/>
        <v>0</v>
      </c>
      <c r="F17" s="26" t="e">
        <f t="shared" si="1"/>
        <v>#DIV/0!</v>
      </c>
      <c r="G17" s="26">
        <f t="shared" si="2"/>
        <v>0</v>
      </c>
      <c r="H17" s="26" t="e">
        <f t="shared" si="3"/>
        <v>#DIV/0!</v>
      </c>
      <c r="I17" s="47"/>
    </row>
    <row r="18" spans="1:9" ht="56.25">
      <c r="A18" s="31" t="s">
        <v>108</v>
      </c>
      <c r="B18" s="26"/>
      <c r="C18" s="26"/>
      <c r="D18" s="26"/>
      <c r="E18" s="26">
        <f t="shared" si="0"/>
        <v>0</v>
      </c>
      <c r="F18" s="26" t="e">
        <f t="shared" si="1"/>
        <v>#DIV/0!</v>
      </c>
      <c r="G18" s="26">
        <f t="shared" si="2"/>
        <v>0</v>
      </c>
      <c r="H18" s="26" t="e">
        <f t="shared" si="3"/>
        <v>#DIV/0!</v>
      </c>
      <c r="I18" s="47"/>
    </row>
    <row r="19" spans="1:9" ht="18.75">
      <c r="A19" s="31" t="s">
        <v>109</v>
      </c>
      <c r="B19" s="26"/>
      <c r="C19" s="26"/>
      <c r="D19" s="26"/>
      <c r="E19" s="26">
        <f t="shared" si="0"/>
        <v>0</v>
      </c>
      <c r="F19" s="26" t="e">
        <f t="shared" si="1"/>
        <v>#DIV/0!</v>
      </c>
      <c r="G19" s="26">
        <f t="shared" si="2"/>
        <v>0</v>
      </c>
      <c r="H19" s="26" t="e">
        <f t="shared" si="3"/>
        <v>#DIV/0!</v>
      </c>
      <c r="I19" s="47"/>
    </row>
    <row r="20" spans="1:9" ht="18.75">
      <c r="A20" s="31" t="s">
        <v>110</v>
      </c>
      <c r="B20" s="26"/>
      <c r="C20" s="26"/>
      <c r="D20" s="26"/>
      <c r="E20" s="26">
        <f t="shared" si="0"/>
        <v>0</v>
      </c>
      <c r="F20" s="26" t="e">
        <f t="shared" si="1"/>
        <v>#DIV/0!</v>
      </c>
      <c r="G20" s="26">
        <f t="shared" si="2"/>
        <v>0</v>
      </c>
      <c r="H20" s="26" t="e">
        <f t="shared" si="3"/>
        <v>#DIV/0!</v>
      </c>
      <c r="I20" s="47"/>
    </row>
    <row r="21" spans="1:9" ht="18.75">
      <c r="A21" s="31" t="s">
        <v>111</v>
      </c>
      <c r="B21" s="26"/>
      <c r="C21" s="26"/>
      <c r="D21" s="26"/>
      <c r="E21" s="26">
        <f t="shared" si="0"/>
        <v>0</v>
      </c>
      <c r="F21" s="26" t="e">
        <f t="shared" si="1"/>
        <v>#DIV/0!</v>
      </c>
      <c r="G21" s="26">
        <f t="shared" si="2"/>
        <v>0</v>
      </c>
      <c r="H21" s="26" t="e">
        <f t="shared" si="3"/>
        <v>#DIV/0!</v>
      </c>
      <c r="I21" s="47"/>
    </row>
    <row r="22" spans="1:9" ht="18.75">
      <c r="A22" s="31" t="s">
        <v>112</v>
      </c>
      <c r="B22" s="26"/>
      <c r="C22" s="26"/>
      <c r="D22" s="26"/>
      <c r="E22" s="26">
        <f t="shared" si="0"/>
        <v>0</v>
      </c>
      <c r="F22" s="26" t="e">
        <f t="shared" si="1"/>
        <v>#DIV/0!</v>
      </c>
      <c r="G22" s="26">
        <f t="shared" si="2"/>
        <v>0</v>
      </c>
      <c r="H22" s="26" t="e">
        <f t="shared" si="3"/>
        <v>#DIV/0!</v>
      </c>
      <c r="I22" s="47"/>
    </row>
    <row r="23" spans="1:9" ht="18.75">
      <c r="A23" s="31" t="s">
        <v>113</v>
      </c>
      <c r="B23" s="26"/>
      <c r="C23" s="26"/>
      <c r="D23" s="26"/>
      <c r="E23" s="26">
        <f t="shared" si="0"/>
        <v>0</v>
      </c>
      <c r="F23" s="26" t="e">
        <f t="shared" si="1"/>
        <v>#DIV/0!</v>
      </c>
      <c r="G23" s="26">
        <f t="shared" si="2"/>
        <v>0</v>
      </c>
      <c r="H23" s="26" t="e">
        <f t="shared" si="3"/>
        <v>#DIV/0!</v>
      </c>
      <c r="I23" s="47"/>
    </row>
    <row r="24" spans="1:9" ht="12.75">
      <c r="A24" s="2"/>
      <c r="B24" s="2"/>
      <c r="C24" s="2"/>
      <c r="D24" s="2"/>
      <c r="E24" s="2"/>
      <c r="F24" s="2"/>
      <c r="G24" s="2"/>
      <c r="H24" s="2"/>
      <c r="I24" s="47"/>
    </row>
    <row r="25" spans="1:9" ht="12.75">
      <c r="A25" s="2"/>
      <c r="B25" s="2"/>
      <c r="C25" s="2"/>
      <c r="D25" s="2"/>
      <c r="E25" s="2"/>
      <c r="F25" s="2"/>
      <c r="G25" s="2"/>
      <c r="I25" s="47"/>
    </row>
    <row r="26" spans="1:9" ht="12.75">
      <c r="A26" s="2"/>
      <c r="B26" s="2"/>
      <c r="C26" s="2"/>
      <c r="D26" s="2"/>
      <c r="E26" s="2"/>
      <c r="F26" s="2"/>
      <c r="G26" s="2"/>
      <c r="I26" s="47"/>
    </row>
    <row r="27" spans="1:9" ht="12.75">
      <c r="A27" s="2"/>
      <c r="B27" s="2"/>
      <c r="C27" s="2"/>
      <c r="D27" s="2"/>
      <c r="E27" s="2"/>
      <c r="F27" s="2"/>
      <c r="G27" s="2"/>
      <c r="I27" s="47"/>
    </row>
    <row r="28" spans="1:9" ht="12.75">
      <c r="A28" s="2"/>
      <c r="B28" s="2"/>
      <c r="C28" s="2"/>
      <c r="D28" s="2"/>
      <c r="E28" s="2"/>
      <c r="F28" s="2"/>
      <c r="G28" s="2"/>
      <c r="I28" s="47"/>
    </row>
    <row r="29" spans="1:9" ht="12.75">
      <c r="A29" s="2"/>
      <c r="B29" s="2"/>
      <c r="C29" s="2"/>
      <c r="D29" s="2"/>
      <c r="E29" s="2"/>
      <c r="F29" s="2"/>
      <c r="G29" s="2"/>
      <c r="I29" s="47"/>
    </row>
    <row r="30" spans="1:9" ht="12.75">
      <c r="A30" s="2"/>
      <c r="B30" s="2"/>
      <c r="C30" s="2"/>
      <c r="D30" s="2"/>
      <c r="E30" s="2"/>
      <c r="F30" s="2"/>
      <c r="G30" s="2"/>
      <c r="I30" s="47"/>
    </row>
    <row r="31" spans="1:9" ht="12.75">
      <c r="A31" s="2"/>
      <c r="B31" s="2"/>
      <c r="C31" s="2"/>
      <c r="D31" s="2"/>
      <c r="E31" s="2"/>
      <c r="F31" s="2"/>
      <c r="G31" s="2"/>
      <c r="I31" s="47"/>
    </row>
    <row r="32" spans="1:9" ht="12.75">
      <c r="A32" s="2"/>
      <c r="B32" s="2"/>
      <c r="C32" s="2"/>
      <c r="D32" s="2"/>
      <c r="E32" s="2"/>
      <c r="F32" s="2"/>
      <c r="G32" s="2"/>
      <c r="I32" s="47"/>
    </row>
    <row r="33" spans="1:9" ht="12.75">
      <c r="A33" s="2"/>
      <c r="B33" s="2"/>
      <c r="C33" s="2"/>
      <c r="D33" s="2"/>
      <c r="E33" s="2"/>
      <c r="F33" s="2"/>
      <c r="G33" s="2"/>
      <c r="I33" s="47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8">
    <mergeCell ref="I1:I33"/>
    <mergeCell ref="A4:H4"/>
    <mergeCell ref="A5:A7"/>
    <mergeCell ref="B5:B7"/>
    <mergeCell ref="C5:C7"/>
    <mergeCell ref="D5:D7"/>
    <mergeCell ref="E5:F6"/>
    <mergeCell ref="G5:H6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B1">
      <selection activeCell="J19" sqref="J19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2.421875" style="6" customWidth="1"/>
    <col min="8" max="8" width="15.00390625" style="6" customWidth="1"/>
    <col min="9" max="9" width="17.00390625" style="6" customWidth="1"/>
    <col min="10" max="10" width="18.28125" style="6" customWidth="1"/>
  </cols>
  <sheetData>
    <row r="1" spans="1:11" ht="18.75">
      <c r="A1" s="15"/>
      <c r="B1" s="15"/>
      <c r="C1" s="15"/>
      <c r="D1" s="15"/>
      <c r="E1" s="15"/>
      <c r="F1" s="15"/>
      <c r="G1" s="15"/>
      <c r="H1" s="15"/>
      <c r="I1" s="6" t="s">
        <v>20</v>
      </c>
      <c r="J1" s="15"/>
      <c r="K1" s="51">
        <v>21</v>
      </c>
    </row>
    <row r="2" spans="1:11" ht="18.75">
      <c r="A2" s="15"/>
      <c r="B2" s="15"/>
      <c r="C2" s="15"/>
      <c r="D2" s="15"/>
      <c r="E2" s="15"/>
      <c r="F2" s="15"/>
      <c r="G2" s="15"/>
      <c r="H2" s="15"/>
      <c r="I2" s="7" t="s">
        <v>14</v>
      </c>
      <c r="J2" s="15"/>
      <c r="K2" s="51"/>
    </row>
    <row r="3" spans="1:11" ht="18.75">
      <c r="A3" s="15"/>
      <c r="B3" s="15"/>
      <c r="C3" s="15"/>
      <c r="D3" s="15"/>
      <c r="E3" s="15"/>
      <c r="F3" s="15"/>
      <c r="J3" s="15"/>
      <c r="K3" s="51"/>
    </row>
    <row r="4" spans="1:11" ht="18.75">
      <c r="A4" s="15"/>
      <c r="B4" s="15"/>
      <c r="C4" s="15"/>
      <c r="D4" s="15"/>
      <c r="E4" s="15"/>
      <c r="F4" s="15"/>
      <c r="H4" s="7"/>
      <c r="I4" s="8"/>
      <c r="J4" s="15"/>
      <c r="K4" s="51"/>
    </row>
    <row r="5" spans="1:11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51"/>
    </row>
    <row r="6" spans="1:11" ht="18.75">
      <c r="A6" s="52" t="s">
        <v>21</v>
      </c>
      <c r="B6" s="53"/>
      <c r="C6" s="53"/>
      <c r="D6" s="53"/>
      <c r="E6" s="53"/>
      <c r="F6" s="53"/>
      <c r="G6" s="53"/>
      <c r="H6" s="53"/>
      <c r="I6" s="53"/>
      <c r="J6" s="54"/>
      <c r="K6" s="51"/>
    </row>
    <row r="7" spans="1:11" ht="43.5" customHeight="1">
      <c r="A7" s="50" t="s">
        <v>22</v>
      </c>
      <c r="B7" s="48" t="s">
        <v>116</v>
      </c>
      <c r="C7" s="48"/>
      <c r="D7" s="48" t="s">
        <v>117</v>
      </c>
      <c r="E7" s="48"/>
      <c r="F7" s="48" t="s">
        <v>120</v>
      </c>
      <c r="G7" s="48" t="s">
        <v>121</v>
      </c>
      <c r="H7" s="48"/>
      <c r="I7" s="48" t="s">
        <v>24</v>
      </c>
      <c r="J7" s="48"/>
      <c r="K7" s="51"/>
    </row>
    <row r="8" spans="1:11" ht="122.25" customHeight="1">
      <c r="A8" s="50"/>
      <c r="B8" s="13" t="s">
        <v>16</v>
      </c>
      <c r="C8" s="14" t="s">
        <v>23</v>
      </c>
      <c r="D8" s="13" t="s">
        <v>16</v>
      </c>
      <c r="E8" s="14" t="s">
        <v>23</v>
      </c>
      <c r="F8" s="48"/>
      <c r="G8" s="13" t="s">
        <v>16</v>
      </c>
      <c r="H8" s="14" t="s">
        <v>23</v>
      </c>
      <c r="I8" s="14" t="s">
        <v>122</v>
      </c>
      <c r="J8" s="14" t="s">
        <v>123</v>
      </c>
      <c r="K8" s="51"/>
    </row>
    <row r="9" spans="1:11" ht="13.5" customHeight="1">
      <c r="A9" s="24">
        <v>1</v>
      </c>
      <c r="B9" s="24">
        <v>2</v>
      </c>
      <c r="C9" s="25">
        <v>3</v>
      </c>
      <c r="D9" s="24">
        <v>4</v>
      </c>
      <c r="E9" s="25">
        <v>5</v>
      </c>
      <c r="F9" s="25">
        <v>6</v>
      </c>
      <c r="G9" s="24">
        <v>7</v>
      </c>
      <c r="H9" s="25">
        <v>8</v>
      </c>
      <c r="I9" s="25" t="s">
        <v>64</v>
      </c>
      <c r="J9" s="25" t="s">
        <v>65</v>
      </c>
      <c r="K9" s="51"/>
    </row>
    <row r="10" spans="1:11" ht="18.75">
      <c r="A10" s="11" t="s">
        <v>25</v>
      </c>
      <c r="B10" s="32">
        <f>'[1]I. Фін результат'!$C$166</f>
        <v>40481.1</v>
      </c>
      <c r="C10" s="32">
        <f>SUM(B10)/B15*100</f>
        <v>32.98719988004981</v>
      </c>
      <c r="D10" s="32">
        <f>'[1]I. Фін результат'!$D$166</f>
        <v>49238.7</v>
      </c>
      <c r="E10" s="32">
        <f>SUM(D10)/D15*100</f>
        <v>32.837752942070914</v>
      </c>
      <c r="F10" s="32">
        <v>14413.8</v>
      </c>
      <c r="G10" s="32">
        <f>'[1]I. Фін результат'!$F$166</f>
        <v>41352.23556541477</v>
      </c>
      <c r="H10" s="32">
        <f>SUM(G10)/G15*100</f>
        <v>27.91799139515557</v>
      </c>
      <c r="I10" s="32">
        <f aca="true" t="shared" si="0" ref="I10:I15">SUM(G10/B10)*100</f>
        <v>102.1519562596243</v>
      </c>
      <c r="J10" s="32">
        <f aca="true" t="shared" si="1" ref="J10:J15">SUM(G10/D10)*100</f>
        <v>83.98319932373269</v>
      </c>
      <c r="K10" s="51"/>
    </row>
    <row r="11" spans="1:11" ht="18.75">
      <c r="A11" s="11" t="s">
        <v>5</v>
      </c>
      <c r="B11" s="32">
        <f>'[1]I. Фін результат'!$C$169</f>
        <v>54163.1</v>
      </c>
      <c r="C11" s="32">
        <f>SUM(B11)/B15*100</f>
        <v>44.13637489651037</v>
      </c>
      <c r="D11" s="32">
        <f>'[1]I. Фін результат'!$D$169</f>
        <v>64807</v>
      </c>
      <c r="E11" s="32">
        <f>SUM(D11)/D15*100</f>
        <v>43.220398891863304</v>
      </c>
      <c r="F11" s="32">
        <v>24329.1</v>
      </c>
      <c r="G11" s="32">
        <f>'[1]I. Фін результат'!$F$169</f>
        <v>67788.74095059944</v>
      </c>
      <c r="H11" s="32">
        <f>SUM(G11)/G15*100</f>
        <v>45.76597759880465</v>
      </c>
      <c r="I11" s="32">
        <f t="shared" si="0"/>
        <v>125.15668591827176</v>
      </c>
      <c r="J11" s="32">
        <f t="shared" si="1"/>
        <v>104.60095506750729</v>
      </c>
      <c r="K11" s="51"/>
    </row>
    <row r="12" spans="1:11" ht="18.75">
      <c r="A12" s="12" t="s">
        <v>6</v>
      </c>
      <c r="B12" s="32">
        <f>'[1]I. Фін результат'!$C$170</f>
        <v>11803.5</v>
      </c>
      <c r="C12" s="32">
        <f>SUM(B12)/B15*100</f>
        <v>9.618424741031442</v>
      </c>
      <c r="D12" s="32">
        <f>'[1]I. Фін результат'!$D$170</f>
        <v>14463</v>
      </c>
      <c r="E12" s="32">
        <f>SUM(D12)/D15*100</f>
        <v>9.645510965991622</v>
      </c>
      <c r="F12" s="32">
        <v>5415.8</v>
      </c>
      <c r="G12" s="32">
        <f>'[1]I. Фін результат'!$F$170</f>
        <v>15129.233009131873</v>
      </c>
      <c r="H12" s="32">
        <f>SUM(G12)/G15*100</f>
        <v>10.214146615993497</v>
      </c>
      <c r="I12" s="32">
        <f t="shared" si="0"/>
        <v>128.17582080850488</v>
      </c>
      <c r="J12" s="32">
        <f t="shared" si="1"/>
        <v>104.60646483531684</v>
      </c>
      <c r="K12" s="51"/>
    </row>
    <row r="13" spans="1:11" ht="18.75">
      <c r="A13" s="11" t="s">
        <v>7</v>
      </c>
      <c r="B13" s="32">
        <f>'[1]I. Фін результат'!$C$171</f>
        <v>12590.7</v>
      </c>
      <c r="C13" s="32">
        <f>SUM(B13)/B15*100</f>
        <v>10.259897520812011</v>
      </c>
      <c r="D13" s="32">
        <f>'[1]I. Фін результат'!$D$171</f>
        <v>17575.4</v>
      </c>
      <c r="E13" s="32">
        <f>SUM(D13)/D15*100</f>
        <v>11.721199850078763</v>
      </c>
      <c r="F13" s="32">
        <v>7238</v>
      </c>
      <c r="G13" s="32">
        <f>'[1]I. Фін результат'!$F$171</f>
        <v>19726.85</v>
      </c>
      <c r="H13" s="32">
        <f>SUM(G13)/G15*100</f>
        <v>13.318119831328657</v>
      </c>
      <c r="I13" s="32">
        <f t="shared" si="0"/>
        <v>156.67794483229682</v>
      </c>
      <c r="J13" s="32">
        <f t="shared" si="1"/>
        <v>112.2412576669663</v>
      </c>
      <c r="K13" s="51"/>
    </row>
    <row r="14" spans="1:11" ht="18.75">
      <c r="A14" s="11" t="s">
        <v>4</v>
      </c>
      <c r="B14" s="32">
        <f>'[1]I. Фін результат'!$C$172</f>
        <v>3679.2</v>
      </c>
      <c r="C14" s="32">
        <f>SUM(B14)/B15*100</f>
        <v>2.9981029615963806</v>
      </c>
      <c r="D14" s="32">
        <f>'[1]I. Фін результат'!$D$172</f>
        <v>3861.3</v>
      </c>
      <c r="E14" s="32">
        <f>SUM(D14)/D15*100</f>
        <v>2.5751373499953987</v>
      </c>
      <c r="F14" s="32">
        <v>1691.9</v>
      </c>
      <c r="G14" s="32">
        <f>'[2]I. Фін результат'!$F$173</f>
        <v>4123.4227047529985</v>
      </c>
      <c r="H14" s="32">
        <f>SUM(G14)/G15*100</f>
        <v>2.7838320713708353</v>
      </c>
      <c r="I14" s="32">
        <f t="shared" si="0"/>
        <v>112.07389391044245</v>
      </c>
      <c r="J14" s="32">
        <f t="shared" si="1"/>
        <v>106.78845737842173</v>
      </c>
      <c r="K14" s="51"/>
    </row>
    <row r="15" spans="1:11" ht="18.75">
      <c r="A15" s="11" t="s">
        <v>26</v>
      </c>
      <c r="B15" s="32">
        <f>SUM(B10:B14)</f>
        <v>122717.59999999999</v>
      </c>
      <c r="C15" s="32">
        <v>100</v>
      </c>
      <c r="D15" s="32">
        <f>SUM(D10:D14)</f>
        <v>149945.4</v>
      </c>
      <c r="E15" s="32">
        <v>100</v>
      </c>
      <c r="F15" s="32">
        <f>SUM(F10:F14)</f>
        <v>53088.6</v>
      </c>
      <c r="G15" s="32">
        <f>SUM(G10:G14)-0.1</f>
        <v>148120.38222989909</v>
      </c>
      <c r="H15" s="32">
        <v>100</v>
      </c>
      <c r="I15" s="32">
        <f t="shared" si="0"/>
        <v>120.70019478045455</v>
      </c>
      <c r="J15" s="32">
        <f t="shared" si="1"/>
        <v>98.78287845435678</v>
      </c>
      <c r="K15" s="51"/>
    </row>
    <row r="16" spans="1:11" ht="18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51"/>
    </row>
    <row r="17" spans="1:11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51"/>
    </row>
    <row r="18" spans="1:11" ht="18.75">
      <c r="A18" s="15"/>
      <c r="B18" s="15"/>
      <c r="C18" s="15"/>
      <c r="D18" s="15"/>
      <c r="E18" s="15"/>
      <c r="F18" s="15"/>
      <c r="G18" s="15"/>
      <c r="H18" s="15"/>
      <c r="K18" s="51"/>
    </row>
    <row r="19" spans="1:11" ht="18.75">
      <c r="A19" s="15"/>
      <c r="B19" s="15"/>
      <c r="C19" s="15"/>
      <c r="D19" s="15"/>
      <c r="E19" s="15"/>
      <c r="F19" s="15"/>
      <c r="G19" s="15"/>
      <c r="H19" s="15"/>
      <c r="K19" s="51"/>
    </row>
    <row r="20" spans="1:11" ht="18.75">
      <c r="A20" s="15"/>
      <c r="B20" s="15"/>
      <c r="C20" s="15"/>
      <c r="D20" s="15"/>
      <c r="E20" s="15"/>
      <c r="F20" s="15"/>
      <c r="G20" s="15"/>
      <c r="H20" s="15"/>
      <c r="K20" s="51"/>
    </row>
    <row r="21" spans="1:11" ht="18.75">
      <c r="A21" s="15"/>
      <c r="B21" s="15"/>
      <c r="C21" s="15"/>
      <c r="D21" s="15"/>
      <c r="E21" s="15"/>
      <c r="F21" s="15"/>
      <c r="G21" s="15"/>
      <c r="H21" s="15"/>
      <c r="K21" s="51"/>
    </row>
    <row r="22" spans="1:11" ht="18.75">
      <c r="A22" s="15"/>
      <c r="B22" s="15"/>
      <c r="C22" s="15"/>
      <c r="D22" s="15"/>
      <c r="E22" s="15"/>
      <c r="F22" s="15"/>
      <c r="G22" s="15"/>
      <c r="H22" s="15"/>
      <c r="K22" s="51"/>
    </row>
    <row r="23" spans="1:11" ht="18.75">
      <c r="A23" s="15"/>
      <c r="B23" s="15"/>
      <c r="C23" s="15"/>
      <c r="D23" s="15"/>
      <c r="E23" s="15"/>
      <c r="F23" s="15"/>
      <c r="G23" s="15"/>
      <c r="H23" s="15"/>
      <c r="K23" s="51"/>
    </row>
    <row r="24" spans="1:11" ht="18.75">
      <c r="A24" s="15"/>
      <c r="B24" s="15"/>
      <c r="C24" s="15"/>
      <c r="D24" s="15"/>
      <c r="E24" s="15"/>
      <c r="F24" s="15"/>
      <c r="G24" s="15"/>
      <c r="H24" s="15"/>
      <c r="K24" s="51"/>
    </row>
    <row r="25" spans="1:11" ht="18.75">
      <c r="A25" s="15"/>
      <c r="B25" s="15"/>
      <c r="C25" s="15"/>
      <c r="D25" s="15"/>
      <c r="E25" s="15"/>
      <c r="F25" s="15"/>
      <c r="G25" s="15"/>
      <c r="H25" s="15"/>
      <c r="K25" s="51"/>
    </row>
    <row r="26" spans="1:11" ht="18.75">
      <c r="A26" s="15"/>
      <c r="B26" s="15"/>
      <c r="C26" s="15"/>
      <c r="D26" s="15"/>
      <c r="E26" s="15"/>
      <c r="F26" s="15"/>
      <c r="G26" s="15"/>
      <c r="H26" s="15"/>
      <c r="K26" s="51"/>
    </row>
    <row r="27" spans="1:11" ht="18.75">
      <c r="A27" s="15"/>
      <c r="B27" s="15"/>
      <c r="C27" s="15"/>
      <c r="D27" s="15"/>
      <c r="E27" s="15"/>
      <c r="F27" s="15"/>
      <c r="G27" s="15"/>
      <c r="H27" s="15"/>
      <c r="K27" s="51"/>
    </row>
    <row r="28" spans="1:11" ht="18.75">
      <c r="A28" s="15"/>
      <c r="B28" s="15"/>
      <c r="C28" s="15"/>
      <c r="D28" s="15"/>
      <c r="E28" s="15"/>
      <c r="F28" s="15"/>
      <c r="G28" s="15"/>
      <c r="H28" s="15"/>
      <c r="K28" s="51"/>
    </row>
    <row r="29" spans="1:11" ht="18.75">
      <c r="A29" s="15"/>
      <c r="B29" s="15"/>
      <c r="C29" s="15"/>
      <c r="D29" s="15"/>
      <c r="E29" s="15"/>
      <c r="F29" s="15"/>
      <c r="G29" s="15"/>
      <c r="H29" s="15"/>
      <c r="K29" s="51"/>
    </row>
    <row r="30" ht="18.75">
      <c r="K30" s="51"/>
    </row>
  </sheetData>
  <sheetProtection/>
  <mergeCells count="8">
    <mergeCell ref="K1:K30"/>
    <mergeCell ref="A6:J6"/>
    <mergeCell ref="A7:A8"/>
    <mergeCell ref="I7:J7"/>
    <mergeCell ref="B7:C7"/>
    <mergeCell ref="D7:E7"/>
    <mergeCell ref="F7:F8"/>
    <mergeCell ref="G7:H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2.421875" style="6" customWidth="1"/>
    <col min="7" max="7" width="15.00390625" style="6" customWidth="1"/>
    <col min="8" max="8" width="17.00390625" style="6" customWidth="1"/>
    <col min="9" max="9" width="18.28125" style="6" customWidth="1"/>
  </cols>
  <sheetData>
    <row r="1" spans="1:10" ht="18.75">
      <c r="A1" s="15"/>
      <c r="B1" s="15"/>
      <c r="C1" s="15"/>
      <c r="D1" s="15"/>
      <c r="E1" s="15"/>
      <c r="F1" s="15"/>
      <c r="G1" s="15"/>
      <c r="H1" s="6" t="s">
        <v>20</v>
      </c>
      <c r="I1" s="15"/>
      <c r="J1" s="47"/>
    </row>
    <row r="2" spans="1:10" ht="18.75">
      <c r="A2" s="15"/>
      <c r="B2" s="15"/>
      <c r="C2" s="15"/>
      <c r="D2" s="15"/>
      <c r="E2" s="15"/>
      <c r="F2" s="15"/>
      <c r="G2" s="15"/>
      <c r="H2" s="7" t="s">
        <v>14</v>
      </c>
      <c r="I2" s="15"/>
      <c r="J2" s="47"/>
    </row>
    <row r="3" spans="1:10" ht="18.75">
      <c r="A3" s="15"/>
      <c r="B3" s="15"/>
      <c r="C3" s="15"/>
      <c r="D3" s="15"/>
      <c r="E3" s="15"/>
      <c r="I3" s="15"/>
      <c r="J3" s="47"/>
    </row>
    <row r="4" spans="1:10" ht="18.75">
      <c r="A4" s="15"/>
      <c r="B4" s="15"/>
      <c r="C4" s="15"/>
      <c r="D4" s="15"/>
      <c r="E4" s="15"/>
      <c r="G4" s="7"/>
      <c r="H4" s="8"/>
      <c r="I4" s="15"/>
      <c r="J4" s="47"/>
    </row>
    <row r="5" spans="1:10" ht="18.75">
      <c r="A5" s="15"/>
      <c r="B5" s="15"/>
      <c r="C5" s="15"/>
      <c r="D5" s="15"/>
      <c r="E5" s="15"/>
      <c r="F5" s="15"/>
      <c r="G5" s="15"/>
      <c r="H5" s="15"/>
      <c r="I5" s="15"/>
      <c r="J5" s="47"/>
    </row>
    <row r="6" spans="1:10" ht="18.75">
      <c r="A6" s="52" t="s">
        <v>21</v>
      </c>
      <c r="B6" s="53"/>
      <c r="C6" s="53"/>
      <c r="D6" s="53"/>
      <c r="E6" s="53"/>
      <c r="F6" s="53"/>
      <c r="G6" s="53"/>
      <c r="H6" s="53"/>
      <c r="I6" s="54"/>
      <c r="J6" s="47"/>
    </row>
    <row r="7" spans="1:10" ht="57.75" customHeight="1">
      <c r="A7" s="50" t="s">
        <v>22</v>
      </c>
      <c r="B7" s="48" t="s">
        <v>91</v>
      </c>
      <c r="C7" s="48"/>
      <c r="D7" s="48" t="s">
        <v>69</v>
      </c>
      <c r="E7" s="48"/>
      <c r="F7" s="48" t="s">
        <v>70</v>
      </c>
      <c r="G7" s="48"/>
      <c r="H7" s="48" t="s">
        <v>24</v>
      </c>
      <c r="I7" s="48"/>
      <c r="J7" s="47"/>
    </row>
    <row r="8" spans="1:10" ht="168" customHeight="1">
      <c r="A8" s="50"/>
      <c r="B8" s="13" t="s">
        <v>16</v>
      </c>
      <c r="C8" s="14" t="s">
        <v>23</v>
      </c>
      <c r="D8" s="13" t="s">
        <v>16</v>
      </c>
      <c r="E8" s="14" t="s">
        <v>23</v>
      </c>
      <c r="F8" s="13" t="s">
        <v>16</v>
      </c>
      <c r="G8" s="14" t="s">
        <v>23</v>
      </c>
      <c r="H8" s="29" t="s">
        <v>75</v>
      </c>
      <c r="I8" s="29" t="s">
        <v>77</v>
      </c>
      <c r="J8" s="47"/>
    </row>
    <row r="9" spans="1:10" ht="13.5" customHeight="1">
      <c r="A9" s="24">
        <v>1</v>
      </c>
      <c r="B9" s="24">
        <v>2</v>
      </c>
      <c r="C9" s="25">
        <v>3</v>
      </c>
      <c r="D9" s="24">
        <v>4</v>
      </c>
      <c r="E9" s="25">
        <v>5</v>
      </c>
      <c r="F9" s="24">
        <v>6</v>
      </c>
      <c r="G9" s="25">
        <v>7</v>
      </c>
      <c r="H9" s="25" t="s">
        <v>76</v>
      </c>
      <c r="I9" s="25" t="s">
        <v>78</v>
      </c>
      <c r="J9" s="47"/>
    </row>
    <row r="10" spans="1:10" ht="18.75">
      <c r="A10" s="11" t="s">
        <v>25</v>
      </c>
      <c r="B10" s="26"/>
      <c r="C10" s="26" t="e">
        <f>SUM(B10)/B15*100</f>
        <v>#DIV/0!</v>
      </c>
      <c r="D10" s="26"/>
      <c r="E10" s="26" t="e">
        <f>SUM(D10)/D15*100</f>
        <v>#DIV/0!</v>
      </c>
      <c r="F10" s="26"/>
      <c r="G10" s="26" t="e">
        <f>SUM(F10)/F15*100</f>
        <v>#DIV/0!</v>
      </c>
      <c r="H10" s="26" t="e">
        <f aca="true" t="shared" si="0" ref="H10:H15">SUM(F10)/D10*100</f>
        <v>#DIV/0!</v>
      </c>
      <c r="I10" s="26" t="e">
        <f aca="true" t="shared" si="1" ref="I10:I15">SUM(F10)/B10*100</f>
        <v>#DIV/0!</v>
      </c>
      <c r="J10" s="47"/>
    </row>
    <row r="11" spans="1:10" ht="18.75">
      <c r="A11" s="11" t="s">
        <v>5</v>
      </c>
      <c r="B11" s="26"/>
      <c r="C11" s="26" t="e">
        <f>SUM(B11)/B15*100</f>
        <v>#DIV/0!</v>
      </c>
      <c r="D11" s="26"/>
      <c r="E11" s="26" t="e">
        <f>SUM(D11)/D15*100</f>
        <v>#DIV/0!</v>
      </c>
      <c r="F11" s="26"/>
      <c r="G11" s="26" t="e">
        <f>SUM(F11)/F15*100</f>
        <v>#DIV/0!</v>
      </c>
      <c r="H11" s="26" t="e">
        <f t="shared" si="0"/>
        <v>#DIV/0!</v>
      </c>
      <c r="I11" s="26" t="e">
        <f t="shared" si="1"/>
        <v>#DIV/0!</v>
      </c>
      <c r="J11" s="47"/>
    </row>
    <row r="12" spans="1:10" ht="18.75">
      <c r="A12" s="12" t="s">
        <v>6</v>
      </c>
      <c r="B12" s="26"/>
      <c r="C12" s="26" t="e">
        <f>SUM(B12)/B15*100</f>
        <v>#DIV/0!</v>
      </c>
      <c r="D12" s="26"/>
      <c r="E12" s="26" t="e">
        <f>SUM(D12)/D15*100</f>
        <v>#DIV/0!</v>
      </c>
      <c r="F12" s="26"/>
      <c r="G12" s="26" t="e">
        <f>SUM(F12)/F15*100</f>
        <v>#DIV/0!</v>
      </c>
      <c r="H12" s="26" t="e">
        <f t="shared" si="0"/>
        <v>#DIV/0!</v>
      </c>
      <c r="I12" s="26" t="e">
        <f t="shared" si="1"/>
        <v>#DIV/0!</v>
      </c>
      <c r="J12" s="47"/>
    </row>
    <row r="13" spans="1:10" ht="18.75">
      <c r="A13" s="11" t="s">
        <v>7</v>
      </c>
      <c r="B13" s="26"/>
      <c r="C13" s="26" t="e">
        <f>SUM(B13)/B15*100</f>
        <v>#DIV/0!</v>
      </c>
      <c r="D13" s="26"/>
      <c r="E13" s="26" t="e">
        <f>SUM(D13)/D15*100</f>
        <v>#DIV/0!</v>
      </c>
      <c r="F13" s="26"/>
      <c r="G13" s="26" t="e">
        <f>SUM(F13)/F15*100</f>
        <v>#DIV/0!</v>
      </c>
      <c r="H13" s="26" t="e">
        <f t="shared" si="0"/>
        <v>#DIV/0!</v>
      </c>
      <c r="I13" s="26" t="e">
        <f t="shared" si="1"/>
        <v>#DIV/0!</v>
      </c>
      <c r="J13" s="47"/>
    </row>
    <row r="14" spans="1:10" ht="18.75">
      <c r="A14" s="11" t="s">
        <v>4</v>
      </c>
      <c r="B14" s="26"/>
      <c r="C14" s="26" t="e">
        <f>SUM(B14)/B15*100</f>
        <v>#DIV/0!</v>
      </c>
      <c r="D14" s="26"/>
      <c r="E14" s="26" t="e">
        <f>SUM(D14)/D15*100</f>
        <v>#DIV/0!</v>
      </c>
      <c r="F14" s="26"/>
      <c r="G14" s="26" t="e">
        <f>SUM(F14)/F15*100</f>
        <v>#DIV/0!</v>
      </c>
      <c r="H14" s="26" t="e">
        <f t="shared" si="0"/>
        <v>#DIV/0!</v>
      </c>
      <c r="I14" s="26" t="e">
        <f t="shared" si="1"/>
        <v>#DIV/0!</v>
      </c>
      <c r="J14" s="47"/>
    </row>
    <row r="15" spans="1:10" ht="18.75">
      <c r="A15" s="11" t="s">
        <v>26</v>
      </c>
      <c r="B15" s="26">
        <f>SUM(B10:B14)</f>
        <v>0</v>
      </c>
      <c r="C15" s="26">
        <v>100</v>
      </c>
      <c r="D15" s="26">
        <f>SUM(D10:D14)</f>
        <v>0</v>
      </c>
      <c r="E15" s="26">
        <v>100</v>
      </c>
      <c r="F15" s="26">
        <f>SUM(F10:F14)</f>
        <v>0</v>
      </c>
      <c r="G15" s="26">
        <v>100</v>
      </c>
      <c r="H15" s="26" t="e">
        <f t="shared" si="0"/>
        <v>#DIV/0!</v>
      </c>
      <c r="I15" s="26" t="e">
        <f t="shared" si="1"/>
        <v>#DIV/0!</v>
      </c>
      <c r="J15" s="47"/>
    </row>
    <row r="16" spans="1:10" ht="18.75">
      <c r="A16" s="15"/>
      <c r="B16" s="15"/>
      <c r="C16" s="15"/>
      <c r="D16" s="15"/>
      <c r="E16" s="15"/>
      <c r="F16" s="15"/>
      <c r="G16" s="15"/>
      <c r="H16" s="15"/>
      <c r="I16" s="15"/>
      <c r="J16" s="47"/>
    </row>
    <row r="17" spans="1:10" ht="18.75">
      <c r="A17" s="15"/>
      <c r="B17" s="15"/>
      <c r="C17" s="15"/>
      <c r="D17" s="15"/>
      <c r="E17" s="15"/>
      <c r="F17" s="15"/>
      <c r="G17" s="15"/>
      <c r="H17" s="15"/>
      <c r="I17" s="15"/>
      <c r="J17" s="47"/>
    </row>
    <row r="18" spans="1:10" ht="18.75">
      <c r="A18" s="15"/>
      <c r="B18" s="15"/>
      <c r="C18" s="15"/>
      <c r="D18" s="15"/>
      <c r="E18" s="15"/>
      <c r="F18" s="15"/>
      <c r="G18" s="15"/>
      <c r="J18" s="47"/>
    </row>
    <row r="19" spans="1:10" ht="18.75">
      <c r="A19" s="15"/>
      <c r="B19" s="15"/>
      <c r="C19" s="15"/>
      <c r="D19" s="15"/>
      <c r="E19" s="15"/>
      <c r="F19" s="15"/>
      <c r="G19" s="15"/>
      <c r="J19" s="47"/>
    </row>
    <row r="20" spans="1:10" ht="18.75">
      <c r="A20" s="15"/>
      <c r="B20" s="15"/>
      <c r="C20" s="15"/>
      <c r="D20" s="15"/>
      <c r="E20" s="15"/>
      <c r="F20" s="15"/>
      <c r="G20" s="15"/>
      <c r="J20" s="47"/>
    </row>
    <row r="21" spans="1:10" ht="18.75">
      <c r="A21" s="15"/>
      <c r="B21" s="15"/>
      <c r="C21" s="15"/>
      <c r="D21" s="15"/>
      <c r="E21" s="15"/>
      <c r="F21" s="15"/>
      <c r="G21" s="15"/>
      <c r="J21" s="47"/>
    </row>
    <row r="22" spans="1:10" ht="18.75">
      <c r="A22" s="15"/>
      <c r="B22" s="15"/>
      <c r="C22" s="15"/>
      <c r="D22" s="15"/>
      <c r="E22" s="15"/>
      <c r="F22" s="15"/>
      <c r="G22" s="15"/>
      <c r="J22" s="47"/>
    </row>
    <row r="23" spans="1:10" ht="18.75">
      <c r="A23" s="15"/>
      <c r="B23" s="15"/>
      <c r="C23" s="15"/>
      <c r="D23" s="15"/>
      <c r="E23" s="15"/>
      <c r="F23" s="15"/>
      <c r="G23" s="15"/>
      <c r="J23" s="47"/>
    </row>
    <row r="24" spans="1:10" ht="18.75">
      <c r="A24" s="15"/>
      <c r="B24" s="15"/>
      <c r="C24" s="15"/>
      <c r="D24" s="15"/>
      <c r="E24" s="15"/>
      <c r="F24" s="15"/>
      <c r="G24" s="15"/>
      <c r="J24" s="47"/>
    </row>
    <row r="25" spans="1:10" ht="18.75">
      <c r="A25" s="15"/>
      <c r="B25" s="15"/>
      <c r="C25" s="15"/>
      <c r="D25" s="15"/>
      <c r="E25" s="15"/>
      <c r="F25" s="15"/>
      <c r="G25" s="15"/>
      <c r="J25" s="47"/>
    </row>
    <row r="26" spans="1:10" ht="18.75">
      <c r="A26" s="15"/>
      <c r="B26" s="15"/>
      <c r="C26" s="15"/>
      <c r="D26" s="15"/>
      <c r="E26" s="15"/>
      <c r="F26" s="15"/>
      <c r="G26" s="15"/>
      <c r="J26" s="47"/>
    </row>
    <row r="27" spans="1:10" ht="18.75">
      <c r="A27" s="15"/>
      <c r="B27" s="15"/>
      <c r="C27" s="15"/>
      <c r="D27" s="15"/>
      <c r="E27" s="15"/>
      <c r="F27" s="15"/>
      <c r="G27" s="15"/>
      <c r="J27" s="47"/>
    </row>
    <row r="28" spans="1:10" ht="18.75">
      <c r="A28" s="15"/>
      <c r="B28" s="15"/>
      <c r="C28" s="15"/>
      <c r="D28" s="15"/>
      <c r="E28" s="15"/>
      <c r="F28" s="15"/>
      <c r="G28" s="15"/>
      <c r="J28" s="47"/>
    </row>
    <row r="29" spans="1:10" ht="18.75">
      <c r="A29" s="15"/>
      <c r="B29" s="15"/>
      <c r="C29" s="15"/>
      <c r="D29" s="15"/>
      <c r="E29" s="15"/>
      <c r="F29" s="15"/>
      <c r="G29" s="15"/>
      <c r="J29" s="47"/>
    </row>
    <row r="30" ht="18.75">
      <c r="J30" s="47"/>
    </row>
  </sheetData>
  <sheetProtection/>
  <mergeCells count="7">
    <mergeCell ref="J1:J30"/>
    <mergeCell ref="A6:I6"/>
    <mergeCell ref="A7:A8"/>
    <mergeCell ref="B7:C7"/>
    <mergeCell ref="D7:E7"/>
    <mergeCell ref="F7:G7"/>
    <mergeCell ref="H7:I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11" sqref="E11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6" t="s">
        <v>8</v>
      </c>
    </row>
    <row r="2" spans="1:7" ht="18.75">
      <c r="A2" s="6"/>
      <c r="B2" s="6"/>
      <c r="C2" s="6"/>
      <c r="D2" s="6"/>
      <c r="E2" s="16" t="s">
        <v>14</v>
      </c>
      <c r="F2" s="1"/>
      <c r="G2" s="1"/>
    </row>
    <row r="3" spans="1:7" ht="18.75">
      <c r="A3" s="6"/>
      <c r="B3" s="6"/>
      <c r="C3" s="6"/>
      <c r="D3" s="6"/>
      <c r="E3" s="17"/>
      <c r="F3" s="1"/>
      <c r="G3" s="1"/>
    </row>
    <row r="4" spans="1:7" ht="18.75">
      <c r="A4" s="6"/>
      <c r="B4" s="6"/>
      <c r="C4" s="6"/>
      <c r="D4" s="6"/>
      <c r="E4" s="17"/>
      <c r="F4" s="1"/>
      <c r="G4" s="1"/>
    </row>
    <row r="5" spans="1:5" ht="18.75">
      <c r="A5" s="49" t="s">
        <v>27</v>
      </c>
      <c r="B5" s="49"/>
      <c r="C5" s="49"/>
      <c r="D5" s="49"/>
      <c r="E5" s="49"/>
    </row>
    <row r="6" spans="1:5" ht="18.75">
      <c r="A6" s="9" t="s">
        <v>28</v>
      </c>
      <c r="B6" s="11"/>
      <c r="C6" s="11"/>
      <c r="D6" s="11"/>
      <c r="E6" s="9" t="s">
        <v>22</v>
      </c>
    </row>
    <row r="7" spans="1:5" ht="37.5">
      <c r="A7" s="12" t="s">
        <v>131</v>
      </c>
      <c r="B7" s="11"/>
      <c r="C7" s="11"/>
      <c r="D7" s="11"/>
      <c r="E7" s="32">
        <f>'[2]I. Фін результат'!$F$7</f>
        <v>93703.21</v>
      </c>
    </row>
    <row r="8" spans="1:5" ht="37.5">
      <c r="A8" s="12" t="s">
        <v>132</v>
      </c>
      <c r="B8" s="11"/>
      <c r="C8" s="11"/>
      <c r="D8" s="11"/>
      <c r="E8" s="32">
        <f>'[1]I. Фін результат'!$E$7</f>
        <v>60060.399999999994</v>
      </c>
    </row>
    <row r="9" spans="1:5" ht="37.5">
      <c r="A9" s="12" t="s">
        <v>29</v>
      </c>
      <c r="B9" s="11"/>
      <c r="C9" s="11"/>
      <c r="D9" s="11"/>
      <c r="E9" s="32">
        <f>E7/E8*100</f>
        <v>156.01496160531732</v>
      </c>
    </row>
    <row r="10" spans="1:5" ht="18.75">
      <c r="A10" s="12" t="s">
        <v>133</v>
      </c>
      <c r="B10" s="11"/>
      <c r="C10" s="11"/>
      <c r="D10" s="11"/>
      <c r="E10" s="32">
        <v>67124.2</v>
      </c>
    </row>
    <row r="11" spans="1:5" ht="18.75">
      <c r="A11" s="12" t="s">
        <v>134</v>
      </c>
      <c r="B11" s="11"/>
      <c r="C11" s="11"/>
      <c r="D11" s="11"/>
      <c r="E11" s="32">
        <v>55337.8</v>
      </c>
    </row>
    <row r="12" spans="1:5" ht="18.75">
      <c r="A12" s="12" t="s">
        <v>30</v>
      </c>
      <c r="B12" s="11"/>
      <c r="C12" s="11"/>
      <c r="D12" s="11"/>
      <c r="E12" s="32">
        <f>E10/E11*100</f>
        <v>121.29900357441024</v>
      </c>
    </row>
    <row r="13" spans="1:5" ht="75">
      <c r="A13" s="12" t="s">
        <v>31</v>
      </c>
      <c r="B13" s="11"/>
      <c r="C13" s="11"/>
      <c r="D13" s="11"/>
      <c r="E13" s="32">
        <f>E9-E12</f>
        <v>34.71595803090709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6" t="s">
        <v>9</v>
      </c>
    </row>
    <row r="17" spans="1:6" ht="18.75">
      <c r="A17" s="6"/>
      <c r="B17" s="6"/>
      <c r="C17" s="6"/>
      <c r="D17" s="6"/>
      <c r="E17" s="16" t="s">
        <v>14</v>
      </c>
      <c r="F17" s="41">
        <v>22</v>
      </c>
    </row>
    <row r="18" spans="1:5" ht="18.75">
      <c r="A18" s="6"/>
      <c r="B18" s="6"/>
      <c r="C18" s="6"/>
      <c r="D18" s="6"/>
      <c r="E18" s="17"/>
    </row>
    <row r="19" spans="1:5" ht="7.5" customHeight="1">
      <c r="A19" s="6"/>
      <c r="B19" s="6"/>
      <c r="C19" s="6"/>
      <c r="D19" s="6"/>
      <c r="E19" s="17"/>
    </row>
    <row r="20" spans="1:5" ht="18.75">
      <c r="A20" s="49" t="s">
        <v>33</v>
      </c>
      <c r="B20" s="49"/>
      <c r="C20" s="49"/>
      <c r="D20" s="49"/>
      <c r="E20" s="49"/>
    </row>
    <row r="21" spans="1:5" ht="18.75">
      <c r="A21" s="9" t="s">
        <v>22</v>
      </c>
      <c r="B21" s="11"/>
      <c r="C21" s="11"/>
      <c r="D21" s="11"/>
      <c r="E21" s="10" t="s">
        <v>136</v>
      </c>
    </row>
    <row r="22" spans="1:5" ht="37.5">
      <c r="A22" s="12" t="s">
        <v>34</v>
      </c>
      <c r="B22" s="11"/>
      <c r="C22" s="11"/>
      <c r="D22" s="11"/>
      <c r="E22" s="35">
        <f>E23+E27</f>
        <v>11337.5</v>
      </c>
    </row>
    <row r="23" spans="1:5" ht="18.75">
      <c r="A23" s="12" t="s">
        <v>35</v>
      </c>
      <c r="B23" s="11"/>
      <c r="C23" s="11"/>
      <c r="D23" s="11"/>
      <c r="E23" s="35">
        <f>E24+E25+E26</f>
        <v>5367.5</v>
      </c>
    </row>
    <row r="24" spans="1:5" ht="18.75">
      <c r="A24" s="18" t="s">
        <v>36</v>
      </c>
      <c r="B24" s="11"/>
      <c r="C24" s="11"/>
      <c r="D24" s="11"/>
      <c r="E24" s="35">
        <v>5367.5</v>
      </c>
    </row>
    <row r="25" spans="1:5" ht="18.75">
      <c r="A25" s="18" t="s">
        <v>37</v>
      </c>
      <c r="B25" s="11"/>
      <c r="C25" s="11"/>
      <c r="D25" s="11"/>
      <c r="E25" s="35"/>
    </row>
    <row r="26" spans="1:5" ht="18.75">
      <c r="A26" s="18" t="s">
        <v>38</v>
      </c>
      <c r="B26" s="11"/>
      <c r="C26" s="11"/>
      <c r="D26" s="11"/>
      <c r="E26" s="35"/>
    </row>
    <row r="27" spans="1:5" ht="18.75">
      <c r="A27" s="18" t="s">
        <v>39</v>
      </c>
      <c r="B27" s="11"/>
      <c r="C27" s="11"/>
      <c r="D27" s="11"/>
      <c r="E27" s="35">
        <f>E28+E29+E30</f>
        <v>5970</v>
      </c>
    </row>
    <row r="28" spans="1:5" ht="18.75">
      <c r="A28" s="18" t="s">
        <v>36</v>
      </c>
      <c r="B28" s="11"/>
      <c r="C28" s="11"/>
      <c r="D28" s="11"/>
      <c r="E28" s="35">
        <v>5970</v>
      </c>
    </row>
    <row r="29" spans="1:5" ht="18.75">
      <c r="A29" s="18" t="s">
        <v>37</v>
      </c>
      <c r="B29" s="11"/>
      <c r="C29" s="11"/>
      <c r="D29" s="11"/>
      <c r="E29" s="35"/>
    </row>
    <row r="30" spans="1:5" ht="18.75">
      <c r="A30" s="18" t="s">
        <v>38</v>
      </c>
      <c r="B30" s="11"/>
      <c r="C30" s="11"/>
      <c r="D30" s="11"/>
      <c r="E30" s="35"/>
    </row>
    <row r="31" spans="1:5" ht="18.75">
      <c r="A31" s="19" t="s">
        <v>40</v>
      </c>
      <c r="B31" s="11"/>
      <c r="C31" s="11"/>
      <c r="D31" s="11"/>
      <c r="E31" s="35">
        <f>E32+E33</f>
        <v>5367.5</v>
      </c>
    </row>
    <row r="32" spans="1:5" ht="18.75">
      <c r="A32" s="20" t="s">
        <v>41</v>
      </c>
      <c r="B32" s="11"/>
      <c r="C32" s="11"/>
      <c r="D32" s="11"/>
      <c r="E32" s="35">
        <v>5367.5</v>
      </c>
    </row>
    <row r="33" spans="1:5" ht="18.75">
      <c r="A33" s="20" t="s">
        <v>66</v>
      </c>
      <c r="B33" s="11"/>
      <c r="C33" s="11"/>
      <c r="D33" s="11"/>
      <c r="E33" s="36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1" sqref="A11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6" t="s">
        <v>8</v>
      </c>
    </row>
    <row r="2" spans="1:7" ht="18.75">
      <c r="A2" s="6"/>
      <c r="B2" s="6"/>
      <c r="C2" s="6"/>
      <c r="D2" s="6"/>
      <c r="E2" s="16" t="s">
        <v>14</v>
      </c>
      <c r="F2" s="1"/>
      <c r="G2" s="1"/>
    </row>
    <row r="3" spans="1:7" ht="18.75">
      <c r="A3" s="6"/>
      <c r="B3" s="6"/>
      <c r="C3" s="6"/>
      <c r="D3" s="6"/>
      <c r="E3" s="17"/>
      <c r="F3" s="1"/>
      <c r="G3" s="1"/>
    </row>
    <row r="4" spans="1:7" ht="18.75">
      <c r="A4" s="6"/>
      <c r="B4" s="6"/>
      <c r="C4" s="6"/>
      <c r="D4" s="6"/>
      <c r="E4" s="17"/>
      <c r="F4" s="1"/>
      <c r="G4" s="1"/>
    </row>
    <row r="5" spans="1:5" ht="18.75">
      <c r="A5" s="49" t="s">
        <v>27</v>
      </c>
      <c r="B5" s="49"/>
      <c r="C5" s="49"/>
      <c r="D5" s="49"/>
      <c r="E5" s="49"/>
    </row>
    <row r="6" spans="1:5" ht="18.75">
      <c r="A6" s="9" t="s">
        <v>28</v>
      </c>
      <c r="B6" s="11"/>
      <c r="C6" s="11"/>
      <c r="D6" s="11"/>
      <c r="E6" s="9" t="s">
        <v>22</v>
      </c>
    </row>
    <row r="7" spans="1:5" ht="56.25">
      <c r="A7" s="12" t="s">
        <v>79</v>
      </c>
      <c r="B7" s="11"/>
      <c r="C7" s="11"/>
      <c r="D7" s="11"/>
      <c r="E7" s="26"/>
    </row>
    <row r="8" spans="1:5" ht="56.25">
      <c r="A8" s="12" t="s">
        <v>92</v>
      </c>
      <c r="B8" s="11"/>
      <c r="C8" s="11"/>
      <c r="D8" s="11"/>
      <c r="E8" s="26"/>
    </row>
    <row r="9" spans="1:5" ht="37.5">
      <c r="A9" s="12" t="s">
        <v>29</v>
      </c>
      <c r="B9" s="11"/>
      <c r="C9" s="11"/>
      <c r="D9" s="11"/>
      <c r="E9" s="26" t="e">
        <f>SUM(E8)/E7*100</f>
        <v>#DIV/0!</v>
      </c>
    </row>
    <row r="10" spans="1:5" ht="37.5">
      <c r="A10" s="12" t="s">
        <v>80</v>
      </c>
      <c r="B10" s="11"/>
      <c r="C10" s="11"/>
      <c r="D10" s="11"/>
      <c r="E10" s="26"/>
    </row>
    <row r="11" spans="1:5" ht="37.5">
      <c r="A11" s="12" t="s">
        <v>81</v>
      </c>
      <c r="B11" s="11"/>
      <c r="C11" s="11"/>
      <c r="D11" s="11"/>
      <c r="E11" s="26"/>
    </row>
    <row r="12" spans="1:5" ht="18.75">
      <c r="A12" s="12" t="s">
        <v>30</v>
      </c>
      <c r="B12" s="11"/>
      <c r="C12" s="11"/>
      <c r="D12" s="11"/>
      <c r="E12" s="26" t="e">
        <f>SUM(E11)/E10*100</f>
        <v>#DIV/0!</v>
      </c>
    </row>
    <row r="13" spans="1:5" ht="75">
      <c r="A13" s="12" t="s">
        <v>31</v>
      </c>
      <c r="B13" s="11"/>
      <c r="C13" s="11"/>
      <c r="D13" s="11"/>
      <c r="E13" s="26" t="e">
        <f>E9-E12</f>
        <v>#DIV/0!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6" t="s">
        <v>9</v>
      </c>
    </row>
    <row r="17" spans="1:5" ht="18.75">
      <c r="A17" s="6"/>
      <c r="B17" s="6"/>
      <c r="C17" s="6"/>
      <c r="D17" s="6"/>
      <c r="E17" s="16" t="s">
        <v>14</v>
      </c>
    </row>
    <row r="18" spans="1:5" ht="18.75">
      <c r="A18" s="6"/>
      <c r="B18" s="6"/>
      <c r="C18" s="6"/>
      <c r="D18" s="6"/>
      <c r="E18" s="17"/>
    </row>
    <row r="19" spans="1:5" ht="7.5" customHeight="1">
      <c r="A19" s="6"/>
      <c r="B19" s="6"/>
      <c r="C19" s="6"/>
      <c r="D19" s="6"/>
      <c r="E19" s="17"/>
    </row>
    <row r="20" spans="1:5" ht="18.75">
      <c r="A20" s="49" t="s">
        <v>33</v>
      </c>
      <c r="B20" s="49"/>
      <c r="C20" s="49"/>
      <c r="D20" s="49"/>
      <c r="E20" s="49"/>
    </row>
    <row r="21" spans="1:5" ht="18.75">
      <c r="A21" s="9" t="s">
        <v>22</v>
      </c>
      <c r="B21" s="11"/>
      <c r="C21" s="11"/>
      <c r="D21" s="11"/>
      <c r="E21" s="10" t="s">
        <v>82</v>
      </c>
    </row>
    <row r="22" spans="1:5" ht="37.5">
      <c r="A22" s="12" t="s">
        <v>34</v>
      </c>
      <c r="B22" s="11"/>
      <c r="C22" s="11"/>
      <c r="D22" s="11"/>
      <c r="E22" s="26"/>
    </row>
    <row r="23" spans="1:5" ht="18.75">
      <c r="A23" s="12" t="s">
        <v>35</v>
      </c>
      <c r="B23" s="11"/>
      <c r="C23" s="11"/>
      <c r="D23" s="11"/>
      <c r="E23" s="26"/>
    </row>
    <row r="24" spans="1:5" ht="18.75">
      <c r="A24" s="18" t="s">
        <v>36</v>
      </c>
      <c r="B24" s="11"/>
      <c r="C24" s="11"/>
      <c r="D24" s="11"/>
      <c r="E24" s="26"/>
    </row>
    <row r="25" spans="1:5" ht="18.75">
      <c r="A25" s="18" t="s">
        <v>37</v>
      </c>
      <c r="B25" s="11"/>
      <c r="C25" s="11"/>
      <c r="D25" s="11"/>
      <c r="E25" s="26"/>
    </row>
    <row r="26" spans="1:5" ht="18.75">
      <c r="A26" s="18" t="s">
        <v>38</v>
      </c>
      <c r="B26" s="11"/>
      <c r="C26" s="11"/>
      <c r="D26" s="11"/>
      <c r="E26" s="26"/>
    </row>
    <row r="27" spans="1:5" ht="18.75">
      <c r="A27" s="18" t="s">
        <v>39</v>
      </c>
      <c r="B27" s="11"/>
      <c r="C27" s="11"/>
      <c r="D27" s="11"/>
      <c r="E27" s="26"/>
    </row>
    <row r="28" spans="1:5" ht="18.75">
      <c r="A28" s="18" t="s">
        <v>36</v>
      </c>
      <c r="B28" s="11"/>
      <c r="C28" s="11"/>
      <c r="D28" s="11"/>
      <c r="E28" s="26"/>
    </row>
    <row r="29" spans="1:5" ht="18.75">
      <c r="A29" s="18" t="s">
        <v>37</v>
      </c>
      <c r="B29" s="11"/>
      <c r="C29" s="11"/>
      <c r="D29" s="11"/>
      <c r="E29" s="26"/>
    </row>
    <row r="30" spans="1:5" ht="18.75">
      <c r="A30" s="18" t="s">
        <v>38</v>
      </c>
      <c r="B30" s="11"/>
      <c r="C30" s="11"/>
      <c r="D30" s="11"/>
      <c r="E30" s="26"/>
    </row>
    <row r="31" spans="1:5" ht="18.75">
      <c r="A31" s="19" t="s">
        <v>40</v>
      </c>
      <c r="B31" s="11"/>
      <c r="C31" s="11"/>
      <c r="D31" s="11"/>
      <c r="E31" s="26"/>
    </row>
    <row r="32" spans="1:5" ht="18.75">
      <c r="A32" s="20" t="s">
        <v>41</v>
      </c>
      <c r="B32" s="11"/>
      <c r="C32" s="11"/>
      <c r="D32" s="11"/>
      <c r="E32" s="26"/>
    </row>
    <row r="33" spans="1:5" ht="18.75">
      <c r="A33" s="20" t="s">
        <v>66</v>
      </c>
      <c r="B33" s="11"/>
      <c r="C33" s="11"/>
      <c r="D33" s="11"/>
      <c r="E33" s="26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9" zoomScaleNormal="79" workbookViewId="0" topLeftCell="A1">
      <selection activeCell="R9" sqref="R9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4.8515625" style="0" customWidth="1"/>
    <col min="10" max="10" width="11.00390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6" t="s">
        <v>32</v>
      </c>
      <c r="M1" s="6"/>
    </row>
    <row r="2" spans="1:13" ht="18.75">
      <c r="A2" s="6"/>
      <c r="B2" s="6"/>
      <c r="C2" s="6"/>
      <c r="D2" s="6"/>
      <c r="E2" s="6"/>
      <c r="F2" s="6"/>
      <c r="G2" s="7"/>
      <c r="H2" s="7"/>
      <c r="I2" s="6"/>
      <c r="J2" s="6"/>
      <c r="L2" s="16" t="s">
        <v>14</v>
      </c>
      <c r="M2" s="7"/>
    </row>
    <row r="3" spans="1:13" ht="18.75">
      <c r="A3" s="6"/>
      <c r="B3" s="6"/>
      <c r="C3" s="6"/>
      <c r="D3" s="6"/>
      <c r="E3" s="6"/>
      <c r="F3" s="6"/>
      <c r="G3" s="7"/>
      <c r="H3" s="7"/>
      <c r="I3" s="6"/>
      <c r="J3" s="6"/>
      <c r="K3" s="8"/>
      <c r="L3" s="6"/>
      <c r="M3" s="17"/>
    </row>
    <row r="4" spans="1:13" ht="18.75">
      <c r="A4" s="49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33" customHeight="1">
      <c r="A5" s="56" t="s">
        <v>22</v>
      </c>
      <c r="B5" s="11"/>
      <c r="C5" s="11"/>
      <c r="D5" s="11"/>
      <c r="E5" s="11"/>
      <c r="F5" s="55" t="s">
        <v>116</v>
      </c>
      <c r="G5" s="55" t="s">
        <v>117</v>
      </c>
      <c r="H5" s="55" t="s">
        <v>124</v>
      </c>
      <c r="I5" s="55" t="s">
        <v>125</v>
      </c>
      <c r="J5" s="55"/>
      <c r="K5" s="55"/>
      <c r="L5" s="55" t="s">
        <v>46</v>
      </c>
      <c r="M5" s="55"/>
    </row>
    <row r="6" spans="1:13" ht="36.75" customHeight="1">
      <c r="A6" s="56"/>
      <c r="B6" s="11"/>
      <c r="C6" s="11"/>
      <c r="D6" s="11"/>
      <c r="E6" s="11"/>
      <c r="F6" s="55"/>
      <c r="G6" s="55"/>
      <c r="H6" s="55"/>
      <c r="I6" s="55" t="s">
        <v>93</v>
      </c>
      <c r="J6" s="55" t="s">
        <v>43</v>
      </c>
      <c r="K6" s="55"/>
      <c r="L6" s="55" t="s">
        <v>126</v>
      </c>
      <c r="M6" s="55" t="s">
        <v>127</v>
      </c>
    </row>
    <row r="7" spans="1:13" ht="73.5" customHeight="1">
      <c r="A7" s="56"/>
      <c r="B7" s="11"/>
      <c r="C7" s="11"/>
      <c r="D7" s="11"/>
      <c r="E7" s="11"/>
      <c r="F7" s="55"/>
      <c r="G7" s="55"/>
      <c r="H7" s="55"/>
      <c r="I7" s="55"/>
      <c r="J7" s="11" t="s">
        <v>44</v>
      </c>
      <c r="K7" s="11" t="s">
        <v>45</v>
      </c>
      <c r="L7" s="55"/>
      <c r="M7" s="55"/>
    </row>
    <row r="8" spans="1:13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>
        <v>4</v>
      </c>
      <c r="I8" s="10">
        <v>5</v>
      </c>
      <c r="J8" s="9">
        <v>6</v>
      </c>
      <c r="K8" s="9">
        <v>7</v>
      </c>
      <c r="L8" s="10" t="s">
        <v>59</v>
      </c>
      <c r="M8" s="10" t="s">
        <v>60</v>
      </c>
    </row>
    <row r="9" spans="1:13" ht="75">
      <c r="A9" s="12" t="s">
        <v>47</v>
      </c>
      <c r="B9" s="11"/>
      <c r="C9" s="11"/>
      <c r="D9" s="11"/>
      <c r="E9" s="11"/>
      <c r="F9" s="32">
        <f>'[1]I. Фін результат'!$C$7</f>
        <v>106340.4</v>
      </c>
      <c r="G9" s="32">
        <f>'[1]I. Фін результат'!$D$7</f>
        <v>142311.49999999997</v>
      </c>
      <c r="H9" s="32">
        <v>30765.1</v>
      </c>
      <c r="I9" s="32">
        <f>'[2]I. Фін результат'!$F$7</f>
        <v>93703.21</v>
      </c>
      <c r="J9" s="26"/>
      <c r="K9" s="26"/>
      <c r="L9" s="26">
        <f>I9/F9*100</f>
        <v>88.1162850619332</v>
      </c>
      <c r="M9" s="32">
        <f>SUM(I9)/G9*100</f>
        <v>65.84373715405995</v>
      </c>
    </row>
    <row r="10" spans="1:13" ht="56.25">
      <c r="A10" s="12" t="s">
        <v>94</v>
      </c>
      <c r="B10" s="11"/>
      <c r="C10" s="11"/>
      <c r="D10" s="11"/>
      <c r="E10" s="11"/>
      <c r="F10" s="32">
        <v>484</v>
      </c>
      <c r="G10" s="32">
        <v>498</v>
      </c>
      <c r="H10" s="32">
        <v>467</v>
      </c>
      <c r="I10" s="32">
        <v>499</v>
      </c>
      <c r="J10" s="32">
        <v>71</v>
      </c>
      <c r="K10" s="32">
        <v>413</v>
      </c>
      <c r="L10" s="26">
        <f aca="true" t="shared" si="0" ref="L10:L16">I10/F10*100</f>
        <v>103.099173553719</v>
      </c>
      <c r="M10" s="32">
        <f aca="true" t="shared" si="1" ref="M10:M16">SUM(I10)/G10*100</f>
        <v>100.20080321285141</v>
      </c>
    </row>
    <row r="11" spans="1:15" ht="75">
      <c r="A11" s="18" t="s">
        <v>67</v>
      </c>
      <c r="B11" s="11"/>
      <c r="C11" s="11"/>
      <c r="D11" s="11"/>
      <c r="E11" s="11"/>
      <c r="F11" s="32">
        <v>53323.6</v>
      </c>
      <c r="G11" s="32">
        <v>64019</v>
      </c>
      <c r="H11" s="32">
        <v>23953</v>
      </c>
      <c r="I11" s="32">
        <v>67124.2</v>
      </c>
      <c r="J11" s="32">
        <v>10693.6</v>
      </c>
      <c r="K11" s="32">
        <v>56430.6</v>
      </c>
      <c r="L11" s="32">
        <f t="shared" si="0"/>
        <v>125.8808482548065</v>
      </c>
      <c r="M11" s="32">
        <f t="shared" si="1"/>
        <v>104.85043502710131</v>
      </c>
      <c r="N11" s="43">
        <v>23</v>
      </c>
      <c r="O11" s="2"/>
    </row>
    <row r="12" spans="1:14" ht="18.75">
      <c r="A12" s="18" t="s">
        <v>49</v>
      </c>
      <c r="B12" s="11"/>
      <c r="C12" s="11"/>
      <c r="D12" s="11"/>
      <c r="E12" s="11"/>
      <c r="F12" s="32">
        <v>26870</v>
      </c>
      <c r="G12" s="32">
        <v>32259.2</v>
      </c>
      <c r="H12" s="32">
        <v>11493.7</v>
      </c>
      <c r="I12" s="26">
        <v>33823.9</v>
      </c>
      <c r="J12" s="32">
        <f>J11-J13</f>
        <v>10479.7</v>
      </c>
      <c r="K12" s="32">
        <f>I12-J12</f>
        <v>23344.2</v>
      </c>
      <c r="L12" s="32">
        <f t="shared" si="0"/>
        <v>125.87979158913288</v>
      </c>
      <c r="M12" s="32">
        <f t="shared" si="1"/>
        <v>104.85039926594584</v>
      </c>
      <c r="N12" s="42"/>
    </row>
    <row r="13" spans="1:13" ht="18.75">
      <c r="A13" s="18" t="s">
        <v>48</v>
      </c>
      <c r="B13" s="11"/>
      <c r="C13" s="11"/>
      <c r="D13" s="11"/>
      <c r="E13" s="11"/>
      <c r="F13" s="32">
        <f>F11-F12</f>
        <v>26453.6</v>
      </c>
      <c r="G13" s="32">
        <f>G11-G12</f>
        <v>31759.8</v>
      </c>
      <c r="H13" s="32">
        <v>12459.3</v>
      </c>
      <c r="I13" s="32">
        <f>I11-I12</f>
        <v>33300.299999999996</v>
      </c>
      <c r="J13" s="32">
        <v>213.9</v>
      </c>
      <c r="K13" s="32">
        <f>I13-J13</f>
        <v>33086.399999999994</v>
      </c>
      <c r="L13" s="32">
        <f t="shared" si="0"/>
        <v>125.88192155321013</v>
      </c>
      <c r="M13" s="32">
        <f t="shared" si="1"/>
        <v>104.85047135057523</v>
      </c>
    </row>
    <row r="14" spans="1:13" ht="75">
      <c r="A14" s="18" t="s">
        <v>95</v>
      </c>
      <c r="B14" s="11"/>
      <c r="C14" s="11"/>
      <c r="D14" s="11"/>
      <c r="E14" s="11"/>
      <c r="F14" s="34">
        <f>SUM(F11*1000)/F10/12</f>
        <v>9181.060606060606</v>
      </c>
      <c r="G14" s="34">
        <f>SUM(G11*1000)/G10/12</f>
        <v>10712.684069611782</v>
      </c>
      <c r="H14" s="34">
        <f>SUM(H11*1000)/H10/6</f>
        <v>8548.536759457531</v>
      </c>
      <c r="I14" s="34">
        <f>SUM(I11*1000)/I10/12</f>
        <v>11209.786239144958</v>
      </c>
      <c r="J14" s="34">
        <f>SUM(J11)/J10/12*1000</f>
        <v>12551.173708920189</v>
      </c>
      <c r="K14" s="34">
        <f>SUM(K11)/K10/12*1000</f>
        <v>11386.319612590798</v>
      </c>
      <c r="L14" s="26">
        <f>I14/F14*100</f>
        <v>122.09685482029329</v>
      </c>
      <c r="M14" s="32">
        <f t="shared" si="1"/>
        <v>104.64031391482258</v>
      </c>
    </row>
    <row r="15" spans="1:13" ht="56.25">
      <c r="A15" s="18" t="s">
        <v>50</v>
      </c>
      <c r="B15" s="11"/>
      <c r="C15" s="11"/>
      <c r="D15" s="11"/>
      <c r="E15" s="11"/>
      <c r="F15" s="32">
        <v>0</v>
      </c>
      <c r="G15" s="32">
        <v>0</v>
      </c>
      <c r="H15" s="26">
        <v>0</v>
      </c>
      <c r="I15" s="26">
        <v>0</v>
      </c>
      <c r="J15" s="26">
        <v>0</v>
      </c>
      <c r="K15" s="26">
        <v>0</v>
      </c>
      <c r="L15" s="33" t="e">
        <f>I15/F15*100</f>
        <v>#DIV/0!</v>
      </c>
      <c r="M15" s="33" t="e">
        <f t="shared" si="1"/>
        <v>#DIV/0!</v>
      </c>
    </row>
    <row r="16" spans="1:13" ht="75">
      <c r="A16" s="18" t="s">
        <v>51</v>
      </c>
      <c r="B16" s="11"/>
      <c r="C16" s="11"/>
      <c r="D16" s="11"/>
      <c r="E16" s="11"/>
      <c r="F16" s="26">
        <f>SUM(F9)/F10/12</f>
        <v>18.309297520661158</v>
      </c>
      <c r="G16" s="26">
        <f>SUM(G9)/G10/12</f>
        <v>23.81383868808567</v>
      </c>
      <c r="H16" s="26">
        <f>SUM(H9)/H10/6</f>
        <v>10.979693076374017</v>
      </c>
      <c r="I16" s="26">
        <f>SUM(I9)/I10/12</f>
        <v>15.648498663994657</v>
      </c>
      <c r="J16" s="26">
        <f>SUM(J9)/J10/12</f>
        <v>0</v>
      </c>
      <c r="K16" s="26">
        <f>SUM(K9)/K10/12</f>
        <v>0</v>
      </c>
      <c r="L16" s="26">
        <f t="shared" si="0"/>
        <v>85.46749893782697</v>
      </c>
      <c r="M16" s="26">
        <f t="shared" si="1"/>
        <v>65.7117857769977</v>
      </c>
    </row>
    <row r="17" spans="1:13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sheetProtection/>
  <mergeCells count="11"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  <mergeCell ref="L5:M5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9" zoomScaleNormal="79" workbookViewId="0" topLeftCell="A16">
      <selection activeCell="H10" sqref="H10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1.00390625" style="0" customWidth="1"/>
    <col min="10" max="10" width="12.8515625" style="0" customWidth="1"/>
    <col min="11" max="11" width="16.140625" style="0" customWidth="1"/>
    <col min="12" max="12" width="18.57421875" style="0" customWidth="1"/>
  </cols>
  <sheetData>
    <row r="1" spans="1:12" ht="18.75">
      <c r="A1" s="6"/>
      <c r="B1" s="6"/>
      <c r="C1" s="6"/>
      <c r="D1" s="6"/>
      <c r="E1" s="6"/>
      <c r="F1" s="6"/>
      <c r="G1" s="6"/>
      <c r="H1" s="6"/>
      <c r="I1" s="6"/>
      <c r="J1" s="6"/>
      <c r="K1" s="16" t="s">
        <v>32</v>
      </c>
      <c r="L1" s="6"/>
    </row>
    <row r="2" spans="1:12" ht="18.75">
      <c r="A2" s="6"/>
      <c r="B2" s="6"/>
      <c r="C2" s="6"/>
      <c r="D2" s="6"/>
      <c r="E2" s="6"/>
      <c r="F2" s="6"/>
      <c r="G2" s="7"/>
      <c r="H2" s="7"/>
      <c r="I2" s="6"/>
      <c r="K2" s="16" t="s">
        <v>14</v>
      </c>
      <c r="L2" s="7"/>
    </row>
    <row r="3" spans="1:12" ht="18.75">
      <c r="A3" s="6"/>
      <c r="B3" s="6"/>
      <c r="C3" s="6"/>
      <c r="D3" s="6"/>
      <c r="E3" s="6"/>
      <c r="F3" s="6"/>
      <c r="G3" s="7"/>
      <c r="H3" s="7"/>
      <c r="I3" s="6"/>
      <c r="J3" s="8"/>
      <c r="K3" s="6"/>
      <c r="L3" s="17"/>
    </row>
    <row r="4" spans="1:12" ht="18.75">
      <c r="A4" s="49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3" customHeight="1">
      <c r="A5" s="56" t="s">
        <v>22</v>
      </c>
      <c r="B5" s="11"/>
      <c r="C5" s="11"/>
      <c r="D5" s="11"/>
      <c r="E5" s="11"/>
      <c r="F5" s="57" t="s">
        <v>83</v>
      </c>
      <c r="G5" s="57" t="s">
        <v>69</v>
      </c>
      <c r="H5" s="55" t="s">
        <v>84</v>
      </c>
      <c r="I5" s="58" t="s">
        <v>43</v>
      </c>
      <c r="J5" s="59"/>
      <c r="K5" s="55" t="s">
        <v>46</v>
      </c>
      <c r="L5" s="55"/>
    </row>
    <row r="6" spans="1:12" ht="36.75" customHeight="1">
      <c r="A6" s="56"/>
      <c r="B6" s="11"/>
      <c r="C6" s="11"/>
      <c r="D6" s="11"/>
      <c r="E6" s="11"/>
      <c r="F6" s="57"/>
      <c r="G6" s="57"/>
      <c r="H6" s="55"/>
      <c r="I6" s="60"/>
      <c r="J6" s="61"/>
      <c r="K6" s="57" t="s">
        <v>86</v>
      </c>
      <c r="L6" s="57" t="s">
        <v>96</v>
      </c>
    </row>
    <row r="7" spans="1:12" ht="108" customHeight="1">
      <c r="A7" s="56"/>
      <c r="B7" s="11"/>
      <c r="C7" s="11"/>
      <c r="D7" s="11"/>
      <c r="E7" s="11"/>
      <c r="F7" s="57"/>
      <c r="G7" s="57"/>
      <c r="H7" s="55"/>
      <c r="I7" s="11" t="s">
        <v>44</v>
      </c>
      <c r="J7" s="11" t="s">
        <v>45</v>
      </c>
      <c r="K7" s="57"/>
      <c r="L7" s="57"/>
    </row>
    <row r="8" spans="1:12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 t="s">
        <v>85</v>
      </c>
      <c r="I8" s="9">
        <v>5</v>
      </c>
      <c r="J8" s="9">
        <v>6</v>
      </c>
      <c r="K8" s="10" t="s">
        <v>87</v>
      </c>
      <c r="L8" s="10" t="s">
        <v>74</v>
      </c>
    </row>
    <row r="9" spans="1:12" ht="75">
      <c r="A9" s="12" t="s">
        <v>47</v>
      </c>
      <c r="B9" s="11"/>
      <c r="C9" s="11"/>
      <c r="D9" s="11"/>
      <c r="E9" s="11"/>
      <c r="F9" s="26"/>
      <c r="G9" s="26"/>
      <c r="H9" s="26"/>
      <c r="I9" s="26"/>
      <c r="J9" s="26"/>
      <c r="K9" s="26" t="e">
        <f>SUM(H9)/G9*100</f>
        <v>#DIV/0!</v>
      </c>
      <c r="L9" s="26" t="e">
        <f>SUM(H9)/F9*100</f>
        <v>#DIV/0!</v>
      </c>
    </row>
    <row r="10" spans="1:12" ht="56.25">
      <c r="A10" s="12" t="s">
        <v>94</v>
      </c>
      <c r="B10" s="11"/>
      <c r="C10" s="11"/>
      <c r="D10" s="11"/>
      <c r="E10" s="11"/>
      <c r="F10" s="26"/>
      <c r="G10" s="26"/>
      <c r="H10" s="26"/>
      <c r="I10" s="26"/>
      <c r="J10" s="26"/>
      <c r="K10" s="26" t="e">
        <f aca="true" t="shared" si="0" ref="K10:K16">SUM(H10)/G10*100</f>
        <v>#DIV/0!</v>
      </c>
      <c r="L10" s="26" t="e">
        <f aca="true" t="shared" si="1" ref="L10:L16">SUM(H10)/F10*100</f>
        <v>#DIV/0!</v>
      </c>
    </row>
    <row r="11" spans="1:12" ht="75">
      <c r="A11" s="18" t="s">
        <v>67</v>
      </c>
      <c r="B11" s="11"/>
      <c r="C11" s="11"/>
      <c r="D11" s="11"/>
      <c r="E11" s="11"/>
      <c r="F11" s="26"/>
      <c r="G11" s="26"/>
      <c r="H11" s="26"/>
      <c r="I11" s="26"/>
      <c r="J11" s="26"/>
      <c r="K11" s="26" t="e">
        <f t="shared" si="0"/>
        <v>#DIV/0!</v>
      </c>
      <c r="L11" s="26" t="e">
        <f t="shared" si="1"/>
        <v>#DIV/0!</v>
      </c>
    </row>
    <row r="12" spans="1:12" ht="18.75">
      <c r="A12" s="18" t="s">
        <v>49</v>
      </c>
      <c r="B12" s="11"/>
      <c r="C12" s="11"/>
      <c r="D12" s="11"/>
      <c r="E12" s="11"/>
      <c r="F12" s="26"/>
      <c r="G12" s="26"/>
      <c r="H12" s="26"/>
      <c r="I12" s="26"/>
      <c r="J12" s="26"/>
      <c r="K12" s="26" t="e">
        <f t="shared" si="0"/>
        <v>#DIV/0!</v>
      </c>
      <c r="L12" s="26" t="e">
        <f t="shared" si="1"/>
        <v>#DIV/0!</v>
      </c>
    </row>
    <row r="13" spans="1:12" ht="18.75">
      <c r="A13" s="18" t="s">
        <v>48</v>
      </c>
      <c r="B13" s="11"/>
      <c r="C13" s="11"/>
      <c r="D13" s="11"/>
      <c r="E13" s="11"/>
      <c r="F13" s="26"/>
      <c r="G13" s="26"/>
      <c r="H13" s="26"/>
      <c r="I13" s="26"/>
      <c r="J13" s="26"/>
      <c r="K13" s="26" t="e">
        <f t="shared" si="0"/>
        <v>#DIV/0!</v>
      </c>
      <c r="L13" s="26" t="e">
        <f t="shared" si="1"/>
        <v>#DIV/0!</v>
      </c>
    </row>
    <row r="14" spans="1:12" ht="75">
      <c r="A14" s="18" t="s">
        <v>95</v>
      </c>
      <c r="B14" s="11"/>
      <c r="C14" s="11"/>
      <c r="D14" s="11"/>
      <c r="E14" s="11"/>
      <c r="F14" s="26"/>
      <c r="G14" s="26"/>
      <c r="H14" s="26"/>
      <c r="I14" s="26"/>
      <c r="J14" s="26"/>
      <c r="K14" s="26" t="e">
        <f t="shared" si="0"/>
        <v>#DIV/0!</v>
      </c>
      <c r="L14" s="26" t="e">
        <f t="shared" si="1"/>
        <v>#DIV/0!</v>
      </c>
    </row>
    <row r="15" spans="1:12" ht="56.25">
      <c r="A15" s="18" t="s">
        <v>50</v>
      </c>
      <c r="B15" s="11"/>
      <c r="C15" s="11"/>
      <c r="D15" s="11"/>
      <c r="E15" s="11"/>
      <c r="F15" s="26"/>
      <c r="G15" s="26"/>
      <c r="H15" s="26"/>
      <c r="I15" s="26"/>
      <c r="J15" s="26"/>
      <c r="K15" s="26" t="e">
        <f t="shared" si="0"/>
        <v>#DIV/0!</v>
      </c>
      <c r="L15" s="26" t="e">
        <f t="shared" si="1"/>
        <v>#DIV/0!</v>
      </c>
    </row>
    <row r="16" spans="1:12" ht="75">
      <c r="A16" s="18" t="s">
        <v>51</v>
      </c>
      <c r="B16" s="11"/>
      <c r="C16" s="11"/>
      <c r="D16" s="11"/>
      <c r="E16" s="11"/>
      <c r="F16" s="26"/>
      <c r="G16" s="26"/>
      <c r="H16" s="26"/>
      <c r="I16" s="26"/>
      <c r="J16" s="26"/>
      <c r="K16" s="26" t="e">
        <f t="shared" si="0"/>
        <v>#DIV/0!</v>
      </c>
      <c r="L16" s="26" t="e">
        <f t="shared" si="1"/>
        <v>#DIV/0!</v>
      </c>
    </row>
    <row r="17" spans="1:12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9">
    <mergeCell ref="L6:L7"/>
    <mergeCell ref="I5:J6"/>
    <mergeCell ref="A4:L4"/>
    <mergeCell ref="A5:A7"/>
    <mergeCell ref="F5:F7"/>
    <mergeCell ref="G5:G7"/>
    <mergeCell ref="H5:H7"/>
    <mergeCell ref="K5:L5"/>
    <mergeCell ref="K6:K7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25">
      <selection activeCell="P11" sqref="P11"/>
    </sheetView>
  </sheetViews>
  <sheetFormatPr defaultColWidth="9.140625" defaultRowHeight="12.75"/>
  <cols>
    <col min="1" max="1" width="23.28125" style="0" customWidth="1"/>
    <col min="2" max="2" width="0.13671875" style="0" hidden="1" customWidth="1"/>
    <col min="3" max="5" width="9.140625" style="0" hidden="1" customWidth="1"/>
    <col min="6" max="6" width="11.00390625" style="0" customWidth="1"/>
    <col min="7" max="7" width="12.57421875" style="0" customWidth="1"/>
    <col min="8" max="8" width="11.00390625" style="0" customWidth="1"/>
    <col min="9" max="9" width="12.421875" style="0" customWidth="1"/>
    <col min="10" max="10" width="12.57421875" style="0" customWidth="1"/>
    <col min="11" max="11" width="13.140625" style="0" customWidth="1"/>
    <col min="12" max="12" width="13.851562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16" t="s">
        <v>42</v>
      </c>
      <c r="M1" s="6"/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 t="s">
        <v>14</v>
      </c>
      <c r="L2" s="21"/>
      <c r="M2" s="6"/>
    </row>
    <row r="3" spans="1:13" ht="12.7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6"/>
    </row>
    <row r="4" spans="1:13" ht="40.5" customHeight="1">
      <c r="A4" s="65" t="s">
        <v>99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6"/>
    </row>
    <row r="5" spans="1:13" ht="24" customHeight="1">
      <c r="A5" s="50"/>
      <c r="B5" s="13"/>
      <c r="C5" s="13"/>
      <c r="D5" s="13"/>
      <c r="E5" s="13"/>
      <c r="F5" s="48" t="s">
        <v>128</v>
      </c>
      <c r="G5" s="48" t="s">
        <v>129</v>
      </c>
      <c r="H5" s="48" t="s">
        <v>130</v>
      </c>
      <c r="I5" s="48" t="s">
        <v>52</v>
      </c>
      <c r="J5" s="48"/>
      <c r="K5" s="48"/>
      <c r="L5" s="48"/>
      <c r="M5" s="6"/>
    </row>
    <row r="6" spans="1:13" ht="27.75" customHeight="1">
      <c r="A6" s="50"/>
      <c r="B6" s="13"/>
      <c r="C6" s="13"/>
      <c r="D6" s="13"/>
      <c r="E6" s="13"/>
      <c r="F6" s="48"/>
      <c r="G6" s="48"/>
      <c r="H6" s="48"/>
      <c r="I6" s="48" t="s">
        <v>0</v>
      </c>
      <c r="J6" s="48" t="s">
        <v>1</v>
      </c>
      <c r="K6" s="48" t="s">
        <v>2</v>
      </c>
      <c r="L6" s="48" t="s">
        <v>3</v>
      </c>
      <c r="M6" s="6"/>
    </row>
    <row r="7" spans="1:13" ht="16.5" customHeight="1">
      <c r="A7" s="50"/>
      <c r="B7" s="13"/>
      <c r="C7" s="13"/>
      <c r="D7" s="13"/>
      <c r="E7" s="13"/>
      <c r="F7" s="48"/>
      <c r="G7" s="48"/>
      <c r="H7" s="48"/>
      <c r="I7" s="48"/>
      <c r="J7" s="48"/>
      <c r="K7" s="48"/>
      <c r="L7" s="48"/>
      <c r="M7" s="6"/>
    </row>
    <row r="8" spans="1:13" ht="18.75" customHeight="1">
      <c r="A8" s="56" t="s">
        <v>98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6"/>
    </row>
    <row r="9" spans="1:15" ht="93.75">
      <c r="A9" s="37" t="s">
        <v>53</v>
      </c>
      <c r="B9" s="38"/>
      <c r="C9" s="38"/>
      <c r="D9" s="38"/>
      <c r="E9" s="38"/>
      <c r="F9" s="39">
        <f>F11</f>
        <v>22472</v>
      </c>
      <c r="G9" s="38">
        <v>59494.7</v>
      </c>
      <c r="H9" s="39">
        <f>I9+J9+K9+L9</f>
        <v>18997.9</v>
      </c>
      <c r="I9" s="39">
        <f>I11</f>
        <v>8399.5</v>
      </c>
      <c r="J9" s="39">
        <f>J11</f>
        <v>10098.4</v>
      </c>
      <c r="K9" s="39">
        <f>K11</f>
        <v>500</v>
      </c>
      <c r="L9" s="39">
        <f>L11</f>
        <v>0</v>
      </c>
      <c r="M9" s="6"/>
      <c r="O9" s="46"/>
    </row>
    <row r="10" spans="1:13" ht="18.75">
      <c r="A10" s="62" t="s">
        <v>54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"/>
    </row>
    <row r="11" spans="1:13" ht="80.25" customHeight="1">
      <c r="A11" s="37" t="s">
        <v>55</v>
      </c>
      <c r="B11" s="38"/>
      <c r="C11" s="38"/>
      <c r="D11" s="38"/>
      <c r="E11" s="38"/>
      <c r="F11" s="38">
        <f>F12+F13+F15</f>
        <v>22472</v>
      </c>
      <c r="G11" s="38">
        <f>G12+G13+G15</f>
        <v>59494.7</v>
      </c>
      <c r="H11" s="38">
        <f>H12+H13+H15+H14</f>
        <v>18997.9</v>
      </c>
      <c r="I11" s="38">
        <f>I12+I13+I15+I14</f>
        <v>8399.5</v>
      </c>
      <c r="J11" s="38">
        <f>J12+J13+J15+J14</f>
        <v>10098.4</v>
      </c>
      <c r="K11" s="38">
        <f>K12+K13+K15+K14</f>
        <v>500</v>
      </c>
      <c r="L11" s="38">
        <f>L12+L13+L15+L14</f>
        <v>0</v>
      </c>
      <c r="M11" s="45">
        <v>24</v>
      </c>
    </row>
    <row r="12" spans="1:13" ht="163.5" customHeight="1">
      <c r="A12" s="37" t="s">
        <v>138</v>
      </c>
      <c r="B12" s="38"/>
      <c r="C12" s="38"/>
      <c r="D12" s="38"/>
      <c r="E12" s="38"/>
      <c r="F12" s="38">
        <v>22472</v>
      </c>
      <c r="G12" s="38">
        <v>31050</v>
      </c>
      <c r="H12" s="38"/>
      <c r="I12" s="39"/>
      <c r="J12" s="39"/>
      <c r="K12" s="38"/>
      <c r="L12" s="38"/>
      <c r="M12" s="6"/>
    </row>
    <row r="13" spans="1:13" ht="202.5" customHeight="1">
      <c r="A13" s="37" t="s">
        <v>141</v>
      </c>
      <c r="B13" s="38"/>
      <c r="C13" s="38"/>
      <c r="D13" s="38"/>
      <c r="E13" s="38"/>
      <c r="F13" s="38"/>
      <c r="G13" s="38">
        <v>12544.7</v>
      </c>
      <c r="H13" s="39">
        <f>I13+J13+K13+L13</f>
        <v>16797.9</v>
      </c>
      <c r="I13" s="39">
        <v>8299.5</v>
      </c>
      <c r="J13" s="39">
        <v>8498.4</v>
      </c>
      <c r="K13" s="38"/>
      <c r="L13" s="38"/>
      <c r="M13" s="44"/>
    </row>
    <row r="14" spans="1:13" ht="87.75" customHeight="1">
      <c r="A14" s="37" t="s">
        <v>142</v>
      </c>
      <c r="B14" s="38"/>
      <c r="C14" s="38"/>
      <c r="D14" s="38"/>
      <c r="E14" s="38"/>
      <c r="F14" s="38"/>
      <c r="G14" s="38"/>
      <c r="H14" s="39">
        <f>I14+J14+K14+L14</f>
        <v>2200</v>
      </c>
      <c r="I14" s="39">
        <v>100</v>
      </c>
      <c r="J14" s="39">
        <v>1600</v>
      </c>
      <c r="K14" s="38">
        <v>500</v>
      </c>
      <c r="L14" s="38"/>
      <c r="M14" s="44"/>
    </row>
    <row r="15" spans="1:13" ht="37.5">
      <c r="A15" s="37" t="s">
        <v>139</v>
      </c>
      <c r="B15" s="38"/>
      <c r="C15" s="38"/>
      <c r="D15" s="38"/>
      <c r="E15" s="38"/>
      <c r="F15" s="38"/>
      <c r="G15" s="38">
        <v>15900</v>
      </c>
      <c r="H15" s="39">
        <f>I15+J15+K15+L15</f>
        <v>0</v>
      </c>
      <c r="I15" s="38"/>
      <c r="J15" s="38"/>
      <c r="K15" s="38"/>
      <c r="L15" s="38"/>
      <c r="M15" s="6"/>
    </row>
    <row r="16" spans="1:13" ht="18.75">
      <c r="A16" s="2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6"/>
    </row>
    <row r="17" spans="1:13" ht="13.5" customHeight="1">
      <c r="A17" s="2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6"/>
    </row>
    <row r="18" spans="1:13" ht="18.75">
      <c r="A18" s="63" t="s">
        <v>11</v>
      </c>
      <c r="B18" s="63"/>
      <c r="C18" s="63"/>
      <c r="D18" s="63"/>
      <c r="E18" s="63"/>
      <c r="F18" s="63"/>
      <c r="G18" s="15"/>
      <c r="H18" s="15" t="s">
        <v>57</v>
      </c>
      <c r="I18" s="15"/>
      <c r="J18" s="15"/>
      <c r="K18" s="15" t="s">
        <v>140</v>
      </c>
      <c r="L18" s="15"/>
      <c r="M18" s="6"/>
    </row>
    <row r="19" spans="1:13" ht="18.75">
      <c r="A19" s="23"/>
      <c r="B19" s="15"/>
      <c r="C19" s="15"/>
      <c r="D19" s="15"/>
      <c r="E19" s="15"/>
      <c r="F19" s="15"/>
      <c r="G19" s="15"/>
      <c r="H19" s="64" t="s">
        <v>13</v>
      </c>
      <c r="I19" s="64"/>
      <c r="J19" s="15"/>
      <c r="K19" s="64" t="s">
        <v>12</v>
      </c>
      <c r="L19" s="64"/>
      <c r="M19" s="6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15">
    <mergeCell ref="G5:G7"/>
    <mergeCell ref="I5:L5"/>
    <mergeCell ref="J6:J7"/>
    <mergeCell ref="K6:K7"/>
    <mergeCell ref="L6:L7"/>
    <mergeCell ref="A8:L8"/>
    <mergeCell ref="A10:L10"/>
    <mergeCell ref="A18:F18"/>
    <mergeCell ref="K19:L19"/>
    <mergeCell ref="H19:I19"/>
    <mergeCell ref="A4:L4"/>
    <mergeCell ref="H5:H7"/>
    <mergeCell ref="I6:I7"/>
    <mergeCell ref="A5:A7"/>
    <mergeCell ref="F5:F7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Header>&amp;C&amp;"Times New Roman,обычный"&amp;16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Андросова Наталія Борисівна</cp:lastModifiedBy>
  <cp:lastPrinted>2021-02-02T15:18:12Z</cp:lastPrinted>
  <dcterms:created xsi:type="dcterms:W3CDTF">1996-10-08T23:32:33Z</dcterms:created>
  <dcterms:modified xsi:type="dcterms:W3CDTF">2021-02-16T09:06:20Z</dcterms:modified>
  <cp:category/>
  <cp:version/>
  <cp:contentType/>
  <cp:contentStatus/>
</cp:coreProperties>
</file>