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на февраль\звіт 2020\Проєкт\МВК\додатки до додатку\"/>
    </mc:Choice>
  </mc:AlternateContent>
  <bookViews>
    <workbookView xWindow="0" yWindow="0" windowWidth="28800" windowHeight="11835" tabRatio="495" activeTab="1"/>
  </bookViews>
  <sheets>
    <sheet name="дод 2" sheetId="1" r:id="rId1"/>
    <sheet name="дод 3" sheetId="3" r:id="rId2"/>
  </sheets>
  <definedNames>
    <definedName name="_xlnm.Print_Titles" localSheetId="0">'дод 2'!$12:$15</definedName>
    <definedName name="_xlnm.Print_Titles" localSheetId="1">'дод 3'!$15:$17</definedName>
    <definedName name="_xlnm.Print_Area" localSheetId="0">'дод 2'!$A$1:$Z$315</definedName>
    <definedName name="_xlnm.Print_Area" localSheetId="1">'дод 3'!$A$1:$Y$221</definedName>
  </definedNames>
  <calcPr calcId="162913"/>
</workbook>
</file>

<file path=xl/calcChain.xml><?xml version="1.0" encoding="utf-8"?>
<calcChain xmlns="http://schemas.openxmlformats.org/spreadsheetml/2006/main">
  <c r="K273" i="1" l="1"/>
  <c r="K272" i="1"/>
  <c r="K271" i="1"/>
  <c r="K269" i="1"/>
  <c r="K268" i="1"/>
  <c r="K267" i="1"/>
  <c r="K266" i="1"/>
  <c r="K263" i="1"/>
  <c r="K260" i="1"/>
  <c r="K257" i="1"/>
  <c r="K256" i="1"/>
  <c r="K255" i="1"/>
  <c r="K252" i="1"/>
  <c r="K248" i="1"/>
  <c r="K247" i="1"/>
  <c r="K242" i="1"/>
  <c r="K241" i="1"/>
  <c r="K232" i="1"/>
  <c r="K230" i="1"/>
  <c r="K226" i="1"/>
  <c r="K223" i="1"/>
  <c r="K220" i="1"/>
  <c r="K217" i="1"/>
  <c r="K216" i="1"/>
  <c r="K214" i="1"/>
  <c r="K213" i="1"/>
  <c r="K205" i="1"/>
  <c r="K204" i="1"/>
  <c r="K203" i="1"/>
  <c r="K202" i="1"/>
  <c r="K201" i="1"/>
  <c r="K200" i="1"/>
  <c r="K198" i="1"/>
  <c r="K197" i="1"/>
  <c r="K189" i="1"/>
  <c r="K188" i="1"/>
  <c r="K187" i="1"/>
  <c r="K186" i="1"/>
  <c r="K185" i="1"/>
  <c r="K184" i="1"/>
  <c r="K179" i="1"/>
  <c r="K177" i="1"/>
  <c r="K173" i="1"/>
  <c r="K171" i="1"/>
  <c r="K170" i="1"/>
  <c r="K169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34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04" i="1"/>
  <c r="K103" i="1"/>
  <c r="K102" i="1"/>
  <c r="K101" i="1"/>
  <c r="K99" i="1"/>
  <c r="K95" i="1"/>
  <c r="K94" i="1"/>
  <c r="K93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57" i="1"/>
  <c r="K56" i="1"/>
  <c r="K54" i="1"/>
  <c r="K53" i="1"/>
  <c r="K52" i="1"/>
  <c r="K51" i="1"/>
  <c r="K50" i="1"/>
  <c r="K48" i="1"/>
  <c r="K46" i="1"/>
  <c r="K45" i="1"/>
  <c r="K44" i="1"/>
  <c r="K43" i="1"/>
  <c r="K42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W142" i="1" l="1"/>
  <c r="V142" i="1"/>
  <c r="U142" i="1"/>
  <c r="T142" i="1"/>
  <c r="S142" i="1"/>
  <c r="W141" i="1"/>
  <c r="V141" i="1"/>
  <c r="U141" i="1"/>
  <c r="T141" i="1"/>
  <c r="S141" i="1"/>
  <c r="W140" i="1"/>
  <c r="V140" i="1"/>
  <c r="U140" i="1"/>
  <c r="T140" i="1"/>
  <c r="S140" i="1"/>
  <c r="W139" i="1"/>
  <c r="V139" i="1"/>
  <c r="U139" i="1"/>
  <c r="T139" i="1"/>
  <c r="S139" i="1"/>
  <c r="W138" i="1"/>
  <c r="V138" i="1"/>
  <c r="U138" i="1"/>
  <c r="T138" i="1"/>
  <c r="S138" i="1"/>
  <c r="W176" i="1"/>
  <c r="V176" i="1"/>
  <c r="U176" i="1"/>
  <c r="T176" i="1"/>
  <c r="S176" i="1"/>
  <c r="W175" i="1"/>
  <c r="V175" i="1"/>
  <c r="U175" i="1"/>
  <c r="T175" i="1"/>
  <c r="S175" i="1"/>
  <c r="W174" i="1"/>
  <c r="V174" i="1"/>
  <c r="U174" i="1"/>
  <c r="T174" i="1"/>
  <c r="S174" i="1"/>
  <c r="T183" i="1"/>
  <c r="W196" i="1"/>
  <c r="V196" i="1"/>
  <c r="U196" i="1"/>
  <c r="T196" i="1"/>
  <c r="S196" i="1"/>
  <c r="W195" i="1"/>
  <c r="V195" i="1"/>
  <c r="U195" i="1"/>
  <c r="T195" i="1"/>
  <c r="S195" i="1"/>
  <c r="W194" i="1"/>
  <c r="V194" i="1"/>
  <c r="U194" i="1"/>
  <c r="T194" i="1"/>
  <c r="S194" i="1"/>
  <c r="W193" i="1"/>
  <c r="V193" i="1"/>
  <c r="U193" i="1"/>
  <c r="T193" i="1"/>
  <c r="S193" i="1"/>
  <c r="W192" i="1"/>
  <c r="V192" i="1"/>
  <c r="U192" i="1"/>
  <c r="T192" i="1"/>
  <c r="S192" i="1"/>
  <c r="W225" i="1"/>
  <c r="V225" i="1"/>
  <c r="U225" i="1"/>
  <c r="T225" i="1"/>
  <c r="S225" i="1"/>
  <c r="W224" i="1"/>
  <c r="V224" i="1"/>
  <c r="U224" i="1"/>
  <c r="T224" i="1"/>
  <c r="S224" i="1"/>
  <c r="W229" i="1"/>
  <c r="V229" i="1"/>
  <c r="U229" i="1"/>
  <c r="T229" i="1"/>
  <c r="S229" i="1"/>
  <c r="W228" i="1"/>
  <c r="V228" i="1"/>
  <c r="V227" i="1" s="1"/>
  <c r="U228" i="1"/>
  <c r="T228" i="1"/>
  <c r="T227" i="1" s="1"/>
  <c r="S228" i="1"/>
  <c r="W227" i="1"/>
  <c r="U227" i="1"/>
  <c r="S227" i="1"/>
  <c r="W246" i="1"/>
  <c r="V246" i="1"/>
  <c r="U246" i="1"/>
  <c r="T246" i="1"/>
  <c r="S246" i="1"/>
  <c r="W245" i="1"/>
  <c r="V245" i="1"/>
  <c r="U245" i="1"/>
  <c r="T245" i="1"/>
  <c r="S245" i="1"/>
  <c r="W254" i="1"/>
  <c r="V254" i="1"/>
  <c r="U254" i="1"/>
  <c r="T254" i="1"/>
  <c r="S254" i="1"/>
  <c r="W253" i="1"/>
  <c r="V253" i="1"/>
  <c r="U253" i="1"/>
  <c r="T253" i="1"/>
  <c r="S253" i="1"/>
  <c r="W265" i="1"/>
  <c r="V265" i="1"/>
  <c r="U265" i="1"/>
  <c r="T265" i="1"/>
  <c r="S265" i="1"/>
  <c r="W264" i="1"/>
  <c r="V264" i="1"/>
  <c r="U264" i="1"/>
  <c r="T264" i="1"/>
  <c r="S264" i="1"/>
  <c r="W183" i="1"/>
  <c r="V183" i="1"/>
  <c r="U183" i="1"/>
  <c r="U182" i="1" s="1"/>
  <c r="S183" i="1"/>
  <c r="W182" i="1"/>
  <c r="V182" i="1"/>
  <c r="T182" i="1"/>
  <c r="S182" i="1"/>
  <c r="W112" i="1"/>
  <c r="W278" i="1" s="1"/>
  <c r="V112" i="1"/>
  <c r="V278" i="1" s="1"/>
  <c r="U112" i="1"/>
  <c r="U278" i="1" s="1"/>
  <c r="T112" i="1"/>
  <c r="T278" i="1" s="1"/>
  <c r="S112" i="1"/>
  <c r="S278" i="1" s="1"/>
  <c r="W111" i="1"/>
  <c r="V111" i="1"/>
  <c r="U111" i="1"/>
  <c r="T111" i="1"/>
  <c r="S111" i="1"/>
  <c r="W110" i="1"/>
  <c r="V110" i="1"/>
  <c r="U110" i="1"/>
  <c r="T110" i="1"/>
  <c r="S110" i="1"/>
  <c r="W109" i="1"/>
  <c r="V109" i="1"/>
  <c r="U109" i="1"/>
  <c r="T109" i="1"/>
  <c r="S109" i="1"/>
  <c r="W108" i="1"/>
  <c r="V108" i="1"/>
  <c r="U108" i="1"/>
  <c r="T108" i="1"/>
  <c r="S108" i="1"/>
  <c r="W107" i="1"/>
  <c r="V107" i="1"/>
  <c r="U107" i="1"/>
  <c r="T107" i="1"/>
  <c r="S107" i="1"/>
  <c r="W106" i="1"/>
  <c r="V106" i="1"/>
  <c r="U106" i="1"/>
  <c r="T106" i="1"/>
  <c r="S106" i="1"/>
  <c r="S105" i="1" s="1"/>
  <c r="W105" i="1"/>
  <c r="V105" i="1"/>
  <c r="U105" i="1"/>
  <c r="T105" i="1"/>
  <c r="W67" i="1"/>
  <c r="V67" i="1"/>
  <c r="U67" i="1"/>
  <c r="T67" i="1"/>
  <c r="S67" i="1"/>
  <c r="W66" i="1"/>
  <c r="V66" i="1"/>
  <c r="U66" i="1"/>
  <c r="T66" i="1"/>
  <c r="S66" i="1"/>
  <c r="W65" i="1"/>
  <c r="V65" i="1"/>
  <c r="U65" i="1"/>
  <c r="T65" i="1"/>
  <c r="S65" i="1"/>
  <c r="W64" i="1"/>
  <c r="V64" i="1"/>
  <c r="U64" i="1"/>
  <c r="T64" i="1"/>
  <c r="S64" i="1"/>
  <c r="W63" i="1"/>
  <c r="V63" i="1"/>
  <c r="U63" i="1"/>
  <c r="T63" i="1"/>
  <c r="S63" i="1"/>
  <c r="W62" i="1"/>
  <c r="W276" i="1" s="1"/>
  <c r="V62" i="1"/>
  <c r="V276" i="1" s="1"/>
  <c r="U62" i="1"/>
  <c r="U276" i="1" s="1"/>
  <c r="T62" i="1"/>
  <c r="T276" i="1" s="1"/>
  <c r="S62" i="1"/>
  <c r="S276" i="1" s="1"/>
  <c r="W61" i="1"/>
  <c r="V61" i="1"/>
  <c r="U61" i="1"/>
  <c r="T61" i="1"/>
  <c r="S61" i="1"/>
  <c r="W60" i="1"/>
  <c r="W275" i="1" s="1"/>
  <c r="V60" i="1"/>
  <c r="U60" i="1"/>
  <c r="U275" i="1" s="1"/>
  <c r="T60" i="1"/>
  <c r="S60" i="1"/>
  <c r="S275" i="1" s="1"/>
  <c r="W59" i="1"/>
  <c r="V59" i="1"/>
  <c r="U59" i="1"/>
  <c r="T59" i="1"/>
  <c r="S59" i="1"/>
  <c r="T275" i="1" l="1"/>
  <c r="V275" i="1"/>
  <c r="R188" i="3"/>
  <c r="H67" i="1" l="1"/>
  <c r="V209" i="3" l="1"/>
  <c r="U209" i="3"/>
  <c r="T209" i="3"/>
  <c r="S209" i="3"/>
  <c r="R209" i="3"/>
  <c r="P209" i="3"/>
  <c r="O209" i="3"/>
  <c r="N209" i="3"/>
  <c r="M209" i="3"/>
  <c r="L209" i="3"/>
  <c r="I209" i="3"/>
  <c r="H209" i="3"/>
  <c r="V208" i="3"/>
  <c r="V207" i="3" s="1"/>
  <c r="U208" i="3"/>
  <c r="U207" i="3" s="1"/>
  <c r="T208" i="3"/>
  <c r="T207" i="3" s="1"/>
  <c r="S208" i="3"/>
  <c r="S207" i="3" s="1"/>
  <c r="R208" i="3"/>
  <c r="R207" i="3" s="1"/>
  <c r="P208" i="3"/>
  <c r="P207" i="3" s="1"/>
  <c r="O208" i="3"/>
  <c r="O207" i="3" s="1"/>
  <c r="N208" i="3"/>
  <c r="N207" i="3" s="1"/>
  <c r="M208" i="3"/>
  <c r="M207" i="3" s="1"/>
  <c r="L208" i="3"/>
  <c r="L207" i="3" s="1"/>
  <c r="I208" i="3"/>
  <c r="H208" i="3"/>
  <c r="H207" i="3" s="1"/>
  <c r="I207" i="3"/>
  <c r="V206" i="3"/>
  <c r="U206" i="3"/>
  <c r="T206" i="3"/>
  <c r="S206" i="3"/>
  <c r="R206" i="3"/>
  <c r="P206" i="3"/>
  <c r="O206" i="3"/>
  <c r="N206" i="3"/>
  <c r="M206" i="3"/>
  <c r="L206" i="3"/>
  <c r="I206" i="3"/>
  <c r="H206" i="3"/>
  <c r="V205" i="3"/>
  <c r="U205" i="3"/>
  <c r="T205" i="3"/>
  <c r="S205" i="3"/>
  <c r="R205" i="3"/>
  <c r="P205" i="3"/>
  <c r="O205" i="3"/>
  <c r="N205" i="3"/>
  <c r="M205" i="3"/>
  <c r="L205" i="3"/>
  <c r="I205" i="3"/>
  <c r="H205" i="3"/>
  <c r="V204" i="3"/>
  <c r="U204" i="3"/>
  <c r="T204" i="3"/>
  <c r="S204" i="3"/>
  <c r="R204" i="3"/>
  <c r="P204" i="3"/>
  <c r="O204" i="3"/>
  <c r="N204" i="3"/>
  <c r="M204" i="3"/>
  <c r="L204" i="3"/>
  <c r="I204" i="3"/>
  <c r="H204" i="3"/>
  <c r="V203" i="3"/>
  <c r="U203" i="3"/>
  <c r="T203" i="3"/>
  <c r="S203" i="3"/>
  <c r="R203" i="3"/>
  <c r="P203" i="3"/>
  <c r="O203" i="3"/>
  <c r="N203" i="3"/>
  <c r="M203" i="3"/>
  <c r="L203" i="3"/>
  <c r="I203" i="3"/>
  <c r="H203" i="3"/>
  <c r="V202" i="3"/>
  <c r="U202" i="3"/>
  <c r="T202" i="3"/>
  <c r="S202" i="3"/>
  <c r="R202" i="3"/>
  <c r="P202" i="3"/>
  <c r="O202" i="3"/>
  <c r="N202" i="3"/>
  <c r="M202" i="3"/>
  <c r="L202" i="3"/>
  <c r="I202" i="3"/>
  <c r="H202" i="3"/>
  <c r="V201" i="3"/>
  <c r="U201" i="3"/>
  <c r="T201" i="3"/>
  <c r="S201" i="3"/>
  <c r="R201" i="3"/>
  <c r="P201" i="3"/>
  <c r="O201" i="3"/>
  <c r="N201" i="3"/>
  <c r="M201" i="3"/>
  <c r="L201" i="3"/>
  <c r="I201" i="3"/>
  <c r="H201" i="3"/>
  <c r="V199" i="3"/>
  <c r="U199" i="3"/>
  <c r="T199" i="3"/>
  <c r="S199" i="3"/>
  <c r="R199" i="3"/>
  <c r="P199" i="3"/>
  <c r="O199" i="3"/>
  <c r="N199" i="3"/>
  <c r="M199" i="3"/>
  <c r="L199" i="3"/>
  <c r="I199" i="3"/>
  <c r="H199" i="3"/>
  <c r="V198" i="3"/>
  <c r="U198" i="3"/>
  <c r="T198" i="3"/>
  <c r="S198" i="3"/>
  <c r="R198" i="3"/>
  <c r="P198" i="3"/>
  <c r="O198" i="3"/>
  <c r="N198" i="3"/>
  <c r="M198" i="3"/>
  <c r="L198" i="3"/>
  <c r="I198" i="3"/>
  <c r="H198" i="3"/>
  <c r="V197" i="3"/>
  <c r="U197" i="3"/>
  <c r="T197" i="3"/>
  <c r="S197" i="3"/>
  <c r="R197" i="3"/>
  <c r="P197" i="3"/>
  <c r="O197" i="3"/>
  <c r="N197" i="3"/>
  <c r="M197" i="3"/>
  <c r="L197" i="3"/>
  <c r="I197" i="3"/>
  <c r="H197" i="3"/>
  <c r="V196" i="3"/>
  <c r="U196" i="3"/>
  <c r="T196" i="3"/>
  <c r="S196" i="3"/>
  <c r="R196" i="3"/>
  <c r="P196" i="3"/>
  <c r="O196" i="3"/>
  <c r="N196" i="3"/>
  <c r="M196" i="3"/>
  <c r="L196" i="3"/>
  <c r="I196" i="3"/>
  <c r="H196" i="3"/>
  <c r="V195" i="3"/>
  <c r="U195" i="3"/>
  <c r="T195" i="3"/>
  <c r="S195" i="3"/>
  <c r="R195" i="3"/>
  <c r="P195" i="3"/>
  <c r="O195" i="3"/>
  <c r="N195" i="3"/>
  <c r="M195" i="3"/>
  <c r="L195" i="3"/>
  <c r="I195" i="3"/>
  <c r="H195" i="3"/>
  <c r="V194" i="3"/>
  <c r="U194" i="3"/>
  <c r="T194" i="3"/>
  <c r="T193" i="3" s="1"/>
  <c r="S194" i="3"/>
  <c r="R194" i="3"/>
  <c r="R193" i="3" s="1"/>
  <c r="P194" i="3"/>
  <c r="O194" i="3"/>
  <c r="N194" i="3"/>
  <c r="M194" i="3"/>
  <c r="L194" i="3"/>
  <c r="I194" i="3"/>
  <c r="H194" i="3"/>
  <c r="S193" i="3"/>
  <c r="N193" i="3"/>
  <c r="H193" i="3"/>
  <c r="V192" i="3"/>
  <c r="U192" i="3"/>
  <c r="T192" i="3"/>
  <c r="S192" i="3"/>
  <c r="R192" i="3"/>
  <c r="P192" i="3"/>
  <c r="O192" i="3"/>
  <c r="N192" i="3"/>
  <c r="M192" i="3"/>
  <c r="L192" i="3"/>
  <c r="I192" i="3"/>
  <c r="H192" i="3"/>
  <c r="V191" i="3"/>
  <c r="U191" i="3"/>
  <c r="T191" i="3"/>
  <c r="S191" i="3"/>
  <c r="R191" i="3"/>
  <c r="P191" i="3"/>
  <c r="O191" i="3"/>
  <c r="N191" i="3"/>
  <c r="M191" i="3"/>
  <c r="L191" i="3"/>
  <c r="I191" i="3"/>
  <c r="H191" i="3"/>
  <c r="V190" i="3"/>
  <c r="U190" i="3"/>
  <c r="U187" i="3" s="1"/>
  <c r="U185" i="3" s="1"/>
  <c r="T190" i="3"/>
  <c r="S190" i="3"/>
  <c r="S187" i="3" s="1"/>
  <c r="S185" i="3" s="1"/>
  <c r="R190" i="3"/>
  <c r="P190" i="3"/>
  <c r="P187" i="3" s="1"/>
  <c r="P185" i="3" s="1"/>
  <c r="O190" i="3"/>
  <c r="N190" i="3"/>
  <c r="N187" i="3" s="1"/>
  <c r="N185" i="3" s="1"/>
  <c r="M190" i="3"/>
  <c r="L190" i="3"/>
  <c r="L187" i="3" s="1"/>
  <c r="L185" i="3" s="1"/>
  <c r="I190" i="3"/>
  <c r="H190" i="3"/>
  <c r="H187" i="3" s="1"/>
  <c r="H185" i="3" s="1"/>
  <c r="V189" i="3"/>
  <c r="U189" i="3"/>
  <c r="T189" i="3"/>
  <c r="S189" i="3"/>
  <c r="R189" i="3"/>
  <c r="R186" i="3" s="1"/>
  <c r="P189" i="3"/>
  <c r="O189" i="3"/>
  <c r="N189" i="3"/>
  <c r="N186" i="3" s="1"/>
  <c r="N184" i="3" s="1"/>
  <c r="M189" i="3"/>
  <c r="L189" i="3"/>
  <c r="L186" i="3" s="1"/>
  <c r="I189" i="3"/>
  <c r="H189" i="3"/>
  <c r="V188" i="3"/>
  <c r="U188" i="3"/>
  <c r="U186" i="3" s="1"/>
  <c r="T188" i="3"/>
  <c r="S188" i="3"/>
  <c r="S186" i="3" s="1"/>
  <c r="P188" i="3"/>
  <c r="O188" i="3"/>
  <c r="N188" i="3"/>
  <c r="M188" i="3"/>
  <c r="L188" i="3"/>
  <c r="I188" i="3"/>
  <c r="I186" i="3" s="1"/>
  <c r="H188" i="3"/>
  <c r="V187" i="3"/>
  <c r="V185" i="3" s="1"/>
  <c r="T187" i="3"/>
  <c r="R187" i="3"/>
  <c r="R185" i="3" s="1"/>
  <c r="O187" i="3"/>
  <c r="M187" i="3"/>
  <c r="M185" i="3" s="1"/>
  <c r="I187" i="3"/>
  <c r="P186" i="3"/>
  <c r="T185" i="3"/>
  <c r="O185" i="3"/>
  <c r="I185" i="3"/>
  <c r="V183" i="3"/>
  <c r="U183" i="3"/>
  <c r="U182" i="3" s="1"/>
  <c r="T183" i="3"/>
  <c r="T182" i="3" s="1"/>
  <c r="S183" i="3"/>
  <c r="S182" i="3" s="1"/>
  <c r="R183" i="3"/>
  <c r="R182" i="3" s="1"/>
  <c r="P183" i="3"/>
  <c r="P182" i="3" s="1"/>
  <c r="O183" i="3"/>
  <c r="O182" i="3" s="1"/>
  <c r="N183" i="3"/>
  <c r="N182" i="3" s="1"/>
  <c r="M183" i="3"/>
  <c r="M182" i="3" s="1"/>
  <c r="L183" i="3"/>
  <c r="L182" i="3" s="1"/>
  <c r="I183" i="3"/>
  <c r="I182" i="3" s="1"/>
  <c r="H183" i="3"/>
  <c r="H182" i="3" s="1"/>
  <c r="V182" i="3"/>
  <c r="V181" i="3"/>
  <c r="U181" i="3"/>
  <c r="T181" i="3"/>
  <c r="S181" i="3"/>
  <c r="R181" i="3"/>
  <c r="P181" i="3"/>
  <c r="O181" i="3"/>
  <c r="N181" i="3"/>
  <c r="M181" i="3"/>
  <c r="L181" i="3"/>
  <c r="I181" i="3"/>
  <c r="H181" i="3"/>
  <c r="V180" i="3"/>
  <c r="U180" i="3"/>
  <c r="T180" i="3"/>
  <c r="S180" i="3"/>
  <c r="R180" i="3"/>
  <c r="P180" i="3"/>
  <c r="O180" i="3"/>
  <c r="N180" i="3"/>
  <c r="M180" i="3"/>
  <c r="L180" i="3"/>
  <c r="I180" i="3"/>
  <c r="H180" i="3"/>
  <c r="V179" i="3"/>
  <c r="U179" i="3"/>
  <c r="T179" i="3"/>
  <c r="S179" i="3"/>
  <c r="R179" i="3"/>
  <c r="P179" i="3"/>
  <c r="O179" i="3"/>
  <c r="N179" i="3"/>
  <c r="M179" i="3"/>
  <c r="L179" i="3"/>
  <c r="I179" i="3"/>
  <c r="H179" i="3"/>
  <c r="V178" i="3"/>
  <c r="U178" i="3"/>
  <c r="T178" i="3"/>
  <c r="S178" i="3"/>
  <c r="R178" i="3"/>
  <c r="P178" i="3"/>
  <c r="O178" i="3"/>
  <c r="N178" i="3"/>
  <c r="M178" i="3"/>
  <c r="L178" i="3"/>
  <c r="I178" i="3"/>
  <c r="H178" i="3"/>
  <c r="V177" i="3"/>
  <c r="U177" i="3"/>
  <c r="T177" i="3"/>
  <c r="S177" i="3"/>
  <c r="R177" i="3"/>
  <c r="P177" i="3"/>
  <c r="O177" i="3"/>
  <c r="N177" i="3"/>
  <c r="M177" i="3"/>
  <c r="L177" i="3"/>
  <c r="I177" i="3"/>
  <c r="H177" i="3"/>
  <c r="V176" i="3"/>
  <c r="U176" i="3"/>
  <c r="T176" i="3"/>
  <c r="S176" i="3"/>
  <c r="R176" i="3"/>
  <c r="P176" i="3"/>
  <c r="O176" i="3"/>
  <c r="N176" i="3"/>
  <c r="M176" i="3"/>
  <c r="L176" i="3"/>
  <c r="I176" i="3"/>
  <c r="H176" i="3"/>
  <c r="V175" i="3"/>
  <c r="U175" i="3"/>
  <c r="U172" i="3" s="1"/>
  <c r="U143" i="3" s="1"/>
  <c r="U214" i="3" s="1"/>
  <c r="T175" i="3"/>
  <c r="T172" i="3" s="1"/>
  <c r="T143" i="3" s="1"/>
  <c r="T214" i="3" s="1"/>
  <c r="S175" i="3"/>
  <c r="S172" i="3" s="1"/>
  <c r="S143" i="3" s="1"/>
  <c r="S214" i="3" s="1"/>
  <c r="R175" i="3"/>
  <c r="R172" i="3" s="1"/>
  <c r="R143" i="3" s="1"/>
  <c r="R214" i="3" s="1"/>
  <c r="P175" i="3"/>
  <c r="P172" i="3" s="1"/>
  <c r="P143" i="3" s="1"/>
  <c r="P214" i="3" s="1"/>
  <c r="O175" i="3"/>
  <c r="O172" i="3" s="1"/>
  <c r="O143" i="3" s="1"/>
  <c r="O214" i="3" s="1"/>
  <c r="N175" i="3"/>
  <c r="N172" i="3" s="1"/>
  <c r="N143" i="3" s="1"/>
  <c r="N214" i="3" s="1"/>
  <c r="M175" i="3"/>
  <c r="M172" i="3" s="1"/>
  <c r="M143" i="3" s="1"/>
  <c r="M214" i="3" s="1"/>
  <c r="L175" i="3"/>
  <c r="L172" i="3" s="1"/>
  <c r="L143" i="3" s="1"/>
  <c r="L214" i="3" s="1"/>
  <c r="I175" i="3"/>
  <c r="I172" i="3" s="1"/>
  <c r="I143" i="3" s="1"/>
  <c r="I214" i="3" s="1"/>
  <c r="H175" i="3"/>
  <c r="H172" i="3" s="1"/>
  <c r="H143" i="3" s="1"/>
  <c r="H214" i="3" s="1"/>
  <c r="V174" i="3"/>
  <c r="U174" i="3"/>
  <c r="T174" i="3"/>
  <c r="S174" i="3"/>
  <c r="R174" i="3"/>
  <c r="P174" i="3"/>
  <c r="O174" i="3"/>
  <c r="N174" i="3"/>
  <c r="M174" i="3"/>
  <c r="L174" i="3"/>
  <c r="I174" i="3"/>
  <c r="H174" i="3"/>
  <c r="V173" i="3"/>
  <c r="U173" i="3"/>
  <c r="U171" i="3" s="1"/>
  <c r="T173" i="3"/>
  <c r="S173" i="3"/>
  <c r="R173" i="3"/>
  <c r="P173" i="3"/>
  <c r="P171" i="3" s="1"/>
  <c r="O173" i="3"/>
  <c r="O171" i="3" s="1"/>
  <c r="N173" i="3"/>
  <c r="N171" i="3" s="1"/>
  <c r="M173" i="3"/>
  <c r="L173" i="3"/>
  <c r="L171" i="3" s="1"/>
  <c r="I173" i="3"/>
  <c r="I171" i="3" s="1"/>
  <c r="H173" i="3"/>
  <c r="H171" i="3" s="1"/>
  <c r="V172" i="3"/>
  <c r="V143" i="3" s="1"/>
  <c r="V214" i="3" s="1"/>
  <c r="V170" i="3"/>
  <c r="U170" i="3"/>
  <c r="U169" i="3" s="1"/>
  <c r="T170" i="3"/>
  <c r="T169" i="3" s="1"/>
  <c r="S170" i="3"/>
  <c r="S169" i="3" s="1"/>
  <c r="R170" i="3"/>
  <c r="R169" i="3" s="1"/>
  <c r="P170" i="3"/>
  <c r="P169" i="3" s="1"/>
  <c r="O170" i="3"/>
  <c r="O169" i="3" s="1"/>
  <c r="N170" i="3"/>
  <c r="N169" i="3" s="1"/>
  <c r="M170" i="3"/>
  <c r="M169" i="3" s="1"/>
  <c r="L170" i="3"/>
  <c r="L169" i="3" s="1"/>
  <c r="I170" i="3"/>
  <c r="I169" i="3" s="1"/>
  <c r="H170" i="3"/>
  <c r="V169" i="3"/>
  <c r="H169" i="3"/>
  <c r="V168" i="3"/>
  <c r="V162" i="3" s="1"/>
  <c r="V142" i="3" s="1"/>
  <c r="U168" i="3"/>
  <c r="U162" i="3" s="1"/>
  <c r="U142" i="3" s="1"/>
  <c r="T168" i="3"/>
  <c r="T162" i="3" s="1"/>
  <c r="T142" i="3" s="1"/>
  <c r="S168" i="3"/>
  <c r="S162" i="3" s="1"/>
  <c r="S142" i="3" s="1"/>
  <c r="R168" i="3"/>
  <c r="R162" i="3" s="1"/>
  <c r="R142" i="3" s="1"/>
  <c r="P168" i="3"/>
  <c r="P162" i="3" s="1"/>
  <c r="P142" i="3" s="1"/>
  <c r="O168" i="3"/>
  <c r="O162" i="3" s="1"/>
  <c r="O142" i="3" s="1"/>
  <c r="N168" i="3"/>
  <c r="N162" i="3" s="1"/>
  <c r="N142" i="3" s="1"/>
  <c r="M168" i="3"/>
  <c r="M162" i="3" s="1"/>
  <c r="M142" i="3" s="1"/>
  <c r="L168" i="3"/>
  <c r="L162" i="3" s="1"/>
  <c r="L142" i="3" s="1"/>
  <c r="K168" i="3"/>
  <c r="K162" i="3" s="1"/>
  <c r="K142" i="3" s="1"/>
  <c r="I168" i="3"/>
  <c r="I162" i="3" s="1"/>
  <c r="I142" i="3" s="1"/>
  <c r="H168" i="3"/>
  <c r="H162" i="3" s="1"/>
  <c r="H142" i="3" s="1"/>
  <c r="V167" i="3"/>
  <c r="V161" i="3" s="1"/>
  <c r="V141" i="3" s="1"/>
  <c r="U167" i="3"/>
  <c r="U161" i="3" s="1"/>
  <c r="U141" i="3" s="1"/>
  <c r="T167" i="3"/>
  <c r="T161" i="3" s="1"/>
  <c r="T141" i="3" s="1"/>
  <c r="S167" i="3"/>
  <c r="S161" i="3" s="1"/>
  <c r="S141" i="3" s="1"/>
  <c r="R167" i="3"/>
  <c r="R161" i="3" s="1"/>
  <c r="R141" i="3" s="1"/>
  <c r="P167" i="3"/>
  <c r="P161" i="3" s="1"/>
  <c r="P141" i="3" s="1"/>
  <c r="O167" i="3"/>
  <c r="O161" i="3" s="1"/>
  <c r="O141" i="3" s="1"/>
  <c r="N167" i="3"/>
  <c r="N161" i="3" s="1"/>
  <c r="N141" i="3" s="1"/>
  <c r="M167" i="3"/>
  <c r="M161" i="3" s="1"/>
  <c r="M141" i="3" s="1"/>
  <c r="L167" i="3"/>
  <c r="L161" i="3" s="1"/>
  <c r="L141" i="3" s="1"/>
  <c r="I167" i="3"/>
  <c r="I161" i="3" s="1"/>
  <c r="I141" i="3" s="1"/>
  <c r="H167" i="3"/>
  <c r="H161" i="3" s="1"/>
  <c r="H141" i="3" s="1"/>
  <c r="V166" i="3"/>
  <c r="U166" i="3"/>
  <c r="T166" i="3"/>
  <c r="S166" i="3"/>
  <c r="R166" i="3"/>
  <c r="P166" i="3"/>
  <c r="O166" i="3"/>
  <c r="N166" i="3"/>
  <c r="M166" i="3"/>
  <c r="L166" i="3"/>
  <c r="I166" i="3"/>
  <c r="H166" i="3"/>
  <c r="V165" i="3"/>
  <c r="U165" i="3"/>
  <c r="T165" i="3"/>
  <c r="S165" i="3"/>
  <c r="R165" i="3"/>
  <c r="P165" i="3"/>
  <c r="O165" i="3"/>
  <c r="N165" i="3"/>
  <c r="M165" i="3"/>
  <c r="L165" i="3"/>
  <c r="I165" i="3"/>
  <c r="H165" i="3"/>
  <c r="V164" i="3"/>
  <c r="U164" i="3"/>
  <c r="T164" i="3"/>
  <c r="S164" i="3"/>
  <c r="R164" i="3"/>
  <c r="P164" i="3"/>
  <c r="O164" i="3"/>
  <c r="N164" i="3"/>
  <c r="M164" i="3"/>
  <c r="L164" i="3"/>
  <c r="I164" i="3"/>
  <c r="H164" i="3"/>
  <c r="V163" i="3"/>
  <c r="V160" i="3" s="1"/>
  <c r="U163" i="3"/>
  <c r="U160" i="3" s="1"/>
  <c r="T163" i="3"/>
  <c r="S163" i="3"/>
  <c r="R163" i="3"/>
  <c r="P163" i="3"/>
  <c r="P160" i="3" s="1"/>
  <c r="O163" i="3"/>
  <c r="O160" i="3" s="1"/>
  <c r="N163" i="3"/>
  <c r="N160" i="3" s="1"/>
  <c r="M163" i="3"/>
  <c r="M160" i="3" s="1"/>
  <c r="L163" i="3"/>
  <c r="L160" i="3" s="1"/>
  <c r="I163" i="3"/>
  <c r="I160" i="3" s="1"/>
  <c r="H163" i="3"/>
  <c r="H160" i="3" s="1"/>
  <c r="V159" i="3"/>
  <c r="U159" i="3"/>
  <c r="T159" i="3"/>
  <c r="S159" i="3"/>
  <c r="R159" i="3"/>
  <c r="P159" i="3"/>
  <c r="O159" i="3"/>
  <c r="N159" i="3"/>
  <c r="M159" i="3"/>
  <c r="L159" i="3"/>
  <c r="I159" i="3"/>
  <c r="H159" i="3"/>
  <c r="V158" i="3"/>
  <c r="V147" i="3" s="1"/>
  <c r="V140" i="3" s="1"/>
  <c r="U158" i="3"/>
  <c r="U147" i="3" s="1"/>
  <c r="U140" i="3" s="1"/>
  <c r="T158" i="3"/>
  <c r="T147" i="3" s="1"/>
  <c r="T140" i="3" s="1"/>
  <c r="S158" i="3"/>
  <c r="S147" i="3" s="1"/>
  <c r="S140" i="3" s="1"/>
  <c r="R158" i="3"/>
  <c r="R147" i="3" s="1"/>
  <c r="R140" i="3" s="1"/>
  <c r="P158" i="3"/>
  <c r="P147" i="3" s="1"/>
  <c r="P140" i="3" s="1"/>
  <c r="O158" i="3"/>
  <c r="O147" i="3" s="1"/>
  <c r="O140" i="3" s="1"/>
  <c r="N158" i="3"/>
  <c r="N147" i="3" s="1"/>
  <c r="N140" i="3" s="1"/>
  <c r="M158" i="3"/>
  <c r="M147" i="3" s="1"/>
  <c r="M140" i="3" s="1"/>
  <c r="L158" i="3"/>
  <c r="L147" i="3" s="1"/>
  <c r="L140" i="3" s="1"/>
  <c r="I158" i="3"/>
  <c r="I147" i="3" s="1"/>
  <c r="I140" i="3" s="1"/>
  <c r="H158" i="3"/>
  <c r="H147" i="3" s="1"/>
  <c r="H140" i="3" s="1"/>
  <c r="V157" i="3"/>
  <c r="U157" i="3"/>
  <c r="T157" i="3"/>
  <c r="S157" i="3"/>
  <c r="R157" i="3"/>
  <c r="P157" i="3"/>
  <c r="O157" i="3"/>
  <c r="N157" i="3"/>
  <c r="M157" i="3"/>
  <c r="L157" i="3"/>
  <c r="I157" i="3"/>
  <c r="H157" i="3"/>
  <c r="V156" i="3"/>
  <c r="U156" i="3"/>
  <c r="T156" i="3"/>
  <c r="S156" i="3"/>
  <c r="R156" i="3"/>
  <c r="P156" i="3"/>
  <c r="O156" i="3"/>
  <c r="N156" i="3"/>
  <c r="M156" i="3"/>
  <c r="L156" i="3"/>
  <c r="I156" i="3"/>
  <c r="H156" i="3"/>
  <c r="V155" i="3"/>
  <c r="U155" i="3"/>
  <c r="T155" i="3"/>
  <c r="S155" i="3"/>
  <c r="R155" i="3"/>
  <c r="P155" i="3"/>
  <c r="O155" i="3"/>
  <c r="N155" i="3"/>
  <c r="M155" i="3"/>
  <c r="L155" i="3"/>
  <c r="I155" i="3"/>
  <c r="H155" i="3"/>
  <c r="V154" i="3"/>
  <c r="U154" i="3"/>
  <c r="T154" i="3"/>
  <c r="S154" i="3"/>
  <c r="R154" i="3"/>
  <c r="P154" i="3"/>
  <c r="O154" i="3"/>
  <c r="N154" i="3"/>
  <c r="M154" i="3"/>
  <c r="L154" i="3"/>
  <c r="I154" i="3"/>
  <c r="H154" i="3"/>
  <c r="V153" i="3"/>
  <c r="U153" i="3"/>
  <c r="T153" i="3"/>
  <c r="S153" i="3"/>
  <c r="R153" i="3"/>
  <c r="P153" i="3"/>
  <c r="O153" i="3"/>
  <c r="N153" i="3"/>
  <c r="M153" i="3"/>
  <c r="L153" i="3"/>
  <c r="I153" i="3"/>
  <c r="H153" i="3"/>
  <c r="V152" i="3"/>
  <c r="U152" i="3"/>
  <c r="T152" i="3"/>
  <c r="S152" i="3"/>
  <c r="R152" i="3"/>
  <c r="P152" i="3"/>
  <c r="O152" i="3"/>
  <c r="N152" i="3"/>
  <c r="M152" i="3"/>
  <c r="L152" i="3"/>
  <c r="I152" i="3"/>
  <c r="H152" i="3"/>
  <c r="V151" i="3"/>
  <c r="U151" i="3"/>
  <c r="T151" i="3"/>
  <c r="S151" i="3"/>
  <c r="R151" i="3"/>
  <c r="P151" i="3"/>
  <c r="O151" i="3"/>
  <c r="N151" i="3"/>
  <c r="M151" i="3"/>
  <c r="L151" i="3"/>
  <c r="I151" i="3"/>
  <c r="H151" i="3"/>
  <c r="V150" i="3"/>
  <c r="U150" i="3"/>
  <c r="T150" i="3"/>
  <c r="S150" i="3"/>
  <c r="R150" i="3"/>
  <c r="P150" i="3"/>
  <c r="O150" i="3"/>
  <c r="N150" i="3"/>
  <c r="M150" i="3"/>
  <c r="L150" i="3"/>
  <c r="I150" i="3"/>
  <c r="H150" i="3"/>
  <c r="V149" i="3"/>
  <c r="U149" i="3"/>
  <c r="T149" i="3"/>
  <c r="S149" i="3"/>
  <c r="R149" i="3"/>
  <c r="P149" i="3"/>
  <c r="O149" i="3"/>
  <c r="N149" i="3"/>
  <c r="M149" i="3"/>
  <c r="L149" i="3"/>
  <c r="I149" i="3"/>
  <c r="H149" i="3"/>
  <c r="V148" i="3"/>
  <c r="U148" i="3"/>
  <c r="T148" i="3"/>
  <c r="T146" i="3" s="1"/>
  <c r="S148" i="3"/>
  <c r="R148" i="3"/>
  <c r="P148" i="3"/>
  <c r="P146" i="3" s="1"/>
  <c r="O148" i="3"/>
  <c r="N148" i="3"/>
  <c r="M148" i="3"/>
  <c r="M146" i="3" s="1"/>
  <c r="L148" i="3"/>
  <c r="L146" i="3" s="1"/>
  <c r="I148" i="3"/>
  <c r="H148" i="3"/>
  <c r="H146" i="3" s="1"/>
  <c r="V145" i="3"/>
  <c r="U145" i="3"/>
  <c r="T145" i="3"/>
  <c r="S145" i="3"/>
  <c r="R145" i="3"/>
  <c r="P145" i="3"/>
  <c r="O145" i="3"/>
  <c r="N145" i="3"/>
  <c r="M145" i="3"/>
  <c r="L145" i="3"/>
  <c r="I145" i="3"/>
  <c r="H145" i="3"/>
  <c r="V144" i="3"/>
  <c r="U144" i="3"/>
  <c r="T144" i="3"/>
  <c r="S144" i="3"/>
  <c r="R144" i="3"/>
  <c r="P144" i="3"/>
  <c r="O144" i="3"/>
  <c r="N144" i="3"/>
  <c r="M144" i="3"/>
  <c r="L144" i="3"/>
  <c r="I144" i="3"/>
  <c r="H144" i="3"/>
  <c r="V138" i="3"/>
  <c r="U138" i="3"/>
  <c r="T138" i="3"/>
  <c r="S138" i="3"/>
  <c r="R138" i="3"/>
  <c r="P138" i="3"/>
  <c r="O138" i="3"/>
  <c r="N138" i="3"/>
  <c r="M138" i="3"/>
  <c r="L138" i="3"/>
  <c r="I138" i="3"/>
  <c r="H138" i="3"/>
  <c r="V137" i="3"/>
  <c r="U137" i="3"/>
  <c r="T137" i="3"/>
  <c r="S137" i="3"/>
  <c r="R137" i="3"/>
  <c r="P137" i="3"/>
  <c r="O137" i="3"/>
  <c r="N137" i="3"/>
  <c r="M137" i="3"/>
  <c r="L137" i="3"/>
  <c r="I137" i="3"/>
  <c r="H137" i="3"/>
  <c r="V136" i="3"/>
  <c r="U136" i="3"/>
  <c r="U128" i="3" s="1"/>
  <c r="T136" i="3"/>
  <c r="T128" i="3" s="1"/>
  <c r="S136" i="3"/>
  <c r="S128" i="3" s="1"/>
  <c r="R136" i="3"/>
  <c r="R128" i="3" s="1"/>
  <c r="P136" i="3"/>
  <c r="P128" i="3" s="1"/>
  <c r="O136" i="3"/>
  <c r="O128" i="3" s="1"/>
  <c r="N136" i="3"/>
  <c r="N128" i="3" s="1"/>
  <c r="M136" i="3"/>
  <c r="M128" i="3" s="1"/>
  <c r="L136" i="3"/>
  <c r="L128" i="3" s="1"/>
  <c r="I136" i="3"/>
  <c r="I128" i="3" s="1"/>
  <c r="H136" i="3"/>
  <c r="V135" i="3"/>
  <c r="U135" i="3"/>
  <c r="T135" i="3"/>
  <c r="S135" i="3"/>
  <c r="R135" i="3"/>
  <c r="P135" i="3"/>
  <c r="O135" i="3"/>
  <c r="N135" i="3"/>
  <c r="M135" i="3"/>
  <c r="L135" i="3"/>
  <c r="I135" i="3"/>
  <c r="H135" i="3"/>
  <c r="V134" i="3"/>
  <c r="U134" i="3"/>
  <c r="T134" i="3"/>
  <c r="S134" i="3"/>
  <c r="R134" i="3"/>
  <c r="P134" i="3"/>
  <c r="O134" i="3"/>
  <c r="N134" i="3"/>
  <c r="M134" i="3"/>
  <c r="L134" i="3"/>
  <c r="I134" i="3"/>
  <c r="H134" i="3"/>
  <c r="V133" i="3"/>
  <c r="U133" i="3"/>
  <c r="T133" i="3"/>
  <c r="S133" i="3"/>
  <c r="R133" i="3"/>
  <c r="P133" i="3"/>
  <c r="O133" i="3"/>
  <c r="N133" i="3"/>
  <c r="M133" i="3"/>
  <c r="L133" i="3"/>
  <c r="I133" i="3"/>
  <c r="H133" i="3"/>
  <c r="V132" i="3"/>
  <c r="U132" i="3"/>
  <c r="T132" i="3"/>
  <c r="S132" i="3"/>
  <c r="R132" i="3"/>
  <c r="P132" i="3"/>
  <c r="O132" i="3"/>
  <c r="N132" i="3"/>
  <c r="M132" i="3"/>
  <c r="L132" i="3"/>
  <c r="I132" i="3"/>
  <c r="H132" i="3"/>
  <c r="V131" i="3"/>
  <c r="U131" i="3"/>
  <c r="T131" i="3"/>
  <c r="S131" i="3"/>
  <c r="R131" i="3"/>
  <c r="P131" i="3"/>
  <c r="O131" i="3"/>
  <c r="N131" i="3"/>
  <c r="M131" i="3"/>
  <c r="L131" i="3"/>
  <c r="I131" i="3"/>
  <c r="H131" i="3"/>
  <c r="V130" i="3"/>
  <c r="U130" i="3"/>
  <c r="T130" i="3"/>
  <c r="S130" i="3"/>
  <c r="R130" i="3"/>
  <c r="P130" i="3"/>
  <c r="O130" i="3"/>
  <c r="N130" i="3"/>
  <c r="M130" i="3"/>
  <c r="L130" i="3"/>
  <c r="I130" i="3"/>
  <c r="H130" i="3"/>
  <c r="V129" i="3"/>
  <c r="U129" i="3"/>
  <c r="U127" i="3" s="1"/>
  <c r="T129" i="3"/>
  <c r="S129" i="3"/>
  <c r="S127" i="3" s="1"/>
  <c r="R129" i="3"/>
  <c r="P129" i="3"/>
  <c r="P127" i="3" s="1"/>
  <c r="O129" i="3"/>
  <c r="N129" i="3"/>
  <c r="N127" i="3" s="1"/>
  <c r="M129" i="3"/>
  <c r="M127" i="3" s="1"/>
  <c r="L129" i="3"/>
  <c r="L127" i="3" s="1"/>
  <c r="I129" i="3"/>
  <c r="I127" i="3" s="1"/>
  <c r="H129" i="3"/>
  <c r="H127" i="3" s="1"/>
  <c r="V128" i="3"/>
  <c r="H128" i="3"/>
  <c r="V126" i="3"/>
  <c r="U126" i="3"/>
  <c r="T126" i="3"/>
  <c r="S126" i="3"/>
  <c r="R126" i="3"/>
  <c r="P126" i="3"/>
  <c r="O126" i="3"/>
  <c r="N126" i="3"/>
  <c r="M126" i="3"/>
  <c r="L126" i="3"/>
  <c r="I126" i="3"/>
  <c r="H126" i="3"/>
  <c r="V125" i="3"/>
  <c r="U125" i="3"/>
  <c r="T125" i="3"/>
  <c r="S125" i="3"/>
  <c r="R125" i="3"/>
  <c r="P125" i="3"/>
  <c r="O125" i="3"/>
  <c r="N125" i="3"/>
  <c r="M125" i="3"/>
  <c r="L125" i="3"/>
  <c r="I125" i="3"/>
  <c r="H125" i="3"/>
  <c r="V124" i="3"/>
  <c r="U124" i="3"/>
  <c r="T124" i="3"/>
  <c r="S124" i="3"/>
  <c r="R124" i="3"/>
  <c r="P124" i="3"/>
  <c r="O124" i="3"/>
  <c r="N124" i="3"/>
  <c r="M124" i="3"/>
  <c r="L124" i="3"/>
  <c r="I124" i="3"/>
  <c r="H124" i="3"/>
  <c r="V123" i="3"/>
  <c r="U123" i="3"/>
  <c r="T123" i="3"/>
  <c r="S123" i="3"/>
  <c r="R123" i="3"/>
  <c r="P123" i="3"/>
  <c r="O123" i="3"/>
  <c r="N123" i="3"/>
  <c r="M123" i="3"/>
  <c r="L123" i="3"/>
  <c r="I123" i="3"/>
  <c r="H123" i="3"/>
  <c r="V122" i="3"/>
  <c r="U122" i="3"/>
  <c r="T122" i="3"/>
  <c r="S122" i="3"/>
  <c r="R122" i="3"/>
  <c r="P122" i="3"/>
  <c r="O122" i="3"/>
  <c r="N122" i="3"/>
  <c r="M122" i="3"/>
  <c r="L122" i="3"/>
  <c r="I122" i="3"/>
  <c r="H122" i="3"/>
  <c r="V121" i="3"/>
  <c r="U121" i="3"/>
  <c r="U120" i="3" s="1"/>
  <c r="T121" i="3"/>
  <c r="S121" i="3"/>
  <c r="S120" i="3" s="1"/>
  <c r="R121" i="3"/>
  <c r="P121" i="3"/>
  <c r="P120" i="3" s="1"/>
  <c r="O121" i="3"/>
  <c r="O120" i="3" s="1"/>
  <c r="N121" i="3"/>
  <c r="M121" i="3"/>
  <c r="M120" i="3" s="1"/>
  <c r="L121" i="3"/>
  <c r="L120" i="3" s="1"/>
  <c r="I121" i="3"/>
  <c r="H121" i="3"/>
  <c r="H120" i="3" s="1"/>
  <c r="V119" i="3"/>
  <c r="U119" i="3"/>
  <c r="T119" i="3"/>
  <c r="S119" i="3"/>
  <c r="R119" i="3"/>
  <c r="P119" i="3"/>
  <c r="O119" i="3"/>
  <c r="N119" i="3"/>
  <c r="M119" i="3"/>
  <c r="L119" i="3"/>
  <c r="I119" i="3"/>
  <c r="H119" i="3"/>
  <c r="V118" i="3"/>
  <c r="U118" i="3"/>
  <c r="T118" i="3"/>
  <c r="S118" i="3"/>
  <c r="R118" i="3"/>
  <c r="P118" i="3"/>
  <c r="O118" i="3"/>
  <c r="N118" i="3"/>
  <c r="M118" i="3"/>
  <c r="L118" i="3"/>
  <c r="I118" i="3"/>
  <c r="H118" i="3"/>
  <c r="V117" i="3"/>
  <c r="U117" i="3"/>
  <c r="T117" i="3"/>
  <c r="S117" i="3"/>
  <c r="R117" i="3"/>
  <c r="P117" i="3"/>
  <c r="O117" i="3"/>
  <c r="N117" i="3"/>
  <c r="M117" i="3"/>
  <c r="L117" i="3"/>
  <c r="I117" i="3"/>
  <c r="H117" i="3"/>
  <c r="V116" i="3"/>
  <c r="U116" i="3"/>
  <c r="T116" i="3"/>
  <c r="T115" i="3" s="1"/>
  <c r="S116" i="3"/>
  <c r="R116" i="3"/>
  <c r="P116" i="3"/>
  <c r="O116" i="3"/>
  <c r="O115" i="3" s="1"/>
  <c r="N116" i="3"/>
  <c r="M116" i="3"/>
  <c r="M115" i="3" s="1"/>
  <c r="L116" i="3"/>
  <c r="I116" i="3"/>
  <c r="H116" i="3"/>
  <c r="R115" i="3"/>
  <c r="H115" i="3"/>
  <c r="V114" i="3"/>
  <c r="U114" i="3"/>
  <c r="T114" i="3"/>
  <c r="S114" i="3"/>
  <c r="R114" i="3"/>
  <c r="P114" i="3"/>
  <c r="O114" i="3"/>
  <c r="N114" i="3"/>
  <c r="M114" i="3"/>
  <c r="L114" i="3"/>
  <c r="I114" i="3"/>
  <c r="H114" i="3"/>
  <c r="V113" i="3"/>
  <c r="U113" i="3"/>
  <c r="T113" i="3"/>
  <c r="S113" i="3"/>
  <c r="R113" i="3"/>
  <c r="P113" i="3"/>
  <c r="O113" i="3"/>
  <c r="N113" i="3"/>
  <c r="M113" i="3"/>
  <c r="L113" i="3"/>
  <c r="I113" i="3"/>
  <c r="H113" i="3"/>
  <c r="V112" i="3"/>
  <c r="U112" i="3"/>
  <c r="T112" i="3"/>
  <c r="S112" i="3"/>
  <c r="R112" i="3"/>
  <c r="P112" i="3"/>
  <c r="O112" i="3"/>
  <c r="N112" i="3"/>
  <c r="M112" i="3"/>
  <c r="L112" i="3"/>
  <c r="I112" i="3"/>
  <c r="H112" i="3"/>
  <c r="V111" i="3"/>
  <c r="V80" i="3" s="1"/>
  <c r="U111" i="3"/>
  <c r="U80" i="3" s="1"/>
  <c r="T111" i="3"/>
  <c r="S111" i="3"/>
  <c r="S80" i="3" s="1"/>
  <c r="R111" i="3"/>
  <c r="R80" i="3" s="1"/>
  <c r="P111" i="3"/>
  <c r="O111" i="3"/>
  <c r="N111" i="3"/>
  <c r="M111" i="3"/>
  <c r="L111" i="3"/>
  <c r="I111" i="3"/>
  <c r="H111" i="3"/>
  <c r="V110" i="3"/>
  <c r="U110" i="3"/>
  <c r="T110" i="3"/>
  <c r="S110" i="3"/>
  <c r="R110" i="3"/>
  <c r="P110" i="3"/>
  <c r="O110" i="3"/>
  <c r="N110" i="3"/>
  <c r="M110" i="3"/>
  <c r="L110" i="3"/>
  <c r="I110" i="3"/>
  <c r="H110" i="3"/>
  <c r="V109" i="3"/>
  <c r="V79" i="3" s="1"/>
  <c r="U109" i="3"/>
  <c r="U79" i="3" s="1"/>
  <c r="T109" i="3"/>
  <c r="S109" i="3"/>
  <c r="S79" i="3" s="1"/>
  <c r="R109" i="3"/>
  <c r="R79" i="3" s="1"/>
  <c r="P109" i="3"/>
  <c r="P79" i="3" s="1"/>
  <c r="O109" i="3"/>
  <c r="O79" i="3" s="1"/>
  <c r="N109" i="3"/>
  <c r="N79" i="3" s="1"/>
  <c r="M109" i="3"/>
  <c r="M79" i="3" s="1"/>
  <c r="L109" i="3"/>
  <c r="L79" i="3" s="1"/>
  <c r="I109" i="3"/>
  <c r="I79" i="3" s="1"/>
  <c r="H109" i="3"/>
  <c r="H79" i="3" s="1"/>
  <c r="V108" i="3"/>
  <c r="U108" i="3"/>
  <c r="T108" i="3"/>
  <c r="S108" i="3"/>
  <c r="R108" i="3"/>
  <c r="P108" i="3"/>
  <c r="O108" i="3"/>
  <c r="N108" i="3"/>
  <c r="M108" i="3"/>
  <c r="L108" i="3"/>
  <c r="I108" i="3"/>
  <c r="H108" i="3"/>
  <c r="V107" i="3"/>
  <c r="U107" i="3"/>
  <c r="T107" i="3"/>
  <c r="S107" i="3"/>
  <c r="R107" i="3"/>
  <c r="P107" i="3"/>
  <c r="O107" i="3"/>
  <c r="N107" i="3"/>
  <c r="M107" i="3"/>
  <c r="L107" i="3"/>
  <c r="I107" i="3"/>
  <c r="H107" i="3"/>
  <c r="V106" i="3"/>
  <c r="U106" i="3"/>
  <c r="T106" i="3"/>
  <c r="S106" i="3"/>
  <c r="R106" i="3"/>
  <c r="P106" i="3"/>
  <c r="O106" i="3"/>
  <c r="N106" i="3"/>
  <c r="M106" i="3"/>
  <c r="L106" i="3"/>
  <c r="I106" i="3"/>
  <c r="H106" i="3"/>
  <c r="V105" i="3"/>
  <c r="U105" i="3"/>
  <c r="T105" i="3"/>
  <c r="S105" i="3"/>
  <c r="R105" i="3"/>
  <c r="P105" i="3"/>
  <c r="O105" i="3"/>
  <c r="N105" i="3"/>
  <c r="M105" i="3"/>
  <c r="L105" i="3"/>
  <c r="I105" i="3"/>
  <c r="H105" i="3"/>
  <c r="V104" i="3"/>
  <c r="U104" i="3"/>
  <c r="T104" i="3"/>
  <c r="S104" i="3"/>
  <c r="R104" i="3"/>
  <c r="P104" i="3"/>
  <c r="O104" i="3"/>
  <c r="N104" i="3"/>
  <c r="M104" i="3"/>
  <c r="L104" i="3"/>
  <c r="I104" i="3"/>
  <c r="H104" i="3"/>
  <c r="V103" i="3"/>
  <c r="U103" i="3"/>
  <c r="T103" i="3"/>
  <c r="S103" i="3"/>
  <c r="R103" i="3"/>
  <c r="P103" i="3"/>
  <c r="O103" i="3"/>
  <c r="N103" i="3"/>
  <c r="M103" i="3"/>
  <c r="L103" i="3"/>
  <c r="I103" i="3"/>
  <c r="H103" i="3"/>
  <c r="V102" i="3"/>
  <c r="U102" i="3"/>
  <c r="T102" i="3"/>
  <c r="S102" i="3"/>
  <c r="R102" i="3"/>
  <c r="P102" i="3"/>
  <c r="O102" i="3"/>
  <c r="N102" i="3"/>
  <c r="M102" i="3"/>
  <c r="L102" i="3"/>
  <c r="I102" i="3"/>
  <c r="H102" i="3"/>
  <c r="V101" i="3"/>
  <c r="U101" i="3"/>
  <c r="T101" i="3"/>
  <c r="S101" i="3"/>
  <c r="R101" i="3"/>
  <c r="P101" i="3"/>
  <c r="O101" i="3"/>
  <c r="N101" i="3"/>
  <c r="M101" i="3"/>
  <c r="L101" i="3"/>
  <c r="I101" i="3"/>
  <c r="H101" i="3"/>
  <c r="V100" i="3"/>
  <c r="U100" i="3"/>
  <c r="T100" i="3"/>
  <c r="S100" i="3"/>
  <c r="R100" i="3"/>
  <c r="P100" i="3"/>
  <c r="O100" i="3"/>
  <c r="N100" i="3"/>
  <c r="M100" i="3"/>
  <c r="L100" i="3"/>
  <c r="I100" i="3"/>
  <c r="H100" i="3"/>
  <c r="V99" i="3"/>
  <c r="U99" i="3"/>
  <c r="T99" i="3"/>
  <c r="S99" i="3"/>
  <c r="R99" i="3"/>
  <c r="P99" i="3"/>
  <c r="O99" i="3"/>
  <c r="N99" i="3"/>
  <c r="M99" i="3"/>
  <c r="L99" i="3"/>
  <c r="I99" i="3"/>
  <c r="H99" i="3"/>
  <c r="V98" i="3"/>
  <c r="U98" i="3"/>
  <c r="T98" i="3"/>
  <c r="S98" i="3"/>
  <c r="R98" i="3"/>
  <c r="P98" i="3"/>
  <c r="O98" i="3"/>
  <c r="N98" i="3"/>
  <c r="M98" i="3"/>
  <c r="L98" i="3"/>
  <c r="I98" i="3"/>
  <c r="H98" i="3"/>
  <c r="V97" i="3"/>
  <c r="U97" i="3"/>
  <c r="T97" i="3"/>
  <c r="S97" i="3"/>
  <c r="R97" i="3"/>
  <c r="P97" i="3"/>
  <c r="O97" i="3"/>
  <c r="N97" i="3"/>
  <c r="M97" i="3"/>
  <c r="L97" i="3"/>
  <c r="I97" i="3"/>
  <c r="H97" i="3"/>
  <c r="V96" i="3"/>
  <c r="U96" i="3"/>
  <c r="T96" i="3"/>
  <c r="S96" i="3"/>
  <c r="R96" i="3"/>
  <c r="P96" i="3"/>
  <c r="O96" i="3"/>
  <c r="N96" i="3"/>
  <c r="M96" i="3"/>
  <c r="L96" i="3"/>
  <c r="I96" i="3"/>
  <c r="H96" i="3"/>
  <c r="V95" i="3"/>
  <c r="U95" i="3"/>
  <c r="T95" i="3"/>
  <c r="S95" i="3"/>
  <c r="R95" i="3"/>
  <c r="P95" i="3"/>
  <c r="O95" i="3"/>
  <c r="N95" i="3"/>
  <c r="M95" i="3"/>
  <c r="L95" i="3"/>
  <c r="I95" i="3"/>
  <c r="H95" i="3"/>
  <c r="V94" i="3"/>
  <c r="U94" i="3"/>
  <c r="T94" i="3"/>
  <c r="S94" i="3"/>
  <c r="R94" i="3"/>
  <c r="P94" i="3"/>
  <c r="O94" i="3"/>
  <c r="N94" i="3"/>
  <c r="M94" i="3"/>
  <c r="L94" i="3"/>
  <c r="I94" i="3"/>
  <c r="H94" i="3"/>
  <c r="V93" i="3"/>
  <c r="U93" i="3"/>
  <c r="T93" i="3"/>
  <c r="S93" i="3"/>
  <c r="R93" i="3"/>
  <c r="P93" i="3"/>
  <c r="O93" i="3"/>
  <c r="N93" i="3"/>
  <c r="M93" i="3"/>
  <c r="L93" i="3"/>
  <c r="I93" i="3"/>
  <c r="H93" i="3"/>
  <c r="V92" i="3"/>
  <c r="U92" i="3"/>
  <c r="T92" i="3"/>
  <c r="S92" i="3"/>
  <c r="R92" i="3"/>
  <c r="P92" i="3"/>
  <c r="O92" i="3"/>
  <c r="N92" i="3"/>
  <c r="M92" i="3"/>
  <c r="L92" i="3"/>
  <c r="I92" i="3"/>
  <c r="H92" i="3"/>
  <c r="V91" i="3"/>
  <c r="U91" i="3"/>
  <c r="T91" i="3"/>
  <c r="S91" i="3"/>
  <c r="R91" i="3"/>
  <c r="P91" i="3"/>
  <c r="O91" i="3"/>
  <c r="N91" i="3"/>
  <c r="M91" i="3"/>
  <c r="L91" i="3"/>
  <c r="I91" i="3"/>
  <c r="H91" i="3"/>
  <c r="V90" i="3"/>
  <c r="U90" i="3"/>
  <c r="T90" i="3"/>
  <c r="S90" i="3"/>
  <c r="R90" i="3"/>
  <c r="P90" i="3"/>
  <c r="O90" i="3"/>
  <c r="N90" i="3"/>
  <c r="M90" i="3"/>
  <c r="L90" i="3"/>
  <c r="I90" i="3"/>
  <c r="H90" i="3"/>
  <c r="V89" i="3"/>
  <c r="U89" i="3"/>
  <c r="T89" i="3"/>
  <c r="S89" i="3"/>
  <c r="R89" i="3"/>
  <c r="P89" i="3"/>
  <c r="O89" i="3"/>
  <c r="N89" i="3"/>
  <c r="M89" i="3"/>
  <c r="L89" i="3"/>
  <c r="I89" i="3"/>
  <c r="H89" i="3"/>
  <c r="V88" i="3"/>
  <c r="U88" i="3"/>
  <c r="T88" i="3"/>
  <c r="S88" i="3"/>
  <c r="R88" i="3"/>
  <c r="P88" i="3"/>
  <c r="O88" i="3"/>
  <c r="N88" i="3"/>
  <c r="M88" i="3"/>
  <c r="L88" i="3"/>
  <c r="I88" i="3"/>
  <c r="H88" i="3"/>
  <c r="V87" i="3"/>
  <c r="U87" i="3"/>
  <c r="T87" i="3"/>
  <c r="S87" i="3"/>
  <c r="R87" i="3"/>
  <c r="P87" i="3"/>
  <c r="O87" i="3"/>
  <c r="N87" i="3"/>
  <c r="M87" i="3"/>
  <c r="L87" i="3"/>
  <c r="I87" i="3"/>
  <c r="H87" i="3"/>
  <c r="V86" i="3"/>
  <c r="U86" i="3"/>
  <c r="T86" i="3"/>
  <c r="S86" i="3"/>
  <c r="R86" i="3"/>
  <c r="P86" i="3"/>
  <c r="O86" i="3"/>
  <c r="N86" i="3"/>
  <c r="M86" i="3"/>
  <c r="L86" i="3"/>
  <c r="I86" i="3"/>
  <c r="H86" i="3"/>
  <c r="V85" i="3"/>
  <c r="U85" i="3"/>
  <c r="T85" i="3"/>
  <c r="S85" i="3"/>
  <c r="R85" i="3"/>
  <c r="P85" i="3"/>
  <c r="O85" i="3"/>
  <c r="N85" i="3"/>
  <c r="M85" i="3"/>
  <c r="L85" i="3"/>
  <c r="I85" i="3"/>
  <c r="H85" i="3"/>
  <c r="V84" i="3"/>
  <c r="U84" i="3"/>
  <c r="T84" i="3"/>
  <c r="S84" i="3"/>
  <c r="R84" i="3"/>
  <c r="P84" i="3"/>
  <c r="O84" i="3"/>
  <c r="N84" i="3"/>
  <c r="M84" i="3"/>
  <c r="L84" i="3"/>
  <c r="I84" i="3"/>
  <c r="H84" i="3"/>
  <c r="V83" i="3"/>
  <c r="U83" i="3"/>
  <c r="T83" i="3"/>
  <c r="S83" i="3"/>
  <c r="R83" i="3"/>
  <c r="P83" i="3"/>
  <c r="O83" i="3"/>
  <c r="N83" i="3"/>
  <c r="M83" i="3"/>
  <c r="L83" i="3"/>
  <c r="I83" i="3"/>
  <c r="H83" i="3"/>
  <c r="V82" i="3"/>
  <c r="U82" i="3"/>
  <c r="T82" i="3"/>
  <c r="S82" i="3"/>
  <c r="R82" i="3"/>
  <c r="P82" i="3"/>
  <c r="O82" i="3"/>
  <c r="O78" i="3" s="1"/>
  <c r="N82" i="3"/>
  <c r="M82" i="3"/>
  <c r="M78" i="3" s="1"/>
  <c r="L82" i="3"/>
  <c r="I82" i="3"/>
  <c r="H82" i="3"/>
  <c r="V81" i="3"/>
  <c r="U81" i="3"/>
  <c r="T81" i="3"/>
  <c r="S81" i="3"/>
  <c r="R81" i="3"/>
  <c r="P81" i="3"/>
  <c r="O81" i="3"/>
  <c r="N81" i="3"/>
  <c r="M81" i="3"/>
  <c r="L81" i="3"/>
  <c r="I81" i="3"/>
  <c r="H81" i="3"/>
  <c r="T80" i="3"/>
  <c r="P80" i="3"/>
  <c r="O80" i="3"/>
  <c r="N80" i="3"/>
  <c r="M80" i="3"/>
  <c r="L80" i="3"/>
  <c r="I80" i="3"/>
  <c r="H80" i="3"/>
  <c r="T79" i="3"/>
  <c r="V77" i="3"/>
  <c r="U77" i="3"/>
  <c r="T77" i="3"/>
  <c r="S77" i="3"/>
  <c r="R77" i="3"/>
  <c r="P77" i="3"/>
  <c r="O77" i="3"/>
  <c r="N77" i="3"/>
  <c r="M77" i="3"/>
  <c r="L77" i="3"/>
  <c r="I77" i="3"/>
  <c r="H77" i="3"/>
  <c r="V76" i="3"/>
  <c r="U76" i="3"/>
  <c r="T76" i="3"/>
  <c r="S76" i="3"/>
  <c r="R76" i="3"/>
  <c r="P76" i="3"/>
  <c r="O76" i="3"/>
  <c r="N76" i="3"/>
  <c r="M76" i="3"/>
  <c r="L76" i="3"/>
  <c r="I76" i="3"/>
  <c r="H76" i="3"/>
  <c r="V75" i="3"/>
  <c r="U75" i="3"/>
  <c r="T75" i="3"/>
  <c r="S75" i="3"/>
  <c r="R75" i="3"/>
  <c r="P75" i="3"/>
  <c r="O75" i="3"/>
  <c r="N75" i="3"/>
  <c r="M75" i="3"/>
  <c r="L75" i="3"/>
  <c r="I75" i="3"/>
  <c r="H75" i="3"/>
  <c r="V74" i="3"/>
  <c r="U74" i="3"/>
  <c r="T74" i="3"/>
  <c r="S74" i="3"/>
  <c r="R74" i="3"/>
  <c r="P74" i="3"/>
  <c r="O74" i="3"/>
  <c r="N74" i="3"/>
  <c r="M74" i="3"/>
  <c r="L74" i="3"/>
  <c r="I74" i="3"/>
  <c r="H74" i="3"/>
  <c r="V73" i="3"/>
  <c r="U73" i="3"/>
  <c r="T73" i="3"/>
  <c r="S73" i="3"/>
  <c r="R73" i="3"/>
  <c r="P73" i="3"/>
  <c r="O73" i="3"/>
  <c r="N73" i="3"/>
  <c r="M73" i="3"/>
  <c r="L73" i="3"/>
  <c r="I73" i="3"/>
  <c r="H73" i="3"/>
  <c r="V72" i="3"/>
  <c r="V60" i="3" s="1"/>
  <c r="U72" i="3"/>
  <c r="U60" i="3" s="1"/>
  <c r="T72" i="3"/>
  <c r="T60" i="3" s="1"/>
  <c r="S72" i="3"/>
  <c r="S60" i="3" s="1"/>
  <c r="R72" i="3"/>
  <c r="R60" i="3" s="1"/>
  <c r="P72" i="3"/>
  <c r="O72" i="3"/>
  <c r="O60" i="3" s="1"/>
  <c r="N72" i="3"/>
  <c r="N60" i="3" s="1"/>
  <c r="M72" i="3"/>
  <c r="M60" i="3" s="1"/>
  <c r="L72" i="3"/>
  <c r="L60" i="3" s="1"/>
  <c r="I72" i="3"/>
  <c r="H72" i="3"/>
  <c r="H60" i="3" s="1"/>
  <c r="V71" i="3"/>
  <c r="U71" i="3"/>
  <c r="T71" i="3"/>
  <c r="S71" i="3"/>
  <c r="R71" i="3"/>
  <c r="P71" i="3"/>
  <c r="O71" i="3"/>
  <c r="N71" i="3"/>
  <c r="M71" i="3"/>
  <c r="L71" i="3"/>
  <c r="I71" i="3"/>
  <c r="H71" i="3"/>
  <c r="V70" i="3"/>
  <c r="U70" i="3"/>
  <c r="T70" i="3"/>
  <c r="S70" i="3"/>
  <c r="R70" i="3"/>
  <c r="P70" i="3"/>
  <c r="O70" i="3"/>
  <c r="N70" i="3"/>
  <c r="M70" i="3"/>
  <c r="L70" i="3"/>
  <c r="I70" i="3"/>
  <c r="H70" i="3"/>
  <c r="V69" i="3"/>
  <c r="U69" i="3"/>
  <c r="T69" i="3"/>
  <c r="S69" i="3"/>
  <c r="R69" i="3"/>
  <c r="P69" i="3"/>
  <c r="O69" i="3"/>
  <c r="N69" i="3"/>
  <c r="M69" i="3"/>
  <c r="L69" i="3"/>
  <c r="I69" i="3"/>
  <c r="H69" i="3"/>
  <c r="V68" i="3"/>
  <c r="U68" i="3"/>
  <c r="T68" i="3"/>
  <c r="S68" i="3"/>
  <c r="R68" i="3"/>
  <c r="P68" i="3"/>
  <c r="O68" i="3"/>
  <c r="N68" i="3"/>
  <c r="M68" i="3"/>
  <c r="L68" i="3"/>
  <c r="I68" i="3"/>
  <c r="H68" i="3"/>
  <c r="V67" i="3"/>
  <c r="U67" i="3"/>
  <c r="T67" i="3"/>
  <c r="S67" i="3"/>
  <c r="R67" i="3"/>
  <c r="P67" i="3"/>
  <c r="O67" i="3"/>
  <c r="N67" i="3"/>
  <c r="M67" i="3"/>
  <c r="L67" i="3"/>
  <c r="I67" i="3"/>
  <c r="H67" i="3"/>
  <c r="V66" i="3"/>
  <c r="U66" i="3"/>
  <c r="T66" i="3"/>
  <c r="S66" i="3"/>
  <c r="R66" i="3"/>
  <c r="P66" i="3"/>
  <c r="O66" i="3"/>
  <c r="N66" i="3"/>
  <c r="M66" i="3"/>
  <c r="L66" i="3"/>
  <c r="I66" i="3"/>
  <c r="H66" i="3"/>
  <c r="V65" i="3"/>
  <c r="U65" i="3"/>
  <c r="U61" i="3" s="1"/>
  <c r="T65" i="3"/>
  <c r="T61" i="3" s="1"/>
  <c r="S65" i="3"/>
  <c r="S61" i="3" s="1"/>
  <c r="R65" i="3"/>
  <c r="R61" i="3" s="1"/>
  <c r="P65" i="3"/>
  <c r="O65" i="3"/>
  <c r="O61" i="3" s="1"/>
  <c r="N65" i="3"/>
  <c r="N61" i="3" s="1"/>
  <c r="M65" i="3"/>
  <c r="M61" i="3" s="1"/>
  <c r="L65" i="3"/>
  <c r="L61" i="3" s="1"/>
  <c r="I65" i="3"/>
  <c r="I61" i="3" s="1"/>
  <c r="H65" i="3"/>
  <c r="H61" i="3" s="1"/>
  <c r="V64" i="3"/>
  <c r="V59" i="3" s="1"/>
  <c r="U64" i="3"/>
  <c r="T64" i="3"/>
  <c r="T59" i="3" s="1"/>
  <c r="S64" i="3"/>
  <c r="R64" i="3"/>
  <c r="R59" i="3" s="1"/>
  <c r="P64" i="3"/>
  <c r="O64" i="3"/>
  <c r="N64" i="3"/>
  <c r="N59" i="3" s="1"/>
  <c r="M64" i="3"/>
  <c r="L64" i="3"/>
  <c r="L59" i="3" s="1"/>
  <c r="I64" i="3"/>
  <c r="I59" i="3" s="1"/>
  <c r="H64" i="3"/>
  <c r="V63" i="3"/>
  <c r="U63" i="3"/>
  <c r="T63" i="3"/>
  <c r="T58" i="3" s="1"/>
  <c r="S63" i="3"/>
  <c r="R63" i="3"/>
  <c r="P63" i="3"/>
  <c r="P58" i="3" s="1"/>
  <c r="O63" i="3"/>
  <c r="N63" i="3"/>
  <c r="M63" i="3"/>
  <c r="L63" i="3"/>
  <c r="I63" i="3"/>
  <c r="H63" i="3"/>
  <c r="V62" i="3"/>
  <c r="V57" i="3" s="1"/>
  <c r="U62" i="3"/>
  <c r="T62" i="3"/>
  <c r="S62" i="3"/>
  <c r="R62" i="3"/>
  <c r="P62" i="3"/>
  <c r="O62" i="3"/>
  <c r="N62" i="3"/>
  <c r="M62" i="3"/>
  <c r="L62" i="3"/>
  <c r="I62" i="3"/>
  <c r="I57" i="3" s="1"/>
  <c r="H62" i="3"/>
  <c r="V61" i="3"/>
  <c r="P61" i="3"/>
  <c r="P60" i="3"/>
  <c r="P59" i="3"/>
  <c r="V56" i="3"/>
  <c r="V31" i="3" s="1"/>
  <c r="U56" i="3"/>
  <c r="U31" i="3" s="1"/>
  <c r="T56" i="3"/>
  <c r="S56" i="3"/>
  <c r="S31" i="3" s="1"/>
  <c r="R56" i="3"/>
  <c r="R31" i="3" s="1"/>
  <c r="P56" i="3"/>
  <c r="P31" i="3" s="1"/>
  <c r="O56" i="3"/>
  <c r="O31" i="3" s="1"/>
  <c r="N56" i="3"/>
  <c r="N31" i="3" s="1"/>
  <c r="M56" i="3"/>
  <c r="M31" i="3" s="1"/>
  <c r="L56" i="3"/>
  <c r="L31" i="3" s="1"/>
  <c r="I56" i="3"/>
  <c r="I31" i="3" s="1"/>
  <c r="H56" i="3"/>
  <c r="H31" i="3" s="1"/>
  <c r="V55" i="3"/>
  <c r="U55" i="3"/>
  <c r="T55" i="3"/>
  <c r="S55" i="3"/>
  <c r="R55" i="3"/>
  <c r="P55" i="3"/>
  <c r="O55" i="3"/>
  <c r="N55" i="3"/>
  <c r="M55" i="3"/>
  <c r="L55" i="3"/>
  <c r="I55" i="3"/>
  <c r="H55" i="3"/>
  <c r="V54" i="3"/>
  <c r="U54" i="3"/>
  <c r="T54" i="3"/>
  <c r="S54" i="3"/>
  <c r="R54" i="3"/>
  <c r="P54" i="3"/>
  <c r="O54" i="3"/>
  <c r="N54" i="3"/>
  <c r="M54" i="3"/>
  <c r="L54" i="3"/>
  <c r="I54" i="3"/>
  <c r="H54" i="3"/>
  <c r="V53" i="3"/>
  <c r="U53" i="3"/>
  <c r="T53" i="3"/>
  <c r="S53" i="3"/>
  <c r="R53" i="3"/>
  <c r="P53" i="3"/>
  <c r="O53" i="3"/>
  <c r="N53" i="3"/>
  <c r="M53" i="3"/>
  <c r="L53" i="3"/>
  <c r="I53" i="3"/>
  <c r="H53" i="3"/>
  <c r="V52" i="3"/>
  <c r="U52" i="3"/>
  <c r="T52" i="3"/>
  <c r="S52" i="3"/>
  <c r="R52" i="3"/>
  <c r="P52" i="3"/>
  <c r="O52" i="3"/>
  <c r="N52" i="3"/>
  <c r="M52" i="3"/>
  <c r="L52" i="3"/>
  <c r="I52" i="3"/>
  <c r="H52" i="3"/>
  <c r="V51" i="3"/>
  <c r="U51" i="3"/>
  <c r="T51" i="3"/>
  <c r="S51" i="3"/>
  <c r="R51" i="3"/>
  <c r="P51" i="3"/>
  <c r="O51" i="3"/>
  <c r="N51" i="3"/>
  <c r="M51" i="3"/>
  <c r="L51" i="3"/>
  <c r="I51" i="3"/>
  <c r="H51" i="3"/>
  <c r="V50" i="3"/>
  <c r="U50" i="3"/>
  <c r="T50" i="3"/>
  <c r="S50" i="3"/>
  <c r="R50" i="3"/>
  <c r="P50" i="3"/>
  <c r="O50" i="3"/>
  <c r="N50" i="3"/>
  <c r="M50" i="3"/>
  <c r="L50" i="3"/>
  <c r="I50" i="3"/>
  <c r="H50" i="3"/>
  <c r="V49" i="3"/>
  <c r="U49" i="3"/>
  <c r="T49" i="3"/>
  <c r="S49" i="3"/>
  <c r="R49" i="3"/>
  <c r="P49" i="3"/>
  <c r="O49" i="3"/>
  <c r="N49" i="3"/>
  <c r="M49" i="3"/>
  <c r="L49" i="3"/>
  <c r="I49" i="3"/>
  <c r="H49" i="3"/>
  <c r="V48" i="3"/>
  <c r="U48" i="3"/>
  <c r="T48" i="3"/>
  <c r="S48" i="3"/>
  <c r="R48" i="3"/>
  <c r="P48" i="3"/>
  <c r="O48" i="3"/>
  <c r="N48" i="3"/>
  <c r="M48" i="3"/>
  <c r="L48" i="3"/>
  <c r="I48" i="3"/>
  <c r="H48" i="3"/>
  <c r="V47" i="3"/>
  <c r="U47" i="3"/>
  <c r="T47" i="3"/>
  <c r="S47" i="3"/>
  <c r="R47" i="3"/>
  <c r="P47" i="3"/>
  <c r="O47" i="3"/>
  <c r="N47" i="3"/>
  <c r="M47" i="3"/>
  <c r="L47" i="3"/>
  <c r="I47" i="3"/>
  <c r="H47" i="3"/>
  <c r="V46" i="3"/>
  <c r="U46" i="3"/>
  <c r="T46" i="3"/>
  <c r="S46" i="3"/>
  <c r="R46" i="3"/>
  <c r="P46" i="3"/>
  <c r="O46" i="3"/>
  <c r="N46" i="3"/>
  <c r="M46" i="3"/>
  <c r="L46" i="3"/>
  <c r="I46" i="3"/>
  <c r="H46" i="3"/>
  <c r="V45" i="3"/>
  <c r="U45" i="3"/>
  <c r="T45" i="3"/>
  <c r="S45" i="3"/>
  <c r="R45" i="3"/>
  <c r="P45" i="3"/>
  <c r="O45" i="3"/>
  <c r="N45" i="3"/>
  <c r="M45" i="3"/>
  <c r="L45" i="3"/>
  <c r="I45" i="3"/>
  <c r="H45" i="3"/>
  <c r="V44" i="3"/>
  <c r="U44" i="3"/>
  <c r="T44" i="3"/>
  <c r="S44" i="3"/>
  <c r="R44" i="3"/>
  <c r="P44" i="3"/>
  <c r="O44" i="3"/>
  <c r="N44" i="3"/>
  <c r="M44" i="3"/>
  <c r="L44" i="3"/>
  <c r="I44" i="3"/>
  <c r="H44" i="3"/>
  <c r="V43" i="3"/>
  <c r="U43" i="3"/>
  <c r="T43" i="3"/>
  <c r="S43" i="3"/>
  <c r="R43" i="3"/>
  <c r="P43" i="3"/>
  <c r="O43" i="3"/>
  <c r="N43" i="3"/>
  <c r="M43" i="3"/>
  <c r="L43" i="3"/>
  <c r="I43" i="3"/>
  <c r="H43" i="3"/>
  <c r="V42" i="3"/>
  <c r="U42" i="3"/>
  <c r="T42" i="3"/>
  <c r="S42" i="3"/>
  <c r="R42" i="3"/>
  <c r="P42" i="3"/>
  <c r="O42" i="3"/>
  <c r="N42" i="3"/>
  <c r="M42" i="3"/>
  <c r="L42" i="3"/>
  <c r="I42" i="3"/>
  <c r="H42" i="3"/>
  <c r="V41" i="3"/>
  <c r="U41" i="3"/>
  <c r="T41" i="3"/>
  <c r="S41" i="3"/>
  <c r="R41" i="3"/>
  <c r="P41" i="3"/>
  <c r="O41" i="3"/>
  <c r="N41" i="3"/>
  <c r="M41" i="3"/>
  <c r="L41" i="3"/>
  <c r="I41" i="3"/>
  <c r="H41" i="3"/>
  <c r="V40" i="3"/>
  <c r="U40" i="3"/>
  <c r="U30" i="3" s="1"/>
  <c r="T40" i="3"/>
  <c r="T30" i="3" s="1"/>
  <c r="S40" i="3"/>
  <c r="S30" i="3" s="1"/>
  <c r="R40" i="3"/>
  <c r="R30" i="3" s="1"/>
  <c r="P40" i="3"/>
  <c r="P30" i="3" s="1"/>
  <c r="O40" i="3"/>
  <c r="O30" i="3" s="1"/>
  <c r="N40" i="3"/>
  <c r="N30" i="3" s="1"/>
  <c r="M40" i="3"/>
  <c r="M30" i="3" s="1"/>
  <c r="L40" i="3"/>
  <c r="L30" i="3" s="1"/>
  <c r="I40" i="3"/>
  <c r="I30" i="3" s="1"/>
  <c r="H40" i="3"/>
  <c r="H30" i="3" s="1"/>
  <c r="V39" i="3"/>
  <c r="U39" i="3"/>
  <c r="U25" i="3" s="1"/>
  <c r="T39" i="3"/>
  <c r="S39" i="3"/>
  <c r="S25" i="3" s="1"/>
  <c r="R39" i="3"/>
  <c r="P39" i="3"/>
  <c r="O39" i="3"/>
  <c r="N39" i="3"/>
  <c r="M39" i="3"/>
  <c r="M25" i="3" s="1"/>
  <c r="L39" i="3"/>
  <c r="I39" i="3"/>
  <c r="H39" i="3"/>
  <c r="V38" i="3"/>
  <c r="U38" i="3"/>
  <c r="T38" i="3"/>
  <c r="S38" i="3"/>
  <c r="R38" i="3"/>
  <c r="P38" i="3"/>
  <c r="O38" i="3"/>
  <c r="N38" i="3"/>
  <c r="M38" i="3"/>
  <c r="L38" i="3"/>
  <c r="I38" i="3"/>
  <c r="H38" i="3"/>
  <c r="V37" i="3"/>
  <c r="U37" i="3"/>
  <c r="U28" i="3" s="1"/>
  <c r="T37" i="3"/>
  <c r="T28" i="3" s="1"/>
  <c r="S37" i="3"/>
  <c r="S28" i="3" s="1"/>
  <c r="R37" i="3"/>
  <c r="R28" i="3" s="1"/>
  <c r="P37" i="3"/>
  <c r="P28" i="3" s="1"/>
  <c r="O37" i="3"/>
  <c r="O28" i="3" s="1"/>
  <c r="N37" i="3"/>
  <c r="N28" i="3" s="1"/>
  <c r="M37" i="3"/>
  <c r="M28" i="3" s="1"/>
  <c r="L37" i="3"/>
  <c r="L28" i="3" s="1"/>
  <c r="I37" i="3"/>
  <c r="I28" i="3" s="1"/>
  <c r="H37" i="3"/>
  <c r="V36" i="3"/>
  <c r="V27" i="3" s="1"/>
  <c r="U36" i="3"/>
  <c r="U27" i="3" s="1"/>
  <c r="T36" i="3"/>
  <c r="T27" i="3" s="1"/>
  <c r="S36" i="3"/>
  <c r="S27" i="3" s="1"/>
  <c r="R36" i="3"/>
  <c r="R27" i="3" s="1"/>
  <c r="P36" i="3"/>
  <c r="P27" i="3" s="1"/>
  <c r="O36" i="3"/>
  <c r="O27" i="3" s="1"/>
  <c r="N36" i="3"/>
  <c r="N27" i="3" s="1"/>
  <c r="M36" i="3"/>
  <c r="M27" i="3" s="1"/>
  <c r="L36" i="3"/>
  <c r="L27" i="3" s="1"/>
  <c r="I36" i="3"/>
  <c r="I27" i="3" s="1"/>
  <c r="H36" i="3"/>
  <c r="H27" i="3" s="1"/>
  <c r="V35" i="3"/>
  <c r="V26" i="3" s="1"/>
  <c r="V212" i="3" s="1"/>
  <c r="U35" i="3"/>
  <c r="U26" i="3" s="1"/>
  <c r="U212" i="3" s="1"/>
  <c r="T35" i="3"/>
  <c r="T26" i="3" s="1"/>
  <c r="T212" i="3" s="1"/>
  <c r="S35" i="3"/>
  <c r="S26" i="3" s="1"/>
  <c r="S212" i="3" s="1"/>
  <c r="R35" i="3"/>
  <c r="R26" i="3" s="1"/>
  <c r="R212" i="3" s="1"/>
  <c r="P35" i="3"/>
  <c r="P26" i="3" s="1"/>
  <c r="P212" i="3" s="1"/>
  <c r="O35" i="3"/>
  <c r="O26" i="3" s="1"/>
  <c r="O212" i="3" s="1"/>
  <c r="N35" i="3"/>
  <c r="N26" i="3" s="1"/>
  <c r="N212" i="3" s="1"/>
  <c r="M35" i="3"/>
  <c r="M26" i="3" s="1"/>
  <c r="M212" i="3" s="1"/>
  <c r="L35" i="3"/>
  <c r="L26" i="3" s="1"/>
  <c r="L212" i="3" s="1"/>
  <c r="I35" i="3"/>
  <c r="I26" i="3" s="1"/>
  <c r="I212" i="3" s="1"/>
  <c r="H35" i="3"/>
  <c r="H26" i="3" s="1"/>
  <c r="H212" i="3" s="1"/>
  <c r="V34" i="3"/>
  <c r="U34" i="3"/>
  <c r="T34" i="3"/>
  <c r="S34" i="3"/>
  <c r="R34" i="3"/>
  <c r="P34" i="3"/>
  <c r="O34" i="3"/>
  <c r="N34" i="3"/>
  <c r="M34" i="3"/>
  <c r="L34" i="3"/>
  <c r="I34" i="3"/>
  <c r="H34" i="3"/>
  <c r="V33" i="3"/>
  <c r="U33" i="3"/>
  <c r="T33" i="3"/>
  <c r="T29" i="3" s="1"/>
  <c r="S33" i="3"/>
  <c r="R33" i="3"/>
  <c r="P33" i="3"/>
  <c r="O33" i="3"/>
  <c r="O29" i="3" s="1"/>
  <c r="N33" i="3"/>
  <c r="M33" i="3"/>
  <c r="L33" i="3"/>
  <c r="I33" i="3"/>
  <c r="H33" i="3"/>
  <c r="V32" i="3"/>
  <c r="U32" i="3"/>
  <c r="T32" i="3"/>
  <c r="S32" i="3"/>
  <c r="R32" i="3"/>
  <c r="P32" i="3"/>
  <c r="O32" i="3"/>
  <c r="N32" i="3"/>
  <c r="M32" i="3"/>
  <c r="L32" i="3"/>
  <c r="I32" i="3"/>
  <c r="H32" i="3"/>
  <c r="T31" i="3"/>
  <c r="V28" i="3"/>
  <c r="H28" i="3"/>
  <c r="M24" i="3"/>
  <c r="V23" i="3"/>
  <c r="U23" i="3"/>
  <c r="U19" i="3" s="1"/>
  <c r="T23" i="3"/>
  <c r="T19" i="3" s="1"/>
  <c r="S23" i="3"/>
  <c r="S19" i="3" s="1"/>
  <c r="R23" i="3"/>
  <c r="P23" i="3"/>
  <c r="P19" i="3" s="1"/>
  <c r="O23" i="3"/>
  <c r="O19" i="3" s="1"/>
  <c r="N23" i="3"/>
  <c r="N19" i="3" s="1"/>
  <c r="M23" i="3"/>
  <c r="M19" i="3" s="1"/>
  <c r="L23" i="3"/>
  <c r="L19" i="3" s="1"/>
  <c r="I23" i="3"/>
  <c r="I19" i="3" s="1"/>
  <c r="H23" i="3"/>
  <c r="H19" i="3" s="1"/>
  <c r="V22" i="3"/>
  <c r="U22" i="3"/>
  <c r="T22" i="3"/>
  <c r="S22" i="3"/>
  <c r="R22" i="3"/>
  <c r="P22" i="3"/>
  <c r="O22" i="3"/>
  <c r="N22" i="3"/>
  <c r="M22" i="3"/>
  <c r="L22" i="3"/>
  <c r="I22" i="3"/>
  <c r="H22" i="3"/>
  <c r="V21" i="3"/>
  <c r="U21" i="3"/>
  <c r="T21" i="3"/>
  <c r="S21" i="3"/>
  <c r="R21" i="3"/>
  <c r="P21" i="3"/>
  <c r="O21" i="3"/>
  <c r="N21" i="3"/>
  <c r="M21" i="3"/>
  <c r="L21" i="3"/>
  <c r="I21" i="3"/>
  <c r="H21" i="3"/>
  <c r="V20" i="3"/>
  <c r="V18" i="3" s="1"/>
  <c r="U20" i="3"/>
  <c r="U18" i="3" s="1"/>
  <c r="T20" i="3"/>
  <c r="T18" i="3" s="1"/>
  <c r="S20" i="3"/>
  <c r="S18" i="3" s="1"/>
  <c r="R20" i="3"/>
  <c r="R18" i="3" s="1"/>
  <c r="P20" i="3"/>
  <c r="P18" i="3" s="1"/>
  <c r="O20" i="3"/>
  <c r="N20" i="3"/>
  <c r="N18" i="3" s="1"/>
  <c r="M20" i="3"/>
  <c r="L20" i="3"/>
  <c r="L18" i="3" s="1"/>
  <c r="I20" i="3"/>
  <c r="I18" i="3" s="1"/>
  <c r="H20" i="3"/>
  <c r="V19" i="3"/>
  <c r="R19" i="3"/>
  <c r="G209" i="3"/>
  <c r="G208" i="3"/>
  <c r="G206" i="3"/>
  <c r="G205" i="3"/>
  <c r="G204" i="3"/>
  <c r="G203" i="3"/>
  <c r="G202" i="3"/>
  <c r="G199" i="3"/>
  <c r="G198" i="3"/>
  <c r="G197" i="3"/>
  <c r="G195" i="3"/>
  <c r="G194" i="3"/>
  <c r="G192" i="3"/>
  <c r="G191" i="3" s="1"/>
  <c r="G190" i="3"/>
  <c r="G187" i="3" s="1"/>
  <c r="G189" i="3"/>
  <c r="G188" i="3"/>
  <c r="G183" i="3"/>
  <c r="G182" i="3" s="1"/>
  <c r="G181" i="3"/>
  <c r="G180" i="3"/>
  <c r="G179" i="3"/>
  <c r="G178" i="3"/>
  <c r="G177" i="3"/>
  <c r="G176" i="3"/>
  <c r="G175" i="3"/>
  <c r="G172" i="3" s="1"/>
  <c r="G143" i="3" s="1"/>
  <c r="G214" i="3" s="1"/>
  <c r="G174" i="3"/>
  <c r="G173" i="3"/>
  <c r="G170" i="3"/>
  <c r="G168" i="3"/>
  <c r="G167" i="3"/>
  <c r="G166" i="3"/>
  <c r="G165" i="3"/>
  <c r="G164" i="3"/>
  <c r="G163" i="3"/>
  <c r="G162" i="3"/>
  <c r="G142" i="3" s="1"/>
  <c r="G161" i="3"/>
  <c r="G159" i="3"/>
  <c r="G158" i="3"/>
  <c r="G147" i="3" s="1"/>
  <c r="G140" i="3" s="1"/>
  <c r="G157" i="3"/>
  <c r="G156" i="3"/>
  <c r="G155" i="3"/>
  <c r="G154" i="3"/>
  <c r="G153" i="3"/>
  <c r="G152" i="3"/>
  <c r="G151" i="3"/>
  <c r="G150" i="3"/>
  <c r="G149" i="3"/>
  <c r="G148" i="3"/>
  <c r="G145" i="3"/>
  <c r="G138" i="3"/>
  <c r="G137" i="3"/>
  <c r="G136" i="3"/>
  <c r="G135" i="3"/>
  <c r="G134" i="3"/>
  <c r="G133" i="3"/>
  <c r="G132" i="3"/>
  <c r="G131" i="3"/>
  <c r="G130" i="3"/>
  <c r="G129" i="3"/>
  <c r="G128" i="3"/>
  <c r="G126" i="3"/>
  <c r="G125" i="3"/>
  <c r="G124" i="3"/>
  <c r="G123" i="3"/>
  <c r="G122" i="3"/>
  <c r="G121" i="3"/>
  <c r="G119" i="3"/>
  <c r="G118" i="3"/>
  <c r="G117" i="3"/>
  <c r="G116" i="3"/>
  <c r="G114" i="3"/>
  <c r="G113" i="3"/>
  <c r="G112" i="3"/>
  <c r="G111" i="3"/>
  <c r="G110" i="3"/>
  <c r="G109" i="3"/>
  <c r="G79" i="3" s="1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0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56" i="3"/>
  <c r="G31" i="3" s="1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23" i="3"/>
  <c r="G22" i="3"/>
  <c r="G21" i="3"/>
  <c r="G20" i="3"/>
  <c r="G19" i="3"/>
  <c r="F209" i="3"/>
  <c r="F208" i="3"/>
  <c r="F207" i="3" s="1"/>
  <c r="F206" i="3"/>
  <c r="F205" i="3"/>
  <c r="F204" i="3"/>
  <c r="F203" i="3"/>
  <c r="F202" i="3"/>
  <c r="F201" i="3" s="1"/>
  <c r="F199" i="3"/>
  <c r="F198" i="3"/>
  <c r="F197" i="3"/>
  <c r="F196" i="3" s="1"/>
  <c r="F195" i="3"/>
  <c r="F194" i="3"/>
  <c r="F192" i="3"/>
  <c r="F191" i="3" s="1"/>
  <c r="F190" i="3"/>
  <c r="F187" i="3" s="1"/>
  <c r="F185" i="3" s="1"/>
  <c r="F189" i="3"/>
  <c r="F188" i="3"/>
  <c r="F183" i="3"/>
  <c r="F182" i="3" s="1"/>
  <c r="F181" i="3"/>
  <c r="F180" i="3"/>
  <c r="F179" i="3"/>
  <c r="F178" i="3"/>
  <c r="F177" i="3"/>
  <c r="F176" i="3"/>
  <c r="F175" i="3"/>
  <c r="F172" i="3" s="1"/>
  <c r="F143" i="3" s="1"/>
  <c r="F214" i="3" s="1"/>
  <c r="F174" i="3"/>
  <c r="F173" i="3"/>
  <c r="F170" i="3"/>
  <c r="F169" i="3" s="1"/>
  <c r="F168" i="3"/>
  <c r="F167" i="3"/>
  <c r="F166" i="3"/>
  <c r="F165" i="3"/>
  <c r="F164" i="3"/>
  <c r="F163" i="3"/>
  <c r="F162" i="3"/>
  <c r="F142" i="3" s="1"/>
  <c r="F161" i="3"/>
  <c r="F141" i="3" s="1"/>
  <c r="F159" i="3"/>
  <c r="F158" i="3"/>
  <c r="F147" i="3" s="1"/>
  <c r="F140" i="3" s="1"/>
  <c r="F157" i="3"/>
  <c r="F156" i="3"/>
  <c r="F155" i="3"/>
  <c r="F154" i="3"/>
  <c r="F153" i="3"/>
  <c r="F152" i="3"/>
  <c r="F151" i="3"/>
  <c r="F150" i="3"/>
  <c r="F149" i="3"/>
  <c r="F148" i="3"/>
  <c r="F145" i="3"/>
  <c r="F144" i="3" s="1"/>
  <c r="F138" i="3"/>
  <c r="F137" i="3"/>
  <c r="F136" i="3"/>
  <c r="F135" i="3"/>
  <c r="F134" i="3"/>
  <c r="F133" i="3"/>
  <c r="F132" i="3"/>
  <c r="F131" i="3"/>
  <c r="F130" i="3"/>
  <c r="F129" i="3"/>
  <c r="F128" i="3"/>
  <c r="F126" i="3"/>
  <c r="F125" i="3"/>
  <c r="F124" i="3"/>
  <c r="F123" i="3"/>
  <c r="F122" i="3"/>
  <c r="F121" i="3"/>
  <c r="F119" i="3"/>
  <c r="F118" i="3"/>
  <c r="F117" i="3"/>
  <c r="F116" i="3"/>
  <c r="F114" i="3"/>
  <c r="F113" i="3"/>
  <c r="F112" i="3"/>
  <c r="F111" i="3"/>
  <c r="F80" i="3" s="1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79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59" i="3"/>
  <c r="F56" i="3"/>
  <c r="F31" i="3" s="1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28" i="3" s="1"/>
  <c r="F36" i="3"/>
  <c r="F27" i="3" s="1"/>
  <c r="F35" i="3"/>
  <c r="F34" i="3"/>
  <c r="F33" i="3"/>
  <c r="F32" i="3"/>
  <c r="F23" i="3"/>
  <c r="F22" i="3"/>
  <c r="F21" i="3"/>
  <c r="F20" i="3"/>
  <c r="F19" i="3"/>
  <c r="E209" i="3"/>
  <c r="E208" i="3"/>
  <c r="E207" i="3" s="1"/>
  <c r="E206" i="3"/>
  <c r="E204" i="3" s="1"/>
  <c r="E205" i="3"/>
  <c r="E203" i="3" s="1"/>
  <c r="E202" i="3"/>
  <c r="E201" i="3" s="1"/>
  <c r="E199" i="3"/>
  <c r="E198" i="3"/>
  <c r="E197" i="3"/>
  <c r="E196" i="3" s="1"/>
  <c r="E195" i="3"/>
  <c r="E194" i="3"/>
  <c r="E192" i="3"/>
  <c r="E191" i="3" s="1"/>
  <c r="E190" i="3"/>
  <c r="E187" i="3" s="1"/>
  <c r="E185" i="3" s="1"/>
  <c r="E189" i="3"/>
  <c r="E188" i="3"/>
  <c r="E183" i="3"/>
  <c r="E182" i="3" s="1"/>
  <c r="E181" i="3"/>
  <c r="E180" i="3"/>
  <c r="E179" i="3"/>
  <c r="E178" i="3"/>
  <c r="E177" i="3"/>
  <c r="E176" i="3"/>
  <c r="E175" i="3"/>
  <c r="E172" i="3" s="1"/>
  <c r="E143" i="3" s="1"/>
  <c r="E214" i="3" s="1"/>
  <c r="E174" i="3"/>
  <c r="E173" i="3"/>
  <c r="E170" i="3"/>
  <c r="E169" i="3" s="1"/>
  <c r="E168" i="3"/>
  <c r="E167" i="3"/>
  <c r="E166" i="3"/>
  <c r="E165" i="3"/>
  <c r="E164" i="3"/>
  <c r="E163" i="3"/>
  <c r="E162" i="3"/>
  <c r="E142" i="3" s="1"/>
  <c r="E161" i="3"/>
  <c r="E159" i="3"/>
  <c r="E158" i="3"/>
  <c r="E147" i="3" s="1"/>
  <c r="E140" i="3" s="1"/>
  <c r="E157" i="3"/>
  <c r="E156" i="3"/>
  <c r="E155" i="3"/>
  <c r="E154" i="3"/>
  <c r="E153" i="3"/>
  <c r="E152" i="3"/>
  <c r="E151" i="3"/>
  <c r="E150" i="3"/>
  <c r="E149" i="3"/>
  <c r="E148" i="3"/>
  <c r="E145" i="3"/>
  <c r="E144" i="3" s="1"/>
  <c r="E141" i="3"/>
  <c r="E138" i="3"/>
  <c r="E137" i="3"/>
  <c r="E136" i="3"/>
  <c r="E135" i="3"/>
  <c r="E134" i="3"/>
  <c r="E133" i="3"/>
  <c r="E132" i="3"/>
  <c r="E131" i="3"/>
  <c r="E130" i="3"/>
  <c r="E129" i="3"/>
  <c r="E128" i="3"/>
  <c r="E126" i="3"/>
  <c r="E125" i="3"/>
  <c r="E124" i="3"/>
  <c r="E123" i="3"/>
  <c r="E122" i="3"/>
  <c r="E121" i="3"/>
  <c r="E119" i="3"/>
  <c r="E118" i="3"/>
  <c r="E117" i="3"/>
  <c r="E116" i="3"/>
  <c r="E114" i="3"/>
  <c r="E113" i="3"/>
  <c r="E112" i="3"/>
  <c r="E111" i="3"/>
  <c r="E80" i="3" s="1"/>
  <c r="E110" i="3"/>
  <c r="E109" i="3"/>
  <c r="E79" i="3" s="1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59" i="3"/>
  <c r="E56" i="3"/>
  <c r="E31" i="3" s="1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0" i="3" s="1"/>
  <c r="E39" i="3"/>
  <c r="E38" i="3"/>
  <c r="E37" i="3"/>
  <c r="E28" i="3" s="1"/>
  <c r="E36" i="3"/>
  <c r="E27" i="3" s="1"/>
  <c r="E35" i="3"/>
  <c r="E34" i="3"/>
  <c r="E33" i="3"/>
  <c r="E32" i="3"/>
  <c r="E23" i="3"/>
  <c r="E22" i="3"/>
  <c r="E21" i="3"/>
  <c r="E20" i="3"/>
  <c r="E19" i="3"/>
  <c r="V78" i="3" l="1"/>
  <c r="F30" i="3"/>
  <c r="E81" i="3"/>
  <c r="U78" i="3"/>
  <c r="L193" i="3"/>
  <c r="L184" i="3" s="1"/>
  <c r="P193" i="3"/>
  <c r="P184" i="3" s="1"/>
  <c r="U193" i="3"/>
  <c r="U184" i="3" s="1"/>
  <c r="G59" i="3"/>
  <c r="I60" i="3"/>
  <c r="E57" i="3"/>
  <c r="E115" i="3"/>
  <c r="E127" i="3"/>
  <c r="E146" i="3"/>
  <c r="E171" i="3"/>
  <c r="E200" i="3"/>
  <c r="F29" i="3"/>
  <c r="F25" i="3"/>
  <c r="F81" i="3"/>
  <c r="F193" i="3"/>
  <c r="H18" i="3"/>
  <c r="I58" i="3"/>
  <c r="R58" i="3"/>
  <c r="V58" i="3"/>
  <c r="O57" i="3"/>
  <c r="L78" i="3"/>
  <c r="N78" i="3"/>
  <c r="P78" i="3"/>
  <c r="O146" i="3"/>
  <c r="O139" i="3" s="1"/>
  <c r="I146" i="3"/>
  <c r="I139" i="3" s="1"/>
  <c r="R160" i="3"/>
  <c r="T160" i="3"/>
  <c r="I193" i="3"/>
  <c r="I184" i="3" s="1"/>
  <c r="M193" i="3"/>
  <c r="O193" i="3"/>
  <c r="E29" i="3"/>
  <c r="E25" i="3"/>
  <c r="F18" i="3"/>
  <c r="F127" i="3"/>
  <c r="F171" i="3"/>
  <c r="M18" i="3"/>
  <c r="O18" i="3"/>
  <c r="T24" i="3"/>
  <c r="M29" i="3"/>
  <c r="R29" i="3"/>
  <c r="R213" i="3" s="1"/>
  <c r="R25" i="3"/>
  <c r="T25" i="3"/>
  <c r="T211" i="3" s="1"/>
  <c r="V25" i="3"/>
  <c r="V211" i="3" s="1"/>
  <c r="I115" i="3"/>
  <c r="T120" i="3"/>
  <c r="I120" i="3"/>
  <c r="L200" i="3"/>
  <c r="N200" i="3"/>
  <c r="P200" i="3"/>
  <c r="U200" i="3"/>
  <c r="H24" i="3"/>
  <c r="P25" i="3"/>
  <c r="P211" i="3" s="1"/>
  <c r="L58" i="3"/>
  <c r="N58" i="3"/>
  <c r="T78" i="3"/>
  <c r="I78" i="3"/>
  <c r="L115" i="3"/>
  <c r="N115" i="3"/>
  <c r="P115" i="3"/>
  <c r="S115" i="3"/>
  <c r="U115" i="3"/>
  <c r="N120" i="3"/>
  <c r="O127" i="3"/>
  <c r="T127" i="3"/>
  <c r="V127" i="3"/>
  <c r="H139" i="3"/>
  <c r="N146" i="3"/>
  <c r="N139" i="3" s="1"/>
  <c r="S146" i="3"/>
  <c r="U146" i="3"/>
  <c r="U139" i="3" s="1"/>
  <c r="M171" i="3"/>
  <c r="M139" i="3" s="1"/>
  <c r="T171" i="3"/>
  <c r="R184" i="3"/>
  <c r="I200" i="3"/>
  <c r="E26" i="3"/>
  <c r="E212" i="3" s="1"/>
  <c r="E24" i="3"/>
  <c r="E58" i="3"/>
  <c r="E60" i="3"/>
  <c r="F200" i="3"/>
  <c r="O24" i="3"/>
  <c r="I25" i="3"/>
  <c r="L57" i="3"/>
  <c r="N57" i="3"/>
  <c r="P57" i="3"/>
  <c r="U57" i="3"/>
  <c r="H58" i="3"/>
  <c r="M58" i="3"/>
  <c r="M211" i="3" s="1"/>
  <c r="O58" i="3"/>
  <c r="S58" i="3"/>
  <c r="S211" i="3" s="1"/>
  <c r="U58" i="3"/>
  <c r="U211" i="3" s="1"/>
  <c r="H59" i="3"/>
  <c r="M59" i="3"/>
  <c r="O59" i="3"/>
  <c r="O213" i="3" s="1"/>
  <c r="S59" i="3"/>
  <c r="U59" i="3"/>
  <c r="H57" i="3"/>
  <c r="M57" i="3"/>
  <c r="T57" i="3"/>
  <c r="S78" i="3"/>
  <c r="E78" i="3"/>
  <c r="E193" i="3"/>
  <c r="F57" i="3"/>
  <c r="F115" i="3"/>
  <c r="F120" i="3"/>
  <c r="F160" i="3"/>
  <c r="F186" i="3"/>
  <c r="I24" i="3"/>
  <c r="L24" i="3"/>
  <c r="N24" i="3"/>
  <c r="P24" i="3"/>
  <c r="U24" i="3"/>
  <c r="H29" i="3"/>
  <c r="V29" i="3"/>
  <c r="I29" i="3"/>
  <c r="L29" i="3"/>
  <c r="L213" i="3" s="1"/>
  <c r="N29" i="3"/>
  <c r="P29" i="3"/>
  <c r="P213" i="3" s="1"/>
  <c r="S29" i="3"/>
  <c r="S213" i="3" s="1"/>
  <c r="U29" i="3"/>
  <c r="U213" i="3" s="1"/>
  <c r="L25" i="3"/>
  <c r="L211" i="3" s="1"/>
  <c r="N25" i="3"/>
  <c r="N211" i="3" s="1"/>
  <c r="O25" i="3"/>
  <c r="O211" i="3" s="1"/>
  <c r="H186" i="3"/>
  <c r="H184" i="3" s="1"/>
  <c r="M186" i="3"/>
  <c r="O186" i="3"/>
  <c r="T186" i="3"/>
  <c r="T184" i="3" s="1"/>
  <c r="V186" i="3"/>
  <c r="H78" i="3"/>
  <c r="L139" i="3"/>
  <c r="P139" i="3"/>
  <c r="H200" i="3"/>
  <c r="M200" i="3"/>
  <c r="O200" i="3"/>
  <c r="R200" i="3"/>
  <c r="S200" i="3"/>
  <c r="G29" i="3"/>
  <c r="G141" i="3"/>
  <c r="G160" i="3"/>
  <c r="G169" i="3"/>
  <c r="G30" i="3"/>
  <c r="G127" i="3"/>
  <c r="G144" i="3"/>
  <c r="G185" i="3"/>
  <c r="G196" i="3"/>
  <c r="T200" i="3"/>
  <c r="V30" i="3"/>
  <c r="R127" i="3"/>
  <c r="S171" i="3"/>
  <c r="E18" i="3"/>
  <c r="E120" i="3"/>
  <c r="E160" i="3"/>
  <c r="E186" i="3"/>
  <c r="F26" i="3"/>
  <c r="F212" i="3" s="1"/>
  <c r="F24" i="3"/>
  <c r="F58" i="3"/>
  <c r="F60" i="3"/>
  <c r="F78" i="3"/>
  <c r="F146" i="3"/>
  <c r="G26" i="3"/>
  <c r="G212" i="3" s="1"/>
  <c r="G28" i="3"/>
  <c r="G201" i="3"/>
  <c r="N213" i="3"/>
  <c r="T213" i="3"/>
  <c r="R57" i="3"/>
  <c r="R146" i="3"/>
  <c r="S160" i="3"/>
  <c r="V193" i="3"/>
  <c r="V184" i="3" s="1"/>
  <c r="V200" i="3"/>
  <c r="G60" i="3"/>
  <c r="G58" i="3"/>
  <c r="V171" i="3"/>
  <c r="G81" i="3"/>
  <c r="G27" i="3"/>
  <c r="H25" i="3"/>
  <c r="G25" i="3"/>
  <c r="S184" i="3"/>
  <c r="R171" i="3"/>
  <c r="V146" i="3"/>
  <c r="V115" i="3"/>
  <c r="R78" i="3"/>
  <c r="S57" i="3"/>
  <c r="V24" i="3"/>
  <c r="R24" i="3"/>
  <c r="S24" i="3"/>
  <c r="V120" i="3"/>
  <c r="R120" i="3"/>
  <c r="G193" i="3"/>
  <c r="G146" i="3"/>
  <c r="G78" i="3"/>
  <c r="G57" i="3"/>
  <c r="G207" i="3"/>
  <c r="G24" i="3"/>
  <c r="G186" i="3"/>
  <c r="G171" i="3"/>
  <c r="G120" i="3"/>
  <c r="G115" i="3"/>
  <c r="G18" i="3"/>
  <c r="W58" i="1"/>
  <c r="U58" i="1"/>
  <c r="T58" i="1"/>
  <c r="S58" i="1"/>
  <c r="V58" i="1"/>
  <c r="W251" i="1"/>
  <c r="W250" i="1" s="1"/>
  <c r="V251" i="1"/>
  <c r="U251" i="1"/>
  <c r="U250" i="1" s="1"/>
  <c r="T251" i="1"/>
  <c r="T250" i="1" s="1"/>
  <c r="S251" i="1"/>
  <c r="S250" i="1" s="1"/>
  <c r="V250" i="1"/>
  <c r="W262" i="1"/>
  <c r="W261" i="1" s="1"/>
  <c r="V262" i="1"/>
  <c r="U262" i="1"/>
  <c r="U261" i="1" s="1"/>
  <c r="T262" i="1"/>
  <c r="T261" i="1" s="1"/>
  <c r="S262" i="1"/>
  <c r="S261" i="1" s="1"/>
  <c r="V261" i="1"/>
  <c r="R273" i="1"/>
  <c r="R272" i="1"/>
  <c r="R271" i="1"/>
  <c r="R270" i="1"/>
  <c r="R269" i="1"/>
  <c r="R268" i="1"/>
  <c r="Y268" i="1" s="1"/>
  <c r="R267" i="1"/>
  <c r="Y267" i="1" s="1"/>
  <c r="R266" i="1"/>
  <c r="R263" i="1"/>
  <c r="Y263" i="1" s="1"/>
  <c r="R260" i="1"/>
  <c r="Y260" i="1" s="1"/>
  <c r="R259" i="1"/>
  <c r="R258" i="1"/>
  <c r="R257" i="1"/>
  <c r="Y257" i="1" s="1"/>
  <c r="R256" i="1"/>
  <c r="R255" i="1"/>
  <c r="R252" i="1"/>
  <c r="Y252" i="1" s="1"/>
  <c r="R249" i="1"/>
  <c r="R248" i="1"/>
  <c r="Y248" i="1" s="1"/>
  <c r="R247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6" i="1"/>
  <c r="R223" i="1"/>
  <c r="R222" i="1"/>
  <c r="R221" i="1"/>
  <c r="Y221" i="1" s="1"/>
  <c r="R220" i="1"/>
  <c r="Y220" i="1" s="1"/>
  <c r="R219" i="1"/>
  <c r="R218" i="1"/>
  <c r="R217" i="1"/>
  <c r="Y217" i="1" s="1"/>
  <c r="R216" i="1"/>
  <c r="Y216" i="1" s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Y198" i="1" s="1"/>
  <c r="R197" i="1"/>
  <c r="R191" i="1"/>
  <c r="R190" i="1"/>
  <c r="R189" i="1"/>
  <c r="Y189" i="1" s="1"/>
  <c r="R188" i="1"/>
  <c r="Y188" i="1" s="1"/>
  <c r="R187" i="1"/>
  <c r="R186" i="1"/>
  <c r="R185" i="1"/>
  <c r="R184" i="1"/>
  <c r="R181" i="1"/>
  <c r="R180" i="1"/>
  <c r="R179" i="1"/>
  <c r="R178" i="1"/>
  <c r="R177" i="1"/>
  <c r="R173" i="1"/>
  <c r="Y173" i="1" s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04" i="1"/>
  <c r="Y104" i="1" s="1"/>
  <c r="R103" i="1"/>
  <c r="R102" i="1"/>
  <c r="R101" i="1"/>
  <c r="R100" i="1"/>
  <c r="R99" i="1"/>
  <c r="R98" i="1"/>
  <c r="R97" i="1"/>
  <c r="R96" i="1"/>
  <c r="R95" i="1"/>
  <c r="R94" i="1"/>
  <c r="Y94" i="1" s="1"/>
  <c r="R93" i="1"/>
  <c r="R92" i="1"/>
  <c r="R91" i="1"/>
  <c r="R90" i="1"/>
  <c r="R89" i="1"/>
  <c r="Y89" i="1" s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Y30" i="1" s="1"/>
  <c r="R29" i="1"/>
  <c r="Y29" i="1" s="1"/>
  <c r="R28" i="1"/>
  <c r="Y28" i="1" s="1"/>
  <c r="R27" i="1"/>
  <c r="R26" i="1"/>
  <c r="R25" i="1"/>
  <c r="Y25" i="1" s="1"/>
  <c r="R24" i="1"/>
  <c r="Y24" i="1" s="1"/>
  <c r="R23" i="1"/>
  <c r="R22" i="1"/>
  <c r="R21" i="1"/>
  <c r="R20" i="1"/>
  <c r="L273" i="1"/>
  <c r="K202" i="3" s="1"/>
  <c r="K201" i="3" s="1"/>
  <c r="L272" i="1"/>
  <c r="K199" i="3" s="1"/>
  <c r="L271" i="1"/>
  <c r="K198" i="3" s="1"/>
  <c r="L270" i="1"/>
  <c r="L269" i="1"/>
  <c r="K194" i="3" s="1"/>
  <c r="L268" i="1"/>
  <c r="L267" i="1"/>
  <c r="L266" i="1"/>
  <c r="L263" i="1"/>
  <c r="L260" i="1"/>
  <c r="L259" i="1"/>
  <c r="K177" i="3" s="1"/>
  <c r="L258" i="1"/>
  <c r="K176" i="3" s="1"/>
  <c r="L257" i="1"/>
  <c r="L256" i="1"/>
  <c r="K145" i="3" s="1"/>
  <c r="K144" i="3" s="1"/>
  <c r="L255" i="1"/>
  <c r="L249" i="1"/>
  <c r="L248" i="1"/>
  <c r="L247" i="1"/>
  <c r="L244" i="1"/>
  <c r="L243" i="1"/>
  <c r="L242" i="1"/>
  <c r="L241" i="1"/>
  <c r="K159" i="3" s="1"/>
  <c r="L240" i="1"/>
  <c r="L239" i="1"/>
  <c r="L238" i="1"/>
  <c r="L237" i="1"/>
  <c r="L236" i="1"/>
  <c r="K152" i="3" s="1"/>
  <c r="L235" i="1"/>
  <c r="L234" i="1"/>
  <c r="K149" i="3" s="1"/>
  <c r="L233" i="1"/>
  <c r="L232" i="1"/>
  <c r="K137" i="3" s="1"/>
  <c r="L231" i="1"/>
  <c r="L230" i="1"/>
  <c r="L226" i="1"/>
  <c r="L214" i="1"/>
  <c r="K167" i="3" s="1"/>
  <c r="K161" i="3" s="1"/>
  <c r="K141" i="3" s="1"/>
  <c r="L213" i="1"/>
  <c r="K166" i="3" s="1"/>
  <c r="L212" i="1"/>
  <c r="L211" i="1"/>
  <c r="L210" i="1"/>
  <c r="K156" i="3" s="1"/>
  <c r="L209" i="1"/>
  <c r="L208" i="1"/>
  <c r="K154" i="3" s="1"/>
  <c r="L207" i="1"/>
  <c r="L206" i="1"/>
  <c r="L205" i="1"/>
  <c r="L204" i="1"/>
  <c r="K134" i="3" s="1"/>
  <c r="L203" i="1"/>
  <c r="K133" i="3" s="1"/>
  <c r="L202" i="1"/>
  <c r="K132" i="3" s="1"/>
  <c r="L201" i="1"/>
  <c r="K131" i="3" s="1"/>
  <c r="L200" i="1"/>
  <c r="K130" i="3" s="1"/>
  <c r="L199" i="1"/>
  <c r="K129" i="3" s="1"/>
  <c r="L198" i="1"/>
  <c r="L197" i="1"/>
  <c r="L181" i="1"/>
  <c r="K136" i="3" s="1"/>
  <c r="K128" i="3" s="1"/>
  <c r="L191" i="1"/>
  <c r="L190" i="1"/>
  <c r="L189" i="1"/>
  <c r="L188" i="1"/>
  <c r="L187" i="1"/>
  <c r="L186" i="1"/>
  <c r="K116" i="3" s="1"/>
  <c r="L185" i="1"/>
  <c r="K46" i="3" s="1"/>
  <c r="L184" i="1"/>
  <c r="L180" i="1"/>
  <c r="K135" i="3" s="1"/>
  <c r="L179" i="1"/>
  <c r="K94" i="3" s="1"/>
  <c r="L178" i="1"/>
  <c r="K93" i="3" s="1"/>
  <c r="L177" i="1"/>
  <c r="L173" i="1"/>
  <c r="L172" i="1"/>
  <c r="K151" i="3" s="1"/>
  <c r="L171" i="1"/>
  <c r="K114" i="3" s="1"/>
  <c r="L170" i="1"/>
  <c r="L169" i="1"/>
  <c r="L168" i="1"/>
  <c r="K111" i="3" s="1"/>
  <c r="K80" i="3" s="1"/>
  <c r="L167" i="1"/>
  <c r="K110" i="3" s="1"/>
  <c r="L166" i="1"/>
  <c r="K109" i="3" s="1"/>
  <c r="K79" i="3" s="1"/>
  <c r="L165" i="1"/>
  <c r="K108" i="3" s="1"/>
  <c r="L164" i="1"/>
  <c r="K107" i="3" s="1"/>
  <c r="L163" i="1"/>
  <c r="K106" i="3" s="1"/>
  <c r="L162" i="1"/>
  <c r="K105" i="3" s="1"/>
  <c r="L161" i="1"/>
  <c r="K104" i="3" s="1"/>
  <c r="L160" i="1"/>
  <c r="K103" i="3" s="1"/>
  <c r="L159" i="1"/>
  <c r="K102" i="3" s="1"/>
  <c r="L158" i="1"/>
  <c r="K101" i="3" s="1"/>
  <c r="L157" i="1"/>
  <c r="K100" i="3" s="1"/>
  <c r="L156" i="1"/>
  <c r="K99" i="3" s="1"/>
  <c r="L155" i="1"/>
  <c r="K98" i="3" s="1"/>
  <c r="L154" i="1"/>
  <c r="K92" i="3" s="1"/>
  <c r="L153" i="1"/>
  <c r="K91" i="3" s="1"/>
  <c r="L152" i="1"/>
  <c r="K90" i="3" s="1"/>
  <c r="L151" i="1"/>
  <c r="K89" i="3" s="1"/>
  <c r="L150" i="1"/>
  <c r="K88" i="3" s="1"/>
  <c r="L149" i="1"/>
  <c r="L148" i="1"/>
  <c r="K86" i="3" s="1"/>
  <c r="L147" i="1"/>
  <c r="K85" i="3" s="1"/>
  <c r="K81" i="3" s="1"/>
  <c r="L146" i="1"/>
  <c r="K84" i="3" s="1"/>
  <c r="L145" i="1"/>
  <c r="K83" i="3" s="1"/>
  <c r="L144" i="1"/>
  <c r="K82" i="3" s="1"/>
  <c r="L143" i="1"/>
  <c r="L137" i="1"/>
  <c r="L136" i="1"/>
  <c r="K183" i="3" s="1"/>
  <c r="K182" i="3" s="1"/>
  <c r="L135" i="1"/>
  <c r="K175" i="3" s="1"/>
  <c r="K172" i="3" s="1"/>
  <c r="K143" i="3" s="1"/>
  <c r="K214" i="3" s="1"/>
  <c r="L134" i="1"/>
  <c r="L133" i="1"/>
  <c r="L132" i="1"/>
  <c r="L131" i="1"/>
  <c r="L130" i="1"/>
  <c r="L129" i="1"/>
  <c r="K77" i="3" s="1"/>
  <c r="L128" i="1"/>
  <c r="K76" i="3" s="1"/>
  <c r="L127" i="1"/>
  <c r="K75" i="3" s="1"/>
  <c r="L126" i="1"/>
  <c r="K74" i="3" s="1"/>
  <c r="L125" i="1"/>
  <c r="K73" i="3" s="1"/>
  <c r="L124" i="1"/>
  <c r="K72" i="3" s="1"/>
  <c r="L123" i="1"/>
  <c r="K71" i="3" s="1"/>
  <c r="L122" i="1"/>
  <c r="K70" i="3" s="1"/>
  <c r="L121" i="1"/>
  <c r="K69" i="3" s="1"/>
  <c r="L120" i="1"/>
  <c r="K68" i="3" s="1"/>
  <c r="L119" i="1"/>
  <c r="K67" i="3" s="1"/>
  <c r="L118" i="1"/>
  <c r="K66" i="3" s="1"/>
  <c r="L117" i="1"/>
  <c r="K65" i="3" s="1"/>
  <c r="K61" i="3" s="1"/>
  <c r="L116" i="1"/>
  <c r="K64" i="3" s="1"/>
  <c r="K59" i="3" s="1"/>
  <c r="L115" i="1"/>
  <c r="K63" i="3" s="1"/>
  <c r="L114" i="1"/>
  <c r="K62" i="3" s="1"/>
  <c r="L113" i="1"/>
  <c r="L69" i="1"/>
  <c r="K32" i="3" s="1"/>
  <c r="L68" i="1"/>
  <c r="L104" i="1"/>
  <c r="L103" i="1"/>
  <c r="L102" i="1"/>
  <c r="K206" i="3" s="1"/>
  <c r="K204" i="3" s="1"/>
  <c r="L101" i="1"/>
  <c r="K205" i="3" s="1"/>
  <c r="K203" i="3" s="1"/>
  <c r="L100" i="1"/>
  <c r="L99" i="1"/>
  <c r="K174" i="3" s="1"/>
  <c r="L98" i="1"/>
  <c r="L97" i="1"/>
  <c r="K157" i="3" s="1"/>
  <c r="L96" i="1"/>
  <c r="L95" i="1"/>
  <c r="K123" i="3" s="1"/>
  <c r="L94" i="1"/>
  <c r="L93" i="1"/>
  <c r="K97" i="3" s="1"/>
  <c r="L92" i="1"/>
  <c r="K56" i="3" s="1"/>
  <c r="K31" i="3" s="1"/>
  <c r="L91" i="1"/>
  <c r="K55" i="3" s="1"/>
  <c r="L90" i="1"/>
  <c r="K54" i="3" s="1"/>
  <c r="L89" i="1"/>
  <c r="K53" i="3" s="1"/>
  <c r="L88" i="1"/>
  <c r="K52" i="3" s="1"/>
  <c r="L87" i="1"/>
  <c r="K51" i="3" s="1"/>
  <c r="L86" i="1"/>
  <c r="K50" i="3" s="1"/>
  <c r="L85" i="1"/>
  <c r="K49" i="3" s="1"/>
  <c r="L84" i="1"/>
  <c r="K48" i="3" s="1"/>
  <c r="L83" i="1"/>
  <c r="K47" i="3" s="1"/>
  <c r="L82" i="1"/>
  <c r="K45" i="3" s="1"/>
  <c r="L81" i="1"/>
  <c r="K44" i="3" s="1"/>
  <c r="L80" i="1"/>
  <c r="K43" i="3" s="1"/>
  <c r="L79" i="1"/>
  <c r="K42" i="3" s="1"/>
  <c r="L78" i="1"/>
  <c r="K41" i="3" s="1"/>
  <c r="L77" i="1"/>
  <c r="K40" i="3" s="1"/>
  <c r="K30" i="3" s="1"/>
  <c r="L76" i="1"/>
  <c r="K39" i="3" s="1"/>
  <c r="L75" i="1"/>
  <c r="K38" i="3" s="1"/>
  <c r="L74" i="1"/>
  <c r="K37" i="3" s="1"/>
  <c r="L73" i="1"/>
  <c r="K36" i="3" s="1"/>
  <c r="L72" i="1"/>
  <c r="K35" i="3" s="1"/>
  <c r="L71" i="1"/>
  <c r="K34" i="3" s="1"/>
  <c r="L70" i="1"/>
  <c r="K33" i="3" s="1"/>
  <c r="L57" i="1"/>
  <c r="L56" i="1"/>
  <c r="K197" i="3" s="1"/>
  <c r="K196" i="3" s="1"/>
  <c r="L55" i="1"/>
  <c r="K195" i="3" s="1"/>
  <c r="K193" i="3" s="1"/>
  <c r="L54" i="1"/>
  <c r="K192" i="3" s="1"/>
  <c r="K191" i="3" s="1"/>
  <c r="L53" i="1"/>
  <c r="K190" i="3" s="1"/>
  <c r="K187" i="3" s="1"/>
  <c r="K185" i="3" s="1"/>
  <c r="L52" i="1"/>
  <c r="K189" i="3" s="1"/>
  <c r="L51" i="1"/>
  <c r="K188" i="3" s="1"/>
  <c r="L50" i="1"/>
  <c r="K181" i="3" s="1"/>
  <c r="L49" i="1"/>
  <c r="K180" i="3" s="1"/>
  <c r="L48" i="1"/>
  <c r="K179" i="3" s="1"/>
  <c r="L47" i="1"/>
  <c r="K178" i="3" s="1"/>
  <c r="L46" i="1"/>
  <c r="L45" i="1"/>
  <c r="K170" i="3" s="1"/>
  <c r="K169" i="3" s="1"/>
  <c r="L44" i="1"/>
  <c r="K165" i="3" s="1"/>
  <c r="L43" i="1"/>
  <c r="K164" i="3" s="1"/>
  <c r="L42" i="1"/>
  <c r="K163" i="3" s="1"/>
  <c r="L41" i="1"/>
  <c r="L40" i="1"/>
  <c r="L39" i="1"/>
  <c r="K126" i="3" s="1"/>
  <c r="L38" i="1"/>
  <c r="K125" i="3" s="1"/>
  <c r="L37" i="1"/>
  <c r="K124" i="3" s="1"/>
  <c r="L36" i="1"/>
  <c r="L35" i="1"/>
  <c r="K122" i="3" s="1"/>
  <c r="L34" i="1"/>
  <c r="K121" i="3" s="1"/>
  <c r="L33" i="1"/>
  <c r="K119" i="3" s="1"/>
  <c r="L32" i="1"/>
  <c r="L31" i="1"/>
  <c r="K117" i="3" s="1"/>
  <c r="L30" i="1"/>
  <c r="L29" i="1"/>
  <c r="L28" i="1"/>
  <c r="L27" i="1"/>
  <c r="K96" i="3" s="1"/>
  <c r="L26" i="1"/>
  <c r="K95" i="3" s="1"/>
  <c r="L25" i="1"/>
  <c r="L24" i="1"/>
  <c r="L23" i="1"/>
  <c r="K23" i="3" s="1"/>
  <c r="K19" i="3" s="1"/>
  <c r="L22" i="1"/>
  <c r="K22" i="3" s="1"/>
  <c r="L21" i="1"/>
  <c r="K21" i="3" s="1"/>
  <c r="L20" i="1"/>
  <c r="V19" i="1"/>
  <c r="V18" i="1"/>
  <c r="V17" i="1"/>
  <c r="V16" i="1" s="1"/>
  <c r="V274" i="1" s="1"/>
  <c r="W19" i="1"/>
  <c r="U19" i="1"/>
  <c r="T19" i="1"/>
  <c r="S19" i="1"/>
  <c r="W18" i="1"/>
  <c r="W277" i="1" s="1"/>
  <c r="U18" i="1"/>
  <c r="U277" i="1" s="1"/>
  <c r="T18" i="1"/>
  <c r="T277" i="1" s="1"/>
  <c r="S18" i="1"/>
  <c r="S277" i="1" s="1"/>
  <c r="W17" i="1"/>
  <c r="U17" i="1"/>
  <c r="U16" i="1" s="1"/>
  <c r="U274" i="1" s="1"/>
  <c r="T17" i="1"/>
  <c r="T16" i="1" s="1"/>
  <c r="T274" i="1" s="1"/>
  <c r="S17" i="1"/>
  <c r="S16" i="1" s="1"/>
  <c r="S274" i="1" s="1"/>
  <c r="W16" i="1"/>
  <c r="J19" i="1"/>
  <c r="I19" i="1"/>
  <c r="H19" i="1"/>
  <c r="J18" i="1"/>
  <c r="I18" i="1"/>
  <c r="H18" i="1"/>
  <c r="J17" i="1"/>
  <c r="J16" i="1" s="1"/>
  <c r="I17" i="1"/>
  <c r="H17" i="1"/>
  <c r="I16" i="1"/>
  <c r="J67" i="1"/>
  <c r="I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J276" i="1" s="1"/>
  <c r="I62" i="1"/>
  <c r="I276" i="1" s="1"/>
  <c r="H62" i="1"/>
  <c r="J61" i="1"/>
  <c r="I61" i="1"/>
  <c r="H61" i="1"/>
  <c r="J60" i="1"/>
  <c r="I60" i="1"/>
  <c r="H60" i="1"/>
  <c r="J59" i="1"/>
  <c r="J58" i="1" s="1"/>
  <c r="I59" i="1"/>
  <c r="H59" i="1"/>
  <c r="I58" i="1"/>
  <c r="J112" i="1"/>
  <c r="I112" i="1"/>
  <c r="H112" i="1"/>
  <c r="J111" i="1"/>
  <c r="I111" i="1"/>
  <c r="H111" i="1"/>
  <c r="J110" i="1"/>
  <c r="I110" i="1"/>
  <c r="H110" i="1"/>
  <c r="J109" i="1"/>
  <c r="I109" i="1"/>
  <c r="H109" i="1"/>
  <c r="J108" i="1"/>
  <c r="I108" i="1"/>
  <c r="H108" i="1"/>
  <c r="J107" i="1"/>
  <c r="I107" i="1"/>
  <c r="H107" i="1"/>
  <c r="J106" i="1"/>
  <c r="I106" i="1"/>
  <c r="I105" i="1" s="1"/>
  <c r="H106" i="1"/>
  <c r="J105" i="1"/>
  <c r="J142" i="1"/>
  <c r="I142" i="1"/>
  <c r="H142" i="1"/>
  <c r="J141" i="1"/>
  <c r="I141" i="1"/>
  <c r="H141" i="1"/>
  <c r="J140" i="1"/>
  <c r="I140" i="1"/>
  <c r="H140" i="1"/>
  <c r="J139" i="1"/>
  <c r="I139" i="1"/>
  <c r="I138" i="1" s="1"/>
  <c r="H139" i="1"/>
  <c r="J138" i="1"/>
  <c r="J176" i="1"/>
  <c r="I176" i="1"/>
  <c r="H176" i="1"/>
  <c r="J175" i="1"/>
  <c r="I175" i="1"/>
  <c r="I174" i="1" s="1"/>
  <c r="H175" i="1"/>
  <c r="J174" i="1"/>
  <c r="H174" i="1"/>
  <c r="J183" i="1"/>
  <c r="I183" i="1"/>
  <c r="I182" i="1" s="1"/>
  <c r="H183" i="1"/>
  <c r="J182" i="1"/>
  <c r="H182" i="1"/>
  <c r="J196" i="1"/>
  <c r="I196" i="1"/>
  <c r="H196" i="1"/>
  <c r="J195" i="1"/>
  <c r="I195" i="1"/>
  <c r="H195" i="1"/>
  <c r="J194" i="1"/>
  <c r="I194" i="1"/>
  <c r="H194" i="1"/>
  <c r="J193" i="1"/>
  <c r="J192" i="1" s="1"/>
  <c r="I193" i="1"/>
  <c r="H193" i="1"/>
  <c r="I192" i="1"/>
  <c r="J225" i="1"/>
  <c r="I225" i="1"/>
  <c r="I224" i="1" s="1"/>
  <c r="H225" i="1"/>
  <c r="J224" i="1"/>
  <c r="H224" i="1"/>
  <c r="J229" i="1"/>
  <c r="I229" i="1"/>
  <c r="H229" i="1"/>
  <c r="J228" i="1"/>
  <c r="J227" i="1" s="1"/>
  <c r="I228" i="1"/>
  <c r="I227" i="1" s="1"/>
  <c r="H228" i="1"/>
  <c r="J246" i="1"/>
  <c r="J245" i="1" s="1"/>
  <c r="I246" i="1"/>
  <c r="H246" i="1"/>
  <c r="I245" i="1"/>
  <c r="J251" i="1"/>
  <c r="J250" i="1" s="1"/>
  <c r="I251" i="1"/>
  <c r="H251" i="1"/>
  <c r="I250" i="1"/>
  <c r="J254" i="1"/>
  <c r="J253" i="1" s="1"/>
  <c r="I254" i="1"/>
  <c r="H254" i="1"/>
  <c r="I253" i="1"/>
  <c r="J262" i="1"/>
  <c r="I262" i="1"/>
  <c r="I261" i="1" s="1"/>
  <c r="H262" i="1"/>
  <c r="J261" i="1"/>
  <c r="H261" i="1"/>
  <c r="J265" i="1"/>
  <c r="I265" i="1"/>
  <c r="I264" i="1" s="1"/>
  <c r="H265" i="1"/>
  <c r="J264" i="1"/>
  <c r="M251" i="1"/>
  <c r="M250" i="1" s="1"/>
  <c r="N251" i="1"/>
  <c r="N250" i="1" s="1"/>
  <c r="O251" i="1"/>
  <c r="O250" i="1" s="1"/>
  <c r="P251" i="1"/>
  <c r="P250" i="1" s="1"/>
  <c r="Q251" i="1"/>
  <c r="Q250" i="1" s="1"/>
  <c r="L251" i="1"/>
  <c r="L250" i="1" s="1"/>
  <c r="R211" i="3" l="1"/>
  <c r="E184" i="3"/>
  <c r="T139" i="3"/>
  <c r="H211" i="3"/>
  <c r="I211" i="3"/>
  <c r="F213" i="3"/>
  <c r="O184" i="3"/>
  <c r="U210" i="3"/>
  <c r="H213" i="3"/>
  <c r="E211" i="3"/>
  <c r="M213" i="3"/>
  <c r="E213" i="3"/>
  <c r="I213" i="3"/>
  <c r="S139" i="3"/>
  <c r="S210" i="3" s="1"/>
  <c r="T210" i="3"/>
  <c r="F211" i="3"/>
  <c r="E139" i="3"/>
  <c r="F184" i="3"/>
  <c r="O210" i="3"/>
  <c r="H210" i="3"/>
  <c r="V213" i="3"/>
  <c r="N210" i="3"/>
  <c r="I210" i="3"/>
  <c r="K27" i="3"/>
  <c r="K58" i="3"/>
  <c r="M184" i="3"/>
  <c r="M210" i="3" s="1"/>
  <c r="P210" i="3"/>
  <c r="L210" i="3"/>
  <c r="H227" i="1"/>
  <c r="H192" i="1"/>
  <c r="Y195" i="1"/>
  <c r="Y107" i="1"/>
  <c r="Y111" i="1"/>
  <c r="H16" i="1"/>
  <c r="Y21" i="1"/>
  <c r="Q21" i="3"/>
  <c r="X21" i="3" s="1"/>
  <c r="R19" i="1"/>
  <c r="Y19" i="1" s="1"/>
  <c r="Y23" i="1"/>
  <c r="Q23" i="3"/>
  <c r="Y27" i="1"/>
  <c r="Q96" i="3"/>
  <c r="X96" i="3" s="1"/>
  <c r="X31" i="1"/>
  <c r="Y31" i="1"/>
  <c r="Y33" i="1"/>
  <c r="Q119" i="3"/>
  <c r="X119" i="3" s="1"/>
  <c r="Y35" i="1"/>
  <c r="Q122" i="3"/>
  <c r="X122" i="3" s="1"/>
  <c r="X37" i="1"/>
  <c r="Y37" i="1"/>
  <c r="X39" i="1"/>
  <c r="Y39" i="1"/>
  <c r="X41" i="1"/>
  <c r="Y41" i="1"/>
  <c r="Y43" i="1"/>
  <c r="Q164" i="3"/>
  <c r="X164" i="3" s="1"/>
  <c r="X45" i="1"/>
  <c r="Y45" i="1"/>
  <c r="X47" i="1"/>
  <c r="Y47" i="1"/>
  <c r="X49" i="1"/>
  <c r="Y49" i="1"/>
  <c r="Q188" i="3"/>
  <c r="W188" i="3" s="1"/>
  <c r="X51" i="1"/>
  <c r="Y51" i="1"/>
  <c r="Y53" i="1"/>
  <c r="Q190" i="3"/>
  <c r="X55" i="1"/>
  <c r="Y55" i="1"/>
  <c r="X57" i="1"/>
  <c r="Y57" i="1"/>
  <c r="Q32" i="3"/>
  <c r="W32" i="3" s="1"/>
  <c r="X69" i="1"/>
  <c r="Y69" i="1"/>
  <c r="X71" i="1"/>
  <c r="Y71" i="1"/>
  <c r="Y73" i="1"/>
  <c r="R63" i="1"/>
  <c r="Q36" i="3"/>
  <c r="X75" i="1"/>
  <c r="Y75" i="1"/>
  <c r="X77" i="1"/>
  <c r="Y77" i="1"/>
  <c r="R66" i="1"/>
  <c r="Y79" i="1"/>
  <c r="Q42" i="3"/>
  <c r="X42" i="3" s="1"/>
  <c r="X81" i="1"/>
  <c r="Y81" i="1"/>
  <c r="X83" i="1"/>
  <c r="Y83" i="1"/>
  <c r="Q49" i="3"/>
  <c r="W49" i="3" s="1"/>
  <c r="X85" i="1"/>
  <c r="Y85" i="1"/>
  <c r="H253" i="1"/>
  <c r="H250" i="1"/>
  <c r="Y246" i="1"/>
  <c r="H245" i="1"/>
  <c r="H58" i="1"/>
  <c r="Y63" i="1"/>
  <c r="Y65" i="1"/>
  <c r="X87" i="1"/>
  <c r="Y87" i="1"/>
  <c r="X91" i="1"/>
  <c r="Y91" i="1"/>
  <c r="Q97" i="3"/>
  <c r="Y93" i="1"/>
  <c r="X95" i="1"/>
  <c r="Y95" i="1"/>
  <c r="X97" i="1"/>
  <c r="Y97" i="1"/>
  <c r="X99" i="1"/>
  <c r="Y99" i="1"/>
  <c r="Y101" i="1"/>
  <c r="Q205" i="3"/>
  <c r="X103" i="1"/>
  <c r="Y103" i="1"/>
  <c r="R106" i="1"/>
  <c r="Y113" i="1"/>
  <c r="Y115" i="1"/>
  <c r="R107" i="1"/>
  <c r="Q63" i="3"/>
  <c r="Y117" i="1"/>
  <c r="R110" i="1"/>
  <c r="Q65" i="3"/>
  <c r="Q67" i="3"/>
  <c r="W67" i="3" s="1"/>
  <c r="X119" i="1"/>
  <c r="Y119" i="1"/>
  <c r="Q69" i="3"/>
  <c r="W69" i="3" s="1"/>
  <c r="X121" i="1"/>
  <c r="Y121" i="1"/>
  <c r="Y123" i="1"/>
  <c r="Q71" i="3"/>
  <c r="X71" i="3" s="1"/>
  <c r="Y125" i="1"/>
  <c r="Q73" i="3"/>
  <c r="X73" i="3" s="1"/>
  <c r="Y127" i="1"/>
  <c r="Q75" i="3"/>
  <c r="X75" i="3" s="1"/>
  <c r="Q77" i="3"/>
  <c r="W77" i="3" s="1"/>
  <c r="X129" i="1"/>
  <c r="Y129" i="1"/>
  <c r="Q155" i="3"/>
  <c r="X131" i="1"/>
  <c r="Y131" i="1"/>
  <c r="X133" i="1"/>
  <c r="Y133" i="1"/>
  <c r="R108" i="1"/>
  <c r="X135" i="1"/>
  <c r="Y135" i="1"/>
  <c r="R112" i="1"/>
  <c r="X137" i="1"/>
  <c r="Y137" i="1"/>
  <c r="Y144" i="1"/>
  <c r="Q82" i="3"/>
  <c r="X82" i="3" s="1"/>
  <c r="Y146" i="1"/>
  <c r="Q84" i="3"/>
  <c r="X84" i="3" s="1"/>
  <c r="Y148" i="1"/>
  <c r="Q86" i="3"/>
  <c r="X86" i="3" s="1"/>
  <c r="Y150" i="1"/>
  <c r="Q88" i="3"/>
  <c r="X88" i="3" s="1"/>
  <c r="Y152" i="1"/>
  <c r="Q90" i="3"/>
  <c r="X90" i="3" s="1"/>
  <c r="Q92" i="3"/>
  <c r="W92" i="3" s="1"/>
  <c r="X154" i="1"/>
  <c r="Y154" i="1"/>
  <c r="Y156" i="1"/>
  <c r="Q99" i="3"/>
  <c r="X99" i="3" s="1"/>
  <c r="Y158" i="1"/>
  <c r="Q101" i="3"/>
  <c r="X101" i="3" s="1"/>
  <c r="Y160" i="1"/>
  <c r="Q103" i="3"/>
  <c r="X103" i="3" s="1"/>
  <c r="Y162" i="1"/>
  <c r="Q105" i="3"/>
  <c r="X105" i="3" s="1"/>
  <c r="Y164" i="1"/>
  <c r="Q107" i="3"/>
  <c r="X107" i="3" s="1"/>
  <c r="X166" i="1"/>
  <c r="R140" i="1"/>
  <c r="Y166" i="1"/>
  <c r="X168" i="1"/>
  <c r="R141" i="1"/>
  <c r="Y168" i="1"/>
  <c r="Q113" i="3"/>
  <c r="X113" i="3" s="1"/>
  <c r="X170" i="1"/>
  <c r="Y170" i="1"/>
  <c r="X172" i="1"/>
  <c r="Y172" i="1"/>
  <c r="Y177" i="1"/>
  <c r="R175" i="1"/>
  <c r="Y179" i="1"/>
  <c r="Q94" i="3"/>
  <c r="X94" i="3" s="1"/>
  <c r="Q136" i="3"/>
  <c r="W136" i="3" s="1"/>
  <c r="X181" i="1"/>
  <c r="Y181" i="1"/>
  <c r="R176" i="1"/>
  <c r="Q46" i="3"/>
  <c r="W46" i="3" s="1"/>
  <c r="X185" i="1"/>
  <c r="Y185" i="1"/>
  <c r="X187" i="1"/>
  <c r="Y187" i="1"/>
  <c r="X191" i="1"/>
  <c r="Y191" i="1"/>
  <c r="X200" i="1"/>
  <c r="Y200" i="1"/>
  <c r="Y202" i="1"/>
  <c r="Q132" i="3"/>
  <c r="X132" i="3" s="1"/>
  <c r="X204" i="1"/>
  <c r="Y204" i="1"/>
  <c r="X206" i="1"/>
  <c r="Y206" i="1"/>
  <c r="X208" i="1"/>
  <c r="Y208" i="1"/>
  <c r="Q156" i="3"/>
  <c r="W156" i="3" s="1"/>
  <c r="X210" i="1"/>
  <c r="Y210" i="1"/>
  <c r="X212" i="1"/>
  <c r="R194" i="1"/>
  <c r="Y212" i="1"/>
  <c r="R195" i="1"/>
  <c r="Y214" i="1"/>
  <c r="Q167" i="3"/>
  <c r="X218" i="1"/>
  <c r="Y218" i="1"/>
  <c r="X222" i="1"/>
  <c r="Y222" i="1"/>
  <c r="X226" i="1"/>
  <c r="R225" i="1"/>
  <c r="Y226" i="1"/>
  <c r="X231" i="1"/>
  <c r="Y231" i="1"/>
  <c r="X233" i="1"/>
  <c r="Y233" i="1"/>
  <c r="X235" i="1"/>
  <c r="Y235" i="1"/>
  <c r="X237" i="1"/>
  <c r="Y237" i="1"/>
  <c r="X239" i="1"/>
  <c r="Y239" i="1"/>
  <c r="Y241" i="1"/>
  <c r="Q159" i="3"/>
  <c r="X159" i="3" s="1"/>
  <c r="X243" i="1"/>
  <c r="R229" i="1"/>
  <c r="Y243" i="1"/>
  <c r="Y247" i="1"/>
  <c r="R246" i="1"/>
  <c r="X249" i="1"/>
  <c r="Y249" i="1"/>
  <c r="X255" i="1"/>
  <c r="R254" i="1"/>
  <c r="Y255" i="1"/>
  <c r="Q177" i="3"/>
  <c r="W177" i="3" s="1"/>
  <c r="X259" i="1"/>
  <c r="Y259" i="1"/>
  <c r="Y269" i="1"/>
  <c r="Q194" i="3"/>
  <c r="X194" i="3" s="1"/>
  <c r="Y271" i="1"/>
  <c r="Q198" i="3"/>
  <c r="X198" i="3" s="1"/>
  <c r="Y273" i="1"/>
  <c r="Q202" i="3"/>
  <c r="H264" i="1"/>
  <c r="Y229" i="1"/>
  <c r="Y194" i="1"/>
  <c r="Y175" i="1"/>
  <c r="H138" i="1"/>
  <c r="Y139" i="1"/>
  <c r="Y141" i="1"/>
  <c r="H105" i="1"/>
  <c r="Y106" i="1"/>
  <c r="I275" i="1"/>
  <c r="Y108" i="1"/>
  <c r="Y110" i="1"/>
  <c r="Y112" i="1"/>
  <c r="H276" i="1"/>
  <c r="Y62" i="1"/>
  <c r="Y18" i="1"/>
  <c r="W274" i="1"/>
  <c r="V277" i="1"/>
  <c r="K20" i="3"/>
  <c r="K18" i="3" s="1"/>
  <c r="K118" i="3"/>
  <c r="K115" i="3" s="1"/>
  <c r="K120" i="3"/>
  <c r="K160" i="3"/>
  <c r="K173" i="3"/>
  <c r="K171" i="3" s="1"/>
  <c r="K186" i="3"/>
  <c r="K184" i="3" s="1"/>
  <c r="K29" i="3"/>
  <c r="K26" i="3"/>
  <c r="K212" i="3" s="1"/>
  <c r="K28" i="3"/>
  <c r="K113" i="3"/>
  <c r="K158" i="3"/>
  <c r="K147" i="3" s="1"/>
  <c r="K140" i="3" s="1"/>
  <c r="K209" i="3"/>
  <c r="K24" i="3"/>
  <c r="K57" i="3"/>
  <c r="K60" i="3"/>
  <c r="K87" i="3"/>
  <c r="K112" i="3"/>
  <c r="K208" i="3"/>
  <c r="K207" i="3" s="1"/>
  <c r="K200" i="3" s="1"/>
  <c r="K138" i="3"/>
  <c r="K127" i="3" s="1"/>
  <c r="K155" i="3"/>
  <c r="K148" i="3"/>
  <c r="K150" i="3"/>
  <c r="K153" i="3"/>
  <c r="X20" i="1"/>
  <c r="Y20" i="1"/>
  <c r="Y22" i="1"/>
  <c r="Q22" i="3"/>
  <c r="X22" i="3" s="1"/>
  <c r="Q95" i="3"/>
  <c r="X95" i="3" s="1"/>
  <c r="Y26" i="1"/>
  <c r="Q118" i="3"/>
  <c r="X118" i="3" s="1"/>
  <c r="X32" i="1"/>
  <c r="Y32" i="1"/>
  <c r="Y34" i="1"/>
  <c r="Q121" i="3"/>
  <c r="X121" i="3" s="1"/>
  <c r="X36" i="1"/>
  <c r="Y36" i="1"/>
  <c r="Q125" i="3"/>
  <c r="W125" i="3" s="1"/>
  <c r="X38" i="1"/>
  <c r="Y38" i="1"/>
  <c r="X40" i="1"/>
  <c r="Y40" i="1"/>
  <c r="Y42" i="1"/>
  <c r="Q163" i="3"/>
  <c r="X163" i="3" s="1"/>
  <c r="Y44" i="1"/>
  <c r="Q165" i="3"/>
  <c r="X165" i="3" s="1"/>
  <c r="Q173" i="3"/>
  <c r="X173" i="3" s="1"/>
  <c r="Y46" i="1"/>
  <c r="Y48" i="1"/>
  <c r="Q179" i="3"/>
  <c r="X179" i="3" s="1"/>
  <c r="Y50" i="1"/>
  <c r="Q181" i="3"/>
  <c r="X181" i="3" s="1"/>
  <c r="Q189" i="3"/>
  <c r="W189" i="3" s="1"/>
  <c r="X52" i="1"/>
  <c r="Y52" i="1"/>
  <c r="Y54" i="1"/>
  <c r="Q192" i="3"/>
  <c r="Y56" i="1"/>
  <c r="Q197" i="3"/>
  <c r="R59" i="1"/>
  <c r="Y68" i="1"/>
  <c r="Q33" i="3"/>
  <c r="W33" i="3" s="1"/>
  <c r="X70" i="1"/>
  <c r="Y70" i="1"/>
  <c r="R65" i="1"/>
  <c r="Y72" i="1"/>
  <c r="R62" i="1"/>
  <c r="R276" i="1" s="1"/>
  <c r="Q35" i="3"/>
  <c r="Q37" i="3"/>
  <c r="W37" i="3" s="1"/>
  <c r="X74" i="1"/>
  <c r="Y74" i="1"/>
  <c r="R64" i="1"/>
  <c r="Q39" i="3"/>
  <c r="W39" i="3" s="1"/>
  <c r="X76" i="1"/>
  <c r="Y76" i="1"/>
  <c r="R60" i="1"/>
  <c r="Q41" i="3"/>
  <c r="W41" i="3" s="1"/>
  <c r="X78" i="1"/>
  <c r="Y78" i="1"/>
  <c r="Y80" i="1"/>
  <c r="Q43" i="3"/>
  <c r="X43" i="3" s="1"/>
  <c r="Q45" i="3"/>
  <c r="W45" i="3" s="1"/>
  <c r="X82" i="1"/>
  <c r="Y82" i="1"/>
  <c r="Y84" i="1"/>
  <c r="Q48" i="3"/>
  <c r="X48" i="3" s="1"/>
  <c r="Q50" i="3"/>
  <c r="X50" i="3" s="1"/>
  <c r="Y86" i="1"/>
  <c r="Y88" i="1"/>
  <c r="Q52" i="3"/>
  <c r="X52" i="3" s="1"/>
  <c r="Y90" i="1"/>
  <c r="Q54" i="3"/>
  <c r="X54" i="3" s="1"/>
  <c r="Q56" i="3"/>
  <c r="W56" i="3" s="1"/>
  <c r="X92" i="1"/>
  <c r="Y92" i="1"/>
  <c r="R67" i="1"/>
  <c r="Q149" i="3"/>
  <c r="W149" i="3" s="1"/>
  <c r="X96" i="1"/>
  <c r="Y96" i="1"/>
  <c r="X98" i="1"/>
  <c r="Y98" i="1"/>
  <c r="R61" i="1"/>
  <c r="X100" i="1"/>
  <c r="Y100" i="1"/>
  <c r="Y102" i="1"/>
  <c r="Q206" i="3"/>
  <c r="X114" i="1"/>
  <c r="Y114" i="1"/>
  <c r="Y116" i="1"/>
  <c r="R109" i="1"/>
  <c r="Y109" i="1" s="1"/>
  <c r="Q64" i="3"/>
  <c r="Y118" i="1"/>
  <c r="Q66" i="3"/>
  <c r="X66" i="3" s="1"/>
  <c r="Y120" i="1"/>
  <c r="Q68" i="3"/>
  <c r="X68" i="3" s="1"/>
  <c r="Y122" i="1"/>
  <c r="Q70" i="3"/>
  <c r="X70" i="3" s="1"/>
  <c r="Y124" i="1"/>
  <c r="R111" i="1"/>
  <c r="Q72" i="3"/>
  <c r="Y126" i="1"/>
  <c r="Q74" i="3"/>
  <c r="X74" i="3" s="1"/>
  <c r="Q76" i="3"/>
  <c r="Y128" i="1"/>
  <c r="X130" i="1"/>
  <c r="Y130" i="1"/>
  <c r="X132" i="1"/>
  <c r="Y132" i="1"/>
  <c r="X134" i="1"/>
  <c r="Y134" i="1"/>
  <c r="Q183" i="3"/>
  <c r="W183" i="3" s="1"/>
  <c r="X136" i="1"/>
  <c r="Y136" i="1"/>
  <c r="Y143" i="1"/>
  <c r="R139" i="1"/>
  <c r="Y145" i="1"/>
  <c r="Q83" i="3"/>
  <c r="X83" i="3" s="1"/>
  <c r="Y147" i="1"/>
  <c r="R142" i="1"/>
  <c r="Y142" i="1" s="1"/>
  <c r="Q85" i="3"/>
  <c r="Y149" i="1"/>
  <c r="Q87" i="3"/>
  <c r="X87" i="3" s="1"/>
  <c r="Y151" i="1"/>
  <c r="Q89" i="3"/>
  <c r="X89" i="3" s="1"/>
  <c r="Y153" i="1"/>
  <c r="Q91" i="3"/>
  <c r="X91" i="3" s="1"/>
  <c r="Y155" i="1"/>
  <c r="Q98" i="3"/>
  <c r="X98" i="3" s="1"/>
  <c r="Y157" i="1"/>
  <c r="Q100" i="3"/>
  <c r="X100" i="3" s="1"/>
  <c r="Y159" i="1"/>
  <c r="Q102" i="3"/>
  <c r="X102" i="3" s="1"/>
  <c r="Y161" i="1"/>
  <c r="Q104" i="3"/>
  <c r="X104" i="3" s="1"/>
  <c r="Y163" i="1"/>
  <c r="Q106" i="3"/>
  <c r="X106" i="3" s="1"/>
  <c r="Q108" i="3"/>
  <c r="W108" i="3" s="1"/>
  <c r="X165" i="1"/>
  <c r="Y165" i="1"/>
  <c r="Q110" i="3"/>
  <c r="W110" i="3" s="1"/>
  <c r="X167" i="1"/>
  <c r="Y167" i="1"/>
  <c r="Q112" i="3"/>
  <c r="X112" i="3" s="1"/>
  <c r="X169" i="1"/>
  <c r="Y169" i="1"/>
  <c r="Y171" i="1"/>
  <c r="Q114" i="3"/>
  <c r="X114" i="3" s="1"/>
  <c r="Q93" i="3"/>
  <c r="W93" i="3" s="1"/>
  <c r="X178" i="1"/>
  <c r="Y178" i="1"/>
  <c r="X180" i="1"/>
  <c r="Y180" i="1"/>
  <c r="Y184" i="1"/>
  <c r="R183" i="1"/>
  <c r="Q116" i="3"/>
  <c r="W116" i="3" s="1"/>
  <c r="X186" i="1"/>
  <c r="Y186" i="1"/>
  <c r="X190" i="1"/>
  <c r="Y190" i="1"/>
  <c r="R193" i="1"/>
  <c r="Y197" i="1"/>
  <c r="Q129" i="3"/>
  <c r="W129" i="3" s="1"/>
  <c r="X199" i="1"/>
  <c r="Y199" i="1"/>
  <c r="Q131" i="3"/>
  <c r="W131" i="3" s="1"/>
  <c r="X201" i="1"/>
  <c r="Y201" i="1"/>
  <c r="Q133" i="3"/>
  <c r="W133" i="3" s="1"/>
  <c r="X203" i="1"/>
  <c r="Y203" i="1"/>
  <c r="X205" i="1"/>
  <c r="Y205" i="1"/>
  <c r="Q138" i="3"/>
  <c r="X207" i="1"/>
  <c r="Y207" i="1"/>
  <c r="X209" i="1"/>
  <c r="Y209" i="1"/>
  <c r="X211" i="1"/>
  <c r="Y211" i="1"/>
  <c r="Q166" i="3"/>
  <c r="W166" i="3" s="1"/>
  <c r="X213" i="1"/>
  <c r="Y213" i="1"/>
  <c r="Q168" i="3"/>
  <c r="W168" i="3" s="1"/>
  <c r="X215" i="1"/>
  <c r="R196" i="1"/>
  <c r="Y215" i="1"/>
  <c r="X219" i="1"/>
  <c r="Y219" i="1"/>
  <c r="X223" i="1"/>
  <c r="Y223" i="1"/>
  <c r="X230" i="1"/>
  <c r="R228" i="1"/>
  <c r="Y230" i="1"/>
  <c r="X232" i="1"/>
  <c r="Y232" i="1"/>
  <c r="X234" i="1"/>
  <c r="Y234" i="1"/>
  <c r="X236" i="1"/>
  <c r="Y236" i="1"/>
  <c r="X238" i="1"/>
  <c r="Y238" i="1"/>
  <c r="X240" i="1"/>
  <c r="Y240" i="1"/>
  <c r="X242" i="1"/>
  <c r="Y242" i="1"/>
  <c r="X244" i="1"/>
  <c r="Y244" i="1"/>
  <c r="Y256" i="1"/>
  <c r="Q145" i="3"/>
  <c r="X258" i="1"/>
  <c r="Y258" i="1"/>
  <c r="R265" i="1"/>
  <c r="Y266" i="1"/>
  <c r="X270" i="1"/>
  <c r="Y270" i="1"/>
  <c r="Y272" i="1"/>
  <c r="Q199" i="3"/>
  <c r="X199" i="3" s="1"/>
  <c r="G211" i="3"/>
  <c r="R139" i="3"/>
  <c r="R210" i="3" s="1"/>
  <c r="F139" i="3"/>
  <c r="F210" i="3" s="1"/>
  <c r="G200" i="3"/>
  <c r="V139" i="3"/>
  <c r="V210" i="3" s="1"/>
  <c r="Q175" i="3"/>
  <c r="W175" i="3" s="1"/>
  <c r="Q158" i="3"/>
  <c r="Q44" i="3"/>
  <c r="W44" i="3" s="1"/>
  <c r="Q40" i="3"/>
  <c r="W40" i="3" s="1"/>
  <c r="G213" i="3"/>
  <c r="Q38" i="3"/>
  <c r="W38" i="3" s="1"/>
  <c r="K25" i="3"/>
  <c r="Q20" i="3"/>
  <c r="Q208" i="3"/>
  <c r="Q178" i="3"/>
  <c r="W178" i="3" s="1"/>
  <c r="Q176" i="3"/>
  <c r="W176" i="3" s="1"/>
  <c r="Q174" i="3"/>
  <c r="Q162" i="3"/>
  <c r="W162" i="3" s="1"/>
  <c r="Q157" i="3"/>
  <c r="W157" i="3" s="1"/>
  <c r="X155" i="3"/>
  <c r="Q154" i="3"/>
  <c r="W154" i="3" s="1"/>
  <c r="Q152" i="3"/>
  <c r="Q151" i="3"/>
  <c r="W151" i="3" s="1"/>
  <c r="Q150" i="3"/>
  <c r="W150" i="3" s="1"/>
  <c r="Q148" i="3"/>
  <c r="Q137" i="3"/>
  <c r="W137" i="3" s="1"/>
  <c r="Q135" i="3"/>
  <c r="W135" i="3" s="1"/>
  <c r="Q134" i="3"/>
  <c r="W134" i="3" s="1"/>
  <c r="X131" i="3"/>
  <c r="Q130" i="3"/>
  <c r="W130" i="3" s="1"/>
  <c r="Q123" i="3"/>
  <c r="X123" i="3" s="1"/>
  <c r="Q111" i="3"/>
  <c r="W111" i="3" s="1"/>
  <c r="Q109" i="3"/>
  <c r="W109" i="3" s="1"/>
  <c r="X108" i="3"/>
  <c r="X97" i="3"/>
  <c r="X76" i="3"/>
  <c r="Q62" i="3"/>
  <c r="W62" i="3" s="1"/>
  <c r="Q55" i="3"/>
  <c r="W55" i="3" s="1"/>
  <c r="Q53" i="3"/>
  <c r="Q51" i="3"/>
  <c r="W51" i="3" s="1"/>
  <c r="Q47" i="3"/>
  <c r="W47" i="3" s="1"/>
  <c r="Q34" i="3"/>
  <c r="Q209" i="3"/>
  <c r="Q195" i="3"/>
  <c r="W195" i="3" s="1"/>
  <c r="Q180" i="3"/>
  <c r="W180" i="3" s="1"/>
  <c r="Q170" i="3"/>
  <c r="W170" i="3" s="1"/>
  <c r="Q153" i="3"/>
  <c r="Q126" i="3"/>
  <c r="W126" i="3" s="1"/>
  <c r="Q124" i="3"/>
  <c r="W124" i="3" s="1"/>
  <c r="Q117" i="3"/>
  <c r="W117" i="3" s="1"/>
  <c r="G184" i="3"/>
  <c r="G139" i="3"/>
  <c r="J278" i="1"/>
  <c r="H278" i="1"/>
  <c r="H275" i="1"/>
  <c r="J275" i="1"/>
  <c r="I277" i="1"/>
  <c r="H277" i="1"/>
  <c r="J277" i="1"/>
  <c r="I278" i="1"/>
  <c r="I274" i="1"/>
  <c r="R251" i="1"/>
  <c r="R250" i="1" s="1"/>
  <c r="R17" i="1"/>
  <c r="R18" i="1"/>
  <c r="R262" i="1"/>
  <c r="Y262" i="1" s="1"/>
  <c r="J274" i="1"/>
  <c r="Q195" i="1"/>
  <c r="P195" i="1"/>
  <c r="O195" i="1"/>
  <c r="N195" i="1"/>
  <c r="M195" i="1"/>
  <c r="G195" i="1"/>
  <c r="F195" i="1"/>
  <c r="D167" i="3"/>
  <c r="X136" i="3" l="1"/>
  <c r="E210" i="3"/>
  <c r="X32" i="3"/>
  <c r="X41" i="3"/>
  <c r="X177" i="3"/>
  <c r="X183" i="3"/>
  <c r="X56" i="3"/>
  <c r="X189" i="3"/>
  <c r="X69" i="3"/>
  <c r="X116" i="3"/>
  <c r="X149" i="3"/>
  <c r="X156" i="3"/>
  <c r="X168" i="3"/>
  <c r="Q160" i="3"/>
  <c r="W160" i="3" s="1"/>
  <c r="Q182" i="3"/>
  <c r="W182" i="3" s="1"/>
  <c r="X39" i="3"/>
  <c r="X37" i="3"/>
  <c r="Q31" i="3"/>
  <c r="W31" i="3" s="1"/>
  <c r="X67" i="3"/>
  <c r="Q25" i="3"/>
  <c r="X25" i="3" s="1"/>
  <c r="Q28" i="3"/>
  <c r="W28" i="3" s="1"/>
  <c r="X49" i="3"/>
  <c r="W158" i="3"/>
  <c r="Q186" i="3"/>
  <c r="X186" i="3" s="1"/>
  <c r="Q18" i="3"/>
  <c r="W18" i="3" s="1"/>
  <c r="X125" i="3"/>
  <c r="W153" i="3"/>
  <c r="X188" i="3"/>
  <c r="X92" i="3"/>
  <c r="X46" i="3"/>
  <c r="X129" i="3"/>
  <c r="Q147" i="3"/>
  <c r="W147" i="3" s="1"/>
  <c r="W20" i="3"/>
  <c r="W112" i="3"/>
  <c r="K78" i="3"/>
  <c r="K213" i="3"/>
  <c r="Y265" i="1"/>
  <c r="R264" i="1"/>
  <c r="R227" i="1"/>
  <c r="R192" i="1"/>
  <c r="R182" i="1"/>
  <c r="Q81" i="3"/>
  <c r="X81" i="3" s="1"/>
  <c r="X85" i="3"/>
  <c r="Q60" i="3"/>
  <c r="X60" i="3" s="1"/>
  <c r="X72" i="3"/>
  <c r="Q204" i="3"/>
  <c r="X204" i="3" s="1"/>
  <c r="X206" i="3"/>
  <c r="Y67" i="1"/>
  <c r="X35" i="3"/>
  <c r="Q26" i="3"/>
  <c r="K146" i="3"/>
  <c r="K139" i="3" s="1"/>
  <c r="K210" i="3" s="1"/>
  <c r="Y64" i="1"/>
  <c r="Y105" i="1"/>
  <c r="Y264" i="1"/>
  <c r="Y140" i="1"/>
  <c r="Q58" i="3"/>
  <c r="X58" i="3" s="1"/>
  <c r="X63" i="3"/>
  <c r="R105" i="1"/>
  <c r="Y61" i="1"/>
  <c r="Y250" i="1"/>
  <c r="Y253" i="1"/>
  <c r="Q19" i="3"/>
  <c r="X19" i="3" s="1"/>
  <c r="X23" i="3"/>
  <c r="Y193" i="1"/>
  <c r="R16" i="1"/>
  <c r="H274" i="1"/>
  <c r="R277" i="1"/>
  <c r="Q78" i="3"/>
  <c r="W209" i="3"/>
  <c r="X45" i="3"/>
  <c r="X77" i="3"/>
  <c r="X93" i="3"/>
  <c r="X110" i="3"/>
  <c r="X133" i="3"/>
  <c r="Q128" i="3"/>
  <c r="W128" i="3" s="1"/>
  <c r="X166" i="3"/>
  <c r="X158" i="3"/>
  <c r="W208" i="3"/>
  <c r="X33" i="3"/>
  <c r="Y66" i="1"/>
  <c r="Q144" i="3"/>
  <c r="X144" i="3" s="1"/>
  <c r="X145" i="3"/>
  <c r="W138" i="3"/>
  <c r="X138" i="3"/>
  <c r="R138" i="1"/>
  <c r="Q59" i="3"/>
  <c r="X59" i="3" s="1"/>
  <c r="X64" i="3"/>
  <c r="Y276" i="1"/>
  <c r="Q196" i="3"/>
  <c r="X196" i="3" s="1"/>
  <c r="X197" i="3"/>
  <c r="Q191" i="3"/>
  <c r="X191" i="3" s="1"/>
  <c r="X192" i="3"/>
  <c r="W118" i="3"/>
  <c r="Y60" i="1"/>
  <c r="Y183" i="1"/>
  <c r="Y196" i="1"/>
  <c r="Q201" i="3"/>
  <c r="X201" i="3" s="1"/>
  <c r="X202" i="3"/>
  <c r="Y254" i="1"/>
  <c r="R253" i="1"/>
  <c r="R245" i="1"/>
  <c r="Y225" i="1"/>
  <c r="R224" i="1"/>
  <c r="Q161" i="3"/>
  <c r="X167" i="3"/>
  <c r="R275" i="1"/>
  <c r="Y176" i="1"/>
  <c r="R174" i="1"/>
  <c r="W113" i="3"/>
  <c r="R278" i="1"/>
  <c r="W155" i="3"/>
  <c r="Q61" i="3"/>
  <c r="X61" i="3" s="1"/>
  <c r="X65" i="3"/>
  <c r="Q203" i="3"/>
  <c r="X203" i="3" s="1"/>
  <c r="X205" i="3"/>
  <c r="Y59" i="1"/>
  <c r="Y58" i="1"/>
  <c r="Y251" i="1"/>
  <c r="Q27" i="3"/>
  <c r="X27" i="3" s="1"/>
  <c r="X36" i="3"/>
  <c r="Q187" i="3"/>
  <c r="X190" i="3"/>
  <c r="Y17" i="1"/>
  <c r="Y228" i="1"/>
  <c r="Y227" i="1"/>
  <c r="W25" i="3"/>
  <c r="X18" i="3"/>
  <c r="W148" i="3"/>
  <c r="Q146" i="3"/>
  <c r="X152" i="3"/>
  <c r="W152" i="3"/>
  <c r="D161" i="3"/>
  <c r="J167" i="3"/>
  <c r="Q24" i="3"/>
  <c r="W24" i="3" s="1"/>
  <c r="W34" i="3"/>
  <c r="Q120" i="3"/>
  <c r="W120" i="3" s="1"/>
  <c r="W123" i="3"/>
  <c r="Q171" i="3"/>
  <c r="W171" i="3" s="1"/>
  <c r="W174" i="3"/>
  <c r="Q172" i="3"/>
  <c r="W172" i="3" s="1"/>
  <c r="X175" i="3"/>
  <c r="X31" i="3"/>
  <c r="X44" i="3"/>
  <c r="Q30" i="3"/>
  <c r="W30" i="3" s="1"/>
  <c r="X40" i="3"/>
  <c r="X28" i="3"/>
  <c r="X38" i="3"/>
  <c r="Q29" i="3"/>
  <c r="W29" i="3" s="1"/>
  <c r="K211" i="3"/>
  <c r="X29" i="3"/>
  <c r="X20" i="3"/>
  <c r="Q207" i="3"/>
  <c r="W207" i="3" s="1"/>
  <c r="X208" i="3"/>
  <c r="X182" i="3"/>
  <c r="X178" i="3"/>
  <c r="X176" i="3"/>
  <c r="X174" i="3"/>
  <c r="X160" i="3"/>
  <c r="Q142" i="3"/>
  <c r="W142" i="3" s="1"/>
  <c r="X162" i="3"/>
  <c r="X157" i="3"/>
  <c r="X154" i="3"/>
  <c r="X151" i="3"/>
  <c r="X150" i="3"/>
  <c r="X148" i="3"/>
  <c r="X137" i="3"/>
  <c r="Q127" i="3"/>
  <c r="W127" i="3" s="1"/>
  <c r="X128" i="3"/>
  <c r="X135" i="3"/>
  <c r="X134" i="3"/>
  <c r="X130" i="3"/>
  <c r="Q80" i="3"/>
  <c r="W80" i="3" s="1"/>
  <c r="X111" i="3"/>
  <c r="X109" i="3"/>
  <c r="Q79" i="3"/>
  <c r="W79" i="3" s="1"/>
  <c r="Q57" i="3"/>
  <c r="W57" i="3" s="1"/>
  <c r="X62" i="3"/>
  <c r="X55" i="3"/>
  <c r="X53" i="3"/>
  <c r="X51" i="3"/>
  <c r="X47" i="3"/>
  <c r="X34" i="3"/>
  <c r="X209" i="3"/>
  <c r="Q193" i="3"/>
  <c r="W193" i="3" s="1"/>
  <c r="X195" i="3"/>
  <c r="X180" i="3"/>
  <c r="Q169" i="3"/>
  <c r="W169" i="3" s="1"/>
  <c r="X170" i="3"/>
  <c r="X153" i="3"/>
  <c r="X126" i="3"/>
  <c r="X124" i="3"/>
  <c r="Q115" i="3"/>
  <c r="W115" i="3" s="1"/>
  <c r="X117" i="3"/>
  <c r="G210" i="3"/>
  <c r="R261" i="1"/>
  <c r="Y261" i="1" s="1"/>
  <c r="R58" i="1"/>
  <c r="E195" i="1"/>
  <c r="K195" i="1" s="1"/>
  <c r="L195" i="1"/>
  <c r="W146" i="3" l="1"/>
  <c r="X146" i="3"/>
  <c r="Q140" i="3"/>
  <c r="W140" i="3" s="1"/>
  <c r="W186" i="3"/>
  <c r="Q184" i="3"/>
  <c r="W184" i="3" s="1"/>
  <c r="Q200" i="3"/>
  <c r="W200" i="3" s="1"/>
  <c r="X147" i="3"/>
  <c r="X127" i="3"/>
  <c r="Y278" i="1"/>
  <c r="Y174" i="1"/>
  <c r="Y224" i="1"/>
  <c r="R274" i="1"/>
  <c r="Q212" i="3"/>
  <c r="X26" i="3"/>
  <c r="X212" i="3" s="1"/>
  <c r="Y277" i="1"/>
  <c r="Y16" i="1"/>
  <c r="Q185" i="3"/>
  <c r="X185" i="3" s="1"/>
  <c r="X187" i="3"/>
  <c r="Y275" i="1"/>
  <c r="Q141" i="3"/>
  <c r="X141" i="3" s="1"/>
  <c r="X161" i="3"/>
  <c r="Y245" i="1"/>
  <c r="Y138" i="1"/>
  <c r="W78" i="3"/>
  <c r="X78" i="3"/>
  <c r="Y182" i="1"/>
  <c r="Y192" i="1"/>
  <c r="X120" i="3"/>
  <c r="X171" i="3"/>
  <c r="X24" i="3"/>
  <c r="D141" i="3"/>
  <c r="J141" i="3" s="1"/>
  <c r="J161" i="3"/>
  <c r="X172" i="3"/>
  <c r="Q143" i="3"/>
  <c r="W143" i="3" s="1"/>
  <c r="X30" i="3"/>
  <c r="X207" i="3"/>
  <c r="X184" i="3"/>
  <c r="X142" i="3"/>
  <c r="X80" i="3"/>
  <c r="X79" i="3"/>
  <c r="X57" i="3"/>
  <c r="X193" i="3"/>
  <c r="X169" i="3"/>
  <c r="Q139" i="3"/>
  <c r="W139" i="3" s="1"/>
  <c r="X115" i="3"/>
  <c r="X140" i="3" l="1"/>
  <c r="X211" i="3" s="1"/>
  <c r="X200" i="3"/>
  <c r="X213" i="3"/>
  <c r="Y274" i="1"/>
  <c r="Q213" i="3"/>
  <c r="W213" i="3" s="1"/>
  <c r="Q211" i="3"/>
  <c r="W211" i="3" s="1"/>
  <c r="Q214" i="3"/>
  <c r="W214" i="3" s="1"/>
  <c r="X143" i="3"/>
  <c r="X214" i="3" s="1"/>
  <c r="Q210" i="3"/>
  <c r="W210" i="3" s="1"/>
  <c r="X139" i="3"/>
  <c r="X210" i="3" s="1"/>
  <c r="F176" i="1"/>
  <c r="G176" i="1"/>
  <c r="M176" i="1"/>
  <c r="N176" i="1"/>
  <c r="O176" i="1"/>
  <c r="P176" i="1"/>
  <c r="Q176" i="1"/>
  <c r="G106" i="1" l="1"/>
  <c r="N106" i="1"/>
  <c r="O106" i="1"/>
  <c r="P106" i="1"/>
  <c r="D66" i="3" l="1"/>
  <c r="J66" i="3" s="1"/>
  <c r="E176" i="1" l="1"/>
  <c r="N139" i="1"/>
  <c r="O139" i="1"/>
  <c r="P139" i="1"/>
  <c r="N140" i="1"/>
  <c r="D109" i="3"/>
  <c r="D108" i="3"/>
  <c r="D136" i="3"/>
  <c r="D128" i="3" s="1"/>
  <c r="L141" i="1"/>
  <c r="X141" i="1" s="1"/>
  <c r="D110" i="3"/>
  <c r="F141" i="1"/>
  <c r="G141" i="1"/>
  <c r="M141" i="1"/>
  <c r="N141" i="1"/>
  <c r="O141" i="1"/>
  <c r="P141" i="1"/>
  <c r="Q141" i="1"/>
  <c r="F140" i="1"/>
  <c r="G140" i="1"/>
  <c r="M140" i="1"/>
  <c r="O140" i="1"/>
  <c r="P140" i="1"/>
  <c r="Q140" i="1"/>
  <c r="D140" i="1"/>
  <c r="D166" i="1"/>
  <c r="D168" i="1"/>
  <c r="D141" i="1"/>
  <c r="D167" i="1"/>
  <c r="D165" i="1"/>
  <c r="L19" i="1"/>
  <c r="D23" i="3"/>
  <c r="J23" i="3" s="1"/>
  <c r="D19" i="1"/>
  <c r="D23" i="1"/>
  <c r="F19" i="1"/>
  <c r="G19" i="1"/>
  <c r="M19" i="1"/>
  <c r="N19" i="1"/>
  <c r="O19" i="1"/>
  <c r="P19" i="1"/>
  <c r="Q19" i="1"/>
  <c r="D19" i="3" l="1"/>
  <c r="J19" i="3" s="1"/>
  <c r="L176" i="1"/>
  <c r="X176" i="1" s="1"/>
  <c r="D111" i="3"/>
  <c r="D80" i="3" s="1"/>
  <c r="L140" i="1"/>
  <c r="X140" i="1" s="1"/>
  <c r="E140" i="1"/>
  <c r="D79" i="3"/>
  <c r="E141" i="1"/>
  <c r="E19" i="1"/>
  <c r="K19" i="1" s="1"/>
  <c r="Q106" i="1" l="1"/>
  <c r="M106" i="1"/>
  <c r="Q175" i="1" l="1"/>
  <c r="P175" i="1"/>
  <c r="O175" i="1"/>
  <c r="N175" i="1"/>
  <c r="M175" i="1"/>
  <c r="G175" i="1"/>
  <c r="D135" i="3"/>
  <c r="Q62" i="1"/>
  <c r="P62" i="1"/>
  <c r="O62" i="1"/>
  <c r="N62" i="1"/>
  <c r="M62" i="1"/>
  <c r="G62" i="1"/>
  <c r="F62" i="1"/>
  <c r="P17" i="1"/>
  <c r="O17" i="1"/>
  <c r="D42" i="3" l="1"/>
  <c r="J42" i="3" s="1"/>
  <c r="D22" i="3"/>
  <c r="J22" i="3" s="1"/>
  <c r="P228" i="1" l="1"/>
  <c r="O228" i="1"/>
  <c r="N228" i="1"/>
  <c r="G228" i="1"/>
  <c r="D159" i="3" l="1"/>
  <c r="J159" i="3" s="1"/>
  <c r="Q65" i="1" l="1"/>
  <c r="P65" i="1"/>
  <c r="O65" i="1"/>
  <c r="N65" i="1"/>
  <c r="M65" i="1"/>
  <c r="G65" i="1"/>
  <c r="F65" i="1"/>
  <c r="P64" i="1"/>
  <c r="O64" i="1"/>
  <c r="N64" i="1"/>
  <c r="G64" i="1"/>
  <c r="F64" i="1"/>
  <c r="Q67" i="1"/>
  <c r="P67" i="1"/>
  <c r="O67" i="1"/>
  <c r="N67" i="1"/>
  <c r="M67" i="1"/>
  <c r="G67" i="1"/>
  <c r="F67" i="1"/>
  <c r="Q66" i="1"/>
  <c r="P66" i="1"/>
  <c r="O66" i="1"/>
  <c r="N66" i="1"/>
  <c r="M66" i="1"/>
  <c r="G66" i="1"/>
  <c r="F66" i="1"/>
  <c r="Q60" i="1"/>
  <c r="P60" i="1"/>
  <c r="O60" i="1"/>
  <c r="N60" i="1"/>
  <c r="M60" i="1"/>
  <c r="G60" i="1"/>
  <c r="P61" i="1"/>
  <c r="O61" i="1"/>
  <c r="N61" i="1"/>
  <c r="G61" i="1"/>
  <c r="F61" i="1"/>
  <c r="Q63" i="1"/>
  <c r="P63" i="1"/>
  <c r="O63" i="1"/>
  <c r="N63" i="1"/>
  <c r="M63" i="1"/>
  <c r="G63" i="1"/>
  <c r="F63" i="1"/>
  <c r="D49" i="3"/>
  <c r="J49" i="3" s="1"/>
  <c r="P59" i="1" l="1"/>
  <c r="O59" i="1"/>
  <c r="O193" i="1" l="1"/>
  <c r="G193" i="1"/>
  <c r="Q262" i="1" l="1"/>
  <c r="Q261" i="1" s="1"/>
  <c r="P262" i="1"/>
  <c r="P261" i="1" s="1"/>
  <c r="O262" i="1"/>
  <c r="O261" i="1" s="1"/>
  <c r="N262" i="1"/>
  <c r="N261" i="1" s="1"/>
  <c r="M262" i="1"/>
  <c r="M261" i="1" s="1"/>
  <c r="L262" i="1"/>
  <c r="G262" i="1"/>
  <c r="G261" i="1" s="1"/>
  <c r="F262" i="1"/>
  <c r="F261" i="1" s="1"/>
  <c r="L261" i="1" l="1"/>
  <c r="E262" i="1"/>
  <c r="P193" i="1"/>
  <c r="Q64" i="1"/>
  <c r="M64" i="1"/>
  <c r="E261" i="1" l="1"/>
  <c r="K261" i="1" s="1"/>
  <c r="K262" i="1"/>
  <c r="L67" i="1"/>
  <c r="X67" i="1" s="1"/>
  <c r="D55" i="3"/>
  <c r="Q108" i="1"/>
  <c r="P108" i="1"/>
  <c r="O108" i="1"/>
  <c r="N108" i="1"/>
  <c r="M108" i="1"/>
  <c r="G108" i="1"/>
  <c r="F108" i="1"/>
  <c r="E108" i="1"/>
  <c r="Q61" i="1"/>
  <c r="M61" i="1"/>
  <c r="D56" i="3" l="1"/>
  <c r="D31" i="3" s="1"/>
  <c r="E67" i="1"/>
  <c r="L108" i="1"/>
  <c r="X108" i="1" s="1"/>
  <c r="D208" i="1" l="1"/>
  <c r="D206" i="3" l="1"/>
  <c r="D204" i="3" l="1"/>
  <c r="J204" i="3" s="1"/>
  <c r="J206" i="3"/>
  <c r="F60" i="1"/>
  <c r="Q112" i="1" l="1"/>
  <c r="P112" i="1"/>
  <c r="O112" i="1"/>
  <c r="N112" i="1"/>
  <c r="M112" i="1"/>
  <c r="G112" i="1"/>
  <c r="F112" i="1"/>
  <c r="Q229" i="1"/>
  <c r="P229" i="1"/>
  <c r="O229" i="1"/>
  <c r="N229" i="1"/>
  <c r="M229" i="1"/>
  <c r="G229" i="1"/>
  <c r="F229" i="1"/>
  <c r="E229" i="1"/>
  <c r="G278" i="1" l="1"/>
  <c r="O278" i="1"/>
  <c r="M278" i="1"/>
  <c r="Q278" i="1"/>
  <c r="F278" i="1"/>
  <c r="N278" i="1"/>
  <c r="P278" i="1"/>
  <c r="D205" i="3" l="1"/>
  <c r="D203" i="3" l="1"/>
  <c r="J203" i="3" s="1"/>
  <c r="J205" i="3"/>
  <c r="G59" i="1"/>
  <c r="G17" i="1"/>
  <c r="D151" i="3" l="1"/>
  <c r="D152" i="3"/>
  <c r="L112" i="1" l="1"/>
  <c r="X112" i="1" s="1"/>
  <c r="D175" i="3"/>
  <c r="D172" i="3" s="1"/>
  <c r="D143" i="3" s="1"/>
  <c r="D214" i="3" s="1"/>
  <c r="E112" i="1"/>
  <c r="E278" i="1" s="1"/>
  <c r="L229" i="1"/>
  <c r="X229" i="1" s="1"/>
  <c r="L278" i="1" l="1"/>
  <c r="X278" i="1" s="1"/>
  <c r="L64" i="1"/>
  <c r="X64" i="1" s="1"/>
  <c r="E64" i="1"/>
  <c r="K64" i="1" s="1"/>
  <c r="L62" i="1"/>
  <c r="E62" i="1"/>
  <c r="K62" i="1" s="1"/>
  <c r="Q194" i="1"/>
  <c r="P194" i="1"/>
  <c r="O194" i="1"/>
  <c r="N194" i="1"/>
  <c r="M194" i="1"/>
  <c r="G194" i="1"/>
  <c r="F194" i="1"/>
  <c r="Q107" i="1"/>
  <c r="P107" i="1"/>
  <c r="O107" i="1"/>
  <c r="N107" i="1"/>
  <c r="M107" i="1"/>
  <c r="G107" i="1"/>
  <c r="F107" i="1"/>
  <c r="M275" i="1" l="1"/>
  <c r="O275" i="1"/>
  <c r="Q275" i="1"/>
  <c r="G275" i="1"/>
  <c r="F275" i="1"/>
  <c r="N275" i="1"/>
  <c r="P275" i="1"/>
  <c r="D35" i="3"/>
  <c r="J35" i="3" s="1"/>
  <c r="D36" i="3"/>
  <c r="J36" i="3" s="1"/>
  <c r="D37" i="3"/>
  <c r="D38" i="3"/>
  <c r="J38" i="3" s="1"/>
  <c r="D28" i="3" l="1"/>
  <c r="J28" i="3" s="1"/>
  <c r="J37" i="3"/>
  <c r="D26" i="3"/>
  <c r="Q196" i="1"/>
  <c r="P196" i="1"/>
  <c r="O196" i="1"/>
  <c r="N196" i="1"/>
  <c r="M196" i="1"/>
  <c r="G196" i="1"/>
  <c r="F196" i="1"/>
  <c r="D212" i="3" l="1"/>
  <c r="J212" i="3" s="1"/>
  <c r="J26" i="3"/>
  <c r="Q110" i="1"/>
  <c r="P110" i="1"/>
  <c r="O110" i="1"/>
  <c r="N110" i="1"/>
  <c r="M110" i="1"/>
  <c r="G110" i="1"/>
  <c r="F110" i="1"/>
  <c r="Q109" i="1"/>
  <c r="P109" i="1"/>
  <c r="O109" i="1"/>
  <c r="N109" i="1"/>
  <c r="M109" i="1"/>
  <c r="G109" i="1"/>
  <c r="F109" i="1"/>
  <c r="Q276" i="1"/>
  <c r="P276" i="1"/>
  <c r="O276" i="1"/>
  <c r="N276" i="1"/>
  <c r="M276" i="1"/>
  <c r="G276" i="1"/>
  <c r="F276" i="1"/>
  <c r="Q142" i="1" l="1"/>
  <c r="P142" i="1"/>
  <c r="O142" i="1"/>
  <c r="N142" i="1"/>
  <c r="M142" i="1"/>
  <c r="G142" i="1"/>
  <c r="F142" i="1"/>
  <c r="Q111" i="1"/>
  <c r="P111" i="1"/>
  <c r="O111" i="1"/>
  <c r="N111" i="1"/>
  <c r="M111" i="1"/>
  <c r="G111" i="1"/>
  <c r="F111" i="1"/>
  <c r="D63" i="3"/>
  <c r="J63" i="3" s="1"/>
  <c r="D70" i="3"/>
  <c r="J70" i="3" s="1"/>
  <c r="D68" i="3" l="1"/>
  <c r="J68" i="3" s="1"/>
  <c r="L110" i="1"/>
  <c r="E110" i="1"/>
  <c r="K110" i="1" s="1"/>
  <c r="D65" i="3"/>
  <c r="J65" i="3" s="1"/>
  <c r="E107" i="1"/>
  <c r="K107" i="1" s="1"/>
  <c r="L107" i="1"/>
  <c r="D64" i="3" l="1"/>
  <c r="J64" i="3" s="1"/>
  <c r="D168" i="3" l="1"/>
  <c r="L194" i="1"/>
  <c r="X194" i="1" s="1"/>
  <c r="E194" i="1"/>
  <c r="D102" i="3"/>
  <c r="J102" i="3" s="1"/>
  <c r="D100" i="3"/>
  <c r="J100" i="3" s="1"/>
  <c r="D91" i="3"/>
  <c r="J91" i="3" s="1"/>
  <c r="D89" i="3"/>
  <c r="J89" i="3" s="1"/>
  <c r="D75" i="3"/>
  <c r="J75" i="3" s="1"/>
  <c r="D72" i="3"/>
  <c r="J72" i="3" s="1"/>
  <c r="L63" i="1"/>
  <c r="E63" i="1"/>
  <c r="K63" i="1" s="1"/>
  <c r="D44" i="3"/>
  <c r="J44" i="3" s="1"/>
  <c r="D43" i="3"/>
  <c r="J43" i="3" s="1"/>
  <c r="L60" i="1"/>
  <c r="X60" i="1" s="1"/>
  <c r="L66" i="1" l="1"/>
  <c r="X66" i="1" s="1"/>
  <c r="E60" i="1"/>
  <c r="K60" i="1" s="1"/>
  <c r="L61" i="1"/>
  <c r="X61" i="1" s="1"/>
  <c r="D158" i="3"/>
  <c r="E61" i="1"/>
  <c r="D48" i="3"/>
  <c r="J48" i="3" s="1"/>
  <c r="D85" i="3"/>
  <c r="J85" i="3" s="1"/>
  <c r="L142" i="1"/>
  <c r="L196" i="1"/>
  <c r="X196" i="1" s="1"/>
  <c r="D39" i="3"/>
  <c r="J39" i="3" s="1"/>
  <c r="D54" i="3"/>
  <c r="E109" i="1"/>
  <c r="K109" i="1" s="1"/>
  <c r="D74" i="3"/>
  <c r="J74" i="3" s="1"/>
  <c r="L109" i="1"/>
  <c r="E196" i="1"/>
  <c r="E111" i="1"/>
  <c r="K111" i="1" s="1"/>
  <c r="L111" i="1"/>
  <c r="E276" i="1"/>
  <c r="K276" i="1" s="1"/>
  <c r="L276" i="1"/>
  <c r="E66" i="1"/>
  <c r="K66" i="1" s="1"/>
  <c r="D27" i="3" l="1"/>
  <c r="J27" i="3" s="1"/>
  <c r="J54" i="3"/>
  <c r="L275" i="1"/>
  <c r="X275" i="1" s="1"/>
  <c r="E275" i="1"/>
  <c r="K275" i="1" s="1"/>
  <c r="D114" i="3"/>
  <c r="J114" i="3" s="1"/>
  <c r="D25" i="3"/>
  <c r="J25" i="3" s="1"/>
  <c r="E142" i="1"/>
  <c r="K142" i="1" s="1"/>
  <c r="D40" i="3"/>
  <c r="L65" i="1"/>
  <c r="X65" i="1" s="1"/>
  <c r="E65" i="1"/>
  <c r="K65" i="1" s="1"/>
  <c r="D30" i="3" l="1"/>
  <c r="J30" i="3" s="1"/>
  <c r="J40" i="3"/>
  <c r="D33" i="3"/>
  <c r="C187" i="3"/>
  <c r="D53" i="1"/>
  <c r="Q18" i="1"/>
  <c r="Q277" i="1" s="1"/>
  <c r="P18" i="1"/>
  <c r="P277" i="1" s="1"/>
  <c r="O18" i="1"/>
  <c r="O277" i="1" s="1"/>
  <c r="N18" i="1"/>
  <c r="N277" i="1" s="1"/>
  <c r="M18" i="1"/>
  <c r="M277" i="1" s="1"/>
  <c r="G18" i="1"/>
  <c r="G277" i="1" s="1"/>
  <c r="F18" i="1"/>
  <c r="F277" i="1" s="1"/>
  <c r="L18" i="1"/>
  <c r="E18" i="1"/>
  <c r="E277" i="1" l="1"/>
  <c r="K277" i="1" s="1"/>
  <c r="K18" i="1"/>
  <c r="D29" i="3"/>
  <c r="J29" i="3" s="1"/>
  <c r="J33" i="3"/>
  <c r="L277" i="1"/>
  <c r="X277" i="1" s="1"/>
  <c r="D190" i="3"/>
  <c r="D187" i="3" l="1"/>
  <c r="J190" i="3"/>
  <c r="F17" i="1"/>
  <c r="D185" i="3" l="1"/>
  <c r="J185" i="3" s="1"/>
  <c r="J187" i="3"/>
  <c r="D154" i="3"/>
  <c r="C208" i="1"/>
  <c r="F139" i="1" l="1"/>
  <c r="F106" i="1" l="1"/>
  <c r="F193" i="1" l="1"/>
  <c r="F175" i="1"/>
  <c r="G139" i="1"/>
  <c r="D96" i="1"/>
  <c r="C96" i="1"/>
  <c r="Q17" i="1" l="1"/>
  <c r="M17" i="1"/>
  <c r="C220" i="1" l="1"/>
  <c r="D220" i="1"/>
  <c r="B220" i="1"/>
  <c r="C221" i="1" l="1"/>
  <c r="D221" i="1"/>
  <c r="B221" i="1"/>
  <c r="D165" i="3" l="1"/>
  <c r="J165" i="3" s="1"/>
  <c r="C43" i="1"/>
  <c r="D43" i="1"/>
  <c r="D44" i="1"/>
  <c r="B44" i="1"/>
  <c r="B43" i="1"/>
  <c r="D164" i="3" l="1"/>
  <c r="J164" i="3" s="1"/>
  <c r="M228" i="1" l="1"/>
  <c r="F59" i="1" l="1"/>
  <c r="D166" i="3" l="1"/>
  <c r="J166" i="3" s="1"/>
  <c r="D213" i="1"/>
  <c r="B213" i="1"/>
  <c r="D131" i="1" l="1"/>
  <c r="C131" i="1"/>
  <c r="B131" i="1"/>
  <c r="D239" i="1"/>
  <c r="C239" i="1"/>
  <c r="B239" i="1"/>
  <c r="D209" i="1"/>
  <c r="C209" i="1"/>
  <c r="B209" i="1"/>
  <c r="D155" i="3" l="1"/>
  <c r="Q228" i="1" l="1"/>
  <c r="N17" i="1" l="1"/>
  <c r="M254" i="1" l="1"/>
  <c r="N246" i="1"/>
  <c r="N193" i="1" l="1"/>
  <c r="M183" i="1"/>
  <c r="D209" i="3" l="1"/>
  <c r="J209" i="3" s="1"/>
  <c r="N59" i="1"/>
  <c r="Q59" i="1"/>
  <c r="M59" i="1"/>
  <c r="D157" i="3" l="1"/>
  <c r="F228" i="1" l="1"/>
  <c r="D183" i="3" l="1"/>
  <c r="D182" i="3" s="1"/>
  <c r="D145" i="1" l="1"/>
  <c r="D236" i="1" l="1"/>
  <c r="B236" i="1"/>
  <c r="D173" i="1" l="1"/>
  <c r="F265" i="1"/>
  <c r="G265" i="1"/>
  <c r="M265" i="1"/>
  <c r="N265" i="1"/>
  <c r="O265" i="1"/>
  <c r="P265" i="1"/>
  <c r="Q265" i="1"/>
  <c r="F254" i="1"/>
  <c r="G254" i="1"/>
  <c r="N254" i="1"/>
  <c r="O254" i="1"/>
  <c r="P254" i="1"/>
  <c r="Q254" i="1"/>
  <c r="F246" i="1"/>
  <c r="G246" i="1"/>
  <c r="M246" i="1"/>
  <c r="O246" i="1"/>
  <c r="P246" i="1"/>
  <c r="Q246" i="1"/>
  <c r="F183" i="1"/>
  <c r="G183" i="1"/>
  <c r="N183" i="1"/>
  <c r="O183" i="1"/>
  <c r="P183" i="1"/>
  <c r="F105" i="1"/>
  <c r="G105" i="1"/>
  <c r="N105" i="1"/>
  <c r="O105" i="1"/>
  <c r="P105" i="1"/>
  <c r="M193" i="1" l="1"/>
  <c r="Q193" i="1"/>
  <c r="Q183" i="1" l="1"/>
  <c r="D223" i="1" l="1"/>
  <c r="Q105" i="1" l="1"/>
  <c r="M105" i="1"/>
  <c r="C191" i="1"/>
  <c r="D191" i="1"/>
  <c r="B191" i="1"/>
  <c r="D199" i="3" l="1"/>
  <c r="J199" i="3" s="1"/>
  <c r="L175" i="1" l="1"/>
  <c r="X175" i="1" s="1"/>
  <c r="L17" i="1"/>
  <c r="X17" i="1" s="1"/>
  <c r="L265" i="1"/>
  <c r="X265" i="1" s="1"/>
  <c r="L254" i="1"/>
  <c r="X254" i="1" s="1"/>
  <c r="L246" i="1"/>
  <c r="X246" i="1" s="1"/>
  <c r="L228" i="1"/>
  <c r="X228" i="1" s="1"/>
  <c r="L193" i="1"/>
  <c r="X193" i="1" s="1"/>
  <c r="L245" i="1" l="1"/>
  <c r="X245" i="1" s="1"/>
  <c r="D194" i="3"/>
  <c r="J194" i="3" s="1"/>
  <c r="D269" i="1"/>
  <c r="B269" i="1"/>
  <c r="L106" i="1" l="1"/>
  <c r="X106" i="1" s="1"/>
  <c r="L105" i="1" l="1"/>
  <c r="X105" i="1" s="1"/>
  <c r="C210" i="1" l="1"/>
  <c r="D210" i="1"/>
  <c r="B210" i="1"/>
  <c r="D156" i="3" l="1"/>
  <c r="L59" i="1" l="1"/>
  <c r="X59" i="1" s="1"/>
  <c r="L183" i="1" l="1"/>
  <c r="X183" i="1" s="1"/>
  <c r="D49" i="1"/>
  <c r="D249" i="1"/>
  <c r="D219" i="1"/>
  <c r="C187" i="1"/>
  <c r="D187" i="1"/>
  <c r="B187" i="1"/>
  <c r="D178" i="1"/>
  <c r="D87" i="1"/>
  <c r="D198" i="3"/>
  <c r="J198" i="3" s="1"/>
  <c r="D202" i="3"/>
  <c r="M264" i="1"/>
  <c r="N264" i="1"/>
  <c r="O264" i="1"/>
  <c r="P264" i="1"/>
  <c r="Q264" i="1"/>
  <c r="F264" i="1"/>
  <c r="G264" i="1"/>
  <c r="D145" i="3"/>
  <c r="D176" i="3"/>
  <c r="D177" i="3"/>
  <c r="M253" i="1"/>
  <c r="N253" i="1"/>
  <c r="O253" i="1"/>
  <c r="P253" i="1"/>
  <c r="Q253" i="1"/>
  <c r="F253" i="1"/>
  <c r="G253" i="1"/>
  <c r="E251" i="1"/>
  <c r="F251" i="1"/>
  <c r="F250" i="1" s="1"/>
  <c r="G251" i="1"/>
  <c r="G250" i="1" s="1"/>
  <c r="M245" i="1"/>
  <c r="N245" i="1"/>
  <c r="O245" i="1"/>
  <c r="P245" i="1"/>
  <c r="Q245" i="1"/>
  <c r="F245" i="1"/>
  <c r="G245" i="1"/>
  <c r="D137" i="3"/>
  <c r="J137" i="3" s="1"/>
  <c r="D149" i="3"/>
  <c r="D150" i="3"/>
  <c r="M227" i="1"/>
  <c r="O227" i="1"/>
  <c r="P227" i="1"/>
  <c r="Q227" i="1"/>
  <c r="F227" i="1"/>
  <c r="G227" i="1"/>
  <c r="L225" i="1"/>
  <c r="X225" i="1" s="1"/>
  <c r="E225" i="1"/>
  <c r="M225" i="1"/>
  <c r="M224" i="1" s="1"/>
  <c r="N225" i="1"/>
  <c r="N224" i="1" s="1"/>
  <c r="O225" i="1"/>
  <c r="O224" i="1" s="1"/>
  <c r="P225" i="1"/>
  <c r="P224" i="1" s="1"/>
  <c r="Q225" i="1"/>
  <c r="Q224" i="1" s="1"/>
  <c r="F225" i="1"/>
  <c r="F224" i="1" s="1"/>
  <c r="G225" i="1"/>
  <c r="G224" i="1" s="1"/>
  <c r="D129" i="3"/>
  <c r="D131" i="3"/>
  <c r="J131" i="3" s="1"/>
  <c r="M192" i="1"/>
  <c r="N192" i="1"/>
  <c r="O192" i="1"/>
  <c r="P192" i="1"/>
  <c r="Q192" i="1"/>
  <c r="F192" i="1"/>
  <c r="G192" i="1"/>
  <c r="D46" i="3"/>
  <c r="J46" i="3" s="1"/>
  <c r="D116" i="3"/>
  <c r="J116" i="3" s="1"/>
  <c r="M182" i="1"/>
  <c r="N182" i="1"/>
  <c r="O182" i="1"/>
  <c r="P182" i="1"/>
  <c r="F182" i="1"/>
  <c r="G182" i="1"/>
  <c r="D93" i="3"/>
  <c r="D94" i="3"/>
  <c r="J94" i="3" s="1"/>
  <c r="M174" i="1"/>
  <c r="N174" i="1"/>
  <c r="O174" i="1"/>
  <c r="P174" i="1"/>
  <c r="Q174" i="1"/>
  <c r="F174" i="1"/>
  <c r="G174" i="1"/>
  <c r="D82" i="3"/>
  <c r="J82" i="3" s="1"/>
  <c r="D86" i="3"/>
  <c r="J86" i="3" s="1"/>
  <c r="D88" i="3"/>
  <c r="J88" i="3" s="1"/>
  <c r="D90" i="3"/>
  <c r="J90" i="3" s="1"/>
  <c r="D92" i="3"/>
  <c r="J92" i="3" s="1"/>
  <c r="D98" i="3"/>
  <c r="J98" i="3" s="1"/>
  <c r="D101" i="3"/>
  <c r="J101" i="3" s="1"/>
  <c r="D103" i="3"/>
  <c r="J103" i="3" s="1"/>
  <c r="D104" i="3"/>
  <c r="J104" i="3" s="1"/>
  <c r="D105" i="3"/>
  <c r="J105" i="3" s="1"/>
  <c r="D106" i="3"/>
  <c r="J106" i="3" s="1"/>
  <c r="N138" i="1"/>
  <c r="O138" i="1"/>
  <c r="P138" i="1"/>
  <c r="F138" i="1"/>
  <c r="G138" i="1"/>
  <c r="D69" i="3"/>
  <c r="J69" i="3" s="1"/>
  <c r="D71" i="3"/>
  <c r="J71" i="3" s="1"/>
  <c r="D73" i="3"/>
  <c r="J73" i="3" s="1"/>
  <c r="D76" i="3"/>
  <c r="J76" i="3" s="1"/>
  <c r="D77" i="3"/>
  <c r="J77" i="3" s="1"/>
  <c r="M58" i="1"/>
  <c r="N58" i="1"/>
  <c r="O58" i="1"/>
  <c r="P58" i="1"/>
  <c r="Q58" i="1"/>
  <c r="F58" i="1"/>
  <c r="G58" i="1"/>
  <c r="D50" i="3"/>
  <c r="J50" i="3" s="1"/>
  <c r="D51" i="3"/>
  <c r="J51" i="3" s="1"/>
  <c r="D52" i="3"/>
  <c r="J52" i="3" s="1"/>
  <c r="D21" i="3"/>
  <c r="J21" i="3" s="1"/>
  <c r="D95" i="3"/>
  <c r="J95" i="3" s="1"/>
  <c r="D96" i="3"/>
  <c r="J96" i="3" s="1"/>
  <c r="D121" i="3"/>
  <c r="J121" i="3" s="1"/>
  <c r="D122" i="3"/>
  <c r="J122" i="3" s="1"/>
  <c r="D124" i="3"/>
  <c r="J124" i="3" s="1"/>
  <c r="D125" i="3"/>
  <c r="J125" i="3" s="1"/>
  <c r="D126" i="3"/>
  <c r="J126" i="3" s="1"/>
  <c r="D163" i="3"/>
  <c r="D179" i="3"/>
  <c r="J179" i="3" s="1"/>
  <c r="D188" i="3"/>
  <c r="J188" i="3" s="1"/>
  <c r="D189" i="3"/>
  <c r="J189" i="3" s="1"/>
  <c r="D197" i="3"/>
  <c r="M16" i="1"/>
  <c r="O16" i="1"/>
  <c r="P16" i="1"/>
  <c r="Q16" i="1"/>
  <c r="F16" i="1"/>
  <c r="G16" i="1"/>
  <c r="N16" i="1"/>
  <c r="E224" i="1" l="1"/>
  <c r="K224" i="1" s="1"/>
  <c r="K225" i="1"/>
  <c r="E250" i="1"/>
  <c r="K250" i="1" s="1"/>
  <c r="K251" i="1"/>
  <c r="D196" i="3"/>
  <c r="J196" i="3" s="1"/>
  <c r="J197" i="3"/>
  <c r="D160" i="3"/>
  <c r="J160" i="3" s="1"/>
  <c r="J163" i="3"/>
  <c r="D144" i="3"/>
  <c r="J144" i="3" s="1"/>
  <c r="J145" i="3"/>
  <c r="D201" i="3"/>
  <c r="J201" i="3" s="1"/>
  <c r="J202" i="3"/>
  <c r="L224" i="1"/>
  <c r="X224" i="1" s="1"/>
  <c r="E106" i="1"/>
  <c r="K106" i="1" s="1"/>
  <c r="E175" i="1"/>
  <c r="E228" i="1"/>
  <c r="K228" i="1" s="1"/>
  <c r="D208" i="3"/>
  <c r="E105" i="1"/>
  <c r="K105" i="1" s="1"/>
  <c r="E17" i="1"/>
  <c r="E227" i="1"/>
  <c r="K227" i="1" s="1"/>
  <c r="E59" i="1"/>
  <c r="D170" i="3"/>
  <c r="E193" i="1"/>
  <c r="F274" i="1"/>
  <c r="E139" i="1"/>
  <c r="O274" i="1"/>
  <c r="G274" i="1"/>
  <c r="P274" i="1"/>
  <c r="D20" i="3"/>
  <c r="D153" i="3"/>
  <c r="D53" i="3"/>
  <c r="J53" i="3" s="1"/>
  <c r="D62" i="3"/>
  <c r="J62" i="3" s="1"/>
  <c r="D83" i="3"/>
  <c r="J83" i="3" s="1"/>
  <c r="D67" i="3"/>
  <c r="J67" i="3" s="1"/>
  <c r="D47" i="3"/>
  <c r="J47" i="3" s="1"/>
  <c r="D32" i="3"/>
  <c r="J32" i="3" s="1"/>
  <c r="D45" i="3"/>
  <c r="J45" i="3" s="1"/>
  <c r="D41" i="3"/>
  <c r="J41" i="3" s="1"/>
  <c r="D132" i="3"/>
  <c r="J132" i="3" s="1"/>
  <c r="D192" i="3"/>
  <c r="D133" i="3"/>
  <c r="J133" i="3" s="1"/>
  <c r="D180" i="3"/>
  <c r="D34" i="3"/>
  <c r="J34" i="3" s="1"/>
  <c r="D138" i="3"/>
  <c r="J138" i="3" s="1"/>
  <c r="E265" i="1"/>
  <c r="D181" i="3"/>
  <c r="J181" i="3" s="1"/>
  <c r="D130" i="3"/>
  <c r="J130" i="3" s="1"/>
  <c r="E246" i="1"/>
  <c r="E254" i="1"/>
  <c r="D134" i="3"/>
  <c r="J134" i="3" s="1"/>
  <c r="E183" i="1"/>
  <c r="D178" i="3"/>
  <c r="D99" i="3"/>
  <c r="J99" i="3" s="1"/>
  <c r="D173" i="3"/>
  <c r="J173" i="3" s="1"/>
  <c r="Q182" i="1"/>
  <c r="D118" i="3"/>
  <c r="J118" i="3" s="1"/>
  <c r="D174" i="3"/>
  <c r="J174" i="3" s="1"/>
  <c r="D107" i="3"/>
  <c r="J107" i="3" s="1"/>
  <c r="D148" i="3"/>
  <c r="D195" i="3"/>
  <c r="D193" i="3" s="1"/>
  <c r="J193" i="3" s="1"/>
  <c r="D119" i="3"/>
  <c r="J119" i="3" s="1"/>
  <c r="D117" i="3"/>
  <c r="J117" i="3" s="1"/>
  <c r="L182" i="1"/>
  <c r="X182" i="1" s="1"/>
  <c r="D186" i="3"/>
  <c r="J186" i="3" s="1"/>
  <c r="D113" i="3"/>
  <c r="J113" i="3" s="1"/>
  <c r="D123" i="3"/>
  <c r="D97" i="3"/>
  <c r="J97" i="3" s="1"/>
  <c r="D112" i="3"/>
  <c r="J112" i="3" s="1"/>
  <c r="D87" i="3"/>
  <c r="J87" i="3" s="1"/>
  <c r="D84" i="3"/>
  <c r="J84" i="3" s="1"/>
  <c r="L192" i="1"/>
  <c r="X192" i="1" s="1"/>
  <c r="L253" i="1"/>
  <c r="X253" i="1" s="1"/>
  <c r="L174" i="1"/>
  <c r="X174" i="1" s="1"/>
  <c r="L264" i="1"/>
  <c r="X264" i="1" s="1"/>
  <c r="L58" i="1"/>
  <c r="X58" i="1" s="1"/>
  <c r="L16" i="1"/>
  <c r="X16" i="1" s="1"/>
  <c r="E245" i="1" l="1"/>
  <c r="K245" i="1" s="1"/>
  <c r="K246" i="1"/>
  <c r="E182" i="1"/>
  <c r="K182" i="1" s="1"/>
  <c r="K183" i="1"/>
  <c r="E253" i="1"/>
  <c r="K253" i="1" s="1"/>
  <c r="K254" i="1"/>
  <c r="E264" i="1"/>
  <c r="K264" i="1" s="1"/>
  <c r="K265" i="1"/>
  <c r="E138" i="1"/>
  <c r="K138" i="1" s="1"/>
  <c r="K139" i="1"/>
  <c r="E192" i="1"/>
  <c r="K192" i="1" s="1"/>
  <c r="K193" i="1"/>
  <c r="E58" i="1"/>
  <c r="K58" i="1" s="1"/>
  <c r="K59" i="1"/>
  <c r="E16" i="1"/>
  <c r="K16" i="1" s="1"/>
  <c r="K17" i="1"/>
  <c r="E174" i="1"/>
  <c r="K174" i="1" s="1"/>
  <c r="K175" i="1"/>
  <c r="D120" i="3"/>
  <c r="J120" i="3" s="1"/>
  <c r="J123" i="3"/>
  <c r="D191" i="3"/>
  <c r="J191" i="3" s="1"/>
  <c r="J192" i="3"/>
  <c r="D169" i="3"/>
  <c r="J169" i="3" s="1"/>
  <c r="J170" i="3"/>
  <c r="D18" i="3"/>
  <c r="J18" i="3" s="1"/>
  <c r="J20" i="3"/>
  <c r="D207" i="3"/>
  <c r="J208" i="3"/>
  <c r="D57" i="3"/>
  <c r="J57" i="3" s="1"/>
  <c r="D146" i="3"/>
  <c r="J146" i="3" s="1"/>
  <c r="D78" i="3"/>
  <c r="J78" i="3" s="1"/>
  <c r="D127" i="3"/>
  <c r="J127" i="3" s="1"/>
  <c r="D24" i="3"/>
  <c r="J24" i="3" s="1"/>
  <c r="E274" i="1"/>
  <c r="K274" i="1" s="1"/>
  <c r="D171" i="3"/>
  <c r="J171" i="3" s="1"/>
  <c r="D184" i="3"/>
  <c r="J184" i="3" s="1"/>
  <c r="D115" i="3"/>
  <c r="J115" i="3" s="1"/>
  <c r="N227" i="1"/>
  <c r="D200" i="3" l="1"/>
  <c r="J200" i="3" s="1"/>
  <c r="J207" i="3"/>
  <c r="D139" i="3"/>
  <c r="N274" i="1"/>
  <c r="L227" i="1"/>
  <c r="X227" i="1" s="1"/>
  <c r="D210" i="3" l="1"/>
  <c r="J210" i="3" s="1"/>
  <c r="J139" i="3"/>
  <c r="Q139" i="1"/>
  <c r="M139" i="1"/>
  <c r="M138" i="1" l="1"/>
  <c r="M274" i="1" s="1"/>
  <c r="Q138" i="1"/>
  <c r="Q274" i="1" s="1"/>
  <c r="L139" i="1"/>
  <c r="X139" i="1" s="1"/>
  <c r="L138" i="1" l="1"/>
  <c r="X138" i="1" s="1"/>
  <c r="L274" i="1" l="1"/>
  <c r="X274" i="1" s="1"/>
  <c r="C52" i="1" l="1"/>
  <c r="C268" i="1" l="1"/>
  <c r="D268" i="1"/>
  <c r="B268" i="1"/>
  <c r="C218" i="1"/>
  <c r="D218" i="1"/>
  <c r="B218" i="1"/>
  <c r="C148" i="1" l="1"/>
  <c r="D148" i="1"/>
  <c r="B148" i="1"/>
  <c r="C31" i="1"/>
  <c r="D31" i="1"/>
  <c r="B31" i="1"/>
  <c r="C94" i="1"/>
  <c r="B94" i="1"/>
  <c r="B125" i="1"/>
  <c r="C125" i="1"/>
  <c r="D125" i="1"/>
  <c r="B156" i="1"/>
  <c r="C156" i="1"/>
  <c r="D156" i="1"/>
  <c r="B158" i="1"/>
  <c r="C158" i="1"/>
  <c r="D158" i="1"/>
  <c r="C152" i="1"/>
  <c r="D152" i="1"/>
  <c r="B152" i="1"/>
  <c r="C249" i="1"/>
  <c r="B249" i="1"/>
  <c r="C248" i="1"/>
  <c r="D248" i="1"/>
  <c r="B248" i="1"/>
  <c r="D129" i="1"/>
  <c r="C129" i="1"/>
  <c r="B129" i="1"/>
  <c r="C128" i="1"/>
  <c r="D128" i="1"/>
  <c r="B128" i="1"/>
  <c r="C49" i="1"/>
  <c r="B49" i="1"/>
  <c r="C173" i="1"/>
  <c r="B173" i="1"/>
  <c r="C169" i="1"/>
  <c r="D169" i="1"/>
  <c r="C170" i="1"/>
  <c r="B170" i="1"/>
  <c r="B169" i="1"/>
  <c r="C164" i="1"/>
  <c r="D164" i="1"/>
  <c r="B164" i="1"/>
  <c r="C163" i="1"/>
  <c r="D163" i="1"/>
  <c r="B163" i="1"/>
  <c r="C162" i="1"/>
  <c r="D162" i="1"/>
  <c r="B162" i="1"/>
  <c r="C161" i="1"/>
  <c r="D161" i="1"/>
  <c r="B161" i="1"/>
  <c r="C160" i="1"/>
  <c r="D160" i="1"/>
  <c r="B160" i="1"/>
  <c r="C155" i="1"/>
  <c r="D155" i="1"/>
  <c r="B155" i="1"/>
  <c r="C154" i="1"/>
  <c r="D154" i="1"/>
  <c r="B154" i="1"/>
  <c r="C150" i="1"/>
  <c r="D150" i="1"/>
  <c r="B150" i="1"/>
  <c r="C149" i="1"/>
  <c r="D149" i="1"/>
  <c r="B149" i="1"/>
  <c r="C146" i="1"/>
  <c r="D146" i="1"/>
  <c r="B146" i="1"/>
  <c r="C145" i="1"/>
  <c r="B145" i="1"/>
  <c r="C144" i="1"/>
  <c r="D144" i="1"/>
  <c r="B144" i="1"/>
  <c r="C134" i="1"/>
  <c r="B134" i="1"/>
  <c r="C123" i="1"/>
  <c r="D123" i="1"/>
  <c r="B123" i="1"/>
  <c r="C121" i="1"/>
  <c r="D121" i="1"/>
  <c r="B121" i="1"/>
  <c r="C119" i="1"/>
  <c r="B119" i="1"/>
  <c r="C114" i="1"/>
  <c r="B114" i="1"/>
  <c r="C100" i="1"/>
  <c r="D100" i="1"/>
  <c r="B100" i="1"/>
  <c r="C99" i="1"/>
  <c r="B99" i="1"/>
  <c r="C95" i="1"/>
  <c r="D95" i="1"/>
  <c r="B95" i="1"/>
  <c r="D93" i="1"/>
  <c r="C93" i="1"/>
  <c r="B93" i="1"/>
  <c r="C87" i="1"/>
  <c r="C88" i="1"/>
  <c r="D88" i="1"/>
  <c r="B88" i="1"/>
  <c r="B87" i="1"/>
  <c r="C86" i="1"/>
  <c r="D86" i="1"/>
  <c r="B86" i="1"/>
  <c r="C83" i="1"/>
  <c r="D83" i="1"/>
  <c r="B83" i="1"/>
  <c r="C82" i="1"/>
  <c r="D82" i="1"/>
  <c r="B82" i="1"/>
  <c r="C78" i="1"/>
  <c r="D78" i="1"/>
  <c r="B78" i="1"/>
  <c r="C71" i="1"/>
  <c r="D71" i="1"/>
  <c r="B71" i="1"/>
  <c r="C69" i="1"/>
  <c r="B69" i="1"/>
  <c r="C56" i="1"/>
  <c r="D56" i="1"/>
  <c r="B56" i="1"/>
  <c r="C55" i="1"/>
  <c r="D55" i="1"/>
  <c r="B55" i="1"/>
  <c r="C54" i="1"/>
  <c r="D54" i="1"/>
  <c r="B54" i="1"/>
  <c r="D52" i="1"/>
  <c r="B52" i="1"/>
  <c r="C51" i="1"/>
  <c r="D51" i="1"/>
  <c r="B51" i="1"/>
  <c r="C50" i="1"/>
  <c r="D50" i="1"/>
  <c r="B50" i="1"/>
  <c r="C48" i="1"/>
  <c r="D48" i="1"/>
  <c r="B48" i="1"/>
  <c r="C47" i="1"/>
  <c r="D47" i="1"/>
  <c r="B47" i="1"/>
  <c r="C46" i="1"/>
  <c r="D46" i="1"/>
  <c r="B46" i="1"/>
  <c r="C45" i="1"/>
  <c r="B45" i="1"/>
  <c r="C42" i="1"/>
  <c r="D42" i="1"/>
  <c r="B42" i="1"/>
  <c r="C29" i="1"/>
  <c r="D29" i="1"/>
  <c r="C30" i="1"/>
  <c r="B30" i="1"/>
  <c r="B29" i="1"/>
  <c r="C32" i="1"/>
  <c r="D32" i="1"/>
  <c r="C33" i="1"/>
  <c r="D33" i="1"/>
  <c r="B33" i="1"/>
  <c r="B32" i="1"/>
  <c r="C39" i="1"/>
  <c r="D39" i="1"/>
  <c r="B39" i="1"/>
  <c r="C38" i="1"/>
  <c r="D38" i="1"/>
  <c r="B38" i="1"/>
  <c r="C37" i="1"/>
  <c r="D37" i="1"/>
  <c r="B37" i="1"/>
  <c r="C36" i="1"/>
  <c r="D36" i="1"/>
  <c r="B36" i="1"/>
  <c r="C35" i="1"/>
  <c r="D35" i="1"/>
  <c r="B35" i="1"/>
  <c r="C34" i="1"/>
  <c r="D34" i="1"/>
  <c r="B34" i="1"/>
  <c r="C28" i="1"/>
  <c r="B28" i="1"/>
  <c r="C27" i="1"/>
  <c r="D27" i="1"/>
  <c r="B27" i="1"/>
  <c r="C26" i="1"/>
  <c r="D26" i="1"/>
  <c r="B26" i="1"/>
  <c r="C25" i="1"/>
  <c r="D25" i="1"/>
  <c r="B25" i="1"/>
  <c r="C24" i="1"/>
  <c r="B24" i="1"/>
  <c r="C21" i="1"/>
  <c r="D21" i="1"/>
  <c r="B21" i="1"/>
  <c r="D179" i="1"/>
  <c r="C179" i="1"/>
  <c r="B179" i="1"/>
  <c r="C185" i="1"/>
  <c r="D185" i="1"/>
  <c r="B185" i="1"/>
  <c r="C186" i="1"/>
  <c r="D186" i="1"/>
  <c r="B186" i="1"/>
  <c r="C188" i="1"/>
  <c r="D188" i="1"/>
  <c r="C189" i="1"/>
  <c r="D189" i="1"/>
  <c r="B189" i="1"/>
  <c r="B188" i="1"/>
  <c r="C190" i="1"/>
  <c r="B190" i="1"/>
  <c r="C198" i="1"/>
  <c r="D198" i="1"/>
  <c r="B198" i="1"/>
  <c r="C202" i="1"/>
  <c r="D202" i="1"/>
  <c r="B202" i="1"/>
  <c r="C201" i="1"/>
  <c r="D201" i="1"/>
  <c r="B201" i="1"/>
  <c r="C200" i="1"/>
  <c r="D200" i="1"/>
  <c r="B200" i="1"/>
  <c r="C199" i="1"/>
  <c r="D199" i="1"/>
  <c r="B199" i="1"/>
  <c r="C203" i="1"/>
  <c r="D203" i="1"/>
  <c r="B203" i="1"/>
  <c r="C204" i="1"/>
  <c r="D204" i="1"/>
  <c r="B204" i="1"/>
  <c r="C205" i="1"/>
  <c r="D205" i="1"/>
  <c r="B205" i="1"/>
  <c r="C206" i="1"/>
  <c r="D206" i="1"/>
  <c r="B206" i="1"/>
  <c r="C207" i="1"/>
  <c r="D207" i="1"/>
  <c r="B207" i="1"/>
  <c r="C217" i="1"/>
  <c r="B217" i="1"/>
  <c r="C222" i="1"/>
  <c r="D222" i="1"/>
  <c r="B222" i="1"/>
  <c r="C223" i="1"/>
  <c r="B223" i="1"/>
  <c r="C231" i="1"/>
  <c r="D231" i="1"/>
  <c r="B231" i="1"/>
  <c r="C232" i="1"/>
  <c r="D232" i="1"/>
  <c r="B232" i="1"/>
  <c r="C233" i="1"/>
  <c r="D233" i="1"/>
  <c r="B233" i="1"/>
  <c r="C235" i="1"/>
  <c r="D235" i="1"/>
  <c r="B235" i="1"/>
  <c r="C234" i="1"/>
  <c r="D234" i="1"/>
  <c r="B234" i="1"/>
  <c r="C237" i="1"/>
  <c r="D237" i="1"/>
  <c r="B237" i="1"/>
  <c r="C242" i="1"/>
  <c r="B242" i="1"/>
  <c r="C256" i="1"/>
  <c r="D256" i="1"/>
  <c r="B256" i="1"/>
  <c r="C257" i="1"/>
  <c r="D257" i="1"/>
  <c r="B257" i="1"/>
  <c r="C258" i="1"/>
  <c r="D258" i="1"/>
  <c r="B258" i="1"/>
  <c r="C259" i="1"/>
  <c r="D259" i="1"/>
  <c r="B259" i="1"/>
  <c r="C260" i="1"/>
  <c r="D260" i="1"/>
  <c r="B260" i="1"/>
  <c r="C267" i="1"/>
  <c r="B267" i="1"/>
  <c r="C270" i="1"/>
  <c r="D270" i="1"/>
  <c r="B270" i="1"/>
  <c r="C271" i="1"/>
  <c r="D271" i="1"/>
  <c r="B271" i="1"/>
  <c r="C272" i="1"/>
  <c r="D272" i="1"/>
  <c r="B272" i="1"/>
  <c r="C273" i="1"/>
  <c r="D273" i="1"/>
  <c r="B273" i="1"/>
  <c r="C266" i="1"/>
  <c r="B266" i="1"/>
  <c r="C255" i="1"/>
  <c r="B255" i="1"/>
  <c r="C252" i="1"/>
  <c r="B252" i="1"/>
  <c r="C247" i="1"/>
  <c r="B247" i="1"/>
  <c r="C230" i="1"/>
  <c r="B230" i="1"/>
  <c r="C226" i="1"/>
  <c r="B226" i="1"/>
  <c r="C197" i="1"/>
  <c r="B197" i="1"/>
  <c r="C184" i="1"/>
  <c r="B184" i="1"/>
  <c r="C177" i="1"/>
  <c r="B177" i="1"/>
  <c r="C143" i="1"/>
  <c r="B143" i="1"/>
  <c r="C113" i="1"/>
  <c r="B113" i="1"/>
  <c r="C68" i="1"/>
  <c r="B68" i="1"/>
  <c r="C20" i="1"/>
  <c r="B20" i="1"/>
  <c r="D266" i="1"/>
  <c r="D255" i="1"/>
  <c r="D252" i="1"/>
  <c r="D247" i="1"/>
  <c r="D230" i="1"/>
  <c r="D226" i="1"/>
  <c r="D197" i="1"/>
  <c r="D184" i="1"/>
  <c r="D177" i="1"/>
  <c r="D143" i="1"/>
  <c r="D113" i="1"/>
  <c r="D68" i="1"/>
  <c r="D20" i="1"/>
  <c r="D59" i="3" l="1"/>
  <c r="J59" i="3" s="1"/>
  <c r="D60" i="3" l="1"/>
  <c r="J60" i="3" s="1"/>
  <c r="D61" i="3"/>
  <c r="J61" i="3" s="1"/>
  <c r="D58" i="3" l="1"/>
  <c r="J58" i="3" s="1"/>
  <c r="D81" i="3" l="1"/>
  <c r="J81" i="3" s="1"/>
  <c r="D162" i="3" l="1"/>
  <c r="D142" i="3" s="1"/>
  <c r="D213" i="3" s="1"/>
  <c r="J213" i="3" s="1"/>
  <c r="D147" i="3" l="1"/>
  <c r="D140" i="3" s="1"/>
  <c r="D211" i="3" s="1"/>
  <c r="J211" i="3" s="1"/>
</calcChain>
</file>

<file path=xl/sharedStrings.xml><?xml version="1.0" encoding="utf-8"?>
<sst xmlns="http://schemas.openxmlformats.org/spreadsheetml/2006/main" count="849" uniqueCount="553">
  <si>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</si>
  <si>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</si>
  <si>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</si>
  <si>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</si>
  <si>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</si>
  <si>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</si>
  <si>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</si>
  <si>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</si>
  <si>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</si>
  <si>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</si>
  <si>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</si>
  <si>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</si>
  <si>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</si>
  <si>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</si>
  <si>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</si>
  <si>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</si>
  <si>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</si>
  <si>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</si>
  <si>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</si>
  <si>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</si>
  <si>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</si>
  <si>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</si>
  <si>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</si>
  <si>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</si>
  <si>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</si>
  <si>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</si>
  <si>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</si>
  <si>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</si>
  <si>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</si>
  <si>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</si>
  <si>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</si>
  <si>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</si>
  <si>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</si>
  <si>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</si>
  <si>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</si>
  <si>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</si>
  <si>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</si>
  <si>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</si>
  <si>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</si>
  <si>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</si>
  <si>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</si>
  <si>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</si>
  <si>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</si>
  <si>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</si>
  <si>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</si>
  <si>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</si>
  <si>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</si>
  <si>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</si>
  <si>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</si>
  <si>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</si>
  <si>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</si>
  <si>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</si>
  <si>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</si>
  <si>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</si>
  <si>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</si>
  <si>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</si>
  <si>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</si>
  <si>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</si>
  <si>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</si>
  <si>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</si>
  <si>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</si>
  <si>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</si>
  <si>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</si>
  <si>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</si>
  <si>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</si>
  <si>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</si>
  <si>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</si>
  <si>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</si>
  <si>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</si>
  <si>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</si>
  <si>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</si>
  <si>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</si>
  <si>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</si>
  <si>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</si>
  <si>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</si>
  <si>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</si>
  <si>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</si>
  <si>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</si>
  <si>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</si>
  <si>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</si>
  <si>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</si>
  <si>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</si>
  <si>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</si>
  <si>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</si>
  <si>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</si>
  <si>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</si>
  <si>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</si>
  <si>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</si>
  <si>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</si>
  <si>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</si>
  <si>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</si>
  <si>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</si>
  <si>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</si>
  <si>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</si>
  <si>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</si>
  <si>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</si>
  <si>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</si>
  <si>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</si>
  <si>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</si>
  <si>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</si>
  <si>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</si>
  <si>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</si>
  <si>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</si>
  <si>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</si>
  <si>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</si>
  <si>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</si>
  <si>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</si>
  <si>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</si>
  <si>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</si>
  <si>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</si>
  <si>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</si>
  <si>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</si>
  <si>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</si>
  <si>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</si>
  <si>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</si>
  <si>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</si>
  <si>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</si>
  <si>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</si>
  <si>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</si>
  <si>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</si>
  <si>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</si>
  <si>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</si>
  <si>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</si>
  <si>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</si>
  <si>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</si>
  <si>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</si>
  <si>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</si>
  <si>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</si>
  <si>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</si>
  <si>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</si>
  <si>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</si>
  <si>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</si>
  <si>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</si>
  <si>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</si>
  <si>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</si>
  <si>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</si>
  <si>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</si>
  <si>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</si>
  <si>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</si>
  <si>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</si>
  <si>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</si>
  <si>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</si>
  <si>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</si>
  <si>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</si>
  <si>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</si>
  <si>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</si>
  <si>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</si>
  <si>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</si>
  <si>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</si>
  <si>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</si>
  <si>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</si>
  <si>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</si>
  <si>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</si>
  <si>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</si>
  <si>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</si>
  <si>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</si>
  <si>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</si>
  <si>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</si>
  <si>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</si>
  <si>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</si>
  <si>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</si>
  <si>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</si>
  <si>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</si>
  <si>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</si>
  <si>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</si>
  <si>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</si>
  <si>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</si>
  <si>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</si>
  <si>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</si>
  <si>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</si>
  <si>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</si>
  <si>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</si>
  <si>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</si>
  <si>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</si>
  <si>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</si>
  <si>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</si>
  <si>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</si>
  <si>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</si>
  <si>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</si>
  <si>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</si>
  <si>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</si>
  <si>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</si>
  <si>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</si>
  <si>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</si>
  <si>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</si>
  <si>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</si>
  <si>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</si>
  <si>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</si>
  <si>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</si>
  <si>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</si>
  <si>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</si>
  <si>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</si>
  <si>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</si>
  <si>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</si>
  <si>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</si>
  <si>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</si>
  <si>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</si>
  <si>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</si>
  <si>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</si>
  <si>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</si>
  <si>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</si>
  <si>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</si>
  <si>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</si>
  <si>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</si>
  <si>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</si>
  <si>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</si>
  <si>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</si>
  <si>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</si>
  <si>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</si>
  <si>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</si>
  <si>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</si>
  <si>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</si>
  <si>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</si>
  <si>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</si>
  <si>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</si>
  <si>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</si>
  <si>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</si>
  <si>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</si>
  <si>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</si>
  <si>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</si>
  <si>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</si>
  <si>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</si>
  <si>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</si>
  <si>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</si>
  <si>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</si>
  <si>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</si>
  <si>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</si>
  <si>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</si>
  <si>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</si>
  <si>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</si>
  <si>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</si>
  <si>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</si>
  <si>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</si>
  <si>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</si>
  <si>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</si>
  <si>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</si>
  <si>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</si>
  <si>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</si>
  <si>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</si>
  <si>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</si>
  <si>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</si>
  <si>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</si>
  <si>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</si>
  <si>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</si>
  <si>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</si>
  <si>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</si>
  <si>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</si>
  <si>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</si>
  <si>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</si>
  <si>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</si>
  <si>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</si>
  <si>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</si>
  <si>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3718700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</si>
  <si>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</si>
  <si>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</si>
  <si>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</si>
  <si>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</si>
  <si>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</si>
  <si>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</si>
  <si>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</si>
  <si>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</si>
  <si>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</si>
  <si>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</si>
  <si>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</si>
  <si>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</si>
  <si>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</si>
  <si>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</si>
  <si>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</si>
  <si>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</si>
  <si>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</si>
  <si>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</si>
  <si>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</si>
  <si>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</si>
  <si>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</si>
  <si>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</si>
  <si>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</si>
  <si>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</si>
  <si>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</si>
  <si>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</si>
  <si>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</si>
  <si>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</si>
  <si>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</si>
  <si>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</si>
  <si>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</si>
  <si>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</si>
  <si>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</si>
  <si>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</si>
  <si>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</si>
  <si>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</si>
  <si>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</si>
  <si>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</si>
  <si>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</si>
  <si>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</si>
  <si>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</si>
  <si>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</si>
  <si>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</si>
  <si>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</si>
  <si>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</si>
  <si>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</si>
  <si>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</si>
  <si>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</si>
  <si>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</si>
  <si>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</si>
  <si>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</si>
  <si>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</si>
  <si>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</si>
  <si>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</si>
  <si>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</si>
  <si>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</si>
  <si>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</si>
  <si>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</si>
  <si>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</si>
  <si>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</si>
  <si>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</si>
  <si>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</si>
  <si>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</si>
  <si>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</si>
  <si>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</si>
  <si>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</si>
  <si>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</si>
  <si>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</si>
  <si>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</si>
  <si>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</si>
  <si>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</si>
  <si>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</si>
  <si>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</si>
  <si>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</si>
  <si>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</si>
  <si>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</si>
  <si>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</si>
  <si>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</si>
  <si>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</si>
  <si>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</si>
  <si>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</si>
  <si>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</si>
  <si>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</si>
  <si>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</si>
  <si>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0813191</t>
  </si>
  <si>
    <t>0813192</t>
  </si>
  <si>
    <t>0813210</t>
  </si>
  <si>
    <t>1616090</t>
  </si>
  <si>
    <t>0640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</si>
  <si>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</si>
  <si>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</si>
  <si>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</si>
  <si>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</si>
  <si>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</si>
  <si>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</si>
  <si>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0613242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</si>
  <si>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</si>
  <si>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</si>
  <si>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</si>
  <si>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</si>
  <si>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</si>
  <si>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</si>
  <si>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</si>
  <si>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</si>
  <si>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</si>
  <si>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</si>
  <si>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</si>
  <si>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</si>
  <si>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</si>
  <si>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</si>
  <si>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</si>
  <si>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</si>
  <si>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</si>
  <si>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</si>
  <si>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</si>
  <si>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0611170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</si>
  <si>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</si>
  <si>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</si>
  <si>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</si>
  <si>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</si>
  <si>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</si>
  <si>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</si>
  <si>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</si>
  <si>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</si>
  <si>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</si>
  <si>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</si>
  <si>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</si>
  <si>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</si>
  <si>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</si>
  <si>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</si>
  <si>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</si>
  <si>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</si>
  <si>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</si>
  <si>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</si>
  <si>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</si>
  <si>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</si>
  <si>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</si>
  <si>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</si>
  <si>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</si>
  <si>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</si>
  <si>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</si>
  <si>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</si>
  <si>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(18531000000)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</si>
  <si>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</si>
  <si>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</si>
  <si>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</si>
  <si>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</si>
  <si>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</si>
  <si>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</si>
  <si>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</si>
  <si>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Методичне забезпечення діяльності закладів освіти</t>
  </si>
  <si>
    <t>1517363</t>
  </si>
  <si>
    <t>0617363</t>
  </si>
  <si>
    <t>0619800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</si>
  <si>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</si>
  <si>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</si>
  <si>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</si>
  <si>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9800</t>
  </si>
  <si>
    <t xml:space="preserve"> код бюджету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</si>
  <si>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</si>
  <si>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</si>
  <si>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</si>
  <si>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</si>
  <si>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</si>
  <si>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 xml:space="preserve"> __________________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</si>
  <si>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</si>
  <si>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</si>
  <si>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</si>
  <si>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</si>
  <si>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</si>
  <si>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</si>
  <si>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0617321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</si>
  <si>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</si>
  <si>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</si>
  <si>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</si>
  <si>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</si>
  <si>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</si>
  <si>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</si>
  <si>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</si>
  <si>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</si>
  <si>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</si>
  <si>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</si>
  <si>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</si>
  <si>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</si>
  <si>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</si>
  <si>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</si>
  <si>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</si>
  <si>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</si>
  <si>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</si>
  <si>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</si>
  <si>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</si>
  <si>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Відділ охорони здоров’я Сумської міської ради, у т.ч. за рахунок: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</si>
  <si>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</si>
  <si>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</si>
  <si>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</si>
  <si>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</si>
  <si>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дотації з місцевих бюджетів іншим місцевим бюджетам</t>
  </si>
  <si>
    <t>субвенцій з місцевих бюджетів іншим місцевим бюджетам</t>
  </si>
  <si>
    <t>Освіта, у т.ч. за рахунок:</t>
  </si>
  <si>
    <t>Надання дошкільної освіти, у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</si>
  <si>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</si>
  <si>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t>
  </si>
  <si>
    <t>Підготовка кадрів закладами професійної (професійно-технічної) освіти та іншими закладами освіти, у т.ч. за рахунок:</t>
  </si>
  <si>
    <t>Забезпечення діяльності інклюзивно-ресурсних центрів, у т.ч. за рахунок:</t>
  </si>
  <si>
    <t>Охорона здоров’я, у т.ч. за рахунок:</t>
  </si>
  <si>
    <t>Багатопрофільна стаціонарна медична допомога населенню, у т.ч. за рахунок:</t>
  </si>
  <si>
    <t>Лікарсько-акушерська допомога вагітним, породіллям та новонародженим, у т.ч. за рахунок:</t>
  </si>
  <si>
    <t>Стоматологічна допомога населенню, у т.ч. за рахунок:</t>
  </si>
  <si>
    <t>Первинна медична допомога населенню, що надається центрами первинної медичної (медико-санітарної) допомоги, у т.ч. за рахунок:</t>
  </si>
  <si>
    <t>Централізовані заходи з лікування хворих на цукровий та нецукровий діабет, у т.ч. за рахунок:</t>
  </si>
  <si>
    <t>Соціальний захист та соціальне забезпечення,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</si>
  <si>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</si>
  <si>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</si>
  <si>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Інші заходи у сфері соціального захисту і соціального забезпечення, у т.ч. за рахунок:</t>
  </si>
  <si>
    <t>Економічна діяльність, у т.ч. за рахунок:</t>
  </si>
  <si>
    <t>Будівництво та регіональний розвиток, у т.ч. за рахунок:</t>
  </si>
  <si>
    <t>Транспорт та транспортна інфраструктура, дорожнє господарство, у т.ч. за рахунок:</t>
  </si>
  <si>
    <t>Інша діяльність, у т.ч. за рахунок:</t>
  </si>
  <si>
    <t>Всього видатків, у т.ч. за рахунок:</t>
  </si>
  <si>
    <t>Компенсаційні виплати на пільговий проїзд автомобільним транспортом окремим категоріям громадян,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</si>
  <si>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</si>
  <si>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</si>
  <si>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Заходи з організації рятування на водах, у т.ч. за рахунок:</t>
  </si>
  <si>
    <t>Управління  освіти і науки Сумської міської ради,                                   у т.ч. за рахунок:</t>
  </si>
  <si>
    <t>Забезпечення діяльності інклюзивно-ресурсних центрів,                                       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</si>
  <si>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</si>
  <si>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</si>
  <si>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</si>
  <si>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</si>
  <si>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</si>
  <si>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</si>
  <si>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</si>
  <si>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Будівництво установ та закладів соціальної сфери</t>
  </si>
  <si>
    <t>0619770</t>
  </si>
  <si>
    <t>0619310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</si>
  <si>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</si>
  <si>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</si>
  <si>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</si>
  <si>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</si>
  <si>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Субвенція з місцевого бюджету на здійснення переданих видатків у сфері освіти за рахунок коштів освітньої субвенції, у т.ч. за рахунок:</t>
  </si>
  <si>
    <t>Субвенції з місцевого бюджету іншим місцевим бюджетам на здійснення програм у галузі освіти за рахунок субвенцій з державного бюджету, у т.ч. за рахунок:</t>
  </si>
  <si>
    <t>Заходи з енергозбереження</t>
  </si>
  <si>
    <t>0717363</t>
  </si>
  <si>
    <t>Виконання заходів в рамках реалізації програми "Спроможна школа для кращих результатів", у т.ч. за рахунок:</t>
  </si>
  <si>
    <t>0611180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</si>
  <si>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</si>
  <si>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</si>
  <si>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</si>
  <si>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</si>
  <si>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</si>
  <si>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</si>
  <si>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субвенції з місцевого бюджету за рахунок залишку коштів освітньої субвенції, що утворився на початок бюджетного періоду</t>
  </si>
  <si>
    <t>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</si>
  <si>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</si>
  <si>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</si>
  <si>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</si>
  <si>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</si>
  <si>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</si>
  <si>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</si>
  <si>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</si>
  <si>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</si>
  <si>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</si>
  <si>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</si>
  <si>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</si>
  <si>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</si>
  <si>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</si>
  <si>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</si>
  <si>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</si>
  <si>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</si>
  <si>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</si>
  <si>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</si>
  <si>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</si>
  <si>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</si>
  <si>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>Сумський міський голова</t>
  </si>
  <si>
    <t>О.М. Лисенко</t>
  </si>
  <si>
    <t>Спеціалізована стаціонарна медична допомога населенню</t>
  </si>
  <si>
    <t>Звіт про виконання видаткової частини бюджету Сумської міської об'єднаної територіальної громади за 2020 рік за головними розпорядниками бюджетних коштів</t>
  </si>
  <si>
    <t>% виконання до затвердженого по бюджету</t>
  </si>
  <si>
    <t>Касові видатки</t>
  </si>
  <si>
    <t>до рішення  Сумської  міської  ради</t>
  </si>
  <si>
    <t>Затверджено по бюджету з урахуванням змін (відповідно до казначейської звітності)</t>
  </si>
  <si>
    <t>від                2021 року №          -МР</t>
  </si>
  <si>
    <t>код бюджету</t>
  </si>
  <si>
    <t>Код Типової програмної класифікації видатків та кредитуван-ня місцевого бюджету</t>
  </si>
  <si>
    <t>видатки споживан-ня</t>
  </si>
  <si>
    <t>Код Функціональ-ної класифікації видатків та кредитування бюджету</t>
  </si>
  <si>
    <t>(грн)</t>
  </si>
  <si>
    <t>Сумської        міської       об'єднаної</t>
  </si>
  <si>
    <t>Сумської       міської        об'єднаної</t>
  </si>
  <si>
    <t xml:space="preserve">                       Додаток 3</t>
  </si>
  <si>
    <t>від                 2021 року №          -МР</t>
  </si>
  <si>
    <t xml:space="preserve">                     Додаток 2</t>
  </si>
  <si>
    <t>комунальні послуги та енергоносії</t>
  </si>
  <si>
    <t>% виконання до затвердженого по бюдже-ту</t>
  </si>
  <si>
    <t>Звіт про виконання видаткової частини бюджету Сумської міської об'єднаної територіальної громади за 2020 рік за типовою програмною класифікацією видатків та кредитування місцевих бюджетів</t>
  </si>
  <si>
    <t>Виконавець: Липова С.А.</t>
  </si>
  <si>
    <t>«Про  звіт  про виконання бюджету</t>
  </si>
  <si>
    <t>територіальної громади за 2020 рік»</t>
  </si>
  <si>
    <t>«Про  звіт  про виконання  бюджету</t>
  </si>
  <si>
    <t>територіальної  громади за 2020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</si>
</sst>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6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28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sz val="2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2"/>
      <name val="Times New Roman"/>
      <family val="1"/>
      <charset val="204"/>
    </font>
    <font>
      <sz val="30"/>
      <name val="Times New Roman"/>
      <family val="1"/>
      <charset val="204"/>
    </font>
    <font>
      <sz val="24"/>
      <name val="Times New Roman"/>
      <family val="1"/>
      <charset val="204"/>
    </font>
    <font>
      <b/>
      <sz val="30"/>
      <name val="Times New Roman"/>
      <family val="1"/>
      <charset val="204"/>
    </font>
    <font>
      <u/>
      <sz val="22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2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2" borderId="0" applyNumberFormat="0" applyBorder="0" applyAlignment="0" applyProtection="0"/>
    <xf numFmtId="0" fontId="32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34" borderId="0" applyNumberFormat="0" applyBorder="0" applyAlignment="0" applyProtection="0"/>
    <xf numFmtId="0" fontId="32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</cellStyleXfs>
  <cellXfs count="218">
    <xf numFmtId="0" fontId="0" fillId="0" borderId="0" xfId="0"/>
    <xf numFmtId="0" fontId="20" fillId="0" borderId="0" xfId="0" applyNumberFormat="1" applyFont="1" applyFill="1" applyBorder="1" applyAlignment="1" applyProtection="1"/>
    <xf numFmtId="0" fontId="27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9" fontId="27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/>
    </xf>
    <xf numFmtId="49" fontId="27" fillId="0" borderId="7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/>
    <xf numFmtId="3" fontId="22" fillId="0" borderId="0" xfId="0" applyNumberFormat="1" applyFont="1" applyFill="1" applyAlignment="1" applyProtection="1">
      <alignment horizontal="center"/>
    </xf>
    <xf numFmtId="3" fontId="22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 wrapText="1"/>
    </xf>
    <xf numFmtId="3" fontId="22" fillId="0" borderId="7" xfId="0" applyNumberFormat="1" applyFont="1" applyFill="1" applyBorder="1" applyAlignment="1" applyProtection="1">
      <alignment horizontal="left" vertical="center" wrapText="1" shrinkToFit="1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8" xfId="0" applyNumberFormat="1" applyFont="1" applyFill="1" applyBorder="1" applyAlignment="1">
      <alignment horizontal="left" vertical="center" wrapText="1"/>
    </xf>
    <xf numFmtId="3" fontId="25" fillId="0" borderId="7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/>
    <xf numFmtId="3" fontId="33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3" fontId="22" fillId="0" borderId="0" xfId="0" applyNumberFormat="1" applyFont="1" applyFill="1" applyBorder="1" applyAlignment="1">
      <alignment horizontal="center"/>
    </xf>
    <xf numFmtId="4" fontId="27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3" fontId="22" fillId="0" borderId="0" xfId="0" applyNumberFormat="1" applyFont="1" applyFill="1" applyAlignment="1" applyProtection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4" fontId="23" fillId="0" borderId="7" xfId="0" applyNumberFormat="1" applyFont="1" applyFill="1" applyBorder="1" applyAlignment="1">
      <alignment horizontal="right" wrapText="1"/>
    </xf>
    <xf numFmtId="3" fontId="25" fillId="0" borderId="7" xfId="0" applyNumberFormat="1" applyFont="1" applyFill="1" applyBorder="1" applyAlignment="1" applyProtection="1">
      <alignment horizontal="center" vertical="center" wrapText="1"/>
    </xf>
    <xf numFmtId="4" fontId="25" fillId="0" borderId="7" xfId="0" applyNumberFormat="1" applyFont="1" applyFill="1" applyBorder="1" applyAlignment="1">
      <alignment horizontal="right" wrapText="1"/>
    </xf>
    <xf numFmtId="4" fontId="22" fillId="0" borderId="7" xfId="0" applyNumberFormat="1" applyFont="1" applyFill="1" applyBorder="1" applyAlignment="1">
      <alignment horizontal="right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5" fillId="0" borderId="7" xfId="0" applyNumberFormat="1" applyFont="1" applyFill="1" applyBorder="1" applyAlignment="1" applyProtection="1">
      <alignment horizontal="center" vertical="center" wrapText="1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/>
    <xf numFmtId="49" fontId="22" fillId="0" borderId="0" xfId="0" applyNumberFormat="1" applyFont="1" applyFill="1" applyAlignment="1" applyProtection="1">
      <alignment horizontal="center" wrapText="1"/>
    </xf>
    <xf numFmtId="49" fontId="23" fillId="0" borderId="8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3" fontId="34" fillId="0" borderId="0" xfId="0" applyNumberFormat="1" applyFont="1" applyFill="1" applyBorder="1" applyAlignment="1">
      <alignment horizontal="center" wrapText="1"/>
    </xf>
    <xf numFmtId="49" fontId="26" fillId="0" borderId="0" xfId="0" applyNumberFormat="1" applyFont="1" applyFill="1" applyAlignment="1">
      <alignment horizontal="center" vertical="center" textRotation="180"/>
    </xf>
    <xf numFmtId="49" fontId="20" fillId="0" borderId="7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vertical="center" textRotation="180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/>
    </xf>
    <xf numFmtId="3" fontId="30" fillId="0" borderId="0" xfId="0" applyNumberFormat="1" applyFont="1" applyFill="1" applyBorder="1" applyAlignment="1" applyProtection="1">
      <alignment horizontal="left" wrapText="1"/>
    </xf>
    <xf numFmtId="3" fontId="30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Alignment="1">
      <alignment horizontal="left" vertical="center" textRotation="180"/>
    </xf>
    <xf numFmtId="1" fontId="22" fillId="0" borderId="7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Alignment="1" applyProtection="1"/>
    <xf numFmtId="3" fontId="34" fillId="0" borderId="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Fill="1" applyBorder="1"/>
    <xf numFmtId="4" fontId="36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vertical="center"/>
    </xf>
    <xf numFmtId="3" fontId="37" fillId="0" borderId="0" xfId="0" applyNumberFormat="1" applyFont="1" applyFill="1" applyBorder="1" applyAlignment="1" applyProtection="1">
      <alignment horizontal="left"/>
    </xf>
    <xf numFmtId="3" fontId="37" fillId="0" borderId="0" xfId="0" applyNumberFormat="1" applyFont="1" applyFill="1" applyBorder="1" applyAlignment="1" applyProtection="1">
      <alignment horizontal="left" wrapText="1"/>
    </xf>
    <xf numFmtId="3" fontId="37" fillId="0" borderId="0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 applyProtection="1"/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right"/>
    </xf>
    <xf numFmtId="1" fontId="22" fillId="0" borderId="7" xfId="0" applyNumberFormat="1" applyFont="1" applyFill="1" applyBorder="1" applyAlignment="1">
      <alignment horizontal="left" vertical="center" wrapText="1"/>
    </xf>
    <xf numFmtId="1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right" wrapText="1"/>
    </xf>
    <xf numFmtId="49" fontId="22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 applyProtection="1">
      <alignment horizontal="center" vertical="center"/>
    </xf>
    <xf numFmtId="3" fontId="27" fillId="0" borderId="7" xfId="0" applyNumberFormat="1" applyFont="1" applyFill="1" applyBorder="1" applyAlignment="1" applyProtection="1">
      <alignment horizontal="left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left" vertical="center" wrapText="1"/>
    </xf>
    <xf numFmtId="4" fontId="24" fillId="0" borderId="7" xfId="0" applyNumberFormat="1" applyFont="1" applyFill="1" applyBorder="1" applyAlignment="1">
      <alignment horizontal="right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1" fontId="24" fillId="0" borderId="7" xfId="0" applyNumberFormat="1" applyFont="1" applyFill="1" applyBorder="1" applyAlignment="1" applyProtection="1">
      <alignment horizontal="center" vertical="center" wrapText="1"/>
    </xf>
    <xf numFmtId="3" fontId="25" fillId="0" borderId="7" xfId="0" applyNumberFormat="1" applyFont="1" applyFill="1" applyBorder="1" applyAlignment="1" applyProtection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left" vertical="center" wrapText="1" shrinkToFit="1"/>
    </xf>
    <xf numFmtId="1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right"/>
    </xf>
    <xf numFmtId="0" fontId="28" fillId="0" borderId="7" xfId="0" applyFont="1" applyFill="1" applyBorder="1" applyAlignment="1">
      <alignment vertical="center" wrapText="1"/>
    </xf>
    <xf numFmtId="1" fontId="28" fillId="0" borderId="7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vertical="center"/>
    </xf>
    <xf numFmtId="0" fontId="22" fillId="0" borderId="7" xfId="0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center"/>
    </xf>
    <xf numFmtId="49" fontId="22" fillId="0" borderId="7" xfId="0" applyNumberFormat="1" applyFont="1" applyFill="1" applyBorder="1" applyAlignment="1" applyProtection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 applyProtection="1">
      <alignment horizontal="left" vertical="center" wrapText="1"/>
    </xf>
    <xf numFmtId="0" fontId="26" fillId="0" borderId="0" xfId="0" applyFont="1" applyFill="1" applyAlignment="1">
      <alignment vertical="center"/>
    </xf>
    <xf numFmtId="4" fontId="20" fillId="0" borderId="7" xfId="0" applyNumberFormat="1" applyFont="1" applyFill="1" applyBorder="1"/>
    <xf numFmtId="0" fontId="26" fillId="0" borderId="0" xfId="0" applyFont="1" applyFill="1" applyAlignment="1">
      <alignment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7" xfId="0" applyNumberFormat="1" applyFont="1" applyFill="1" applyBorder="1" applyAlignment="1">
      <alignment horizontal="right" wrapText="1"/>
    </xf>
    <xf numFmtId="164" fontId="27" fillId="0" borderId="7" xfId="0" applyNumberFormat="1" applyFont="1" applyFill="1" applyBorder="1" applyAlignment="1">
      <alignment horizontal="right"/>
    </xf>
    <xf numFmtId="164" fontId="25" fillId="0" borderId="7" xfId="0" applyNumberFormat="1" applyFont="1" applyFill="1" applyBorder="1" applyAlignment="1">
      <alignment horizontal="right" wrapText="1"/>
    </xf>
    <xf numFmtId="164" fontId="22" fillId="0" borderId="7" xfId="0" applyNumberFormat="1" applyFont="1" applyFill="1" applyBorder="1" applyAlignment="1">
      <alignment horizontal="right" wrapText="1"/>
    </xf>
    <xf numFmtId="164" fontId="24" fillId="0" borderId="7" xfId="0" applyNumberFormat="1" applyFont="1" applyFill="1" applyBorder="1" applyAlignment="1">
      <alignment horizontal="right" wrapText="1"/>
    </xf>
    <xf numFmtId="49" fontId="23" fillId="0" borderId="0" xfId="0" applyNumberFormat="1" applyFont="1" applyFill="1" applyBorder="1" applyAlignment="1" applyProtection="1">
      <alignment horizontal="center" vertical="center" wrapText="1"/>
    </xf>
    <xf numFmtId="3" fontId="22" fillId="0" borderId="9" xfId="0" applyNumberFormat="1" applyFont="1" applyFill="1" applyBorder="1" applyAlignment="1">
      <alignment horizontal="center"/>
    </xf>
    <xf numFmtId="164" fontId="20" fillId="0" borderId="7" xfId="0" applyNumberFormat="1" applyFont="1" applyFill="1" applyBorder="1" applyAlignment="1">
      <alignment horizontal="right"/>
    </xf>
    <xf numFmtId="4" fontId="27" fillId="0" borderId="7" xfId="0" applyNumberFormat="1" applyFont="1" applyFill="1" applyBorder="1"/>
    <xf numFmtId="164" fontId="28" fillId="0" borderId="7" xfId="0" applyNumberFormat="1" applyFont="1" applyFill="1" applyBorder="1" applyAlignment="1">
      <alignment horizontal="right"/>
    </xf>
    <xf numFmtId="4" fontId="28" fillId="0" borderId="7" xfId="0" applyNumberFormat="1" applyFont="1" applyFill="1" applyBorder="1"/>
    <xf numFmtId="164" fontId="29" fillId="0" borderId="7" xfId="0" applyNumberFormat="1" applyFont="1" applyFill="1" applyBorder="1" applyAlignment="1">
      <alignment horizontal="right"/>
    </xf>
    <xf numFmtId="4" fontId="29" fillId="0" borderId="7" xfId="0" applyNumberFormat="1" applyFont="1" applyFill="1" applyBorder="1"/>
    <xf numFmtId="3" fontId="38" fillId="0" borderId="7" xfId="0" applyNumberFormat="1" applyFont="1" applyFill="1" applyBorder="1" applyAlignment="1" applyProtection="1">
      <alignment horizontal="center" vertical="center" wrapText="1"/>
    </xf>
    <xf numFmtId="0" fontId="35" fillId="0" borderId="14" xfId="0" applyNumberFormat="1" applyFont="1" applyFill="1" applyBorder="1" applyAlignment="1" applyProtection="1">
      <alignment horizontal="center" vertical="top"/>
    </xf>
    <xf numFmtId="0" fontId="35" fillId="0" borderId="0" xfId="0" applyNumberFormat="1" applyFont="1" applyFill="1" applyBorder="1" applyAlignment="1" applyProtection="1">
      <alignment horizontal="center" vertical="top"/>
    </xf>
    <xf numFmtId="3" fontId="40" fillId="0" borderId="0" xfId="0" applyNumberFormat="1" applyFont="1" applyFill="1" applyBorder="1" applyAlignment="1">
      <alignment horizontal="center" wrapText="1"/>
    </xf>
    <xf numFmtId="0" fontId="40" fillId="0" borderId="14" xfId="0" applyNumberFormat="1" applyFont="1" applyFill="1" applyBorder="1" applyAlignment="1" applyProtection="1">
      <alignment horizontal="center" vertical="top"/>
    </xf>
    <xf numFmtId="0" fontId="41" fillId="0" borderId="0" xfId="0" applyFont="1" applyFill="1" applyAlignment="1">
      <alignment vertical="center"/>
    </xf>
    <xf numFmtId="0" fontId="42" fillId="0" borderId="0" xfId="0" applyNumberFormat="1" applyFont="1" applyFill="1" applyAlignment="1" applyProtection="1"/>
    <xf numFmtId="3" fontId="42" fillId="0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/>
    <xf numFmtId="3" fontId="42" fillId="0" borderId="0" xfId="0" applyNumberFormat="1" applyFont="1" applyFill="1" applyBorder="1" applyAlignment="1">
      <alignment vertical="center" wrapText="1"/>
    </xf>
    <xf numFmtId="0" fontId="42" fillId="0" borderId="0" xfId="0" applyFont="1" applyFill="1" applyBorder="1"/>
    <xf numFmtId="49" fontId="43" fillId="0" borderId="0" xfId="0" applyNumberFormat="1" applyFont="1" applyFill="1" applyBorder="1" applyAlignment="1" applyProtection="1"/>
    <xf numFmtId="3" fontId="43" fillId="0" borderId="0" xfId="0" applyNumberFormat="1" applyFont="1" applyFill="1" applyBorder="1" applyAlignment="1" applyProtection="1">
      <alignment horizontal="center"/>
    </xf>
    <xf numFmtId="3" fontId="43" fillId="0" borderId="0" xfId="0" applyNumberFormat="1" applyFont="1" applyFill="1" applyBorder="1" applyAlignment="1" applyProtection="1">
      <alignment horizontal="left" wrapText="1"/>
    </xf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/>
    <xf numFmtId="4" fontId="42" fillId="0" borderId="0" xfId="0" applyNumberFormat="1" applyFont="1" applyFill="1" applyAlignment="1" applyProtection="1"/>
    <xf numFmtId="3" fontId="43" fillId="0" borderId="0" xfId="0" applyNumberFormat="1" applyFont="1" applyFill="1" applyBorder="1"/>
    <xf numFmtId="3" fontId="39" fillId="0" borderId="9" xfId="0" applyNumberFormat="1" applyFont="1" applyFill="1" applyBorder="1" applyAlignment="1" applyProtection="1">
      <alignment horizontal="center" vertical="center" wrapText="1"/>
    </xf>
    <xf numFmtId="3" fontId="39" fillId="0" borderId="10" xfId="0" applyNumberFormat="1" applyFont="1" applyFill="1" applyBorder="1" applyAlignment="1" applyProtection="1">
      <alignment horizontal="center" vertical="center" wrapText="1"/>
    </xf>
    <xf numFmtId="3" fontId="39" fillId="0" borderId="11" xfId="0" applyNumberFormat="1" applyFont="1" applyFill="1" applyBorder="1" applyAlignment="1" applyProtection="1">
      <alignment horizontal="center" vertical="center" wrapText="1"/>
    </xf>
    <xf numFmtId="3" fontId="38" fillId="0" borderId="7" xfId="0" applyNumberFormat="1" applyFont="1" applyFill="1" applyBorder="1" applyAlignment="1" applyProtection="1">
      <alignment horizontal="center" vertical="center" wrapText="1"/>
    </xf>
    <xf numFmtId="3" fontId="39" fillId="0" borderId="7" xfId="0" applyNumberFormat="1" applyFont="1" applyFill="1" applyBorder="1" applyAlignment="1" applyProtection="1">
      <alignment horizontal="center" vertical="center" wrapText="1"/>
    </xf>
    <xf numFmtId="3" fontId="38" fillId="0" borderId="12" xfId="0" applyNumberFormat="1" applyFont="1" applyFill="1" applyBorder="1" applyAlignment="1" applyProtection="1">
      <alignment horizontal="center" vertical="center" wrapText="1"/>
    </xf>
    <xf numFmtId="3" fontId="38" fillId="0" borderId="13" xfId="0" applyNumberFormat="1" applyFont="1" applyFill="1" applyBorder="1" applyAlignment="1" applyProtection="1">
      <alignment horizontal="center" vertical="center" wrapText="1"/>
    </xf>
    <xf numFmtId="3" fontId="38" fillId="0" borderId="8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0" fillId="0" borderId="0" xfId="0" applyNumberFormat="1" applyFont="1" applyFill="1" applyAlignment="1" applyProtection="1">
      <alignment horizontal="center" vertical="top"/>
    </xf>
    <xf numFmtId="3" fontId="36" fillId="0" borderId="0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49" fontId="45" fillId="0" borderId="0" xfId="0" applyNumberFormat="1" applyFont="1" applyFill="1" applyAlignment="1" applyProtection="1">
      <alignment horizontal="center" vertical="center"/>
    </xf>
    <xf numFmtId="3" fontId="42" fillId="0" borderId="0" xfId="0" applyNumberFormat="1" applyFont="1" applyFill="1" applyBorder="1" applyAlignment="1">
      <alignment vertical="center" wrapText="1"/>
    </xf>
    <xf numFmtId="0" fontId="40" fillId="0" borderId="0" xfId="0" applyNumberFormat="1" applyFont="1" applyFill="1" applyBorder="1" applyAlignment="1" applyProtection="1">
      <alignment horizontal="center" vertical="top"/>
    </xf>
    <xf numFmtId="0" fontId="44" fillId="0" borderId="0" xfId="0" applyNumberFormat="1" applyFont="1" applyFill="1" applyBorder="1" applyAlignment="1" applyProtection="1">
      <alignment horizontal="center" vertical="center" wrapText="1"/>
    </xf>
    <xf numFmtId="3" fontId="34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textRotation="180"/>
    </xf>
    <xf numFmtId="3" fontId="41" fillId="0" borderId="0" xfId="0" applyNumberFormat="1" applyFont="1" applyFill="1" applyBorder="1" applyAlignment="1">
      <alignment horizontal="center" vertical="center" textRotation="180"/>
    </xf>
    <xf numFmtId="3" fontId="41" fillId="0" borderId="15" xfId="0" applyNumberFormat="1" applyFont="1" applyFill="1" applyBorder="1" applyAlignment="1">
      <alignment horizontal="center" vertical="center" textRotation="180"/>
    </xf>
    <xf numFmtId="0" fontId="41" fillId="0" borderId="0" xfId="0" applyFont="1" applyFill="1" applyBorder="1" applyAlignment="1">
      <alignment horizontal="center" vertical="center" textRotation="180"/>
    </xf>
    <xf numFmtId="0" fontId="41" fillId="0" borderId="15" xfId="0" applyFont="1" applyFill="1" applyBorder="1" applyAlignment="1">
      <alignment horizontal="center" vertical="center" textRotation="180"/>
    </xf>
    <xf numFmtId="0" fontId="41" fillId="0" borderId="15" xfId="0" applyFont="1" applyFill="1" applyBorder="1" applyAlignment="1">
      <alignment horizontal="center" vertical="center" textRotation="180"/>
    </xf>
    <xf numFmtId="0" fontId="41" fillId="0" borderId="0" xfId="0" applyFont="1" applyFill="1" applyBorder="1" applyAlignment="1">
      <alignment horizontal="center" vertical="center" textRotation="180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R739"/>
  <sheetViews>
    <sheetView showGridLines="0" showZeros="0" view="pageBreakPreview" topLeftCell="A217" zoomScale="25" zoomScaleNormal="71" zoomScaleSheetLayoutView="25" workbookViewId="0">
      <selection activeCell="Z239" sqref="Z1:Z1048576"/>
    </sheetView>
  </sheetViews>
  <sheetFormatPr defaultColWidth="9.1640625" defaultRowHeight="15" x14ac:dyDescent="0.25"/>
  <cols>
    <col min="1" max="1" width="16.1640625" style="77" customWidth="1"/>
    <col min="2" max="2" width="15.33203125" style="15" customWidth="1"/>
    <col min="3" max="3" width="14.6640625" style="15" customWidth="1"/>
    <col min="4" max="4" width="62" style="26" customWidth="1"/>
    <col min="5" max="5" width="18.33203125" style="54" customWidth="1"/>
    <col min="6" max="6" width="17.83203125" style="54" customWidth="1"/>
    <col min="7" max="7" width="17" style="54" customWidth="1"/>
    <col min="8" max="8" width="19" style="54" customWidth="1"/>
    <col min="9" max="9" width="17.83203125" style="54" customWidth="1"/>
    <col min="10" max="10" width="17" style="54" customWidth="1"/>
    <col min="11" max="11" width="11.1640625" style="54" customWidth="1"/>
    <col min="12" max="12" width="16.6640625" style="54" customWidth="1"/>
    <col min="13" max="13" width="17" style="54" customWidth="1"/>
    <col min="14" max="14" width="17.1640625" style="54" customWidth="1"/>
    <col min="15" max="15" width="14.83203125" style="54" customWidth="1"/>
    <col min="16" max="18" width="17.33203125" style="54" customWidth="1"/>
    <col min="19" max="19" width="16.83203125" style="54" customWidth="1"/>
    <col min="20" max="20" width="15.33203125" style="54" customWidth="1"/>
    <col min="21" max="21" width="14.33203125" style="54" customWidth="1"/>
    <col min="22" max="22" width="17" style="54" customWidth="1"/>
    <col min="23" max="23" width="17.33203125" style="54" customWidth="1"/>
    <col min="24" max="24" width="11.33203125" style="54" customWidth="1"/>
    <col min="25" max="25" width="19.1640625" style="166" customWidth="1"/>
    <col min="26" max="26" width="9.6640625" style="211" customWidth="1"/>
    <col min="27" max="27" width="16.1640625" style="31" customWidth="1"/>
    <col min="28" max="538" width="9.1640625" style="31"/>
    <col min="539" max="16384" width="9.1640625" style="17"/>
  </cols>
  <sheetData>
    <row r="1" spans="1:538" ht="26.25" customHeight="1" x14ac:dyDescent="0.25">
      <c r="M1" s="100"/>
      <c r="N1" s="154"/>
      <c r="O1" s="154"/>
      <c r="P1" s="154"/>
      <c r="Q1" s="154"/>
      <c r="R1" s="154"/>
      <c r="S1" s="154"/>
      <c r="T1" s="178" t="s">
        <v>544</v>
      </c>
      <c r="U1" s="178"/>
      <c r="V1" s="178"/>
      <c r="W1" s="178"/>
      <c r="X1" s="178"/>
      <c r="Y1" s="154"/>
    </row>
    <row r="2" spans="1:538" ht="26.25" customHeight="1" x14ac:dyDescent="0.25">
      <c r="M2" s="100"/>
      <c r="N2" s="154"/>
      <c r="O2" s="154"/>
      <c r="P2" s="154"/>
      <c r="Q2" s="154"/>
      <c r="R2" s="154"/>
      <c r="S2" s="154"/>
      <c r="T2" s="178" t="s">
        <v>532</v>
      </c>
      <c r="U2" s="178"/>
      <c r="V2" s="178"/>
      <c r="W2" s="178"/>
      <c r="X2" s="178"/>
      <c r="Y2" s="79"/>
      <c r="Z2" s="212">
        <v>12</v>
      </c>
    </row>
    <row r="3" spans="1:538" ht="26.25" customHeight="1" x14ac:dyDescent="0.25">
      <c r="M3" s="100"/>
      <c r="N3" s="156"/>
      <c r="O3" s="156"/>
      <c r="P3" s="156"/>
      <c r="Q3" s="156"/>
      <c r="R3" s="156"/>
      <c r="S3" s="156"/>
      <c r="T3" s="199" t="s">
        <v>549</v>
      </c>
      <c r="U3" s="199"/>
      <c r="V3" s="199"/>
      <c r="W3" s="199"/>
      <c r="X3" s="199"/>
      <c r="Y3" s="156"/>
      <c r="Z3" s="212"/>
    </row>
    <row r="4" spans="1:538" ht="26.25" customHeight="1" x14ac:dyDescent="0.25">
      <c r="M4" s="100"/>
      <c r="N4" s="156"/>
      <c r="O4" s="156"/>
      <c r="P4" s="156"/>
      <c r="Q4" s="156"/>
      <c r="R4" s="156"/>
      <c r="S4" s="156"/>
      <c r="T4" s="199" t="s">
        <v>541</v>
      </c>
      <c r="U4" s="199"/>
      <c r="V4" s="199"/>
      <c r="W4" s="199"/>
      <c r="X4" s="199"/>
      <c r="Y4" s="156"/>
      <c r="Z4" s="212"/>
    </row>
    <row r="5" spans="1:538" ht="26.25" customHeight="1" x14ac:dyDescent="0.25">
      <c r="M5" s="100"/>
      <c r="N5" s="154"/>
      <c r="O5" s="154"/>
      <c r="P5" s="154"/>
      <c r="Q5" s="154"/>
      <c r="R5" s="154"/>
      <c r="S5" s="154"/>
      <c r="T5" s="178" t="s">
        <v>550</v>
      </c>
      <c r="U5" s="178"/>
      <c r="V5" s="178"/>
      <c r="W5" s="178"/>
      <c r="X5" s="178"/>
      <c r="Y5" s="154"/>
      <c r="Z5" s="212"/>
    </row>
    <row r="6" spans="1:538" ht="26.25" customHeight="1" x14ac:dyDescent="0.25">
      <c r="M6" s="154"/>
      <c r="N6" s="154"/>
      <c r="O6" s="154"/>
      <c r="P6" s="154"/>
      <c r="Q6" s="154"/>
      <c r="R6" s="154"/>
      <c r="S6" s="154"/>
      <c r="T6" s="178" t="s">
        <v>534</v>
      </c>
      <c r="U6" s="178"/>
      <c r="V6" s="178"/>
      <c r="W6" s="178"/>
      <c r="X6" s="178"/>
      <c r="Y6" s="154"/>
      <c r="Z6" s="212"/>
    </row>
    <row r="7" spans="1:538" ht="26.25" customHeight="1" x14ac:dyDescent="0.25"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212"/>
    </row>
    <row r="8" spans="1:538" s="51" customFormat="1" ht="66.75" customHeight="1" x14ac:dyDescent="0.3">
      <c r="A8" s="201" t="s">
        <v>529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12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50"/>
      <c r="OF8" s="50"/>
      <c r="OG8" s="50"/>
      <c r="OH8" s="50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50"/>
      <c r="OV8" s="50"/>
      <c r="OW8" s="50"/>
      <c r="OX8" s="50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0"/>
      <c r="QR8" s="50"/>
      <c r="QS8" s="50"/>
      <c r="QT8" s="50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50"/>
      <c r="RH8" s="50"/>
      <c r="RI8" s="50"/>
      <c r="RJ8" s="50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0"/>
      <c r="RX8" s="50"/>
      <c r="RY8" s="50"/>
      <c r="RZ8" s="50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0"/>
      <c r="SM8" s="50"/>
      <c r="SN8" s="50"/>
      <c r="SO8" s="50"/>
      <c r="SP8" s="50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0"/>
      <c r="TD8" s="50"/>
      <c r="TE8" s="50"/>
      <c r="TF8" s="50"/>
      <c r="TG8" s="50"/>
      <c r="TH8" s="50"/>
      <c r="TI8" s="50"/>
      <c r="TJ8" s="50"/>
      <c r="TK8" s="50"/>
      <c r="TL8" s="50"/>
      <c r="TM8" s="50"/>
      <c r="TN8" s="50"/>
      <c r="TO8" s="50"/>
      <c r="TP8" s="50"/>
      <c r="TQ8" s="50"/>
      <c r="TR8" s="50"/>
    </row>
    <row r="9" spans="1:538" s="51" customFormat="1" ht="30" customHeight="1" x14ac:dyDescent="0.3">
      <c r="A9" s="205" t="s">
        <v>395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12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  <c r="KM9" s="50"/>
      <c r="KN9" s="50"/>
      <c r="KO9" s="50"/>
      <c r="KP9" s="50"/>
      <c r="KQ9" s="50"/>
      <c r="KR9" s="50"/>
      <c r="KS9" s="50"/>
      <c r="KT9" s="50"/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50"/>
      <c r="LI9" s="50"/>
      <c r="LJ9" s="50"/>
      <c r="LK9" s="50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0"/>
      <c r="LZ9" s="50"/>
      <c r="MA9" s="50"/>
      <c r="MB9" s="50"/>
      <c r="MC9" s="50"/>
      <c r="MD9" s="50"/>
      <c r="ME9" s="50"/>
      <c r="MF9" s="50"/>
      <c r="MG9" s="50"/>
      <c r="MH9" s="50"/>
      <c r="MI9" s="50"/>
      <c r="MJ9" s="50"/>
      <c r="MK9" s="50"/>
      <c r="ML9" s="50"/>
      <c r="MM9" s="50"/>
      <c r="MN9" s="50"/>
      <c r="MO9" s="50"/>
      <c r="MP9" s="50"/>
      <c r="MQ9" s="50"/>
      <c r="MR9" s="50"/>
      <c r="MS9" s="50"/>
      <c r="MT9" s="50"/>
      <c r="MU9" s="50"/>
      <c r="MV9" s="50"/>
      <c r="MW9" s="50"/>
      <c r="MX9" s="50"/>
      <c r="MY9" s="50"/>
      <c r="MZ9" s="50"/>
      <c r="NA9" s="50"/>
      <c r="NB9" s="50"/>
      <c r="NC9" s="50"/>
      <c r="ND9" s="50"/>
      <c r="NE9" s="50"/>
      <c r="NF9" s="50"/>
      <c r="NG9" s="50"/>
      <c r="NH9" s="50"/>
      <c r="NI9" s="50"/>
      <c r="NJ9" s="50"/>
      <c r="NK9" s="50"/>
      <c r="NL9" s="50"/>
      <c r="NM9" s="50"/>
      <c r="NN9" s="50"/>
      <c r="NO9" s="50"/>
      <c r="NP9" s="50"/>
      <c r="NQ9" s="50"/>
      <c r="NR9" s="50"/>
      <c r="NS9" s="50"/>
      <c r="NT9" s="50"/>
      <c r="NU9" s="50"/>
      <c r="NV9" s="50"/>
      <c r="NW9" s="50"/>
      <c r="NX9" s="50"/>
      <c r="NY9" s="50"/>
      <c r="NZ9" s="50"/>
      <c r="OA9" s="50"/>
      <c r="OB9" s="50"/>
      <c r="OC9" s="50"/>
      <c r="OD9" s="50"/>
      <c r="OE9" s="50"/>
      <c r="OF9" s="50"/>
      <c r="OG9" s="50"/>
      <c r="OH9" s="50"/>
      <c r="OI9" s="50"/>
      <c r="OJ9" s="50"/>
      <c r="OK9" s="50"/>
      <c r="OL9" s="50"/>
      <c r="OM9" s="50"/>
      <c r="ON9" s="50"/>
      <c r="OO9" s="50"/>
      <c r="OP9" s="50"/>
      <c r="OQ9" s="50"/>
      <c r="OR9" s="50"/>
      <c r="OS9" s="50"/>
      <c r="OT9" s="50"/>
      <c r="OU9" s="50"/>
      <c r="OV9" s="50"/>
      <c r="OW9" s="50"/>
      <c r="OX9" s="50"/>
      <c r="OY9" s="50"/>
      <c r="OZ9" s="50"/>
      <c r="PA9" s="50"/>
      <c r="PB9" s="50"/>
      <c r="PC9" s="50"/>
      <c r="PD9" s="50"/>
      <c r="PE9" s="50"/>
      <c r="PF9" s="50"/>
      <c r="PG9" s="50"/>
      <c r="PH9" s="50"/>
      <c r="PI9" s="50"/>
      <c r="PJ9" s="50"/>
      <c r="PK9" s="50"/>
      <c r="PL9" s="50"/>
      <c r="PM9" s="50"/>
      <c r="PN9" s="50"/>
      <c r="PO9" s="50"/>
      <c r="PP9" s="50"/>
      <c r="PQ9" s="50"/>
      <c r="PR9" s="50"/>
      <c r="PS9" s="50"/>
      <c r="PT9" s="50"/>
      <c r="PU9" s="50"/>
      <c r="PV9" s="50"/>
      <c r="PW9" s="50"/>
      <c r="PX9" s="50"/>
      <c r="PY9" s="50"/>
      <c r="PZ9" s="50"/>
      <c r="QA9" s="50"/>
      <c r="QB9" s="50"/>
      <c r="QC9" s="50"/>
      <c r="QD9" s="50"/>
      <c r="QE9" s="50"/>
      <c r="QF9" s="50"/>
      <c r="QG9" s="50"/>
      <c r="QH9" s="50"/>
      <c r="QI9" s="50"/>
      <c r="QJ9" s="50"/>
      <c r="QK9" s="50"/>
      <c r="QL9" s="50"/>
      <c r="QM9" s="50"/>
      <c r="QN9" s="50"/>
      <c r="QO9" s="50"/>
      <c r="QP9" s="50"/>
      <c r="QQ9" s="50"/>
      <c r="QR9" s="50"/>
      <c r="QS9" s="50"/>
      <c r="QT9" s="50"/>
      <c r="QU9" s="50"/>
      <c r="QV9" s="50"/>
      <c r="QW9" s="50"/>
      <c r="QX9" s="50"/>
      <c r="QY9" s="50"/>
      <c r="QZ9" s="50"/>
      <c r="RA9" s="50"/>
      <c r="RB9" s="50"/>
      <c r="RC9" s="50"/>
      <c r="RD9" s="50"/>
      <c r="RE9" s="50"/>
      <c r="RF9" s="50"/>
      <c r="RG9" s="50"/>
      <c r="RH9" s="50"/>
      <c r="RI9" s="50"/>
      <c r="RJ9" s="50"/>
      <c r="RK9" s="50"/>
      <c r="RL9" s="50"/>
      <c r="RM9" s="50"/>
      <c r="RN9" s="50"/>
      <c r="RO9" s="50"/>
      <c r="RP9" s="50"/>
      <c r="RQ9" s="50"/>
      <c r="RR9" s="50"/>
      <c r="RS9" s="50"/>
      <c r="RT9" s="50"/>
      <c r="RU9" s="50"/>
      <c r="RV9" s="50"/>
      <c r="RW9" s="50"/>
      <c r="RX9" s="50"/>
      <c r="RY9" s="50"/>
      <c r="RZ9" s="50"/>
      <c r="SA9" s="50"/>
      <c r="SB9" s="50"/>
      <c r="SC9" s="50"/>
      <c r="SD9" s="50"/>
      <c r="SE9" s="50"/>
      <c r="SF9" s="50"/>
      <c r="SG9" s="50"/>
      <c r="SH9" s="50"/>
      <c r="SI9" s="50"/>
      <c r="SJ9" s="50"/>
      <c r="SK9" s="50"/>
      <c r="SL9" s="50"/>
      <c r="SM9" s="50"/>
      <c r="SN9" s="50"/>
      <c r="SO9" s="50"/>
      <c r="SP9" s="50"/>
      <c r="SQ9" s="50"/>
      <c r="SR9" s="50"/>
      <c r="SS9" s="50"/>
      <c r="ST9" s="50"/>
      <c r="SU9" s="50"/>
      <c r="SV9" s="50"/>
      <c r="SW9" s="50"/>
      <c r="SX9" s="50"/>
      <c r="SY9" s="50"/>
      <c r="SZ9" s="50"/>
      <c r="TA9" s="50"/>
      <c r="TB9" s="50"/>
      <c r="TC9" s="50"/>
      <c r="TD9" s="50"/>
      <c r="TE9" s="50"/>
      <c r="TF9" s="50"/>
      <c r="TG9" s="50"/>
      <c r="TH9" s="50"/>
      <c r="TI9" s="50"/>
      <c r="TJ9" s="50"/>
      <c r="TK9" s="50"/>
      <c r="TL9" s="50"/>
      <c r="TM9" s="50"/>
      <c r="TN9" s="50"/>
      <c r="TO9" s="50"/>
      <c r="TP9" s="50"/>
      <c r="TQ9" s="50"/>
      <c r="TR9" s="50"/>
    </row>
    <row r="10" spans="1:538" s="51" customFormat="1" ht="23.25" customHeight="1" x14ac:dyDescent="0.3">
      <c r="A10" s="200" t="s">
        <v>535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12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  <c r="LZ10" s="50"/>
      <c r="MA10" s="50"/>
      <c r="MB10" s="50"/>
      <c r="MC10" s="50"/>
      <c r="MD10" s="50"/>
      <c r="ME10" s="50"/>
      <c r="MF10" s="50"/>
      <c r="MG10" s="50"/>
      <c r="MH10" s="50"/>
      <c r="MI10" s="50"/>
      <c r="MJ10" s="50"/>
      <c r="MK10" s="50"/>
      <c r="ML10" s="50"/>
      <c r="MM10" s="50"/>
      <c r="MN10" s="50"/>
      <c r="MO10" s="50"/>
      <c r="MP10" s="50"/>
      <c r="MQ10" s="50"/>
      <c r="MR10" s="50"/>
      <c r="MS10" s="50"/>
      <c r="MT10" s="50"/>
      <c r="MU10" s="50"/>
      <c r="MV10" s="50"/>
      <c r="MW10" s="50"/>
      <c r="MX10" s="50"/>
      <c r="MY10" s="50"/>
      <c r="MZ10" s="50"/>
      <c r="NA10" s="50"/>
      <c r="NB10" s="50"/>
      <c r="NC10" s="50"/>
      <c r="ND10" s="50"/>
      <c r="NE10" s="50"/>
      <c r="NF10" s="50"/>
      <c r="NG10" s="50"/>
      <c r="NH10" s="50"/>
      <c r="NI10" s="50"/>
      <c r="NJ10" s="50"/>
      <c r="NK10" s="50"/>
      <c r="NL10" s="50"/>
      <c r="NM10" s="50"/>
      <c r="NN10" s="50"/>
      <c r="NO10" s="50"/>
      <c r="NP10" s="50"/>
      <c r="NQ10" s="50"/>
      <c r="NR10" s="50"/>
      <c r="NS10" s="50"/>
      <c r="NT10" s="50"/>
      <c r="NU10" s="50"/>
      <c r="NV10" s="50"/>
      <c r="NW10" s="50"/>
      <c r="NX10" s="50"/>
      <c r="NY10" s="50"/>
      <c r="NZ10" s="50"/>
      <c r="OA10" s="50"/>
      <c r="OB10" s="50"/>
      <c r="OC10" s="50"/>
      <c r="OD10" s="50"/>
      <c r="OE10" s="50"/>
      <c r="OF10" s="50"/>
      <c r="OG10" s="50"/>
      <c r="OH10" s="50"/>
      <c r="OI10" s="50"/>
      <c r="OJ10" s="50"/>
      <c r="OK10" s="50"/>
      <c r="OL10" s="50"/>
      <c r="OM10" s="50"/>
      <c r="ON10" s="50"/>
      <c r="OO10" s="50"/>
      <c r="OP10" s="50"/>
      <c r="OQ10" s="50"/>
      <c r="OR10" s="50"/>
      <c r="OS10" s="50"/>
      <c r="OT10" s="50"/>
      <c r="OU10" s="50"/>
      <c r="OV10" s="50"/>
      <c r="OW10" s="50"/>
      <c r="OX10" s="50"/>
      <c r="OY10" s="50"/>
      <c r="OZ10" s="50"/>
      <c r="PA10" s="50"/>
      <c r="PB10" s="50"/>
      <c r="PC10" s="50"/>
      <c r="PD10" s="50"/>
      <c r="PE10" s="50"/>
      <c r="PF10" s="50"/>
      <c r="PG10" s="50"/>
      <c r="PH10" s="50"/>
      <c r="PI10" s="50"/>
      <c r="PJ10" s="50"/>
      <c r="PK10" s="50"/>
      <c r="PL10" s="50"/>
      <c r="PM10" s="50"/>
      <c r="PN10" s="50"/>
      <c r="PO10" s="50"/>
      <c r="PP10" s="50"/>
      <c r="PQ10" s="50"/>
      <c r="PR10" s="50"/>
      <c r="PS10" s="50"/>
      <c r="PT10" s="50"/>
      <c r="PU10" s="50"/>
      <c r="PV10" s="50"/>
      <c r="PW10" s="50"/>
      <c r="PX10" s="50"/>
      <c r="PY10" s="50"/>
      <c r="PZ10" s="50"/>
      <c r="QA10" s="50"/>
      <c r="QB10" s="50"/>
      <c r="QC10" s="50"/>
      <c r="QD10" s="50"/>
      <c r="QE10" s="50"/>
      <c r="QF10" s="50"/>
      <c r="QG10" s="50"/>
      <c r="QH10" s="50"/>
      <c r="QI10" s="50"/>
      <c r="QJ10" s="50"/>
      <c r="QK10" s="50"/>
      <c r="QL10" s="50"/>
      <c r="QM10" s="50"/>
      <c r="QN10" s="50"/>
      <c r="QO10" s="50"/>
      <c r="QP10" s="50"/>
      <c r="QQ10" s="50"/>
      <c r="QR10" s="50"/>
      <c r="QS10" s="50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50"/>
      <c r="SD10" s="50"/>
      <c r="SE10" s="50"/>
      <c r="SF10" s="50"/>
      <c r="SG10" s="50"/>
      <c r="SH10" s="50"/>
      <c r="SI10" s="50"/>
      <c r="SJ10" s="50"/>
      <c r="SK10" s="50"/>
      <c r="SL10" s="50"/>
      <c r="SM10" s="50"/>
      <c r="SN10" s="50"/>
      <c r="SO10" s="50"/>
      <c r="SP10" s="50"/>
      <c r="SQ10" s="50"/>
      <c r="SR10" s="50"/>
      <c r="SS10" s="50"/>
      <c r="ST10" s="50"/>
      <c r="SU10" s="50"/>
      <c r="SV10" s="50"/>
      <c r="SW10" s="50"/>
      <c r="SX10" s="50"/>
      <c r="SY10" s="50"/>
      <c r="SZ10" s="50"/>
      <c r="TA10" s="50"/>
      <c r="TB10" s="50"/>
      <c r="TC10" s="50"/>
      <c r="TD10" s="50"/>
      <c r="TE10" s="50"/>
      <c r="TF10" s="50"/>
      <c r="TG10" s="50"/>
      <c r="TH10" s="50"/>
      <c r="TI10" s="50"/>
      <c r="TJ10" s="50"/>
      <c r="TK10" s="50"/>
      <c r="TL10" s="50"/>
      <c r="TM10" s="50"/>
      <c r="TN10" s="50"/>
      <c r="TO10" s="50"/>
      <c r="TP10" s="50"/>
      <c r="TQ10" s="50"/>
      <c r="TR10" s="50"/>
    </row>
    <row r="11" spans="1:538" s="53" customFormat="1" ht="18" customHeight="1" x14ac:dyDescent="0.35">
      <c r="A11" s="72"/>
      <c r="B11" s="57"/>
      <c r="C11" s="57"/>
      <c r="D11" s="16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176" t="s">
        <v>539</v>
      </c>
      <c r="X11" s="58"/>
      <c r="Y11" s="92"/>
      <c r="Z11" s="21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2"/>
      <c r="OP11" s="52"/>
      <c r="OQ11" s="52"/>
      <c r="OR11" s="52"/>
      <c r="OS11" s="52"/>
      <c r="OT11" s="52"/>
      <c r="OU11" s="52"/>
      <c r="OV11" s="52"/>
      <c r="OW11" s="52"/>
      <c r="OX11" s="52"/>
      <c r="OY11" s="52"/>
      <c r="OZ11" s="52"/>
      <c r="PA11" s="52"/>
      <c r="PB11" s="52"/>
      <c r="PC11" s="52"/>
      <c r="PD11" s="52"/>
      <c r="PE11" s="52"/>
      <c r="PF11" s="52"/>
      <c r="PG11" s="52"/>
      <c r="PH11" s="52"/>
      <c r="PI11" s="52"/>
      <c r="PJ11" s="52"/>
      <c r="PK11" s="52"/>
      <c r="PL11" s="52"/>
      <c r="PM11" s="52"/>
      <c r="PN11" s="52"/>
      <c r="PO11" s="52"/>
      <c r="PP11" s="52"/>
      <c r="PQ11" s="52"/>
      <c r="PR11" s="52"/>
      <c r="PS11" s="52"/>
      <c r="PT11" s="52"/>
      <c r="PU11" s="52"/>
      <c r="PV11" s="52"/>
      <c r="PW11" s="52"/>
      <c r="PX11" s="52"/>
      <c r="PY11" s="52"/>
      <c r="PZ11" s="52"/>
      <c r="QA11" s="52"/>
      <c r="QB11" s="52"/>
      <c r="QC11" s="52"/>
      <c r="QD11" s="52"/>
      <c r="QE11" s="52"/>
      <c r="QF11" s="52"/>
      <c r="QG11" s="52"/>
      <c r="QH11" s="52"/>
      <c r="QI11" s="52"/>
      <c r="QJ11" s="52"/>
      <c r="QK11" s="52"/>
      <c r="QL11" s="52"/>
      <c r="QM11" s="52"/>
      <c r="QN11" s="52"/>
      <c r="QO11" s="52"/>
      <c r="QP11" s="52"/>
      <c r="QQ11" s="52"/>
      <c r="QR11" s="52"/>
      <c r="QS11" s="52"/>
      <c r="QT11" s="52"/>
      <c r="QU11" s="52"/>
      <c r="QV11" s="52"/>
      <c r="QW11" s="52"/>
      <c r="QX11" s="52"/>
      <c r="QY11" s="52"/>
      <c r="QZ11" s="52"/>
      <c r="RA11" s="52"/>
      <c r="RB11" s="52"/>
      <c r="RC11" s="52"/>
      <c r="RD11" s="52"/>
      <c r="RE11" s="52"/>
      <c r="RF11" s="52"/>
      <c r="RG11" s="52"/>
      <c r="RH11" s="52"/>
      <c r="RI11" s="52"/>
      <c r="RJ11" s="52"/>
      <c r="RK11" s="52"/>
      <c r="RL11" s="52"/>
      <c r="RM11" s="52"/>
      <c r="RN11" s="52"/>
      <c r="RO11" s="52"/>
      <c r="RP11" s="52"/>
      <c r="RQ11" s="52"/>
      <c r="RR11" s="52"/>
      <c r="RS11" s="52"/>
      <c r="RT11" s="52"/>
      <c r="RU11" s="52"/>
      <c r="RV11" s="52"/>
      <c r="RW11" s="52"/>
      <c r="RX11" s="52"/>
      <c r="RY11" s="52"/>
      <c r="RZ11" s="52"/>
      <c r="SA11" s="52"/>
      <c r="SB11" s="52"/>
      <c r="SC11" s="52"/>
      <c r="SD11" s="52"/>
      <c r="SE11" s="52"/>
      <c r="SF11" s="52"/>
      <c r="SG11" s="52"/>
      <c r="SH11" s="52"/>
      <c r="SI11" s="52"/>
      <c r="SJ11" s="52"/>
      <c r="SK11" s="52"/>
      <c r="SL11" s="52"/>
      <c r="SM11" s="52"/>
      <c r="SN11" s="52"/>
      <c r="SO11" s="52"/>
      <c r="SP11" s="52"/>
      <c r="SQ11" s="52"/>
      <c r="SR11" s="52"/>
      <c r="SS11" s="52"/>
      <c r="ST11" s="52"/>
      <c r="SU11" s="52"/>
      <c r="SV11" s="52"/>
      <c r="SW11" s="52"/>
      <c r="SX11" s="52"/>
      <c r="SY11" s="52"/>
      <c r="SZ11" s="52"/>
      <c r="TA11" s="52"/>
      <c r="TB11" s="52"/>
      <c r="TC11" s="52"/>
      <c r="TD11" s="52"/>
      <c r="TE11" s="52"/>
      <c r="TF11" s="52"/>
      <c r="TG11" s="52"/>
      <c r="TH11" s="52"/>
      <c r="TI11" s="52"/>
      <c r="TJ11" s="52"/>
      <c r="TK11" s="52"/>
      <c r="TL11" s="52"/>
      <c r="TM11" s="52"/>
      <c r="TN11" s="52"/>
      <c r="TO11" s="52"/>
      <c r="TP11" s="52"/>
      <c r="TQ11" s="52"/>
      <c r="TR11" s="52"/>
    </row>
    <row r="12" spans="1:538" s="18" customFormat="1" ht="34.5" customHeight="1" x14ac:dyDescent="0.2">
      <c r="A12" s="202" t="s">
        <v>370</v>
      </c>
      <c r="B12" s="204" t="s">
        <v>371</v>
      </c>
      <c r="C12" s="203" t="s">
        <v>358</v>
      </c>
      <c r="D12" s="194" t="s">
        <v>372</v>
      </c>
      <c r="E12" s="195" t="s">
        <v>245</v>
      </c>
      <c r="F12" s="195"/>
      <c r="G12" s="195"/>
      <c r="H12" s="195"/>
      <c r="I12" s="195"/>
      <c r="J12" s="195"/>
      <c r="K12" s="196" t="s">
        <v>546</v>
      </c>
      <c r="L12" s="195" t="s">
        <v>246</v>
      </c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6" t="s">
        <v>546</v>
      </c>
      <c r="Y12" s="195" t="s">
        <v>247</v>
      </c>
      <c r="Z12" s="21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</row>
    <row r="13" spans="1:538" s="18" customFormat="1" ht="63.75" customHeight="1" x14ac:dyDescent="0.2">
      <c r="A13" s="202"/>
      <c r="B13" s="204"/>
      <c r="C13" s="203"/>
      <c r="D13" s="194"/>
      <c r="E13" s="191" t="s">
        <v>533</v>
      </c>
      <c r="F13" s="192"/>
      <c r="G13" s="193"/>
      <c r="H13" s="191" t="s">
        <v>531</v>
      </c>
      <c r="I13" s="192"/>
      <c r="J13" s="193"/>
      <c r="K13" s="197"/>
      <c r="L13" s="191" t="s">
        <v>533</v>
      </c>
      <c r="M13" s="192"/>
      <c r="N13" s="192"/>
      <c r="O13" s="192"/>
      <c r="P13" s="192"/>
      <c r="Q13" s="193"/>
      <c r="R13" s="191" t="s">
        <v>531</v>
      </c>
      <c r="S13" s="192"/>
      <c r="T13" s="192"/>
      <c r="U13" s="192"/>
      <c r="V13" s="192"/>
      <c r="W13" s="193"/>
      <c r="X13" s="197"/>
      <c r="Y13" s="195"/>
      <c r="Z13" s="21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2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2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</row>
    <row r="14" spans="1:538" s="18" customFormat="1" ht="23.25" customHeight="1" x14ac:dyDescent="0.2">
      <c r="A14" s="202"/>
      <c r="B14" s="204"/>
      <c r="C14" s="203"/>
      <c r="D14" s="194"/>
      <c r="E14" s="194" t="s">
        <v>359</v>
      </c>
      <c r="F14" s="194" t="s">
        <v>249</v>
      </c>
      <c r="G14" s="194"/>
      <c r="H14" s="194" t="s">
        <v>359</v>
      </c>
      <c r="I14" s="194" t="s">
        <v>249</v>
      </c>
      <c r="J14" s="194"/>
      <c r="K14" s="197"/>
      <c r="L14" s="194" t="s">
        <v>359</v>
      </c>
      <c r="M14" s="194" t="s">
        <v>360</v>
      </c>
      <c r="N14" s="194" t="s">
        <v>537</v>
      </c>
      <c r="O14" s="194" t="s">
        <v>249</v>
      </c>
      <c r="P14" s="194"/>
      <c r="Q14" s="194" t="s">
        <v>250</v>
      </c>
      <c r="R14" s="194" t="s">
        <v>359</v>
      </c>
      <c r="S14" s="194" t="s">
        <v>360</v>
      </c>
      <c r="T14" s="194" t="s">
        <v>537</v>
      </c>
      <c r="U14" s="194" t="s">
        <v>249</v>
      </c>
      <c r="V14" s="194"/>
      <c r="W14" s="194" t="s">
        <v>250</v>
      </c>
      <c r="X14" s="197"/>
      <c r="Y14" s="195"/>
      <c r="Z14" s="21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</row>
    <row r="15" spans="1:538" s="18" customFormat="1" ht="95.25" customHeight="1" x14ac:dyDescent="0.2">
      <c r="A15" s="202"/>
      <c r="B15" s="204"/>
      <c r="C15" s="203"/>
      <c r="D15" s="194"/>
      <c r="E15" s="194"/>
      <c r="F15" s="173" t="s">
        <v>251</v>
      </c>
      <c r="G15" s="173" t="s">
        <v>545</v>
      </c>
      <c r="H15" s="194"/>
      <c r="I15" s="173" t="s">
        <v>251</v>
      </c>
      <c r="J15" s="173" t="s">
        <v>545</v>
      </c>
      <c r="K15" s="198"/>
      <c r="L15" s="194"/>
      <c r="M15" s="194"/>
      <c r="N15" s="194"/>
      <c r="O15" s="173" t="s">
        <v>251</v>
      </c>
      <c r="P15" s="173" t="s">
        <v>545</v>
      </c>
      <c r="Q15" s="194"/>
      <c r="R15" s="194"/>
      <c r="S15" s="194"/>
      <c r="T15" s="194"/>
      <c r="U15" s="173" t="s">
        <v>251</v>
      </c>
      <c r="V15" s="173" t="s">
        <v>545</v>
      </c>
      <c r="W15" s="194"/>
      <c r="X15" s="198"/>
      <c r="Y15" s="195"/>
      <c r="Z15" s="21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  <c r="JG15" s="32"/>
      <c r="JH15" s="32"/>
      <c r="JI15" s="32"/>
      <c r="JJ15" s="32"/>
      <c r="JK15" s="32"/>
      <c r="JL15" s="32"/>
      <c r="JM15" s="32"/>
      <c r="JN15" s="32"/>
      <c r="JO15" s="32"/>
      <c r="JP15" s="32"/>
      <c r="JQ15" s="32"/>
      <c r="JR15" s="32"/>
      <c r="JS15" s="32"/>
      <c r="JT15" s="32"/>
      <c r="JU15" s="32"/>
      <c r="JV15" s="32"/>
      <c r="JW15" s="32"/>
      <c r="JX15" s="32"/>
      <c r="JY15" s="32"/>
      <c r="JZ15" s="32"/>
      <c r="KA15" s="32"/>
      <c r="KB15" s="32"/>
      <c r="KC15" s="32"/>
      <c r="KD15" s="32"/>
      <c r="KE15" s="32"/>
      <c r="KF15" s="32"/>
      <c r="KG15" s="32"/>
      <c r="KH15" s="32"/>
      <c r="KI15" s="32"/>
      <c r="KJ15" s="32"/>
      <c r="KK15" s="32"/>
      <c r="KL15" s="32"/>
      <c r="KM15" s="32"/>
      <c r="KN15" s="32"/>
      <c r="KO15" s="32"/>
      <c r="KP15" s="32"/>
      <c r="KQ15" s="32"/>
      <c r="KR15" s="32"/>
      <c r="KS15" s="32"/>
      <c r="KT15" s="32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2"/>
      <c r="LF15" s="32"/>
      <c r="LG15" s="32"/>
      <c r="LH15" s="32"/>
      <c r="LI15" s="32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2"/>
      <c r="LU15" s="32"/>
      <c r="LV15" s="32"/>
      <c r="LW15" s="32"/>
      <c r="LX15" s="32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2"/>
      <c r="MJ15" s="32"/>
      <c r="MK15" s="32"/>
      <c r="ML15" s="32"/>
      <c r="MM15" s="32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2"/>
      <c r="MY15" s="32"/>
      <c r="MZ15" s="32"/>
      <c r="NA15" s="32"/>
      <c r="NB15" s="32"/>
      <c r="NC15" s="32"/>
      <c r="ND15" s="32"/>
      <c r="NE15" s="32"/>
      <c r="NF15" s="32"/>
      <c r="NG15" s="32"/>
      <c r="NH15" s="32"/>
      <c r="NI15" s="32"/>
      <c r="NJ15" s="32"/>
      <c r="NK15" s="32"/>
      <c r="NL15" s="32"/>
      <c r="NM15" s="32"/>
      <c r="NN15" s="32"/>
      <c r="NO15" s="32"/>
      <c r="NP15" s="32"/>
      <c r="NQ15" s="32"/>
      <c r="NR15" s="32"/>
      <c r="NS15" s="32"/>
      <c r="NT15" s="32"/>
      <c r="NU15" s="32"/>
      <c r="NV15" s="32"/>
      <c r="NW15" s="32"/>
      <c r="NX15" s="32"/>
      <c r="NY15" s="32"/>
      <c r="NZ15" s="32"/>
      <c r="OA15" s="32"/>
      <c r="OB15" s="32"/>
      <c r="OC15" s="32"/>
      <c r="OD15" s="32"/>
      <c r="OE15" s="32"/>
      <c r="OF15" s="32"/>
      <c r="OG15" s="32"/>
      <c r="OH15" s="32"/>
      <c r="OI15" s="32"/>
      <c r="OJ15" s="32"/>
      <c r="OK15" s="32"/>
      <c r="OL15" s="32"/>
      <c r="OM15" s="32"/>
      <c r="ON15" s="32"/>
      <c r="OO15" s="32"/>
      <c r="OP15" s="32"/>
      <c r="OQ15" s="32"/>
      <c r="OR15" s="32"/>
      <c r="OS15" s="32"/>
      <c r="OT15" s="32"/>
      <c r="OU15" s="32"/>
      <c r="OV15" s="32"/>
      <c r="OW15" s="32"/>
      <c r="OX15" s="32"/>
      <c r="OY15" s="32"/>
      <c r="OZ15" s="32"/>
      <c r="PA15" s="32"/>
      <c r="PB15" s="32"/>
      <c r="PC15" s="32"/>
      <c r="PD15" s="32"/>
      <c r="PE15" s="32"/>
      <c r="PF15" s="32"/>
      <c r="PG15" s="32"/>
      <c r="PH15" s="32"/>
      <c r="PI15" s="32"/>
      <c r="PJ15" s="32"/>
      <c r="PK15" s="32"/>
      <c r="PL15" s="32"/>
      <c r="PM15" s="32"/>
      <c r="PN15" s="32"/>
      <c r="PO15" s="32"/>
      <c r="PP15" s="32"/>
      <c r="PQ15" s="32"/>
      <c r="PR15" s="32"/>
      <c r="PS15" s="32"/>
      <c r="PT15" s="32"/>
      <c r="PU15" s="32"/>
      <c r="PV15" s="32"/>
      <c r="PW15" s="32"/>
      <c r="PX15" s="32"/>
      <c r="PY15" s="32"/>
      <c r="PZ15" s="32"/>
      <c r="QA15" s="32"/>
      <c r="QB15" s="32"/>
      <c r="QC15" s="32"/>
      <c r="QD15" s="32"/>
      <c r="QE15" s="32"/>
      <c r="QF15" s="32"/>
      <c r="QG15" s="32"/>
      <c r="QH15" s="32"/>
      <c r="QI15" s="32"/>
      <c r="QJ15" s="32"/>
      <c r="QK15" s="32"/>
      <c r="QL15" s="32"/>
      <c r="QM15" s="32"/>
      <c r="QN15" s="32"/>
      <c r="QO15" s="32"/>
      <c r="QP15" s="32"/>
      <c r="QQ15" s="32"/>
      <c r="QR15" s="32"/>
      <c r="QS15" s="32"/>
      <c r="QT15" s="32"/>
      <c r="QU15" s="32"/>
      <c r="QV15" s="32"/>
      <c r="QW15" s="32"/>
      <c r="QX15" s="32"/>
      <c r="QY15" s="32"/>
      <c r="QZ15" s="32"/>
      <c r="RA15" s="32"/>
      <c r="RB15" s="32"/>
      <c r="RC15" s="32"/>
      <c r="RD15" s="32"/>
      <c r="RE15" s="32"/>
      <c r="RF15" s="32"/>
      <c r="RG15" s="32"/>
      <c r="RH15" s="32"/>
      <c r="RI15" s="32"/>
      <c r="RJ15" s="32"/>
      <c r="RK15" s="32"/>
      <c r="RL15" s="32"/>
      <c r="RM15" s="32"/>
      <c r="RN15" s="32"/>
      <c r="RO15" s="32"/>
      <c r="RP15" s="32"/>
      <c r="RQ15" s="32"/>
      <c r="RR15" s="32"/>
      <c r="RS15" s="32"/>
      <c r="RT15" s="32"/>
      <c r="RU15" s="32"/>
      <c r="RV15" s="32"/>
      <c r="RW15" s="32"/>
      <c r="RX15" s="32"/>
      <c r="RY15" s="32"/>
      <c r="RZ15" s="32"/>
      <c r="SA15" s="32"/>
      <c r="SB15" s="32"/>
      <c r="SC15" s="32"/>
      <c r="SD15" s="32"/>
      <c r="SE15" s="32"/>
      <c r="SF15" s="32"/>
      <c r="SG15" s="32"/>
      <c r="SH15" s="32"/>
      <c r="SI15" s="32"/>
      <c r="SJ15" s="32"/>
      <c r="SK15" s="32"/>
      <c r="SL15" s="32"/>
      <c r="SM15" s="32"/>
      <c r="SN15" s="32"/>
      <c r="SO15" s="32"/>
      <c r="SP15" s="32"/>
      <c r="SQ15" s="32"/>
      <c r="SR15" s="32"/>
      <c r="SS15" s="32"/>
      <c r="ST15" s="32"/>
      <c r="SU15" s="32"/>
      <c r="SV15" s="32"/>
      <c r="SW15" s="32"/>
      <c r="SX15" s="32"/>
      <c r="SY15" s="32"/>
      <c r="SZ15" s="32"/>
      <c r="TA15" s="32"/>
      <c r="TB15" s="32"/>
      <c r="TC15" s="32"/>
      <c r="TD15" s="32"/>
      <c r="TE15" s="32"/>
      <c r="TF15" s="32"/>
      <c r="TG15" s="32"/>
      <c r="TH15" s="32"/>
      <c r="TI15" s="32"/>
      <c r="TJ15" s="32"/>
      <c r="TK15" s="32"/>
      <c r="TL15" s="32"/>
      <c r="TM15" s="32"/>
      <c r="TN15" s="32"/>
      <c r="TO15" s="32"/>
      <c r="TP15" s="32"/>
      <c r="TQ15" s="32"/>
      <c r="TR15" s="32"/>
    </row>
    <row r="16" spans="1:538" s="28" customFormat="1" ht="19.5" customHeight="1" x14ac:dyDescent="0.2">
      <c r="A16" s="73" t="s">
        <v>160</v>
      </c>
      <c r="B16" s="159"/>
      <c r="C16" s="159"/>
      <c r="D16" s="29" t="s">
        <v>39</v>
      </c>
      <c r="E16" s="59">
        <f>E17</f>
        <v>232186961</v>
      </c>
      <c r="F16" s="59">
        <f t="shared" ref="F16:L16" si="0">F17</f>
        <v>99505076</v>
      </c>
      <c r="G16" s="59">
        <f t="shared" si="0"/>
        <v>4588610</v>
      </c>
      <c r="H16" s="59">
        <f t="shared" si="0"/>
        <v>225217136.12999994</v>
      </c>
      <c r="I16" s="59">
        <f t="shared" si="0"/>
        <v>99479833.329999998</v>
      </c>
      <c r="J16" s="59">
        <f t="shared" si="0"/>
        <v>3698315.6900000004</v>
      </c>
      <c r="K16" s="160">
        <f>H16/E16*100</f>
        <v>96.998184204667695</v>
      </c>
      <c r="L16" s="59">
        <f t="shared" si="0"/>
        <v>19484811.199999999</v>
      </c>
      <c r="M16" s="59">
        <f t="shared" ref="M16" si="1">M17</f>
        <v>18967968</v>
      </c>
      <c r="N16" s="59">
        <f t="shared" ref="N16" si="2">N17</f>
        <v>516843.2</v>
      </c>
      <c r="O16" s="59">
        <f t="shared" ref="O16" si="3">O17</f>
        <v>91105</v>
      </c>
      <c r="P16" s="59">
        <f t="shared" ref="P16" si="4">P17</f>
        <v>52450</v>
      </c>
      <c r="Q16" s="59">
        <f t="shared" ref="Q16:W16" si="5">Q17</f>
        <v>18967968</v>
      </c>
      <c r="R16" s="59">
        <f t="shared" si="5"/>
        <v>16451532.27</v>
      </c>
      <c r="S16" s="59">
        <f t="shared" si="5"/>
        <v>16075594.83</v>
      </c>
      <c r="T16" s="59">
        <f t="shared" si="5"/>
        <v>357209.44</v>
      </c>
      <c r="U16" s="59">
        <f t="shared" si="5"/>
        <v>16826.63</v>
      </c>
      <c r="V16" s="59">
        <f t="shared" si="5"/>
        <v>1456.82</v>
      </c>
      <c r="W16" s="59">
        <f t="shared" si="5"/>
        <v>16094322.83</v>
      </c>
      <c r="X16" s="160">
        <f>R16/L16*100</f>
        <v>84.432597786731449</v>
      </c>
      <c r="Y16" s="59">
        <f>H16+R16</f>
        <v>241668668.39999995</v>
      </c>
      <c r="Z16" s="212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  <c r="TJ16" s="35"/>
      <c r="TK16" s="35"/>
      <c r="TL16" s="35"/>
      <c r="TM16" s="35"/>
      <c r="TN16" s="35"/>
      <c r="TO16" s="35"/>
      <c r="TP16" s="35"/>
      <c r="TQ16" s="35"/>
      <c r="TR16" s="35"/>
    </row>
    <row r="17" spans="1:538" s="37" customFormat="1" ht="36" customHeight="1" x14ac:dyDescent="0.25">
      <c r="A17" s="67" t="s">
        <v>161</v>
      </c>
      <c r="B17" s="60"/>
      <c r="C17" s="60"/>
      <c r="D17" s="30" t="s">
        <v>427</v>
      </c>
      <c r="E17" s="61">
        <f>E20+E21+E22+E24+E25+E26+E27+E28+E29+E30+E31+E32+E33+E34+E35+E36+E37+E38+E39+E40+E41+E42+E45+E46+E47+E48+E49+E50+E51+E52+E54+E55+E56+E43+E44+E57</f>
        <v>232186961</v>
      </c>
      <c r="F17" s="61">
        <f t="shared" ref="F17:Q17" si="6">F20+F21+F22+F24+F25+F26+F27+F28+F29+F30+F31+F32+F33+F34+F35+F36+F37+F38+F39+F40+F41+F42+F45+F46+F47+F48+F49+F50+F51+F52+F54+F55+F56+F43+F44+F57</f>
        <v>99505076</v>
      </c>
      <c r="G17" s="61">
        <f t="shared" si="6"/>
        <v>4588610</v>
      </c>
      <c r="H17" s="61">
        <f t="shared" ref="H17:J17" si="7">H20+H21+H22+H24+H25+H26+H27+H28+H29+H30+H31+H32+H33+H34+H35+H36+H37+H38+H39+H40+H41+H42+H45+H46+H47+H48+H49+H50+H51+H52+H54+H55+H56+H43+H44+H57</f>
        <v>225217136.12999994</v>
      </c>
      <c r="I17" s="61">
        <f t="shared" si="7"/>
        <v>99479833.329999998</v>
      </c>
      <c r="J17" s="61">
        <f t="shared" si="7"/>
        <v>3698315.6900000004</v>
      </c>
      <c r="K17" s="162">
        <f t="shared" ref="K17:K80" si="8">H17/E17*100</f>
        <v>96.998184204667695</v>
      </c>
      <c r="L17" s="61">
        <f t="shared" si="6"/>
        <v>19484811.199999999</v>
      </c>
      <c r="M17" s="61">
        <f t="shared" si="6"/>
        <v>18967968</v>
      </c>
      <c r="N17" s="61">
        <f t="shared" si="6"/>
        <v>516843.2</v>
      </c>
      <c r="O17" s="61">
        <f t="shared" si="6"/>
        <v>91105</v>
      </c>
      <c r="P17" s="61">
        <f t="shared" si="6"/>
        <v>52450</v>
      </c>
      <c r="Q17" s="61">
        <f t="shared" si="6"/>
        <v>18967968</v>
      </c>
      <c r="R17" s="61">
        <f t="shared" ref="R17:W17" si="9">R20+R21+R22+R24+R25+R26+R27+R28+R29+R30+R31+R32+R33+R34+R35+R36+R37+R38+R39+R40+R41+R42+R45+R46+R47+R48+R49+R50+R51+R52+R54+R55+R56+R43+R44+R57</f>
        <v>16451532.27</v>
      </c>
      <c r="S17" s="61">
        <f t="shared" si="9"/>
        <v>16075594.83</v>
      </c>
      <c r="T17" s="61">
        <f t="shared" si="9"/>
        <v>357209.44</v>
      </c>
      <c r="U17" s="61">
        <f t="shared" si="9"/>
        <v>16826.63</v>
      </c>
      <c r="V17" s="61">
        <f t="shared" ref="V17" si="10">V20+V21+V22+V24+V25+V26+V27+V28+V29+V30+V31+V32+V33+V34+V35+V36+V37+V38+V39+V40+V41+V42+V45+V46+V47+V48+V49+V50+V51+V52+V54+V55+V56+V43+V44+V57</f>
        <v>1456.82</v>
      </c>
      <c r="W17" s="61">
        <f t="shared" si="9"/>
        <v>16094322.83</v>
      </c>
      <c r="X17" s="162">
        <f t="shared" ref="X17:X78" si="11">R17/L17*100</f>
        <v>84.432597786731449</v>
      </c>
      <c r="Y17" s="61">
        <f t="shared" ref="Y17:Y80" si="12">H17+R17</f>
        <v>241668668.39999995</v>
      </c>
      <c r="Z17" s="212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36"/>
      <c r="NJ17" s="36"/>
      <c r="NK17" s="36"/>
      <c r="NL17" s="36"/>
      <c r="NM17" s="36"/>
      <c r="NN17" s="36"/>
      <c r="NO17" s="36"/>
      <c r="NP17" s="36"/>
      <c r="NQ17" s="36"/>
      <c r="NR17" s="36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36"/>
      <c r="SD17" s="36"/>
      <c r="SE17" s="36"/>
      <c r="SF17" s="36"/>
      <c r="SG17" s="36"/>
      <c r="SH17" s="36"/>
      <c r="SI17" s="36"/>
      <c r="SJ17" s="36"/>
      <c r="SK17" s="36"/>
      <c r="SL17" s="36"/>
      <c r="SM17" s="36"/>
      <c r="SN17" s="36"/>
      <c r="SO17" s="36"/>
      <c r="SP17" s="36"/>
      <c r="SQ17" s="36"/>
      <c r="SR17" s="36"/>
      <c r="SS17" s="36"/>
      <c r="ST17" s="36"/>
      <c r="SU17" s="36"/>
      <c r="SV17" s="36"/>
      <c r="SW17" s="36"/>
      <c r="SX17" s="36"/>
      <c r="SY17" s="36"/>
      <c r="SZ17" s="36"/>
      <c r="TA17" s="36"/>
      <c r="TB17" s="36"/>
      <c r="TC17" s="36"/>
      <c r="TD17" s="36"/>
      <c r="TE17" s="36"/>
      <c r="TF17" s="36"/>
      <c r="TG17" s="36"/>
      <c r="TH17" s="36"/>
      <c r="TI17" s="36"/>
      <c r="TJ17" s="36"/>
      <c r="TK17" s="36"/>
      <c r="TL17" s="36"/>
      <c r="TM17" s="36"/>
      <c r="TN17" s="36"/>
      <c r="TO17" s="36"/>
      <c r="TP17" s="36"/>
      <c r="TQ17" s="36"/>
      <c r="TR17" s="36"/>
    </row>
    <row r="18" spans="1:538" s="37" customFormat="1" ht="50.25" customHeight="1" x14ac:dyDescent="0.25">
      <c r="A18" s="67"/>
      <c r="B18" s="60"/>
      <c r="C18" s="60"/>
      <c r="D18" s="30" t="s">
        <v>426</v>
      </c>
      <c r="E18" s="61">
        <f>E53</f>
        <v>443550</v>
      </c>
      <c r="F18" s="61">
        <f t="shared" ref="F18:Q18" si="13">F53</f>
        <v>336750</v>
      </c>
      <c r="G18" s="61">
        <f t="shared" si="13"/>
        <v>0</v>
      </c>
      <c r="H18" s="61">
        <f t="shared" ref="H18:J18" si="14">H53</f>
        <v>443550</v>
      </c>
      <c r="I18" s="61">
        <f t="shared" si="14"/>
        <v>336750</v>
      </c>
      <c r="J18" s="61">
        <f t="shared" si="14"/>
        <v>0</v>
      </c>
      <c r="K18" s="162">
        <f t="shared" si="8"/>
        <v>100</v>
      </c>
      <c r="L18" s="61">
        <f t="shared" si="13"/>
        <v>0</v>
      </c>
      <c r="M18" s="61">
        <f t="shared" si="13"/>
        <v>0</v>
      </c>
      <c r="N18" s="61">
        <f t="shared" si="13"/>
        <v>0</v>
      </c>
      <c r="O18" s="61">
        <f t="shared" si="13"/>
        <v>0</v>
      </c>
      <c r="P18" s="61">
        <f t="shared" si="13"/>
        <v>0</v>
      </c>
      <c r="Q18" s="61">
        <f t="shared" si="13"/>
        <v>0</v>
      </c>
      <c r="R18" s="61">
        <f t="shared" ref="R18:W18" si="15">R53</f>
        <v>0</v>
      </c>
      <c r="S18" s="61">
        <f t="shared" si="15"/>
        <v>0</v>
      </c>
      <c r="T18" s="61">
        <f t="shared" si="15"/>
        <v>0</v>
      </c>
      <c r="U18" s="61">
        <f t="shared" si="15"/>
        <v>0</v>
      </c>
      <c r="V18" s="61">
        <f t="shared" ref="V18" si="16">V53</f>
        <v>0</v>
      </c>
      <c r="W18" s="61">
        <f t="shared" si="15"/>
        <v>0</v>
      </c>
      <c r="X18" s="162"/>
      <c r="Y18" s="61">
        <f t="shared" si="12"/>
        <v>443550</v>
      </c>
      <c r="Z18" s="212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/>
      <c r="KS18" s="36"/>
      <c r="KT18" s="36"/>
      <c r="KU18" s="36"/>
      <c r="KV18" s="36"/>
      <c r="KW18" s="36"/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6"/>
      <c r="LK18" s="36"/>
      <c r="LL18" s="36"/>
      <c r="LM18" s="36"/>
      <c r="LN18" s="36"/>
      <c r="LO18" s="36"/>
      <c r="LP18" s="36"/>
      <c r="LQ18" s="36"/>
      <c r="LR18" s="36"/>
      <c r="LS18" s="36"/>
      <c r="LT18" s="36"/>
      <c r="LU18" s="36"/>
      <c r="LV18" s="36"/>
      <c r="LW18" s="36"/>
      <c r="LX18" s="36"/>
      <c r="LY18" s="36"/>
      <c r="LZ18" s="36"/>
      <c r="MA18" s="36"/>
      <c r="MB18" s="36"/>
      <c r="MC18" s="36"/>
      <c r="MD18" s="36"/>
      <c r="ME18" s="36"/>
      <c r="MF18" s="36"/>
      <c r="MG18" s="36"/>
      <c r="MH18" s="36"/>
      <c r="MI18" s="36"/>
      <c r="MJ18" s="36"/>
      <c r="MK18" s="36"/>
      <c r="ML18" s="36"/>
      <c r="MM18" s="36"/>
      <c r="MN18" s="36"/>
      <c r="MO18" s="36"/>
      <c r="MP18" s="36"/>
      <c r="MQ18" s="36"/>
      <c r="MR18" s="36"/>
      <c r="MS18" s="36"/>
      <c r="MT18" s="36"/>
      <c r="MU18" s="36"/>
      <c r="MV18" s="36"/>
      <c r="MW18" s="36"/>
      <c r="MX18" s="36"/>
      <c r="MY18" s="36"/>
      <c r="MZ18" s="36"/>
      <c r="NA18" s="36"/>
      <c r="NB18" s="36"/>
      <c r="NC18" s="36"/>
      <c r="ND18" s="36"/>
      <c r="NE18" s="36"/>
      <c r="NF18" s="36"/>
      <c r="NG18" s="36"/>
      <c r="NH18" s="36"/>
      <c r="NI18" s="36"/>
      <c r="NJ18" s="36"/>
      <c r="NK18" s="36"/>
      <c r="NL18" s="36"/>
      <c r="NM18" s="36"/>
      <c r="NN18" s="36"/>
      <c r="NO18" s="36"/>
      <c r="NP18" s="36"/>
      <c r="NQ18" s="36"/>
      <c r="NR18" s="36"/>
      <c r="NS18" s="36"/>
      <c r="NT18" s="36"/>
      <c r="NU18" s="36"/>
      <c r="NV18" s="36"/>
      <c r="NW18" s="36"/>
      <c r="NX18" s="36"/>
      <c r="NY18" s="36"/>
      <c r="NZ18" s="36"/>
      <c r="OA18" s="36"/>
      <c r="OB18" s="36"/>
      <c r="OC18" s="36"/>
      <c r="OD18" s="36"/>
      <c r="OE18" s="36"/>
      <c r="OF18" s="36"/>
      <c r="OG18" s="36"/>
      <c r="OH18" s="36"/>
      <c r="OI18" s="36"/>
      <c r="OJ18" s="36"/>
      <c r="OK18" s="36"/>
      <c r="OL18" s="36"/>
      <c r="OM18" s="36"/>
      <c r="ON18" s="36"/>
      <c r="OO18" s="36"/>
      <c r="OP18" s="36"/>
      <c r="OQ18" s="36"/>
      <c r="OR18" s="36"/>
      <c r="OS18" s="36"/>
      <c r="OT18" s="36"/>
      <c r="OU18" s="36"/>
      <c r="OV18" s="36"/>
      <c r="OW18" s="36"/>
      <c r="OX18" s="36"/>
      <c r="OY18" s="36"/>
      <c r="OZ18" s="36"/>
      <c r="PA18" s="36"/>
      <c r="PB18" s="36"/>
      <c r="PC18" s="36"/>
      <c r="PD18" s="36"/>
      <c r="PE18" s="36"/>
      <c r="PF18" s="36"/>
      <c r="PG18" s="36"/>
      <c r="PH18" s="36"/>
      <c r="PI18" s="36"/>
      <c r="PJ18" s="36"/>
      <c r="PK18" s="36"/>
      <c r="PL18" s="36"/>
      <c r="PM18" s="36"/>
      <c r="PN18" s="36"/>
      <c r="PO18" s="36"/>
      <c r="PP18" s="36"/>
      <c r="PQ18" s="36"/>
      <c r="PR18" s="36"/>
      <c r="PS18" s="36"/>
      <c r="PT18" s="36"/>
      <c r="PU18" s="36"/>
      <c r="PV18" s="36"/>
      <c r="PW18" s="36"/>
      <c r="PX18" s="36"/>
      <c r="PY18" s="36"/>
      <c r="PZ18" s="36"/>
      <c r="QA18" s="36"/>
      <c r="QB18" s="36"/>
      <c r="QC18" s="36"/>
      <c r="QD18" s="36"/>
      <c r="QE18" s="36"/>
      <c r="QF18" s="36"/>
      <c r="QG18" s="36"/>
      <c r="QH18" s="36"/>
      <c r="QI18" s="36"/>
      <c r="QJ18" s="36"/>
      <c r="QK18" s="36"/>
      <c r="QL18" s="36"/>
      <c r="QM18" s="36"/>
      <c r="QN18" s="36"/>
      <c r="QO18" s="36"/>
      <c r="QP18" s="36"/>
      <c r="QQ18" s="36"/>
      <c r="QR18" s="36"/>
      <c r="QS18" s="36"/>
      <c r="QT18" s="36"/>
      <c r="QU18" s="36"/>
      <c r="QV18" s="36"/>
      <c r="QW18" s="36"/>
      <c r="QX18" s="36"/>
      <c r="QY18" s="36"/>
      <c r="QZ18" s="36"/>
      <c r="RA18" s="36"/>
      <c r="RB18" s="36"/>
      <c r="RC18" s="36"/>
      <c r="RD18" s="36"/>
      <c r="RE18" s="36"/>
      <c r="RF18" s="36"/>
      <c r="RG18" s="36"/>
      <c r="RH18" s="36"/>
      <c r="RI18" s="36"/>
      <c r="RJ18" s="36"/>
      <c r="RK18" s="36"/>
      <c r="RL18" s="36"/>
      <c r="RM18" s="36"/>
      <c r="RN18" s="36"/>
      <c r="RO18" s="36"/>
      <c r="RP18" s="36"/>
      <c r="RQ18" s="36"/>
      <c r="RR18" s="36"/>
      <c r="RS18" s="36"/>
      <c r="RT18" s="36"/>
      <c r="RU18" s="36"/>
      <c r="RV18" s="36"/>
      <c r="RW18" s="36"/>
      <c r="RX18" s="36"/>
      <c r="RY18" s="36"/>
      <c r="RZ18" s="36"/>
      <c r="SA18" s="36"/>
      <c r="SB18" s="36"/>
      <c r="SC18" s="36"/>
      <c r="SD18" s="36"/>
      <c r="SE18" s="36"/>
      <c r="SF18" s="36"/>
      <c r="SG18" s="36"/>
      <c r="SH18" s="36"/>
      <c r="SI18" s="36"/>
      <c r="SJ18" s="36"/>
      <c r="SK18" s="36"/>
      <c r="SL18" s="36"/>
      <c r="SM18" s="36"/>
      <c r="SN18" s="36"/>
      <c r="SO18" s="36"/>
      <c r="SP18" s="36"/>
      <c r="SQ18" s="36"/>
      <c r="SR18" s="36"/>
      <c r="SS18" s="36"/>
      <c r="ST18" s="36"/>
      <c r="SU18" s="36"/>
      <c r="SV18" s="36"/>
      <c r="SW18" s="36"/>
      <c r="SX18" s="36"/>
      <c r="SY18" s="36"/>
      <c r="SZ18" s="36"/>
      <c r="TA18" s="36"/>
      <c r="TB18" s="36"/>
      <c r="TC18" s="36"/>
      <c r="TD18" s="36"/>
      <c r="TE18" s="36"/>
      <c r="TF18" s="36"/>
      <c r="TG18" s="36"/>
      <c r="TH18" s="36"/>
      <c r="TI18" s="36"/>
      <c r="TJ18" s="36"/>
      <c r="TK18" s="36"/>
      <c r="TL18" s="36"/>
      <c r="TM18" s="36"/>
      <c r="TN18" s="36"/>
      <c r="TO18" s="36"/>
      <c r="TP18" s="36"/>
      <c r="TQ18" s="36"/>
      <c r="TR18" s="36"/>
    </row>
    <row r="19" spans="1:538" s="37" customFormat="1" ht="59.25" customHeight="1" x14ac:dyDescent="0.25">
      <c r="A19" s="67"/>
      <c r="B19" s="60"/>
      <c r="C19" s="60"/>
      <c r="D19" s="30" t="str">
        <f>'дод 3'!C23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19" s="61">
        <f>E23</f>
        <v>12254889</v>
      </c>
      <c r="F19" s="61">
        <f t="shared" ref="F19:Q19" si="17">F23</f>
        <v>6239169</v>
      </c>
      <c r="G19" s="61">
        <f t="shared" si="17"/>
        <v>228210</v>
      </c>
      <c r="H19" s="61">
        <f t="shared" ref="H19:J19" si="18">H23</f>
        <v>11758745.33</v>
      </c>
      <c r="I19" s="61">
        <f t="shared" si="18"/>
        <v>6227726.9199999999</v>
      </c>
      <c r="J19" s="61">
        <f t="shared" si="18"/>
        <v>77628.73</v>
      </c>
      <c r="K19" s="162">
        <f t="shared" si="8"/>
        <v>95.951463371067661</v>
      </c>
      <c r="L19" s="61">
        <f t="shared" si="17"/>
        <v>0</v>
      </c>
      <c r="M19" s="61">
        <f t="shared" si="17"/>
        <v>0</v>
      </c>
      <c r="N19" s="61">
        <f t="shared" si="17"/>
        <v>0</v>
      </c>
      <c r="O19" s="61">
        <f t="shared" si="17"/>
        <v>0</v>
      </c>
      <c r="P19" s="61">
        <f t="shared" si="17"/>
        <v>0</v>
      </c>
      <c r="Q19" s="61">
        <f t="shared" si="17"/>
        <v>0</v>
      </c>
      <c r="R19" s="61">
        <f t="shared" ref="R19:W19" si="19">R23</f>
        <v>0</v>
      </c>
      <c r="S19" s="61">
        <f t="shared" si="19"/>
        <v>0</v>
      </c>
      <c r="T19" s="61">
        <f t="shared" si="19"/>
        <v>0</v>
      </c>
      <c r="U19" s="61">
        <f t="shared" si="19"/>
        <v>0</v>
      </c>
      <c r="V19" s="61">
        <f t="shared" ref="V19" si="20">V23</f>
        <v>0</v>
      </c>
      <c r="W19" s="61">
        <f t="shared" si="19"/>
        <v>0</v>
      </c>
      <c r="X19" s="162"/>
      <c r="Y19" s="61">
        <f t="shared" si="12"/>
        <v>11758745.33</v>
      </c>
      <c r="Z19" s="212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  <c r="MM19" s="36"/>
      <c r="MN19" s="36"/>
      <c r="MO19" s="36"/>
      <c r="MP19" s="36"/>
      <c r="MQ19" s="36"/>
      <c r="MR19" s="36"/>
      <c r="MS19" s="36"/>
      <c r="MT19" s="36"/>
      <c r="MU19" s="36"/>
      <c r="MV19" s="36"/>
      <c r="MW19" s="36"/>
      <c r="MX19" s="36"/>
      <c r="MY19" s="36"/>
      <c r="MZ19" s="36"/>
      <c r="NA19" s="36"/>
      <c r="NB19" s="36"/>
      <c r="NC19" s="36"/>
      <c r="ND19" s="36"/>
      <c r="NE19" s="36"/>
      <c r="NF19" s="36"/>
      <c r="NG19" s="36"/>
      <c r="NH19" s="36"/>
      <c r="NI19" s="36"/>
      <c r="NJ19" s="36"/>
      <c r="NK19" s="36"/>
      <c r="NL19" s="36"/>
      <c r="NM19" s="36"/>
      <c r="NN19" s="36"/>
      <c r="NO19" s="36"/>
      <c r="NP19" s="36"/>
      <c r="NQ19" s="36"/>
      <c r="NR19" s="36"/>
      <c r="NS19" s="36"/>
      <c r="NT19" s="36"/>
      <c r="NU19" s="36"/>
      <c r="NV19" s="36"/>
      <c r="NW19" s="36"/>
      <c r="NX19" s="36"/>
      <c r="NY19" s="36"/>
      <c r="NZ19" s="36"/>
      <c r="OA19" s="36"/>
      <c r="OB19" s="36"/>
      <c r="OC19" s="36"/>
      <c r="OD19" s="36"/>
      <c r="OE19" s="36"/>
      <c r="OF19" s="36"/>
      <c r="OG19" s="36"/>
      <c r="OH19" s="36"/>
      <c r="OI19" s="36"/>
      <c r="OJ19" s="36"/>
      <c r="OK19" s="36"/>
      <c r="OL19" s="36"/>
      <c r="OM19" s="36"/>
      <c r="ON19" s="36"/>
      <c r="OO19" s="36"/>
      <c r="OP19" s="36"/>
      <c r="OQ19" s="36"/>
      <c r="OR19" s="36"/>
      <c r="OS19" s="36"/>
      <c r="OT19" s="36"/>
      <c r="OU19" s="36"/>
      <c r="OV19" s="36"/>
      <c r="OW19" s="36"/>
      <c r="OX19" s="36"/>
      <c r="OY19" s="36"/>
      <c r="OZ19" s="36"/>
      <c r="PA19" s="36"/>
      <c r="PB19" s="36"/>
      <c r="PC19" s="36"/>
      <c r="PD19" s="36"/>
      <c r="PE19" s="36"/>
      <c r="PF19" s="36"/>
      <c r="PG19" s="36"/>
      <c r="PH19" s="36"/>
      <c r="PI19" s="36"/>
      <c r="PJ19" s="36"/>
      <c r="PK19" s="36"/>
      <c r="PL19" s="36"/>
      <c r="PM19" s="36"/>
      <c r="PN19" s="36"/>
      <c r="PO19" s="36"/>
      <c r="PP19" s="36"/>
      <c r="PQ19" s="36"/>
      <c r="PR19" s="36"/>
      <c r="PS19" s="36"/>
      <c r="PT19" s="36"/>
      <c r="PU19" s="36"/>
      <c r="PV19" s="36"/>
      <c r="PW19" s="36"/>
      <c r="PX19" s="36"/>
      <c r="PY19" s="36"/>
      <c r="PZ19" s="36"/>
      <c r="QA19" s="36"/>
      <c r="QB19" s="36"/>
      <c r="QC19" s="36"/>
      <c r="QD19" s="36"/>
      <c r="QE19" s="36"/>
      <c r="QF19" s="36"/>
      <c r="QG19" s="36"/>
      <c r="QH19" s="36"/>
      <c r="QI19" s="36"/>
      <c r="QJ19" s="36"/>
      <c r="QK19" s="36"/>
      <c r="QL19" s="36"/>
      <c r="QM19" s="36"/>
      <c r="QN19" s="36"/>
      <c r="QO19" s="36"/>
      <c r="QP19" s="36"/>
      <c r="QQ19" s="36"/>
      <c r="QR19" s="36"/>
      <c r="QS19" s="36"/>
      <c r="QT19" s="36"/>
      <c r="QU19" s="36"/>
      <c r="QV19" s="36"/>
      <c r="QW19" s="36"/>
      <c r="QX19" s="36"/>
      <c r="QY19" s="36"/>
      <c r="QZ19" s="36"/>
      <c r="RA19" s="36"/>
      <c r="RB19" s="36"/>
      <c r="RC19" s="36"/>
      <c r="RD19" s="36"/>
      <c r="RE19" s="36"/>
      <c r="RF19" s="36"/>
      <c r="RG19" s="36"/>
      <c r="RH19" s="36"/>
      <c r="RI19" s="36"/>
      <c r="RJ19" s="36"/>
      <c r="RK19" s="36"/>
      <c r="RL19" s="36"/>
      <c r="RM19" s="36"/>
      <c r="RN19" s="36"/>
      <c r="RO19" s="36"/>
      <c r="RP19" s="36"/>
      <c r="RQ19" s="36"/>
      <c r="RR19" s="36"/>
      <c r="RS19" s="36"/>
      <c r="RT19" s="36"/>
      <c r="RU19" s="36"/>
      <c r="RV19" s="36"/>
      <c r="RW19" s="36"/>
      <c r="RX19" s="36"/>
      <c r="RY19" s="36"/>
      <c r="RZ19" s="36"/>
      <c r="SA19" s="36"/>
      <c r="SB19" s="36"/>
      <c r="SC19" s="36"/>
      <c r="SD19" s="36"/>
      <c r="SE19" s="36"/>
      <c r="SF19" s="36"/>
      <c r="SG19" s="36"/>
      <c r="SH19" s="36"/>
      <c r="SI19" s="36"/>
      <c r="SJ19" s="36"/>
      <c r="SK19" s="36"/>
      <c r="SL19" s="36"/>
      <c r="SM19" s="36"/>
      <c r="SN19" s="36"/>
      <c r="SO19" s="36"/>
      <c r="SP19" s="36"/>
      <c r="SQ19" s="36"/>
      <c r="SR19" s="36"/>
      <c r="SS19" s="36"/>
      <c r="ST19" s="36"/>
      <c r="SU19" s="36"/>
      <c r="SV19" s="36"/>
      <c r="SW19" s="36"/>
      <c r="SX19" s="36"/>
      <c r="SY19" s="36"/>
      <c r="SZ19" s="36"/>
      <c r="TA19" s="36"/>
      <c r="TB19" s="36"/>
      <c r="TC19" s="36"/>
      <c r="TD19" s="36"/>
      <c r="TE19" s="36"/>
      <c r="TF19" s="36"/>
      <c r="TG19" s="36"/>
      <c r="TH19" s="36"/>
      <c r="TI19" s="36"/>
      <c r="TJ19" s="36"/>
      <c r="TK19" s="36"/>
      <c r="TL19" s="36"/>
      <c r="TM19" s="36"/>
      <c r="TN19" s="36"/>
      <c r="TO19" s="36"/>
      <c r="TP19" s="36"/>
      <c r="TQ19" s="36"/>
      <c r="TR19" s="36"/>
    </row>
    <row r="20" spans="1:538" s="20" customFormat="1" ht="45" x14ac:dyDescent="0.25">
      <c r="A20" s="40" t="s">
        <v>162</v>
      </c>
      <c r="B20" s="41" t="str">
        <f>'дод 3'!A20</f>
        <v>0160</v>
      </c>
      <c r="C20" s="41" t="str">
        <f>'дод 3'!B20</f>
        <v>0111</v>
      </c>
      <c r="D20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20" s="62">
        <v>99835511</v>
      </c>
      <c r="F20" s="62">
        <v>73506801</v>
      </c>
      <c r="G20" s="62">
        <v>2350400</v>
      </c>
      <c r="H20" s="62">
        <v>98780074.079999998</v>
      </c>
      <c r="I20" s="62">
        <v>73506801</v>
      </c>
      <c r="J20" s="62">
        <v>1924870.79</v>
      </c>
      <c r="K20" s="163">
        <f t="shared" si="8"/>
        <v>98.942824142002934</v>
      </c>
      <c r="L20" s="62">
        <f>N20+Q20</f>
        <v>49500</v>
      </c>
      <c r="M20" s="62">
        <v>49500</v>
      </c>
      <c r="N20" s="62"/>
      <c r="O20" s="62"/>
      <c r="P20" s="62"/>
      <c r="Q20" s="62">
        <v>49500</v>
      </c>
      <c r="R20" s="62">
        <f>T20+W20</f>
        <v>51678.63</v>
      </c>
      <c r="S20" s="62">
        <v>49500</v>
      </c>
      <c r="T20" s="62">
        <v>2178.63</v>
      </c>
      <c r="U20" s="62"/>
      <c r="V20" s="62"/>
      <c r="W20" s="62">
        <v>49500</v>
      </c>
      <c r="X20" s="163">
        <f t="shared" si="11"/>
        <v>104.40127272727273</v>
      </c>
      <c r="Y20" s="62">
        <f t="shared" si="12"/>
        <v>98831752.709999993</v>
      </c>
      <c r="Z20" s="21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  <c r="TJ20" s="23"/>
      <c r="TK20" s="23"/>
      <c r="TL20" s="23"/>
      <c r="TM20" s="23"/>
      <c r="TN20" s="23"/>
      <c r="TO20" s="23"/>
      <c r="TP20" s="23"/>
      <c r="TQ20" s="23"/>
      <c r="TR20" s="23"/>
    </row>
    <row r="21" spans="1:538" s="20" customFormat="1" ht="21.75" customHeight="1" x14ac:dyDescent="0.25">
      <c r="A21" s="40" t="s">
        <v>262</v>
      </c>
      <c r="B21" s="41" t="str">
        <f>'дод 3'!A21</f>
        <v>0180</v>
      </c>
      <c r="C21" s="41" t="str">
        <f>'дод 3'!B21</f>
        <v>0133</v>
      </c>
      <c r="D21" s="21" t="str">
        <f>'дод 3'!C21</f>
        <v>Інша діяльність у сфері державного управління</v>
      </c>
      <c r="E21" s="62">
        <v>430300</v>
      </c>
      <c r="F21" s="62"/>
      <c r="G21" s="62"/>
      <c r="H21" s="62">
        <v>314258.2</v>
      </c>
      <c r="I21" s="62"/>
      <c r="J21" s="62"/>
      <c r="K21" s="163">
        <f t="shared" si="8"/>
        <v>73.032349523588209</v>
      </c>
      <c r="L21" s="62">
        <f t="shared" ref="L21:L57" si="21">N21+Q21</f>
        <v>0</v>
      </c>
      <c r="M21" s="62"/>
      <c r="N21" s="62"/>
      <c r="O21" s="62"/>
      <c r="P21" s="62"/>
      <c r="Q21" s="62"/>
      <c r="R21" s="62">
        <f t="shared" ref="R21:R84" si="22">T21+W21</f>
        <v>0</v>
      </c>
      <c r="S21" s="62"/>
      <c r="T21" s="62"/>
      <c r="U21" s="62"/>
      <c r="V21" s="62"/>
      <c r="W21" s="62"/>
      <c r="X21" s="163"/>
      <c r="Y21" s="62">
        <f t="shared" si="12"/>
        <v>314258.2</v>
      </c>
      <c r="Z21" s="212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</row>
    <row r="22" spans="1:538" s="20" customFormat="1" ht="15.75" customHeight="1" x14ac:dyDescent="0.25">
      <c r="A22" s="40" t="s">
        <v>510</v>
      </c>
      <c r="B22" s="40" t="s">
        <v>511</v>
      </c>
      <c r="C22" s="40" t="s">
        <v>127</v>
      </c>
      <c r="D22" s="21" t="s">
        <v>512</v>
      </c>
      <c r="E22" s="62">
        <v>12672456</v>
      </c>
      <c r="F22" s="62">
        <v>6239169</v>
      </c>
      <c r="G22" s="62">
        <v>228210</v>
      </c>
      <c r="H22" s="62">
        <v>12166560.92</v>
      </c>
      <c r="I22" s="62">
        <v>6227726.9199999999</v>
      </c>
      <c r="J22" s="62">
        <v>77628.84</v>
      </c>
      <c r="K22" s="163">
        <f t="shared" si="8"/>
        <v>96.007916066151651</v>
      </c>
      <c r="L22" s="62">
        <f t="shared" si="21"/>
        <v>0</v>
      </c>
      <c r="M22" s="62"/>
      <c r="N22" s="62"/>
      <c r="O22" s="62"/>
      <c r="P22" s="62"/>
      <c r="Q22" s="62"/>
      <c r="R22" s="62">
        <f t="shared" si="22"/>
        <v>0</v>
      </c>
      <c r="S22" s="62"/>
      <c r="T22" s="62"/>
      <c r="U22" s="62"/>
      <c r="V22" s="62"/>
      <c r="W22" s="62"/>
      <c r="X22" s="163"/>
      <c r="Y22" s="62">
        <f t="shared" si="12"/>
        <v>12166560.92</v>
      </c>
      <c r="Z22" s="21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</row>
    <row r="23" spans="1:538" s="24" customFormat="1" ht="60" customHeight="1" x14ac:dyDescent="0.25">
      <c r="A23" s="123"/>
      <c r="B23" s="149"/>
      <c r="C23" s="149"/>
      <c r="D23" s="121" t="str">
        <f>'дод 3'!C23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3" s="122">
        <v>12254889</v>
      </c>
      <c r="F23" s="122">
        <v>6239169</v>
      </c>
      <c r="G23" s="122">
        <v>228210</v>
      </c>
      <c r="H23" s="122">
        <v>11758745.33</v>
      </c>
      <c r="I23" s="122">
        <v>6227726.9199999999</v>
      </c>
      <c r="J23" s="122">
        <v>77628.73</v>
      </c>
      <c r="K23" s="164">
        <f t="shared" si="8"/>
        <v>95.951463371067661</v>
      </c>
      <c r="L23" s="122">
        <f t="shared" si="21"/>
        <v>0</v>
      </c>
      <c r="M23" s="122"/>
      <c r="N23" s="122"/>
      <c r="O23" s="122"/>
      <c r="P23" s="122"/>
      <c r="Q23" s="122"/>
      <c r="R23" s="122">
        <f t="shared" si="22"/>
        <v>0</v>
      </c>
      <c r="S23" s="122"/>
      <c r="T23" s="122"/>
      <c r="U23" s="122"/>
      <c r="V23" s="122"/>
      <c r="W23" s="122"/>
      <c r="X23" s="164"/>
      <c r="Y23" s="122">
        <f t="shared" si="12"/>
        <v>11758745.33</v>
      </c>
      <c r="Z23" s="212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3"/>
      <c r="PC23" s="33"/>
      <c r="PD23" s="33"/>
      <c r="PE23" s="33"/>
      <c r="PF23" s="33"/>
      <c r="PG23" s="33"/>
      <c r="PH23" s="33"/>
      <c r="PI23" s="33"/>
      <c r="PJ23" s="33"/>
      <c r="PK23" s="33"/>
      <c r="PL23" s="33"/>
      <c r="PM23" s="33"/>
      <c r="PN23" s="33"/>
      <c r="PO23" s="33"/>
      <c r="PP23" s="33"/>
      <c r="PQ23" s="33"/>
      <c r="PR23" s="33"/>
      <c r="PS23" s="33"/>
      <c r="PT23" s="33"/>
      <c r="PU23" s="33"/>
      <c r="PV23" s="33"/>
      <c r="PW23" s="33"/>
      <c r="PX23" s="33"/>
      <c r="PY23" s="33"/>
      <c r="PZ23" s="33"/>
      <c r="QA23" s="33"/>
      <c r="QB23" s="33"/>
      <c r="QC23" s="33"/>
      <c r="QD23" s="33"/>
      <c r="QE23" s="33"/>
      <c r="QF23" s="33"/>
      <c r="QG23" s="33"/>
      <c r="QH23" s="33"/>
      <c r="QI23" s="33"/>
      <c r="QJ23" s="33"/>
      <c r="QK23" s="33"/>
      <c r="QL23" s="33"/>
      <c r="QM23" s="33"/>
      <c r="QN23" s="33"/>
      <c r="QO23" s="33"/>
      <c r="QP23" s="33"/>
      <c r="QQ23" s="33"/>
      <c r="QR23" s="33"/>
      <c r="QS23" s="33"/>
      <c r="QT23" s="33"/>
      <c r="QU23" s="33"/>
      <c r="QV23" s="33"/>
      <c r="QW23" s="33"/>
      <c r="QX23" s="33"/>
      <c r="QY23" s="33"/>
      <c r="QZ23" s="33"/>
      <c r="RA23" s="33"/>
      <c r="RB23" s="33"/>
      <c r="RC23" s="33"/>
      <c r="RD23" s="33"/>
      <c r="RE23" s="33"/>
      <c r="RF23" s="33"/>
      <c r="RG23" s="33"/>
      <c r="RH23" s="33"/>
      <c r="RI23" s="33"/>
      <c r="RJ23" s="33"/>
      <c r="RK23" s="33"/>
      <c r="RL23" s="33"/>
      <c r="RM23" s="33"/>
      <c r="RN23" s="33"/>
      <c r="RO23" s="33"/>
      <c r="RP23" s="33"/>
      <c r="RQ23" s="33"/>
      <c r="RR23" s="33"/>
      <c r="RS23" s="33"/>
      <c r="RT23" s="33"/>
      <c r="RU23" s="33"/>
      <c r="RV23" s="33"/>
      <c r="RW23" s="33"/>
      <c r="RX23" s="33"/>
      <c r="RY23" s="33"/>
      <c r="RZ23" s="33"/>
      <c r="SA23" s="33"/>
      <c r="SB23" s="33"/>
      <c r="SC23" s="33"/>
      <c r="SD23" s="33"/>
      <c r="SE23" s="33"/>
      <c r="SF23" s="33"/>
      <c r="SG23" s="33"/>
      <c r="SH23" s="33"/>
      <c r="SI23" s="33"/>
      <c r="SJ23" s="33"/>
      <c r="SK23" s="33"/>
      <c r="SL23" s="33"/>
      <c r="SM23" s="33"/>
      <c r="SN23" s="33"/>
      <c r="SO23" s="33"/>
      <c r="SP23" s="33"/>
      <c r="SQ23" s="33"/>
      <c r="SR23" s="33"/>
      <c r="SS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TE23" s="33"/>
      <c r="TF23" s="33"/>
      <c r="TG23" s="33"/>
      <c r="TH23" s="33"/>
      <c r="TI23" s="33"/>
      <c r="TJ23" s="33"/>
      <c r="TK23" s="33"/>
      <c r="TL23" s="33"/>
      <c r="TM23" s="33"/>
      <c r="TN23" s="33"/>
      <c r="TO23" s="33"/>
      <c r="TP23" s="33"/>
      <c r="TQ23" s="33"/>
      <c r="TR23" s="33"/>
    </row>
    <row r="24" spans="1:538" s="20" customFormat="1" ht="34.5" customHeight="1" x14ac:dyDescent="0.25">
      <c r="A24" s="40" t="s">
        <v>278</v>
      </c>
      <c r="B24" s="41" t="str">
        <f>'дод 3'!A84</f>
        <v>3033</v>
      </c>
      <c r="C24" s="41" t="str">
        <f>'дод 3'!B84</f>
        <v>1070</v>
      </c>
      <c r="D24" s="21" t="s">
        <v>478</v>
      </c>
      <c r="E24" s="62">
        <v>192500</v>
      </c>
      <c r="F24" s="62"/>
      <c r="G24" s="62"/>
      <c r="H24" s="62">
        <v>124200</v>
      </c>
      <c r="I24" s="62"/>
      <c r="J24" s="62"/>
      <c r="K24" s="163">
        <f t="shared" si="8"/>
        <v>64.519480519480524</v>
      </c>
      <c r="L24" s="62">
        <f t="shared" si="21"/>
        <v>0</v>
      </c>
      <c r="M24" s="62"/>
      <c r="N24" s="62"/>
      <c r="O24" s="62"/>
      <c r="P24" s="62"/>
      <c r="Q24" s="62"/>
      <c r="R24" s="62">
        <f t="shared" si="22"/>
        <v>0</v>
      </c>
      <c r="S24" s="62"/>
      <c r="T24" s="62"/>
      <c r="U24" s="62"/>
      <c r="V24" s="62"/>
      <c r="W24" s="62"/>
      <c r="X24" s="163"/>
      <c r="Y24" s="62">
        <f t="shared" si="12"/>
        <v>124200</v>
      </c>
      <c r="Z24" s="212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  <c r="TI24" s="23"/>
      <c r="TJ24" s="23"/>
      <c r="TK24" s="23"/>
      <c r="TL24" s="23"/>
      <c r="TM24" s="23"/>
      <c r="TN24" s="23"/>
      <c r="TO24" s="23"/>
      <c r="TP24" s="23"/>
      <c r="TQ24" s="23"/>
      <c r="TR24" s="23"/>
    </row>
    <row r="25" spans="1:538" s="20" customFormat="1" ht="31.5" customHeight="1" x14ac:dyDescent="0.25">
      <c r="A25" s="40" t="s">
        <v>163</v>
      </c>
      <c r="B25" s="41" t="str">
        <f>'дод 3'!A87</f>
        <v>3036</v>
      </c>
      <c r="C25" s="41" t="str">
        <f>'дод 3'!B87</f>
        <v>1070</v>
      </c>
      <c r="D25" s="21" t="str">
        <f>'дод 3'!C87</f>
        <v>Компенсаційні виплати на пільговий проїзд електротранспортом окремим категоріям громадян</v>
      </c>
      <c r="E25" s="62">
        <v>277825</v>
      </c>
      <c r="F25" s="62"/>
      <c r="G25" s="62"/>
      <c r="H25" s="62">
        <v>210400</v>
      </c>
      <c r="I25" s="62"/>
      <c r="J25" s="62"/>
      <c r="K25" s="163">
        <f t="shared" si="8"/>
        <v>75.731125708629534</v>
      </c>
      <c r="L25" s="62">
        <f t="shared" si="21"/>
        <v>0</v>
      </c>
      <c r="M25" s="62"/>
      <c r="N25" s="62"/>
      <c r="O25" s="62"/>
      <c r="P25" s="62"/>
      <c r="Q25" s="62"/>
      <c r="R25" s="62">
        <f t="shared" si="22"/>
        <v>0</v>
      </c>
      <c r="S25" s="62"/>
      <c r="T25" s="62"/>
      <c r="U25" s="62"/>
      <c r="V25" s="62"/>
      <c r="W25" s="62"/>
      <c r="X25" s="163"/>
      <c r="Y25" s="62">
        <f t="shared" si="12"/>
        <v>210400</v>
      </c>
      <c r="Z25" s="21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  <c r="TG25" s="23"/>
      <c r="TH25" s="23"/>
      <c r="TI25" s="23"/>
      <c r="TJ25" s="23"/>
      <c r="TK25" s="23"/>
      <c r="TL25" s="23"/>
      <c r="TM25" s="23"/>
      <c r="TN25" s="23"/>
      <c r="TO25" s="23"/>
      <c r="TP25" s="23"/>
      <c r="TQ25" s="23"/>
      <c r="TR25" s="23"/>
    </row>
    <row r="26" spans="1:538" s="20" customFormat="1" ht="36" customHeight="1" x14ac:dyDescent="0.25">
      <c r="A26" s="40" t="s">
        <v>164</v>
      </c>
      <c r="B26" s="41" t="str">
        <f>'дод 3'!A95</f>
        <v>3121</v>
      </c>
      <c r="C26" s="41" t="str">
        <f>'дод 3'!B95</f>
        <v>1040</v>
      </c>
      <c r="D26" s="21" t="str">
        <f>'дод 3'!C95</f>
        <v>Утримання та забезпечення діяльності центрів соціальних служб для сім’ї, дітей та молоді</v>
      </c>
      <c r="E26" s="62">
        <v>2529735</v>
      </c>
      <c r="F26" s="62">
        <v>1883250</v>
      </c>
      <c r="G26" s="62">
        <v>50170</v>
      </c>
      <c r="H26" s="62">
        <v>2477892.27</v>
      </c>
      <c r="I26" s="62">
        <v>1883208.39</v>
      </c>
      <c r="J26" s="62">
        <v>38983.620000000003</v>
      </c>
      <c r="K26" s="163">
        <f t="shared" si="8"/>
        <v>97.950665583549267</v>
      </c>
      <c r="L26" s="62">
        <f t="shared" si="21"/>
        <v>0</v>
      </c>
      <c r="M26" s="62"/>
      <c r="N26" s="62"/>
      <c r="O26" s="62"/>
      <c r="P26" s="62"/>
      <c r="Q26" s="62"/>
      <c r="R26" s="62">
        <f t="shared" si="22"/>
        <v>18728</v>
      </c>
      <c r="S26" s="62"/>
      <c r="T26" s="62"/>
      <c r="U26" s="62"/>
      <c r="V26" s="62"/>
      <c r="W26" s="62">
        <v>18728</v>
      </c>
      <c r="X26" s="163"/>
      <c r="Y26" s="62">
        <f t="shared" si="12"/>
        <v>2496620.27</v>
      </c>
      <c r="Z26" s="212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  <c r="TI26" s="23"/>
      <c r="TJ26" s="23"/>
      <c r="TK26" s="23"/>
      <c r="TL26" s="23"/>
      <c r="TM26" s="23"/>
      <c r="TN26" s="23"/>
      <c r="TO26" s="23"/>
      <c r="TP26" s="23"/>
      <c r="TQ26" s="23"/>
      <c r="TR26" s="23"/>
    </row>
    <row r="27" spans="1:538" s="20" customFormat="1" ht="45" x14ac:dyDescent="0.25">
      <c r="A27" s="40" t="s">
        <v>165</v>
      </c>
      <c r="B27" s="41" t="str">
        <f>'дод 3'!A96</f>
        <v>3131</v>
      </c>
      <c r="C27" s="41" t="str">
        <f>'дод 3'!B96</f>
        <v>1040</v>
      </c>
      <c r="D27" s="21" t="str">
        <f>'дод 3'!C96</f>
        <v>Здійснення заходів та реалізація проектів на виконання Державної цільової соціальної програми "Молодь України"</v>
      </c>
      <c r="E27" s="62">
        <v>622504</v>
      </c>
      <c r="F27" s="62"/>
      <c r="G27" s="62"/>
      <c r="H27" s="62">
        <v>251211</v>
      </c>
      <c r="I27" s="62"/>
      <c r="J27" s="62"/>
      <c r="K27" s="163">
        <f t="shared" si="8"/>
        <v>40.354921414159591</v>
      </c>
      <c r="L27" s="62">
        <f t="shared" si="21"/>
        <v>0</v>
      </c>
      <c r="M27" s="62"/>
      <c r="N27" s="62"/>
      <c r="O27" s="62"/>
      <c r="P27" s="62"/>
      <c r="Q27" s="62"/>
      <c r="R27" s="62">
        <f t="shared" si="22"/>
        <v>0</v>
      </c>
      <c r="S27" s="62"/>
      <c r="T27" s="62"/>
      <c r="U27" s="62"/>
      <c r="V27" s="62"/>
      <c r="W27" s="62"/>
      <c r="X27" s="163"/>
      <c r="Y27" s="62">
        <f t="shared" si="12"/>
        <v>251211</v>
      </c>
      <c r="Z27" s="212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</row>
    <row r="28" spans="1:538" s="20" customFormat="1" ht="60" hidden="1" customHeight="1" x14ac:dyDescent="0.25">
      <c r="A28" s="40" t="s">
        <v>166</v>
      </c>
      <c r="B28" s="41" t="str">
        <f>'дод 3'!A97</f>
        <v>3140</v>
      </c>
      <c r="C28" s="41" t="str">
        <f>'дод 3'!B97</f>
        <v>1040</v>
      </c>
      <c r="D28" s="21" t="s">
        <v>22</v>
      </c>
      <c r="E28" s="62">
        <v>0</v>
      </c>
      <c r="F28" s="62"/>
      <c r="G28" s="62"/>
      <c r="H28" s="62"/>
      <c r="I28" s="62"/>
      <c r="J28" s="62"/>
      <c r="K28" s="163" t="e">
        <f t="shared" si="8"/>
        <v>#DIV/0!</v>
      </c>
      <c r="L28" s="62">
        <f t="shared" si="21"/>
        <v>0</v>
      </c>
      <c r="M28" s="62"/>
      <c r="N28" s="62"/>
      <c r="O28" s="62"/>
      <c r="P28" s="62"/>
      <c r="Q28" s="62"/>
      <c r="R28" s="62">
        <f t="shared" si="22"/>
        <v>0</v>
      </c>
      <c r="S28" s="62"/>
      <c r="T28" s="62"/>
      <c r="U28" s="62"/>
      <c r="V28" s="62"/>
      <c r="W28" s="62"/>
      <c r="X28" s="163"/>
      <c r="Y28" s="62">
        <f t="shared" si="12"/>
        <v>0</v>
      </c>
      <c r="Z28" s="212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</row>
    <row r="29" spans="1:538" s="20" customFormat="1" ht="30" customHeight="1" x14ac:dyDescent="0.25">
      <c r="A29" s="40" t="s">
        <v>332</v>
      </c>
      <c r="B29" s="41" t="str">
        <f>'дод 3'!A112</f>
        <v>3241</v>
      </c>
      <c r="C29" s="41" t="str">
        <f>'дод 3'!B112</f>
        <v>1090</v>
      </c>
      <c r="D29" s="21" t="str">
        <f>'дод 3'!C112</f>
        <v>Забезпечення діяльності інших закладів у сфері соціального захисту і соціального забезпечення</v>
      </c>
      <c r="E29" s="62">
        <v>1198395</v>
      </c>
      <c r="F29" s="62">
        <v>848927</v>
      </c>
      <c r="G29" s="62">
        <v>114300</v>
      </c>
      <c r="H29" s="62">
        <v>1170214.33</v>
      </c>
      <c r="I29" s="62">
        <v>848923.46</v>
      </c>
      <c r="J29" s="62">
        <v>93277.73</v>
      </c>
      <c r="K29" s="163">
        <f t="shared" si="8"/>
        <v>97.648465656148446</v>
      </c>
      <c r="L29" s="62">
        <f t="shared" si="21"/>
        <v>0</v>
      </c>
      <c r="M29" s="62"/>
      <c r="N29" s="62"/>
      <c r="O29" s="62"/>
      <c r="P29" s="62"/>
      <c r="Q29" s="62"/>
      <c r="R29" s="62">
        <f t="shared" si="22"/>
        <v>0</v>
      </c>
      <c r="S29" s="62"/>
      <c r="T29" s="62"/>
      <c r="U29" s="62"/>
      <c r="V29" s="62"/>
      <c r="W29" s="62"/>
      <c r="X29" s="163"/>
      <c r="Y29" s="62">
        <f t="shared" si="12"/>
        <v>1170214.33</v>
      </c>
      <c r="Z29" s="212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</row>
    <row r="30" spans="1:538" s="20" customFormat="1" ht="33.75" customHeight="1" x14ac:dyDescent="0.25">
      <c r="A30" s="40" t="s">
        <v>333</v>
      </c>
      <c r="B30" s="41" t="str">
        <f>'дод 3'!A113</f>
        <v>3242</v>
      </c>
      <c r="C30" s="41" t="str">
        <f>'дод 3'!B113</f>
        <v>1090</v>
      </c>
      <c r="D30" s="21" t="s">
        <v>479</v>
      </c>
      <c r="E30" s="62">
        <v>218310</v>
      </c>
      <c r="F30" s="62"/>
      <c r="G30" s="62"/>
      <c r="H30" s="62">
        <v>168835.63</v>
      </c>
      <c r="I30" s="62"/>
      <c r="J30" s="62"/>
      <c r="K30" s="163">
        <f t="shared" si="8"/>
        <v>77.337561266089509</v>
      </c>
      <c r="L30" s="62">
        <f t="shared" si="21"/>
        <v>0</v>
      </c>
      <c r="M30" s="62"/>
      <c r="N30" s="62"/>
      <c r="O30" s="62"/>
      <c r="P30" s="62"/>
      <c r="Q30" s="62"/>
      <c r="R30" s="62">
        <f t="shared" si="22"/>
        <v>0</v>
      </c>
      <c r="S30" s="62"/>
      <c r="T30" s="62"/>
      <c r="U30" s="62"/>
      <c r="V30" s="62"/>
      <c r="W30" s="62"/>
      <c r="X30" s="163"/>
      <c r="Y30" s="62">
        <f t="shared" si="12"/>
        <v>168835.63</v>
      </c>
      <c r="Z30" s="212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</row>
    <row r="31" spans="1:538" s="20" customFormat="1" ht="33.75" customHeight="1" x14ac:dyDescent="0.25">
      <c r="A31" s="40" t="s">
        <v>349</v>
      </c>
      <c r="B31" s="41" t="str">
        <f>'дод 3'!A117</f>
        <v>4060</v>
      </c>
      <c r="C31" s="41" t="str">
        <f>'дод 3'!B117</f>
        <v>0828</v>
      </c>
      <c r="D31" s="21" t="str">
        <f>'дод 3'!C117</f>
        <v>Забезпечення діяльності палаців i будинків культури, клубів, центрів дозвілля та iнших клубних закладів</v>
      </c>
      <c r="E31" s="62">
        <v>5102602</v>
      </c>
      <c r="F31" s="62">
        <v>1777715</v>
      </c>
      <c r="G31" s="62">
        <v>438400</v>
      </c>
      <c r="H31" s="62">
        <v>4569677.41</v>
      </c>
      <c r="I31" s="62">
        <v>1777640.25</v>
      </c>
      <c r="J31" s="62">
        <v>289227.48</v>
      </c>
      <c r="K31" s="163">
        <f t="shared" si="8"/>
        <v>89.555826811497354</v>
      </c>
      <c r="L31" s="62">
        <f t="shared" si="21"/>
        <v>767798</v>
      </c>
      <c r="M31" s="62">
        <v>767798</v>
      </c>
      <c r="N31" s="62"/>
      <c r="O31" s="62"/>
      <c r="P31" s="62"/>
      <c r="Q31" s="62">
        <v>767798</v>
      </c>
      <c r="R31" s="62">
        <f t="shared" si="22"/>
        <v>767798</v>
      </c>
      <c r="S31" s="62">
        <v>767798</v>
      </c>
      <c r="T31" s="62"/>
      <c r="U31" s="62"/>
      <c r="V31" s="62"/>
      <c r="W31" s="62">
        <v>767798</v>
      </c>
      <c r="X31" s="163">
        <f t="shared" si="11"/>
        <v>100</v>
      </c>
      <c r="Y31" s="62">
        <f t="shared" si="12"/>
        <v>5337475.41</v>
      </c>
      <c r="Z31" s="212"/>
      <c r="AA31" s="142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  <c r="TI31" s="23"/>
      <c r="TJ31" s="23"/>
      <c r="TK31" s="23"/>
      <c r="TL31" s="23"/>
      <c r="TM31" s="23"/>
      <c r="TN31" s="23"/>
      <c r="TO31" s="23"/>
      <c r="TP31" s="23"/>
      <c r="TQ31" s="23"/>
      <c r="TR31" s="23"/>
    </row>
    <row r="32" spans="1:538" s="20" customFormat="1" ht="30.75" customHeight="1" x14ac:dyDescent="0.25">
      <c r="A32" s="40" t="s">
        <v>330</v>
      </c>
      <c r="B32" s="41" t="str">
        <f>'дод 3'!A118</f>
        <v>4081</v>
      </c>
      <c r="C32" s="41" t="str">
        <f>'дод 3'!B118</f>
        <v>0829</v>
      </c>
      <c r="D32" s="21" t="str">
        <f>'дод 3'!C118</f>
        <v>Забезпечення діяльності інших закладів в галузі культури і мистецтва</v>
      </c>
      <c r="E32" s="62">
        <v>3904000</v>
      </c>
      <c r="F32" s="62">
        <v>1386500</v>
      </c>
      <c r="G32" s="62">
        <v>91200</v>
      </c>
      <c r="H32" s="62">
        <v>3435904.75</v>
      </c>
      <c r="I32" s="62">
        <v>1385613.22</v>
      </c>
      <c r="J32" s="62">
        <v>82632.789999999994</v>
      </c>
      <c r="K32" s="163">
        <f t="shared" si="8"/>
        <v>88.009855276639342</v>
      </c>
      <c r="L32" s="62">
        <f t="shared" si="21"/>
        <v>224000</v>
      </c>
      <c r="M32" s="62">
        <v>224000</v>
      </c>
      <c r="N32" s="62"/>
      <c r="O32" s="62"/>
      <c r="P32" s="62"/>
      <c r="Q32" s="62">
        <v>224000</v>
      </c>
      <c r="R32" s="62">
        <f t="shared" si="22"/>
        <v>212757.8</v>
      </c>
      <c r="S32" s="62">
        <v>208357.8</v>
      </c>
      <c r="T32" s="62">
        <v>4400</v>
      </c>
      <c r="U32" s="62"/>
      <c r="V32" s="62"/>
      <c r="W32" s="62">
        <v>208357.8</v>
      </c>
      <c r="X32" s="163">
        <f t="shared" si="11"/>
        <v>94.981160714285707</v>
      </c>
      <c r="Y32" s="62">
        <f t="shared" si="12"/>
        <v>3648662.55</v>
      </c>
      <c r="Z32" s="21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  <c r="TI32" s="23"/>
      <c r="TJ32" s="23"/>
      <c r="TK32" s="23"/>
      <c r="TL32" s="23"/>
      <c r="TM32" s="23"/>
      <c r="TN32" s="23"/>
      <c r="TO32" s="23"/>
      <c r="TP32" s="23"/>
      <c r="TQ32" s="23"/>
      <c r="TR32" s="23"/>
    </row>
    <row r="33" spans="1:538" s="20" customFormat="1" ht="25.5" customHeight="1" x14ac:dyDescent="0.25">
      <c r="A33" s="40" t="s">
        <v>331</v>
      </c>
      <c r="B33" s="41" t="str">
        <f>'дод 3'!A119</f>
        <v>4082</v>
      </c>
      <c r="C33" s="41" t="str">
        <f>'дод 3'!B119</f>
        <v>0829</v>
      </c>
      <c r="D33" s="21" t="str">
        <f>'дод 3'!C119</f>
        <v>Інші заходи в галузі культури і мистецтва</v>
      </c>
      <c r="E33" s="62">
        <v>446424</v>
      </c>
      <c r="F33" s="62"/>
      <c r="G33" s="62"/>
      <c r="H33" s="62">
        <v>258250.5</v>
      </c>
      <c r="I33" s="62"/>
      <c r="J33" s="62"/>
      <c r="K33" s="163">
        <f t="shared" si="8"/>
        <v>57.848704370732747</v>
      </c>
      <c r="L33" s="62">
        <f t="shared" si="21"/>
        <v>0</v>
      </c>
      <c r="M33" s="62"/>
      <c r="N33" s="62"/>
      <c r="O33" s="62"/>
      <c r="P33" s="62"/>
      <c r="Q33" s="62"/>
      <c r="R33" s="62">
        <f t="shared" si="22"/>
        <v>0</v>
      </c>
      <c r="S33" s="62"/>
      <c r="T33" s="62"/>
      <c r="U33" s="62"/>
      <c r="V33" s="62"/>
      <c r="W33" s="62"/>
      <c r="X33" s="163"/>
      <c r="Y33" s="62">
        <f t="shared" si="12"/>
        <v>258250.5</v>
      </c>
      <c r="Z33" s="212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  <c r="TI33" s="23"/>
      <c r="TJ33" s="23"/>
      <c r="TK33" s="23"/>
      <c r="TL33" s="23"/>
      <c r="TM33" s="23"/>
      <c r="TN33" s="23"/>
      <c r="TO33" s="23"/>
      <c r="TP33" s="23"/>
      <c r="TQ33" s="23"/>
      <c r="TR33" s="23"/>
    </row>
    <row r="34" spans="1:538" s="20" customFormat="1" ht="36.75" customHeight="1" x14ac:dyDescent="0.25">
      <c r="A34" s="49" t="s">
        <v>167</v>
      </c>
      <c r="B34" s="42" t="str">
        <f>'дод 3'!A121</f>
        <v>5011</v>
      </c>
      <c r="C34" s="42" t="str">
        <f>'дод 3'!B121</f>
        <v>0810</v>
      </c>
      <c r="D34" s="19" t="str">
        <f>'дод 3'!C121</f>
        <v>Проведення навчально-тренувальних зборів і змагань з олімпійських видів спорту</v>
      </c>
      <c r="E34" s="62">
        <v>306000</v>
      </c>
      <c r="F34" s="62"/>
      <c r="G34" s="62"/>
      <c r="H34" s="62">
        <v>210883.4</v>
      </c>
      <c r="I34" s="62"/>
      <c r="J34" s="62"/>
      <c r="K34" s="163">
        <f t="shared" si="8"/>
        <v>68.916143790849674</v>
      </c>
      <c r="L34" s="62">
        <f t="shared" si="21"/>
        <v>0</v>
      </c>
      <c r="M34" s="62"/>
      <c r="N34" s="62"/>
      <c r="O34" s="62"/>
      <c r="P34" s="62"/>
      <c r="Q34" s="62"/>
      <c r="R34" s="62">
        <f t="shared" si="22"/>
        <v>0</v>
      </c>
      <c r="S34" s="62"/>
      <c r="T34" s="62"/>
      <c r="U34" s="62"/>
      <c r="V34" s="62"/>
      <c r="W34" s="62"/>
      <c r="X34" s="163"/>
      <c r="Y34" s="62">
        <f t="shared" si="12"/>
        <v>210883.4</v>
      </c>
      <c r="Z34" s="212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  <c r="TH34" s="23"/>
      <c r="TI34" s="23"/>
      <c r="TJ34" s="23"/>
      <c r="TK34" s="23"/>
      <c r="TL34" s="23"/>
      <c r="TM34" s="23"/>
      <c r="TN34" s="23"/>
      <c r="TO34" s="23"/>
      <c r="TP34" s="23"/>
      <c r="TQ34" s="23"/>
      <c r="TR34" s="23"/>
    </row>
    <row r="35" spans="1:538" s="20" customFormat="1" ht="34.5" customHeight="1" x14ac:dyDescent="0.25">
      <c r="A35" s="49" t="s">
        <v>168</v>
      </c>
      <c r="B35" s="42" t="str">
        <f>'дод 3'!A122</f>
        <v>5012</v>
      </c>
      <c r="C35" s="42" t="str">
        <f>'дод 3'!B122</f>
        <v>0810</v>
      </c>
      <c r="D35" s="19" t="str">
        <f>'дод 3'!C122</f>
        <v>Проведення навчально-тренувальних зборів і змагань з неолімпійських видів спорту</v>
      </c>
      <c r="E35" s="62">
        <v>739400</v>
      </c>
      <c r="F35" s="62"/>
      <c r="G35" s="62"/>
      <c r="H35" s="62">
        <v>570185.16</v>
      </c>
      <c r="I35" s="62"/>
      <c r="J35" s="62"/>
      <c r="K35" s="163">
        <f t="shared" si="8"/>
        <v>77.114573978901817</v>
      </c>
      <c r="L35" s="62">
        <f t="shared" si="21"/>
        <v>0</v>
      </c>
      <c r="M35" s="62"/>
      <c r="N35" s="62"/>
      <c r="O35" s="62"/>
      <c r="P35" s="62"/>
      <c r="Q35" s="62"/>
      <c r="R35" s="62">
        <f t="shared" si="22"/>
        <v>0</v>
      </c>
      <c r="S35" s="62"/>
      <c r="T35" s="62"/>
      <c r="U35" s="62"/>
      <c r="V35" s="62"/>
      <c r="W35" s="62"/>
      <c r="X35" s="163"/>
      <c r="Y35" s="62">
        <f t="shared" si="12"/>
        <v>570185.16</v>
      </c>
      <c r="Z35" s="212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  <c r="TH35" s="23"/>
      <c r="TI35" s="23"/>
      <c r="TJ35" s="23"/>
      <c r="TK35" s="23"/>
      <c r="TL35" s="23"/>
      <c r="TM35" s="23"/>
      <c r="TN35" s="23"/>
      <c r="TO35" s="23"/>
      <c r="TP35" s="23"/>
      <c r="TQ35" s="23"/>
      <c r="TR35" s="23"/>
    </row>
    <row r="36" spans="1:538" s="20" customFormat="1" ht="39" customHeight="1" x14ac:dyDescent="0.25">
      <c r="A36" s="49" t="s">
        <v>169</v>
      </c>
      <c r="B36" s="42" t="str">
        <f>'дод 3'!A123</f>
        <v>5031</v>
      </c>
      <c r="C36" s="42" t="str">
        <f>'дод 3'!B123</f>
        <v>0810</v>
      </c>
      <c r="D36" s="19" t="str">
        <f>'дод 3'!C123</f>
        <v>Утримання та навчально-тренувальна робота комунальних дитячо-юнацьких спортивних шкіл</v>
      </c>
      <c r="E36" s="62">
        <v>13683310</v>
      </c>
      <c r="F36" s="62">
        <v>9874774</v>
      </c>
      <c r="G36" s="62">
        <v>689990</v>
      </c>
      <c r="H36" s="62">
        <v>13471713.960000001</v>
      </c>
      <c r="I36" s="62">
        <v>9869872.4100000001</v>
      </c>
      <c r="J36" s="62">
        <v>645015.14</v>
      </c>
      <c r="K36" s="163">
        <f t="shared" si="8"/>
        <v>98.453619482420564</v>
      </c>
      <c r="L36" s="62">
        <f t="shared" si="21"/>
        <v>295420</v>
      </c>
      <c r="M36" s="62">
        <v>295420</v>
      </c>
      <c r="N36" s="62"/>
      <c r="O36" s="62"/>
      <c r="P36" s="62"/>
      <c r="Q36" s="62">
        <v>295420</v>
      </c>
      <c r="R36" s="62">
        <f t="shared" si="22"/>
        <v>295399.96000000002</v>
      </c>
      <c r="S36" s="62">
        <v>295399.96000000002</v>
      </c>
      <c r="T36" s="62"/>
      <c r="U36" s="62"/>
      <c r="V36" s="62"/>
      <c r="W36" s="62">
        <v>295399.96000000002</v>
      </c>
      <c r="X36" s="163">
        <f t="shared" si="11"/>
        <v>99.993216437614251</v>
      </c>
      <c r="Y36" s="62">
        <f t="shared" si="12"/>
        <v>13767113.920000002</v>
      </c>
      <c r="Z36" s="212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  <c r="TH36" s="23"/>
      <c r="TI36" s="23"/>
      <c r="TJ36" s="23"/>
      <c r="TK36" s="23"/>
      <c r="TL36" s="23"/>
      <c r="TM36" s="23"/>
      <c r="TN36" s="23"/>
      <c r="TO36" s="23"/>
      <c r="TP36" s="23"/>
      <c r="TQ36" s="23"/>
      <c r="TR36" s="23"/>
    </row>
    <row r="37" spans="1:538" s="20" customFormat="1" ht="33.75" customHeight="1" x14ac:dyDescent="0.25">
      <c r="A37" s="49" t="s">
        <v>391</v>
      </c>
      <c r="B37" s="42" t="str">
        <f>'дод 3'!A124</f>
        <v>5032</v>
      </c>
      <c r="C37" s="42" t="str">
        <f>'дод 3'!B124</f>
        <v>0810</v>
      </c>
      <c r="D37" s="19" t="str">
        <f>'дод 3'!C124</f>
        <v>Фінансова підтримка дитячо-юнацьких спортивних шкіл фізкультурно-спортивних товариств</v>
      </c>
      <c r="E37" s="62">
        <v>11492630</v>
      </c>
      <c r="F37" s="62"/>
      <c r="G37" s="62"/>
      <c r="H37" s="62">
        <v>11367059.76</v>
      </c>
      <c r="I37" s="62"/>
      <c r="J37" s="62"/>
      <c r="K37" s="163">
        <f t="shared" si="8"/>
        <v>98.907384645638118</v>
      </c>
      <c r="L37" s="62">
        <f t="shared" si="21"/>
        <v>198000</v>
      </c>
      <c r="M37" s="62">
        <v>198000</v>
      </c>
      <c r="N37" s="62"/>
      <c r="O37" s="62"/>
      <c r="P37" s="62"/>
      <c r="Q37" s="62">
        <v>198000</v>
      </c>
      <c r="R37" s="62">
        <f t="shared" si="22"/>
        <v>197999.35999999999</v>
      </c>
      <c r="S37" s="62">
        <v>197999.35999999999</v>
      </c>
      <c r="T37" s="62"/>
      <c r="U37" s="62"/>
      <c r="V37" s="62"/>
      <c r="W37" s="62">
        <v>197999.35999999999</v>
      </c>
      <c r="X37" s="163">
        <f t="shared" si="11"/>
        <v>99.99967676767676</v>
      </c>
      <c r="Y37" s="62">
        <f t="shared" si="12"/>
        <v>11565059.119999999</v>
      </c>
      <c r="Z37" s="212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  <c r="TH37" s="23"/>
      <c r="TI37" s="23"/>
      <c r="TJ37" s="23"/>
      <c r="TK37" s="23"/>
      <c r="TL37" s="23"/>
      <c r="TM37" s="23"/>
      <c r="TN37" s="23"/>
      <c r="TO37" s="23"/>
      <c r="TP37" s="23"/>
      <c r="TQ37" s="23"/>
      <c r="TR37" s="23"/>
    </row>
    <row r="38" spans="1:538" s="20" customFormat="1" ht="48" customHeight="1" x14ac:dyDescent="0.25">
      <c r="A38" s="49" t="s">
        <v>170</v>
      </c>
      <c r="B38" s="42" t="str">
        <f>'дод 3'!A125</f>
        <v>5061</v>
      </c>
      <c r="C38" s="42" t="str">
        <f>'дод 3'!B125</f>
        <v>0810</v>
      </c>
      <c r="D38" s="19" t="str">
        <f>'дод 3'!C125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8" s="62">
        <v>4600120</v>
      </c>
      <c r="F38" s="62">
        <v>2435020</v>
      </c>
      <c r="G38" s="62">
        <v>320100</v>
      </c>
      <c r="H38" s="62">
        <v>4494606.63</v>
      </c>
      <c r="I38" s="62">
        <v>2427147.7000000002</v>
      </c>
      <c r="J38" s="62">
        <v>276490.92</v>
      </c>
      <c r="K38" s="163">
        <f t="shared" si="8"/>
        <v>97.706290922845483</v>
      </c>
      <c r="L38" s="62">
        <f t="shared" si="21"/>
        <v>1861120</v>
      </c>
      <c r="M38" s="62">
        <v>1682000</v>
      </c>
      <c r="N38" s="62">
        <v>179120</v>
      </c>
      <c r="O38" s="62">
        <v>91105</v>
      </c>
      <c r="P38" s="62">
        <v>51050</v>
      </c>
      <c r="Q38" s="62">
        <v>1682000</v>
      </c>
      <c r="R38" s="62">
        <f t="shared" si="22"/>
        <v>1803047.19</v>
      </c>
      <c r="S38" s="62">
        <v>1661200</v>
      </c>
      <c r="T38" s="62">
        <v>141847.19</v>
      </c>
      <c r="U38" s="62">
        <v>1826.63</v>
      </c>
      <c r="V38" s="62">
        <v>1204.77</v>
      </c>
      <c r="W38" s="62">
        <v>1661200</v>
      </c>
      <c r="X38" s="163">
        <f t="shared" si="11"/>
        <v>96.879684813445664</v>
      </c>
      <c r="Y38" s="62">
        <f t="shared" si="12"/>
        <v>6297653.8200000003</v>
      </c>
      <c r="Z38" s="212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  <c r="TH38" s="23"/>
      <c r="TI38" s="23"/>
      <c r="TJ38" s="23"/>
      <c r="TK38" s="23"/>
      <c r="TL38" s="23"/>
      <c r="TM38" s="23"/>
      <c r="TN38" s="23"/>
      <c r="TO38" s="23"/>
      <c r="TP38" s="23"/>
      <c r="TQ38" s="23"/>
      <c r="TR38" s="23"/>
    </row>
    <row r="39" spans="1:538" s="20" customFormat="1" ht="30.75" customHeight="1" x14ac:dyDescent="0.25">
      <c r="A39" s="49" t="s">
        <v>383</v>
      </c>
      <c r="B39" s="42" t="str">
        <f>'дод 3'!A126</f>
        <v>5062</v>
      </c>
      <c r="C39" s="42" t="str">
        <f>'дод 3'!B126</f>
        <v>0810</v>
      </c>
      <c r="D39" s="19" t="str">
        <f>'дод 3'!C126</f>
        <v>Підтримка спорту вищих досягнень та організацій, які здійснюють фізкультурно-спортивну діяльність в регіоні</v>
      </c>
      <c r="E39" s="62">
        <v>9766590</v>
      </c>
      <c r="F39" s="62"/>
      <c r="G39" s="62"/>
      <c r="H39" s="62">
        <v>8871868.7400000002</v>
      </c>
      <c r="I39" s="62"/>
      <c r="J39" s="62"/>
      <c r="K39" s="163">
        <f t="shared" si="8"/>
        <v>90.838959554972618</v>
      </c>
      <c r="L39" s="62">
        <f t="shared" si="21"/>
        <v>88450</v>
      </c>
      <c r="M39" s="62">
        <v>88450</v>
      </c>
      <c r="N39" s="62"/>
      <c r="O39" s="62"/>
      <c r="P39" s="62"/>
      <c r="Q39" s="62">
        <v>88450</v>
      </c>
      <c r="R39" s="62">
        <f t="shared" si="22"/>
        <v>88450</v>
      </c>
      <c r="S39" s="62">
        <v>88450</v>
      </c>
      <c r="T39" s="62"/>
      <c r="U39" s="62"/>
      <c r="V39" s="62"/>
      <c r="W39" s="62">
        <v>88450</v>
      </c>
      <c r="X39" s="163">
        <f t="shared" si="11"/>
        <v>100</v>
      </c>
      <c r="Y39" s="62">
        <f t="shared" si="12"/>
        <v>8960318.7400000002</v>
      </c>
      <c r="Z39" s="212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  <c r="TI39" s="23"/>
      <c r="TJ39" s="23"/>
      <c r="TK39" s="23"/>
      <c r="TL39" s="23"/>
      <c r="TM39" s="23"/>
      <c r="TN39" s="23"/>
      <c r="TO39" s="23"/>
      <c r="TP39" s="23"/>
      <c r="TQ39" s="23"/>
      <c r="TR39" s="23"/>
    </row>
    <row r="40" spans="1:538" s="20" customFormat="1" ht="39" customHeight="1" x14ac:dyDescent="0.25">
      <c r="A40" s="49" t="s">
        <v>481</v>
      </c>
      <c r="B40" s="42">
        <v>7325</v>
      </c>
      <c r="C40" s="144" t="s">
        <v>119</v>
      </c>
      <c r="D40" s="19" t="s">
        <v>393</v>
      </c>
      <c r="E40" s="62">
        <v>0</v>
      </c>
      <c r="F40" s="62"/>
      <c r="G40" s="62"/>
      <c r="H40" s="62"/>
      <c r="I40" s="62"/>
      <c r="J40" s="62"/>
      <c r="K40" s="163"/>
      <c r="L40" s="62">
        <f t="shared" si="21"/>
        <v>1400000</v>
      </c>
      <c r="M40" s="62">
        <v>1400000</v>
      </c>
      <c r="N40" s="62"/>
      <c r="O40" s="62"/>
      <c r="P40" s="62"/>
      <c r="Q40" s="62">
        <v>1400000</v>
      </c>
      <c r="R40" s="62">
        <f t="shared" si="22"/>
        <v>1381230.66</v>
      </c>
      <c r="S40" s="62">
        <v>1381230.66</v>
      </c>
      <c r="T40" s="62"/>
      <c r="U40" s="62"/>
      <c r="V40" s="62"/>
      <c r="W40" s="62">
        <v>1381230.66</v>
      </c>
      <c r="X40" s="163">
        <f t="shared" si="11"/>
        <v>98.659332857142857</v>
      </c>
      <c r="Y40" s="62">
        <f t="shared" si="12"/>
        <v>1381230.66</v>
      </c>
      <c r="Z40" s="212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  <c r="TI40" s="23"/>
      <c r="TJ40" s="23"/>
      <c r="TK40" s="23"/>
      <c r="TL40" s="23"/>
      <c r="TM40" s="23"/>
      <c r="TN40" s="23"/>
      <c r="TO40" s="23"/>
      <c r="TP40" s="23"/>
      <c r="TQ40" s="23"/>
      <c r="TR40" s="23"/>
    </row>
    <row r="41" spans="1:538" s="20" customFormat="1" x14ac:dyDescent="0.25">
      <c r="A41" s="49" t="s">
        <v>482</v>
      </c>
      <c r="B41" s="42">
        <v>7330</v>
      </c>
      <c r="C41" s="144" t="s">
        <v>119</v>
      </c>
      <c r="D41" s="19" t="s">
        <v>363</v>
      </c>
      <c r="E41" s="62">
        <v>0</v>
      </c>
      <c r="F41" s="62"/>
      <c r="G41" s="62"/>
      <c r="H41" s="62"/>
      <c r="I41" s="62"/>
      <c r="J41" s="62"/>
      <c r="K41" s="163"/>
      <c r="L41" s="62">
        <f t="shared" si="21"/>
        <v>1230200</v>
      </c>
      <c r="M41" s="62">
        <v>1230200</v>
      </c>
      <c r="N41" s="62"/>
      <c r="O41" s="62"/>
      <c r="P41" s="62"/>
      <c r="Q41" s="62">
        <v>1230200</v>
      </c>
      <c r="R41" s="62">
        <f t="shared" si="22"/>
        <v>1146168.3</v>
      </c>
      <c r="S41" s="62">
        <v>1146168.3</v>
      </c>
      <c r="T41" s="62"/>
      <c r="U41" s="62"/>
      <c r="V41" s="62"/>
      <c r="W41" s="62">
        <v>1146168.3</v>
      </c>
      <c r="X41" s="163">
        <f t="shared" si="11"/>
        <v>93.169265160136575</v>
      </c>
      <c r="Y41" s="62">
        <f t="shared" si="12"/>
        <v>1146168.3</v>
      </c>
      <c r="Z41" s="212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  <c r="TH41" s="23"/>
      <c r="TI41" s="23"/>
      <c r="TJ41" s="23"/>
      <c r="TK41" s="23"/>
      <c r="TL41" s="23"/>
      <c r="TM41" s="23"/>
      <c r="TN41" s="23"/>
      <c r="TO41" s="23"/>
      <c r="TP41" s="23"/>
      <c r="TQ41" s="23"/>
      <c r="TR41" s="23"/>
    </row>
    <row r="42" spans="1:538" s="20" customFormat="1" ht="24" customHeight="1" x14ac:dyDescent="0.25">
      <c r="A42" s="49" t="s">
        <v>171</v>
      </c>
      <c r="B42" s="42" t="str">
        <f>'дод 3'!A163</f>
        <v>7412</v>
      </c>
      <c r="C42" s="42" t="str">
        <f>'дод 3'!B163</f>
        <v>0451</v>
      </c>
      <c r="D42" s="19" t="str">
        <f>'дод 3'!C163</f>
        <v>Регулювання цін на послуги місцевого автотранспорту</v>
      </c>
      <c r="E42" s="62">
        <v>5333862</v>
      </c>
      <c r="F42" s="62"/>
      <c r="G42" s="62"/>
      <c r="H42" s="62">
        <v>5307642</v>
      </c>
      <c r="I42" s="62"/>
      <c r="J42" s="62"/>
      <c r="K42" s="163">
        <f t="shared" si="8"/>
        <v>99.508423727498013</v>
      </c>
      <c r="L42" s="62">
        <f t="shared" si="21"/>
        <v>0</v>
      </c>
      <c r="M42" s="62"/>
      <c r="N42" s="62"/>
      <c r="O42" s="62"/>
      <c r="P42" s="62"/>
      <c r="Q42" s="62"/>
      <c r="R42" s="62">
        <f t="shared" si="22"/>
        <v>0</v>
      </c>
      <c r="S42" s="62"/>
      <c r="T42" s="62"/>
      <c r="U42" s="62"/>
      <c r="V42" s="62"/>
      <c r="W42" s="62"/>
      <c r="X42" s="163"/>
      <c r="Y42" s="62">
        <f t="shared" si="12"/>
        <v>5307642</v>
      </c>
      <c r="Z42" s="21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</row>
    <row r="43" spans="1:538" s="20" customFormat="1" ht="24" customHeight="1" x14ac:dyDescent="0.25">
      <c r="A43" s="49" t="s">
        <v>420</v>
      </c>
      <c r="B43" s="42">
        <f>'дод 3'!A164</f>
        <v>7413</v>
      </c>
      <c r="C43" s="42" t="str">
        <f>'дод 3'!B164</f>
        <v>0451</v>
      </c>
      <c r="D43" s="109" t="str">
        <f>'дод 3'!C164</f>
        <v>Інші заходи у сфері автотранспорту</v>
      </c>
      <c r="E43" s="62">
        <v>8837800</v>
      </c>
      <c r="F43" s="62"/>
      <c r="G43" s="62"/>
      <c r="H43" s="62">
        <v>8837800</v>
      </c>
      <c r="I43" s="62"/>
      <c r="J43" s="62"/>
      <c r="K43" s="163">
        <f t="shared" si="8"/>
        <v>100</v>
      </c>
      <c r="L43" s="62">
        <f t="shared" si="21"/>
        <v>0</v>
      </c>
      <c r="M43" s="62"/>
      <c r="N43" s="62"/>
      <c r="O43" s="62"/>
      <c r="P43" s="62"/>
      <c r="Q43" s="62"/>
      <c r="R43" s="62">
        <f t="shared" si="22"/>
        <v>0</v>
      </c>
      <c r="S43" s="62"/>
      <c r="T43" s="62"/>
      <c r="U43" s="62"/>
      <c r="V43" s="62"/>
      <c r="W43" s="62"/>
      <c r="X43" s="163"/>
      <c r="Y43" s="62">
        <f t="shared" si="12"/>
        <v>8837800</v>
      </c>
      <c r="Z43" s="212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  <c r="TI43" s="23"/>
      <c r="TJ43" s="23"/>
      <c r="TK43" s="23"/>
      <c r="TL43" s="23"/>
      <c r="TM43" s="23"/>
      <c r="TN43" s="23"/>
      <c r="TO43" s="23"/>
      <c r="TP43" s="23"/>
      <c r="TQ43" s="23"/>
      <c r="TR43" s="23"/>
    </row>
    <row r="44" spans="1:538" s="20" customFormat="1" ht="24" customHeight="1" x14ac:dyDescent="0.25">
      <c r="A44" s="49" t="s">
        <v>421</v>
      </c>
      <c r="B44" s="42">
        <f>'дод 3'!A165</f>
        <v>7426</v>
      </c>
      <c r="C44" s="49" t="s">
        <v>480</v>
      </c>
      <c r="D44" s="109" t="str">
        <f>'дод 3'!C165</f>
        <v>Інші заходи у сфері електротранспорту</v>
      </c>
      <c r="E44" s="62">
        <v>35646438</v>
      </c>
      <c r="F44" s="62"/>
      <c r="G44" s="62"/>
      <c r="H44" s="62">
        <v>35646438</v>
      </c>
      <c r="I44" s="62"/>
      <c r="J44" s="62"/>
      <c r="K44" s="163">
        <f t="shared" si="8"/>
        <v>100</v>
      </c>
      <c r="L44" s="62">
        <f t="shared" si="21"/>
        <v>0</v>
      </c>
      <c r="M44" s="62"/>
      <c r="N44" s="62"/>
      <c r="O44" s="62"/>
      <c r="P44" s="62"/>
      <c r="Q44" s="62"/>
      <c r="R44" s="62">
        <f t="shared" si="22"/>
        <v>0</v>
      </c>
      <c r="S44" s="62"/>
      <c r="T44" s="62"/>
      <c r="U44" s="62"/>
      <c r="V44" s="62"/>
      <c r="W44" s="62"/>
      <c r="X44" s="163"/>
      <c r="Y44" s="62">
        <f t="shared" si="12"/>
        <v>35646438</v>
      </c>
      <c r="Z44" s="212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  <c r="TH44" s="23"/>
      <c r="TI44" s="23"/>
      <c r="TJ44" s="23"/>
      <c r="TK44" s="23"/>
      <c r="TL44" s="23"/>
      <c r="TM44" s="23"/>
      <c r="TN44" s="23"/>
      <c r="TO44" s="23"/>
      <c r="TP44" s="23"/>
      <c r="TQ44" s="23"/>
      <c r="TR44" s="23"/>
    </row>
    <row r="45" spans="1:538" s="20" customFormat="1" ht="30" customHeight="1" x14ac:dyDescent="0.25">
      <c r="A45" s="49" t="s">
        <v>254</v>
      </c>
      <c r="B45" s="42" t="str">
        <f>'дод 3'!A170</f>
        <v>7530</v>
      </c>
      <c r="C45" s="42" t="str">
        <f>'дод 3'!B170</f>
        <v>0460</v>
      </c>
      <c r="D45" s="19" t="s">
        <v>255</v>
      </c>
      <c r="E45" s="62">
        <v>7372370</v>
      </c>
      <c r="F45" s="62"/>
      <c r="G45" s="62"/>
      <c r="H45" s="62">
        <v>6611352.0099999998</v>
      </c>
      <c r="I45" s="62"/>
      <c r="J45" s="62"/>
      <c r="K45" s="163">
        <f t="shared" si="8"/>
        <v>89.677430866871845</v>
      </c>
      <c r="L45" s="62">
        <f t="shared" si="21"/>
        <v>431000</v>
      </c>
      <c r="M45" s="62">
        <v>431000</v>
      </c>
      <c r="N45" s="62"/>
      <c r="O45" s="62"/>
      <c r="P45" s="62"/>
      <c r="Q45" s="62">
        <v>431000</v>
      </c>
      <c r="R45" s="62">
        <f t="shared" si="22"/>
        <v>80999</v>
      </c>
      <c r="S45" s="62">
        <v>80999</v>
      </c>
      <c r="T45" s="62"/>
      <c r="U45" s="62"/>
      <c r="V45" s="62"/>
      <c r="W45" s="62">
        <v>80999</v>
      </c>
      <c r="X45" s="163">
        <f t="shared" si="11"/>
        <v>18.793271461716937</v>
      </c>
      <c r="Y45" s="62">
        <f t="shared" si="12"/>
        <v>6692351.0099999998</v>
      </c>
      <c r="Z45" s="213">
        <v>13</v>
      </c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  <c r="TH45" s="23"/>
      <c r="TI45" s="23"/>
      <c r="TJ45" s="23"/>
      <c r="TK45" s="23"/>
      <c r="TL45" s="23"/>
      <c r="TM45" s="23"/>
      <c r="TN45" s="23"/>
      <c r="TO45" s="23"/>
      <c r="TP45" s="23"/>
      <c r="TQ45" s="23"/>
      <c r="TR45" s="23"/>
    </row>
    <row r="46" spans="1:538" s="20" customFormat="1" ht="20.25" customHeight="1" x14ac:dyDescent="0.25">
      <c r="A46" s="49" t="s">
        <v>172</v>
      </c>
      <c r="B46" s="42" t="str">
        <f>'дод 3'!A173</f>
        <v>7610</v>
      </c>
      <c r="C46" s="42" t="str">
        <f>'дод 3'!B173</f>
        <v>0411</v>
      </c>
      <c r="D46" s="19" t="str">
        <f>'дод 3'!C173</f>
        <v>Сприяння розвитку малого та середнього підприємництва</v>
      </c>
      <c r="E46" s="62">
        <v>155000</v>
      </c>
      <c r="F46" s="62"/>
      <c r="G46" s="62"/>
      <c r="H46" s="62">
        <v>60300</v>
      </c>
      <c r="I46" s="62"/>
      <c r="J46" s="62"/>
      <c r="K46" s="163">
        <f t="shared" si="8"/>
        <v>38.903225806451616</v>
      </c>
      <c r="L46" s="62">
        <f t="shared" si="21"/>
        <v>0</v>
      </c>
      <c r="M46" s="62"/>
      <c r="N46" s="62"/>
      <c r="O46" s="62"/>
      <c r="P46" s="62"/>
      <c r="Q46" s="62"/>
      <c r="R46" s="62">
        <f t="shared" si="22"/>
        <v>0</v>
      </c>
      <c r="S46" s="62"/>
      <c r="T46" s="62"/>
      <c r="U46" s="62"/>
      <c r="V46" s="62"/>
      <c r="W46" s="62"/>
      <c r="X46" s="163"/>
      <c r="Y46" s="62">
        <f t="shared" si="12"/>
        <v>60300</v>
      </c>
      <c r="Z46" s="21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  <c r="TH46" s="23"/>
      <c r="TI46" s="23"/>
      <c r="TJ46" s="23"/>
      <c r="TK46" s="23"/>
      <c r="TL46" s="23"/>
      <c r="TM46" s="23"/>
      <c r="TN46" s="23"/>
      <c r="TO46" s="23"/>
      <c r="TP46" s="23"/>
      <c r="TQ46" s="23"/>
      <c r="TR46" s="23"/>
    </row>
    <row r="47" spans="1:538" s="20" customFormat="1" ht="23.25" customHeight="1" x14ac:dyDescent="0.25">
      <c r="A47" s="49" t="s">
        <v>173</v>
      </c>
      <c r="B47" s="42" t="str">
        <f>'дод 3'!A178</f>
        <v>7670</v>
      </c>
      <c r="C47" s="42" t="str">
        <f>'дод 3'!B178</f>
        <v>0490</v>
      </c>
      <c r="D47" s="19" t="str">
        <f>'дод 3'!C178</f>
        <v>Внески до статутного капіталу суб’єктів господарювання</v>
      </c>
      <c r="E47" s="62">
        <v>0</v>
      </c>
      <c r="F47" s="62"/>
      <c r="G47" s="62"/>
      <c r="H47" s="62"/>
      <c r="I47" s="62"/>
      <c r="J47" s="62"/>
      <c r="K47" s="163"/>
      <c r="L47" s="62">
        <f t="shared" si="21"/>
        <v>9922000</v>
      </c>
      <c r="M47" s="62">
        <v>9922000</v>
      </c>
      <c r="N47" s="62"/>
      <c r="O47" s="62"/>
      <c r="P47" s="62"/>
      <c r="Q47" s="62">
        <v>9922000</v>
      </c>
      <c r="R47" s="62">
        <f t="shared" si="22"/>
        <v>9037606.1600000001</v>
      </c>
      <c r="S47" s="62">
        <v>9037606.1600000001</v>
      </c>
      <c r="T47" s="62"/>
      <c r="U47" s="62"/>
      <c r="V47" s="62"/>
      <c r="W47" s="62">
        <v>9037606.1600000001</v>
      </c>
      <c r="X47" s="163">
        <f t="shared" si="11"/>
        <v>91.086536585365849</v>
      </c>
      <c r="Y47" s="62">
        <f t="shared" si="12"/>
        <v>9037606.1600000001</v>
      </c>
      <c r="Z47" s="21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  <c r="TH47" s="23"/>
      <c r="TI47" s="23"/>
      <c r="TJ47" s="23"/>
      <c r="TK47" s="23"/>
      <c r="TL47" s="23"/>
      <c r="TM47" s="23"/>
      <c r="TN47" s="23"/>
      <c r="TO47" s="23"/>
      <c r="TP47" s="23"/>
      <c r="TQ47" s="23"/>
      <c r="TR47" s="23"/>
    </row>
    <row r="48" spans="1:538" s="20" customFormat="1" ht="36.75" customHeight="1" x14ac:dyDescent="0.25">
      <c r="A48" s="49" t="s">
        <v>268</v>
      </c>
      <c r="B48" s="42" t="str">
        <f>'дод 3'!A179</f>
        <v>7680</v>
      </c>
      <c r="C48" s="42" t="str">
        <f>'дод 3'!B179</f>
        <v>0490</v>
      </c>
      <c r="D48" s="19" t="str">
        <f>'дод 3'!C179</f>
        <v>Членські внески до асоціацій органів місцевого самоврядування</v>
      </c>
      <c r="E48" s="62">
        <v>209784</v>
      </c>
      <c r="F48" s="62"/>
      <c r="G48" s="62"/>
      <c r="H48" s="62">
        <v>209783.6</v>
      </c>
      <c r="I48" s="62"/>
      <c r="J48" s="62"/>
      <c r="K48" s="163">
        <f t="shared" si="8"/>
        <v>99.999809327689434</v>
      </c>
      <c r="L48" s="62">
        <f t="shared" si="21"/>
        <v>0</v>
      </c>
      <c r="M48" s="62"/>
      <c r="N48" s="62"/>
      <c r="O48" s="62"/>
      <c r="P48" s="62"/>
      <c r="Q48" s="62"/>
      <c r="R48" s="62">
        <f t="shared" si="22"/>
        <v>0</v>
      </c>
      <c r="S48" s="62"/>
      <c r="T48" s="62"/>
      <c r="U48" s="62"/>
      <c r="V48" s="62"/>
      <c r="W48" s="62"/>
      <c r="X48" s="163"/>
      <c r="Y48" s="62">
        <f t="shared" si="12"/>
        <v>209783.6</v>
      </c>
      <c r="Z48" s="21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  <c r="TH48" s="23"/>
      <c r="TI48" s="23"/>
      <c r="TJ48" s="23"/>
      <c r="TK48" s="23"/>
      <c r="TL48" s="23"/>
      <c r="TM48" s="23"/>
      <c r="TN48" s="23"/>
      <c r="TO48" s="23"/>
      <c r="TP48" s="23"/>
      <c r="TQ48" s="23"/>
      <c r="TR48" s="23"/>
    </row>
    <row r="49" spans="1:538" s="20" customFormat="1" ht="98.25" customHeight="1" x14ac:dyDescent="0.25">
      <c r="A49" s="49" t="s">
        <v>328</v>
      </c>
      <c r="B49" s="42" t="str">
        <f>'дод 3'!A180</f>
        <v>7691</v>
      </c>
      <c r="C49" s="42" t="str">
        <f>'дод 3'!B180</f>
        <v>0490</v>
      </c>
      <c r="D49" s="19" t="str">
        <f>'дод 3'!C180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49" s="62">
        <v>0</v>
      </c>
      <c r="F49" s="62"/>
      <c r="G49" s="62"/>
      <c r="H49" s="62"/>
      <c r="I49" s="62"/>
      <c r="J49" s="62"/>
      <c r="K49" s="163"/>
      <c r="L49" s="62">
        <f t="shared" si="21"/>
        <v>68223.199999999997</v>
      </c>
      <c r="M49" s="62"/>
      <c r="N49" s="62">
        <v>68223.199999999997</v>
      </c>
      <c r="O49" s="62"/>
      <c r="P49" s="62"/>
      <c r="Q49" s="62"/>
      <c r="R49" s="62">
        <f t="shared" si="22"/>
        <v>6945.22</v>
      </c>
      <c r="S49" s="62"/>
      <c r="T49" s="62">
        <v>6945.22</v>
      </c>
      <c r="U49" s="62"/>
      <c r="V49" s="62"/>
      <c r="W49" s="62"/>
      <c r="X49" s="163">
        <f t="shared" si="11"/>
        <v>10.180143997936186</v>
      </c>
      <c r="Y49" s="62">
        <f t="shared" si="12"/>
        <v>6945.22</v>
      </c>
      <c r="Z49" s="21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  <c r="TH49" s="23"/>
      <c r="TI49" s="23"/>
      <c r="TJ49" s="23"/>
      <c r="TK49" s="23"/>
      <c r="TL49" s="23"/>
      <c r="TM49" s="23"/>
      <c r="TN49" s="23"/>
      <c r="TO49" s="23"/>
      <c r="TP49" s="23"/>
      <c r="TQ49" s="23"/>
      <c r="TR49" s="23"/>
    </row>
    <row r="50" spans="1:538" s="20" customFormat="1" ht="23.25" customHeight="1" x14ac:dyDescent="0.25">
      <c r="A50" s="49" t="s">
        <v>261</v>
      </c>
      <c r="B50" s="42" t="str">
        <f>'дод 3'!A181</f>
        <v>7693</v>
      </c>
      <c r="C50" s="42" t="str">
        <f>'дод 3'!B181</f>
        <v>0490</v>
      </c>
      <c r="D50" s="19" t="str">
        <f>'дод 3'!C181</f>
        <v>Інші заходи, пов'язані з економічною діяльністю</v>
      </c>
      <c r="E50" s="62">
        <v>1188465</v>
      </c>
      <c r="F50" s="62"/>
      <c r="G50" s="62"/>
      <c r="H50" s="62">
        <v>742800.54</v>
      </c>
      <c r="I50" s="62"/>
      <c r="J50" s="62"/>
      <c r="K50" s="163">
        <f t="shared" si="8"/>
        <v>62.500834269414753</v>
      </c>
      <c r="L50" s="62">
        <f t="shared" si="21"/>
        <v>0</v>
      </c>
      <c r="M50" s="62"/>
      <c r="N50" s="62"/>
      <c r="O50" s="62"/>
      <c r="P50" s="62"/>
      <c r="Q50" s="62"/>
      <c r="R50" s="62">
        <f t="shared" si="22"/>
        <v>0</v>
      </c>
      <c r="S50" s="62"/>
      <c r="T50" s="62"/>
      <c r="U50" s="62"/>
      <c r="V50" s="62"/>
      <c r="W50" s="62"/>
      <c r="X50" s="163"/>
      <c r="Y50" s="62">
        <f t="shared" si="12"/>
        <v>742800.54</v>
      </c>
      <c r="Z50" s="21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  <c r="TH50" s="23"/>
      <c r="TI50" s="23"/>
      <c r="TJ50" s="23"/>
      <c r="TK50" s="23"/>
      <c r="TL50" s="23"/>
      <c r="TM50" s="23"/>
      <c r="TN50" s="23"/>
      <c r="TO50" s="23"/>
      <c r="TP50" s="23"/>
      <c r="TQ50" s="23"/>
      <c r="TR50" s="23"/>
    </row>
    <row r="51" spans="1:538" s="20" customFormat="1" ht="34.5" customHeight="1" x14ac:dyDescent="0.25">
      <c r="A51" s="49" t="s">
        <v>174</v>
      </c>
      <c r="B51" s="42" t="str">
        <f>'дод 3'!A188</f>
        <v>8110</v>
      </c>
      <c r="C51" s="42" t="str">
        <f>'дод 3'!B188</f>
        <v>0320</v>
      </c>
      <c r="D51" s="19" t="str">
        <f>'дод 3'!C188</f>
        <v>Заходи із запобігання та ліквідації надзвичайних ситуацій та наслідків стихійного лиха</v>
      </c>
      <c r="E51" s="62">
        <v>584500</v>
      </c>
      <c r="F51" s="62"/>
      <c r="G51" s="62">
        <v>7500</v>
      </c>
      <c r="H51" s="62">
        <v>473626.57</v>
      </c>
      <c r="I51" s="62"/>
      <c r="J51" s="62">
        <v>1861.69</v>
      </c>
      <c r="K51" s="163">
        <f t="shared" si="8"/>
        <v>81.031064157399484</v>
      </c>
      <c r="L51" s="62">
        <f t="shared" si="21"/>
        <v>2299600</v>
      </c>
      <c r="M51" s="62">
        <v>2299600</v>
      </c>
      <c r="N51" s="62"/>
      <c r="O51" s="62"/>
      <c r="P51" s="62"/>
      <c r="Q51" s="62">
        <v>2299600</v>
      </c>
      <c r="R51" s="62">
        <f t="shared" si="22"/>
        <v>862673.59</v>
      </c>
      <c r="S51" s="62">
        <v>862673.59</v>
      </c>
      <c r="T51" s="62"/>
      <c r="U51" s="62"/>
      <c r="V51" s="62"/>
      <c r="W51" s="62">
        <v>862673.59</v>
      </c>
      <c r="X51" s="163">
        <f t="shared" si="11"/>
        <v>37.514071577665682</v>
      </c>
      <c r="Y51" s="62">
        <f t="shared" si="12"/>
        <v>1336300.1599999999</v>
      </c>
      <c r="Z51" s="21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  <c r="TI51" s="23"/>
      <c r="TJ51" s="23"/>
      <c r="TK51" s="23"/>
      <c r="TL51" s="23"/>
      <c r="TM51" s="23"/>
      <c r="TN51" s="23"/>
      <c r="TO51" s="23"/>
      <c r="TP51" s="23"/>
      <c r="TQ51" s="23"/>
      <c r="TR51" s="23"/>
    </row>
    <row r="52" spans="1:538" s="20" customFormat="1" ht="30" x14ac:dyDescent="0.25">
      <c r="A52" s="49" t="s">
        <v>244</v>
      </c>
      <c r="B52" s="42" t="str">
        <f>'дод 3'!A189</f>
        <v>8120</v>
      </c>
      <c r="C52" s="42" t="str">
        <f>'дод 3'!B189</f>
        <v>0320</v>
      </c>
      <c r="D52" s="19" t="str">
        <f>'дод 3'!C189</f>
        <v>Заходи з організації рятування на водах, у т.ч. за рахунок:</v>
      </c>
      <c r="E52" s="62">
        <v>2042890</v>
      </c>
      <c r="F52" s="62">
        <v>1552920</v>
      </c>
      <c r="G52" s="62">
        <v>76180</v>
      </c>
      <c r="H52" s="62">
        <v>2036288.42</v>
      </c>
      <c r="I52" s="62">
        <v>1552899.98</v>
      </c>
      <c r="J52" s="62">
        <v>74784.58</v>
      </c>
      <c r="K52" s="163">
        <f t="shared" si="8"/>
        <v>99.676850931768229</v>
      </c>
      <c r="L52" s="62">
        <f t="shared" si="21"/>
        <v>5500</v>
      </c>
      <c r="M52" s="62"/>
      <c r="N52" s="62">
        <v>5500</v>
      </c>
      <c r="O52" s="62"/>
      <c r="P52" s="62">
        <v>1400</v>
      </c>
      <c r="Q52" s="62"/>
      <c r="R52" s="62">
        <f t="shared" si="22"/>
        <v>38205.4</v>
      </c>
      <c r="S52" s="62"/>
      <c r="T52" s="62">
        <v>38205.4</v>
      </c>
      <c r="U52" s="62">
        <v>15000</v>
      </c>
      <c r="V52" s="62">
        <v>252.05</v>
      </c>
      <c r="W52" s="62"/>
      <c r="X52" s="163">
        <f t="shared" si="11"/>
        <v>694.64363636363635</v>
      </c>
      <c r="Y52" s="62">
        <f t="shared" si="12"/>
        <v>2074493.8199999998</v>
      </c>
      <c r="Z52" s="21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  <c r="TH52" s="23"/>
      <c r="TI52" s="23"/>
      <c r="TJ52" s="23"/>
      <c r="TK52" s="23"/>
      <c r="TL52" s="23"/>
      <c r="TM52" s="23"/>
      <c r="TN52" s="23"/>
      <c r="TO52" s="23"/>
      <c r="TP52" s="23"/>
      <c r="TQ52" s="23"/>
      <c r="TR52" s="23"/>
    </row>
    <row r="53" spans="1:538" s="24" customFormat="1" ht="51.75" customHeight="1" x14ac:dyDescent="0.25">
      <c r="A53" s="119"/>
      <c r="B53" s="120"/>
      <c r="C53" s="120"/>
      <c r="D53" s="121" t="str">
        <f>'дод 3'!C190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3" s="122">
        <v>443550</v>
      </c>
      <c r="F53" s="122">
        <v>336750</v>
      </c>
      <c r="G53" s="122"/>
      <c r="H53" s="122">
        <v>443550</v>
      </c>
      <c r="I53" s="122">
        <v>336750</v>
      </c>
      <c r="J53" s="122"/>
      <c r="K53" s="164">
        <f t="shared" si="8"/>
        <v>100</v>
      </c>
      <c r="L53" s="122">
        <f t="shared" si="21"/>
        <v>0</v>
      </c>
      <c r="M53" s="122"/>
      <c r="N53" s="122"/>
      <c r="O53" s="122"/>
      <c r="P53" s="122"/>
      <c r="Q53" s="122"/>
      <c r="R53" s="122">
        <f t="shared" si="22"/>
        <v>0</v>
      </c>
      <c r="S53" s="122"/>
      <c r="T53" s="122"/>
      <c r="U53" s="122"/>
      <c r="V53" s="122"/>
      <c r="W53" s="122"/>
      <c r="X53" s="164"/>
      <c r="Y53" s="122">
        <f t="shared" si="12"/>
        <v>443550</v>
      </c>
      <c r="Z53" s="21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  <c r="IW53" s="33"/>
      <c r="IX53" s="33"/>
      <c r="IY53" s="33"/>
      <c r="IZ53" s="33"/>
      <c r="JA53" s="33"/>
      <c r="JB53" s="33"/>
      <c r="JC53" s="33"/>
      <c r="JD53" s="33"/>
      <c r="JE53" s="33"/>
      <c r="JF53" s="33"/>
      <c r="JG53" s="33"/>
      <c r="JH53" s="33"/>
      <c r="JI53" s="33"/>
      <c r="JJ53" s="33"/>
      <c r="JK53" s="33"/>
      <c r="JL53" s="33"/>
      <c r="JM53" s="33"/>
      <c r="JN53" s="33"/>
      <c r="JO53" s="33"/>
      <c r="JP53" s="33"/>
      <c r="JQ53" s="33"/>
      <c r="JR53" s="33"/>
      <c r="JS53" s="33"/>
      <c r="JT53" s="33"/>
      <c r="JU53" s="33"/>
      <c r="JV53" s="33"/>
      <c r="JW53" s="33"/>
      <c r="JX53" s="33"/>
      <c r="JY53" s="33"/>
      <c r="JZ53" s="33"/>
      <c r="KA53" s="33"/>
      <c r="KB53" s="33"/>
      <c r="KC53" s="33"/>
      <c r="KD53" s="33"/>
      <c r="KE53" s="33"/>
      <c r="KF53" s="33"/>
      <c r="KG53" s="33"/>
      <c r="KH53" s="33"/>
      <c r="KI53" s="33"/>
      <c r="KJ53" s="33"/>
      <c r="KK53" s="33"/>
      <c r="KL53" s="33"/>
      <c r="KM53" s="33"/>
      <c r="KN53" s="33"/>
      <c r="KO53" s="33"/>
      <c r="KP53" s="33"/>
      <c r="KQ53" s="33"/>
      <c r="KR53" s="33"/>
      <c r="KS53" s="33"/>
      <c r="KT53" s="33"/>
      <c r="KU53" s="33"/>
      <c r="KV53" s="33"/>
      <c r="KW53" s="33"/>
      <c r="KX53" s="33"/>
      <c r="KY53" s="33"/>
      <c r="KZ53" s="33"/>
      <c r="LA53" s="33"/>
      <c r="LB53" s="33"/>
      <c r="LC53" s="33"/>
      <c r="LD53" s="33"/>
      <c r="LE53" s="33"/>
      <c r="LF53" s="33"/>
      <c r="LG53" s="33"/>
      <c r="LH53" s="33"/>
      <c r="LI53" s="33"/>
      <c r="LJ53" s="33"/>
      <c r="LK53" s="33"/>
      <c r="LL53" s="33"/>
      <c r="LM53" s="33"/>
      <c r="LN53" s="33"/>
      <c r="LO53" s="33"/>
      <c r="LP53" s="33"/>
      <c r="LQ53" s="33"/>
      <c r="LR53" s="33"/>
      <c r="LS53" s="33"/>
      <c r="LT53" s="33"/>
      <c r="LU53" s="33"/>
      <c r="LV53" s="33"/>
      <c r="LW53" s="33"/>
      <c r="LX53" s="33"/>
      <c r="LY53" s="33"/>
      <c r="LZ53" s="33"/>
      <c r="MA53" s="33"/>
      <c r="MB53" s="33"/>
      <c r="MC53" s="33"/>
      <c r="MD53" s="33"/>
      <c r="ME53" s="33"/>
      <c r="MF53" s="33"/>
      <c r="MG53" s="33"/>
      <c r="MH53" s="33"/>
      <c r="MI53" s="33"/>
      <c r="MJ53" s="33"/>
      <c r="MK53" s="33"/>
      <c r="ML53" s="33"/>
      <c r="MM53" s="33"/>
      <c r="MN53" s="33"/>
      <c r="MO53" s="33"/>
      <c r="MP53" s="33"/>
      <c r="MQ53" s="33"/>
      <c r="MR53" s="33"/>
      <c r="MS53" s="33"/>
      <c r="MT53" s="33"/>
      <c r="MU53" s="33"/>
      <c r="MV53" s="33"/>
      <c r="MW53" s="33"/>
      <c r="MX53" s="33"/>
      <c r="MY53" s="33"/>
      <c r="MZ53" s="33"/>
      <c r="NA53" s="33"/>
      <c r="NB53" s="33"/>
      <c r="NC53" s="33"/>
      <c r="ND53" s="33"/>
      <c r="NE53" s="33"/>
      <c r="NF53" s="33"/>
      <c r="NG53" s="33"/>
      <c r="NH53" s="33"/>
      <c r="NI53" s="33"/>
      <c r="NJ53" s="33"/>
      <c r="NK53" s="33"/>
      <c r="NL53" s="33"/>
      <c r="NM53" s="33"/>
      <c r="NN53" s="33"/>
      <c r="NO53" s="33"/>
      <c r="NP53" s="33"/>
      <c r="NQ53" s="33"/>
      <c r="NR53" s="33"/>
      <c r="NS53" s="33"/>
      <c r="NT53" s="33"/>
      <c r="NU53" s="33"/>
      <c r="NV53" s="33"/>
      <c r="NW53" s="33"/>
      <c r="NX53" s="33"/>
      <c r="NY53" s="33"/>
      <c r="NZ53" s="33"/>
      <c r="OA53" s="33"/>
      <c r="OB53" s="33"/>
      <c r="OC53" s="33"/>
      <c r="OD53" s="33"/>
      <c r="OE53" s="33"/>
      <c r="OF53" s="33"/>
      <c r="OG53" s="33"/>
      <c r="OH53" s="33"/>
      <c r="OI53" s="33"/>
      <c r="OJ53" s="33"/>
      <c r="OK53" s="33"/>
      <c r="OL53" s="33"/>
      <c r="OM53" s="33"/>
      <c r="ON53" s="33"/>
      <c r="OO53" s="33"/>
      <c r="OP53" s="33"/>
      <c r="OQ53" s="33"/>
      <c r="OR53" s="33"/>
      <c r="OS53" s="33"/>
      <c r="OT53" s="33"/>
      <c r="OU53" s="33"/>
      <c r="OV53" s="33"/>
      <c r="OW53" s="33"/>
      <c r="OX53" s="33"/>
      <c r="OY53" s="33"/>
      <c r="OZ53" s="33"/>
      <c r="PA53" s="33"/>
      <c r="PB53" s="33"/>
      <c r="PC53" s="33"/>
      <c r="PD53" s="33"/>
      <c r="PE53" s="33"/>
      <c r="PF53" s="33"/>
      <c r="PG53" s="33"/>
      <c r="PH53" s="33"/>
      <c r="PI53" s="33"/>
      <c r="PJ53" s="33"/>
      <c r="PK53" s="33"/>
      <c r="PL53" s="33"/>
      <c r="PM53" s="33"/>
      <c r="PN53" s="33"/>
      <c r="PO53" s="33"/>
      <c r="PP53" s="33"/>
      <c r="PQ53" s="33"/>
      <c r="PR53" s="33"/>
      <c r="PS53" s="33"/>
      <c r="PT53" s="33"/>
      <c r="PU53" s="33"/>
      <c r="PV53" s="33"/>
      <c r="PW53" s="33"/>
      <c r="PX53" s="33"/>
      <c r="PY53" s="33"/>
      <c r="PZ53" s="33"/>
      <c r="QA53" s="33"/>
      <c r="QB53" s="33"/>
      <c r="QC53" s="33"/>
      <c r="QD53" s="33"/>
      <c r="QE53" s="33"/>
      <c r="QF53" s="33"/>
      <c r="QG53" s="33"/>
      <c r="QH53" s="33"/>
      <c r="QI53" s="33"/>
      <c r="QJ53" s="33"/>
      <c r="QK53" s="33"/>
      <c r="QL53" s="33"/>
      <c r="QM53" s="33"/>
      <c r="QN53" s="33"/>
      <c r="QO53" s="33"/>
      <c r="QP53" s="33"/>
      <c r="QQ53" s="33"/>
      <c r="QR53" s="33"/>
      <c r="QS53" s="33"/>
      <c r="QT53" s="33"/>
      <c r="QU53" s="33"/>
      <c r="QV53" s="33"/>
      <c r="QW53" s="33"/>
      <c r="QX53" s="33"/>
      <c r="QY53" s="33"/>
      <c r="QZ53" s="33"/>
      <c r="RA53" s="33"/>
      <c r="RB53" s="33"/>
      <c r="RC53" s="33"/>
      <c r="RD53" s="33"/>
      <c r="RE53" s="33"/>
      <c r="RF53" s="33"/>
      <c r="RG53" s="33"/>
      <c r="RH53" s="33"/>
      <c r="RI53" s="33"/>
      <c r="RJ53" s="33"/>
      <c r="RK53" s="33"/>
      <c r="RL53" s="33"/>
      <c r="RM53" s="33"/>
      <c r="RN53" s="33"/>
      <c r="RO53" s="33"/>
      <c r="RP53" s="33"/>
      <c r="RQ53" s="33"/>
      <c r="RR53" s="33"/>
      <c r="RS53" s="33"/>
      <c r="RT53" s="33"/>
      <c r="RU53" s="33"/>
      <c r="RV53" s="33"/>
      <c r="RW53" s="33"/>
      <c r="RX53" s="33"/>
      <c r="RY53" s="33"/>
      <c r="RZ53" s="33"/>
      <c r="SA53" s="33"/>
      <c r="SB53" s="33"/>
      <c r="SC53" s="33"/>
      <c r="SD53" s="33"/>
      <c r="SE53" s="33"/>
      <c r="SF53" s="33"/>
      <c r="SG53" s="33"/>
      <c r="SH53" s="33"/>
      <c r="SI53" s="33"/>
      <c r="SJ53" s="33"/>
      <c r="SK53" s="33"/>
      <c r="SL53" s="33"/>
      <c r="SM53" s="33"/>
      <c r="SN53" s="33"/>
      <c r="SO53" s="33"/>
      <c r="SP53" s="33"/>
      <c r="SQ53" s="33"/>
      <c r="SR53" s="33"/>
      <c r="SS53" s="33"/>
      <c r="ST53" s="33"/>
      <c r="SU53" s="33"/>
      <c r="SV53" s="33"/>
      <c r="SW53" s="33"/>
      <c r="SX53" s="33"/>
      <c r="SY53" s="33"/>
      <c r="SZ53" s="33"/>
      <c r="TA53" s="33"/>
      <c r="TB53" s="33"/>
      <c r="TC53" s="33"/>
      <c r="TD53" s="33"/>
      <c r="TE53" s="33"/>
      <c r="TF53" s="33"/>
      <c r="TG53" s="33"/>
      <c r="TH53" s="33"/>
      <c r="TI53" s="33"/>
      <c r="TJ53" s="33"/>
      <c r="TK53" s="33"/>
      <c r="TL53" s="33"/>
      <c r="TM53" s="33"/>
      <c r="TN53" s="33"/>
      <c r="TO53" s="33"/>
      <c r="TP53" s="33"/>
      <c r="TQ53" s="33"/>
      <c r="TR53" s="33"/>
    </row>
    <row r="54" spans="1:538" s="20" customFormat="1" ht="21.75" customHeight="1" x14ac:dyDescent="0.25">
      <c r="A54" s="49" t="s">
        <v>264</v>
      </c>
      <c r="B54" s="42" t="str">
        <f>'дод 3'!A192</f>
        <v>8230</v>
      </c>
      <c r="C54" s="42" t="str">
        <f>'дод 3'!B192</f>
        <v>0380</v>
      </c>
      <c r="D54" s="19" t="str">
        <f>'дод 3'!C192</f>
        <v>Інші заходи громадського порядку та безпеки</v>
      </c>
      <c r="E54" s="62">
        <v>627360</v>
      </c>
      <c r="F54" s="62"/>
      <c r="G54" s="62">
        <v>222160</v>
      </c>
      <c r="H54" s="62">
        <v>590861.11</v>
      </c>
      <c r="I54" s="62"/>
      <c r="J54" s="62">
        <v>193542.11</v>
      </c>
      <c r="K54" s="163">
        <f t="shared" si="8"/>
        <v>94.182145817393518</v>
      </c>
      <c r="L54" s="62">
        <f t="shared" si="21"/>
        <v>0</v>
      </c>
      <c r="M54" s="62"/>
      <c r="N54" s="62"/>
      <c r="O54" s="62"/>
      <c r="P54" s="62"/>
      <c r="Q54" s="62"/>
      <c r="R54" s="62">
        <f t="shared" si="22"/>
        <v>0</v>
      </c>
      <c r="S54" s="62"/>
      <c r="T54" s="62"/>
      <c r="U54" s="62"/>
      <c r="V54" s="62"/>
      <c r="W54" s="62"/>
      <c r="X54" s="163"/>
      <c r="Y54" s="62">
        <f t="shared" si="12"/>
        <v>590861.11</v>
      </c>
      <c r="Z54" s="21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  <c r="TH54" s="23"/>
      <c r="TI54" s="23"/>
      <c r="TJ54" s="23"/>
      <c r="TK54" s="23"/>
      <c r="TL54" s="23"/>
      <c r="TM54" s="23"/>
      <c r="TN54" s="23"/>
      <c r="TO54" s="23"/>
      <c r="TP54" s="23"/>
      <c r="TQ54" s="23"/>
      <c r="TR54" s="23"/>
    </row>
    <row r="55" spans="1:538" s="20" customFormat="1" ht="23.25" customHeight="1" x14ac:dyDescent="0.25">
      <c r="A55" s="40" t="s">
        <v>175</v>
      </c>
      <c r="B55" s="41" t="str">
        <f>'дод 3'!A195</f>
        <v>8340</v>
      </c>
      <c r="C55" s="41" t="str">
        <f>'дод 3'!B195</f>
        <v>0540</v>
      </c>
      <c r="D55" s="21" t="str">
        <f>'дод 3'!C195</f>
        <v>Природоохоронні заходи за рахунок цільових фондів</v>
      </c>
      <c r="E55" s="62">
        <v>0</v>
      </c>
      <c r="F55" s="62"/>
      <c r="G55" s="62"/>
      <c r="H55" s="62"/>
      <c r="I55" s="62"/>
      <c r="J55" s="62"/>
      <c r="K55" s="163"/>
      <c r="L55" s="62">
        <f t="shared" si="21"/>
        <v>264000</v>
      </c>
      <c r="M55" s="62"/>
      <c r="N55" s="62">
        <v>264000</v>
      </c>
      <c r="O55" s="62"/>
      <c r="P55" s="62"/>
      <c r="Q55" s="62"/>
      <c r="R55" s="62">
        <f t="shared" si="22"/>
        <v>163633</v>
      </c>
      <c r="S55" s="62"/>
      <c r="T55" s="62">
        <v>163633</v>
      </c>
      <c r="U55" s="62"/>
      <c r="V55" s="62"/>
      <c r="W55" s="62"/>
      <c r="X55" s="163">
        <f t="shared" si="11"/>
        <v>61.982196969696965</v>
      </c>
      <c r="Y55" s="62">
        <f t="shared" si="12"/>
        <v>163633</v>
      </c>
      <c r="Z55" s="21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  <c r="TH55" s="23"/>
      <c r="TI55" s="23"/>
      <c r="TJ55" s="23"/>
      <c r="TK55" s="23"/>
      <c r="TL55" s="23"/>
      <c r="TM55" s="23"/>
      <c r="TN55" s="23"/>
      <c r="TO55" s="23"/>
      <c r="TP55" s="23"/>
      <c r="TQ55" s="23"/>
      <c r="TR55" s="23"/>
    </row>
    <row r="56" spans="1:538" s="20" customFormat="1" ht="26.25" customHeight="1" x14ac:dyDescent="0.25">
      <c r="A56" s="49" t="s">
        <v>275</v>
      </c>
      <c r="B56" s="42" t="str">
        <f>'дод 3'!A197</f>
        <v>8420</v>
      </c>
      <c r="C56" s="42" t="str">
        <f>'дод 3'!B197</f>
        <v>0830</v>
      </c>
      <c r="D56" s="19" t="str">
        <f>'дод 3'!C197</f>
        <v>Інші заходи у сфері засобів масової інформації</v>
      </c>
      <c r="E56" s="62">
        <v>100000</v>
      </c>
      <c r="F56" s="62"/>
      <c r="G56" s="62"/>
      <c r="H56" s="62">
        <v>48200</v>
      </c>
      <c r="I56" s="62"/>
      <c r="J56" s="62"/>
      <c r="K56" s="163">
        <f t="shared" si="8"/>
        <v>48.199999999999996</v>
      </c>
      <c r="L56" s="62">
        <f t="shared" si="21"/>
        <v>0</v>
      </c>
      <c r="M56" s="62"/>
      <c r="N56" s="62"/>
      <c r="O56" s="62"/>
      <c r="P56" s="62"/>
      <c r="Q56" s="62"/>
      <c r="R56" s="62">
        <f t="shared" si="22"/>
        <v>0</v>
      </c>
      <c r="S56" s="62"/>
      <c r="T56" s="62"/>
      <c r="U56" s="62"/>
      <c r="V56" s="62"/>
      <c r="W56" s="62"/>
      <c r="X56" s="163"/>
      <c r="Y56" s="62">
        <f t="shared" si="12"/>
        <v>48200</v>
      </c>
      <c r="Z56" s="21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  <c r="TF56" s="23"/>
      <c r="TG56" s="23"/>
      <c r="TH56" s="23"/>
      <c r="TI56" s="23"/>
      <c r="TJ56" s="23"/>
      <c r="TK56" s="23"/>
      <c r="TL56" s="23"/>
      <c r="TM56" s="23"/>
      <c r="TN56" s="23"/>
      <c r="TO56" s="23"/>
      <c r="TP56" s="23"/>
      <c r="TQ56" s="23"/>
      <c r="TR56" s="23"/>
    </row>
    <row r="57" spans="1:538" s="20" customFormat="1" ht="48" customHeight="1" x14ac:dyDescent="0.25">
      <c r="A57" s="49" t="s">
        <v>425</v>
      </c>
      <c r="B57" s="42">
        <v>9800</v>
      </c>
      <c r="C57" s="49" t="s">
        <v>49</v>
      </c>
      <c r="D57" s="19" t="s">
        <v>407</v>
      </c>
      <c r="E57" s="62">
        <v>2069880</v>
      </c>
      <c r="F57" s="62"/>
      <c r="G57" s="62"/>
      <c r="H57" s="62">
        <v>1738247.14</v>
      </c>
      <c r="I57" s="62"/>
      <c r="J57" s="62"/>
      <c r="K57" s="163">
        <f t="shared" si="8"/>
        <v>83.978160086575059</v>
      </c>
      <c r="L57" s="62">
        <f t="shared" si="21"/>
        <v>380000</v>
      </c>
      <c r="M57" s="62">
        <v>380000</v>
      </c>
      <c r="N57" s="62"/>
      <c r="O57" s="62"/>
      <c r="P57" s="62"/>
      <c r="Q57" s="62">
        <v>380000</v>
      </c>
      <c r="R57" s="62">
        <f t="shared" si="22"/>
        <v>298212</v>
      </c>
      <c r="S57" s="62">
        <v>298212</v>
      </c>
      <c r="T57" s="62"/>
      <c r="U57" s="62"/>
      <c r="V57" s="62"/>
      <c r="W57" s="62">
        <v>298212</v>
      </c>
      <c r="X57" s="163">
        <f t="shared" si="11"/>
        <v>78.47684210526316</v>
      </c>
      <c r="Y57" s="62">
        <f t="shared" si="12"/>
        <v>2036459.14</v>
      </c>
      <c r="Z57" s="21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  <c r="SQ57" s="23"/>
      <c r="SR57" s="23"/>
      <c r="SS57" s="23"/>
      <c r="ST57" s="23"/>
      <c r="SU57" s="23"/>
      <c r="SV57" s="23"/>
      <c r="SW57" s="23"/>
      <c r="SX57" s="23"/>
      <c r="SY57" s="23"/>
      <c r="SZ57" s="23"/>
      <c r="TA57" s="23"/>
      <c r="TB57" s="23"/>
      <c r="TC57" s="23"/>
      <c r="TD57" s="23"/>
      <c r="TE57" s="23"/>
      <c r="TF57" s="23"/>
      <c r="TG57" s="23"/>
      <c r="TH57" s="23"/>
      <c r="TI57" s="23"/>
      <c r="TJ57" s="23"/>
      <c r="TK57" s="23"/>
      <c r="TL57" s="23"/>
      <c r="TM57" s="23"/>
      <c r="TN57" s="23"/>
      <c r="TO57" s="23"/>
      <c r="TP57" s="23"/>
      <c r="TQ57" s="23"/>
      <c r="TR57" s="23"/>
    </row>
    <row r="58" spans="1:538" s="28" customFormat="1" ht="23.25" customHeight="1" x14ac:dyDescent="0.2">
      <c r="A58" s="74" t="s">
        <v>176</v>
      </c>
      <c r="B58" s="63"/>
      <c r="C58" s="63"/>
      <c r="D58" s="27" t="s">
        <v>28</v>
      </c>
      <c r="E58" s="59">
        <f>E59</f>
        <v>951457458.25</v>
      </c>
      <c r="F58" s="59">
        <f t="shared" ref="F58:L58" si="23">F59</f>
        <v>632561193.80999994</v>
      </c>
      <c r="G58" s="59">
        <f t="shared" si="23"/>
        <v>67939447.560000002</v>
      </c>
      <c r="H58" s="59">
        <f t="shared" si="23"/>
        <v>923748287.6500001</v>
      </c>
      <c r="I58" s="59">
        <f t="shared" si="23"/>
        <v>630449291.67000008</v>
      </c>
      <c r="J58" s="59">
        <f t="shared" si="23"/>
        <v>56742791</v>
      </c>
      <c r="K58" s="160">
        <f t="shared" si="8"/>
        <v>97.087713133179392</v>
      </c>
      <c r="L58" s="59">
        <f t="shared" si="23"/>
        <v>100611116.92</v>
      </c>
      <c r="M58" s="59">
        <f t="shared" ref="M58" si="24">M59</f>
        <v>46894608.920000002</v>
      </c>
      <c r="N58" s="59">
        <f t="shared" ref="N58" si="25">N59</f>
        <v>53527508</v>
      </c>
      <c r="O58" s="59">
        <f t="shared" ref="O58" si="26">O59</f>
        <v>4208876</v>
      </c>
      <c r="P58" s="59">
        <f t="shared" ref="P58" si="27">P59</f>
        <v>3124191</v>
      </c>
      <c r="Q58" s="59">
        <f t="shared" ref="Q58:W58" si="28">Q59</f>
        <v>47083608.920000002</v>
      </c>
      <c r="R58" s="59">
        <f t="shared" si="28"/>
        <v>77174231.700000003</v>
      </c>
      <c r="S58" s="59">
        <f t="shared" si="28"/>
        <v>43818585.290000007</v>
      </c>
      <c r="T58" s="59">
        <f t="shared" si="28"/>
        <v>27058877.940000001</v>
      </c>
      <c r="U58" s="59">
        <f t="shared" si="28"/>
        <v>2240526.52</v>
      </c>
      <c r="V58" s="59">
        <f t="shared" si="28"/>
        <v>1235720.4500000002</v>
      </c>
      <c r="W58" s="59">
        <f t="shared" si="28"/>
        <v>50115353.760000005</v>
      </c>
      <c r="X58" s="160">
        <f t="shared" si="11"/>
        <v>76.705471584580835</v>
      </c>
      <c r="Y58" s="59">
        <f t="shared" si="12"/>
        <v>1000922519.3500001</v>
      </c>
      <c r="Z58" s="213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A58" s="35"/>
      <c r="JB58" s="35"/>
      <c r="JC58" s="35"/>
      <c r="JD58" s="35"/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Q58" s="35"/>
      <c r="JR58" s="35"/>
      <c r="JS58" s="35"/>
      <c r="JT58" s="35"/>
      <c r="JU58" s="35"/>
      <c r="JV58" s="35"/>
      <c r="JW58" s="35"/>
      <c r="JX58" s="35"/>
      <c r="JY58" s="35"/>
      <c r="JZ58" s="35"/>
      <c r="KA58" s="35"/>
      <c r="KB58" s="35"/>
      <c r="KC58" s="35"/>
      <c r="KD58" s="35"/>
      <c r="KE58" s="35"/>
      <c r="KF58" s="35"/>
      <c r="KG58" s="35"/>
      <c r="KH58" s="35"/>
      <c r="KI58" s="35"/>
      <c r="KJ58" s="35"/>
      <c r="KK58" s="35"/>
      <c r="KL58" s="35"/>
      <c r="KM58" s="35"/>
      <c r="KN58" s="35"/>
      <c r="KO58" s="35"/>
      <c r="KP58" s="35"/>
      <c r="KQ58" s="35"/>
      <c r="KR58" s="35"/>
      <c r="KS58" s="35"/>
      <c r="KT58" s="35"/>
      <c r="KU58" s="35"/>
      <c r="KV58" s="35"/>
      <c r="KW58" s="35"/>
      <c r="KX58" s="35"/>
      <c r="KY58" s="35"/>
      <c r="KZ58" s="35"/>
      <c r="LA58" s="35"/>
      <c r="LB58" s="35"/>
      <c r="LC58" s="35"/>
      <c r="LD58" s="35"/>
      <c r="LE58" s="35"/>
      <c r="LF58" s="35"/>
      <c r="LG58" s="35"/>
      <c r="LH58" s="35"/>
      <c r="LI58" s="35"/>
      <c r="LJ58" s="35"/>
      <c r="LK58" s="35"/>
      <c r="LL58" s="35"/>
      <c r="LM58" s="35"/>
      <c r="LN58" s="35"/>
      <c r="LO58" s="35"/>
      <c r="LP58" s="35"/>
      <c r="LQ58" s="35"/>
      <c r="LR58" s="35"/>
      <c r="LS58" s="35"/>
      <c r="LT58" s="35"/>
      <c r="LU58" s="35"/>
      <c r="LV58" s="35"/>
      <c r="LW58" s="35"/>
      <c r="LX58" s="35"/>
      <c r="LY58" s="35"/>
      <c r="LZ58" s="35"/>
      <c r="MA58" s="35"/>
      <c r="MB58" s="35"/>
      <c r="MC58" s="35"/>
      <c r="MD58" s="35"/>
      <c r="ME58" s="35"/>
      <c r="MF58" s="35"/>
      <c r="MG58" s="35"/>
      <c r="MH58" s="35"/>
      <c r="MI58" s="35"/>
      <c r="MJ58" s="35"/>
      <c r="MK58" s="35"/>
      <c r="ML58" s="35"/>
      <c r="MM58" s="35"/>
      <c r="MN58" s="35"/>
      <c r="MO58" s="35"/>
      <c r="MP58" s="35"/>
      <c r="MQ58" s="35"/>
      <c r="MR58" s="35"/>
      <c r="MS58" s="35"/>
      <c r="MT58" s="35"/>
      <c r="MU58" s="35"/>
      <c r="MV58" s="35"/>
      <c r="MW58" s="35"/>
      <c r="MX58" s="35"/>
      <c r="MY58" s="35"/>
      <c r="MZ58" s="35"/>
      <c r="NA58" s="35"/>
      <c r="NB58" s="35"/>
      <c r="NC58" s="35"/>
      <c r="ND58" s="35"/>
      <c r="NE58" s="35"/>
      <c r="NF58" s="35"/>
      <c r="NG58" s="35"/>
      <c r="NH58" s="35"/>
      <c r="NI58" s="35"/>
      <c r="NJ58" s="35"/>
      <c r="NK58" s="35"/>
      <c r="NL58" s="35"/>
      <c r="NM58" s="35"/>
      <c r="NN58" s="35"/>
      <c r="NO58" s="35"/>
      <c r="NP58" s="35"/>
      <c r="NQ58" s="35"/>
      <c r="NR58" s="35"/>
      <c r="NS58" s="35"/>
      <c r="NT58" s="35"/>
      <c r="NU58" s="35"/>
      <c r="NV58" s="35"/>
      <c r="NW58" s="35"/>
      <c r="NX58" s="35"/>
      <c r="NY58" s="35"/>
      <c r="NZ58" s="35"/>
      <c r="OA58" s="35"/>
      <c r="OB58" s="35"/>
      <c r="OC58" s="35"/>
      <c r="OD58" s="35"/>
      <c r="OE58" s="35"/>
      <c r="OF58" s="35"/>
      <c r="OG58" s="35"/>
      <c r="OH58" s="35"/>
      <c r="OI58" s="35"/>
      <c r="OJ58" s="35"/>
      <c r="OK58" s="35"/>
      <c r="OL58" s="35"/>
      <c r="OM58" s="35"/>
      <c r="ON58" s="35"/>
      <c r="OO58" s="35"/>
      <c r="OP58" s="35"/>
      <c r="OQ58" s="35"/>
      <c r="OR58" s="35"/>
      <c r="OS58" s="35"/>
      <c r="OT58" s="35"/>
      <c r="OU58" s="35"/>
      <c r="OV58" s="35"/>
      <c r="OW58" s="35"/>
      <c r="OX58" s="35"/>
      <c r="OY58" s="35"/>
      <c r="OZ58" s="35"/>
      <c r="PA58" s="35"/>
      <c r="PB58" s="35"/>
      <c r="PC58" s="35"/>
      <c r="PD58" s="35"/>
      <c r="PE58" s="35"/>
      <c r="PF58" s="35"/>
      <c r="PG58" s="35"/>
      <c r="PH58" s="35"/>
      <c r="PI58" s="35"/>
      <c r="PJ58" s="35"/>
      <c r="PK58" s="35"/>
      <c r="PL58" s="35"/>
      <c r="PM58" s="35"/>
      <c r="PN58" s="35"/>
      <c r="PO58" s="35"/>
      <c r="PP58" s="35"/>
      <c r="PQ58" s="35"/>
      <c r="PR58" s="35"/>
      <c r="PS58" s="35"/>
      <c r="PT58" s="35"/>
      <c r="PU58" s="35"/>
      <c r="PV58" s="35"/>
      <c r="PW58" s="35"/>
      <c r="PX58" s="35"/>
      <c r="PY58" s="35"/>
      <c r="PZ58" s="35"/>
      <c r="QA58" s="35"/>
      <c r="QB58" s="35"/>
      <c r="QC58" s="35"/>
      <c r="QD58" s="35"/>
      <c r="QE58" s="35"/>
      <c r="QF58" s="35"/>
      <c r="QG58" s="35"/>
      <c r="QH58" s="35"/>
      <c r="QI58" s="35"/>
      <c r="QJ58" s="35"/>
      <c r="QK58" s="35"/>
      <c r="QL58" s="35"/>
      <c r="QM58" s="35"/>
      <c r="QN58" s="35"/>
      <c r="QO58" s="35"/>
      <c r="QP58" s="35"/>
      <c r="QQ58" s="35"/>
      <c r="QR58" s="35"/>
      <c r="QS58" s="35"/>
      <c r="QT58" s="35"/>
      <c r="QU58" s="35"/>
      <c r="QV58" s="35"/>
      <c r="QW58" s="35"/>
      <c r="QX58" s="35"/>
      <c r="QY58" s="35"/>
      <c r="QZ58" s="35"/>
      <c r="RA58" s="35"/>
      <c r="RB58" s="35"/>
      <c r="RC58" s="35"/>
      <c r="RD58" s="35"/>
      <c r="RE58" s="35"/>
      <c r="RF58" s="35"/>
      <c r="RG58" s="35"/>
      <c r="RH58" s="35"/>
      <c r="RI58" s="35"/>
      <c r="RJ58" s="35"/>
      <c r="RK58" s="35"/>
      <c r="RL58" s="35"/>
      <c r="RM58" s="35"/>
      <c r="RN58" s="35"/>
      <c r="RO58" s="35"/>
      <c r="RP58" s="35"/>
      <c r="RQ58" s="35"/>
      <c r="RR58" s="35"/>
      <c r="RS58" s="35"/>
      <c r="RT58" s="35"/>
      <c r="RU58" s="35"/>
      <c r="RV58" s="35"/>
      <c r="RW58" s="35"/>
      <c r="RX58" s="35"/>
      <c r="RY58" s="35"/>
      <c r="RZ58" s="35"/>
      <c r="SA58" s="35"/>
      <c r="SB58" s="35"/>
      <c r="SC58" s="35"/>
      <c r="SD58" s="35"/>
      <c r="SE58" s="35"/>
      <c r="SF58" s="35"/>
      <c r="SG58" s="35"/>
      <c r="SH58" s="35"/>
      <c r="SI58" s="35"/>
      <c r="SJ58" s="35"/>
      <c r="SK58" s="35"/>
      <c r="SL58" s="35"/>
      <c r="SM58" s="35"/>
      <c r="SN58" s="35"/>
      <c r="SO58" s="35"/>
      <c r="SP58" s="35"/>
      <c r="SQ58" s="35"/>
      <c r="SR58" s="35"/>
      <c r="SS58" s="35"/>
      <c r="ST58" s="35"/>
      <c r="SU58" s="35"/>
      <c r="SV58" s="35"/>
      <c r="SW58" s="35"/>
      <c r="SX58" s="35"/>
      <c r="SY58" s="35"/>
      <c r="SZ58" s="35"/>
      <c r="TA58" s="35"/>
      <c r="TB58" s="35"/>
      <c r="TC58" s="35"/>
      <c r="TD58" s="35"/>
      <c r="TE58" s="35"/>
      <c r="TF58" s="35"/>
      <c r="TG58" s="35"/>
      <c r="TH58" s="35"/>
      <c r="TI58" s="35"/>
      <c r="TJ58" s="35"/>
      <c r="TK58" s="35"/>
      <c r="TL58" s="35"/>
      <c r="TM58" s="35"/>
      <c r="TN58" s="35"/>
      <c r="TO58" s="35"/>
      <c r="TP58" s="35"/>
      <c r="TQ58" s="35"/>
      <c r="TR58" s="35"/>
    </row>
    <row r="59" spans="1:538" s="37" customFormat="1" ht="30.75" customHeight="1" x14ac:dyDescent="0.25">
      <c r="A59" s="75" t="s">
        <v>177</v>
      </c>
      <c r="B59" s="64"/>
      <c r="C59" s="64"/>
      <c r="D59" s="30" t="s">
        <v>476</v>
      </c>
      <c r="E59" s="61">
        <f t="shared" ref="E59:Q59" si="29">E68+E69+E71+E78+E82+E83+E86+E87+E88+E89+E91+E93+E94+E95+E96+E97+E99+E100+E101+E103+E104</f>
        <v>951457458.25</v>
      </c>
      <c r="F59" s="61">
        <f t="shared" si="29"/>
        <v>632561193.80999994</v>
      </c>
      <c r="G59" s="61">
        <f t="shared" si="29"/>
        <v>67939447.560000002</v>
      </c>
      <c r="H59" s="61">
        <f t="shared" ref="H59:J59" si="30">H68+H69+H71+H78+H82+H83+H86+H87+H88+H89+H91+H93+H94+H95+H96+H97+H99+H100+H101+H103+H104</f>
        <v>923748287.6500001</v>
      </c>
      <c r="I59" s="61">
        <f t="shared" si="30"/>
        <v>630449291.67000008</v>
      </c>
      <c r="J59" s="61">
        <f t="shared" si="30"/>
        <v>56742791</v>
      </c>
      <c r="K59" s="162">
        <f t="shared" si="8"/>
        <v>97.087713133179392</v>
      </c>
      <c r="L59" s="61">
        <f t="shared" si="29"/>
        <v>100611116.92</v>
      </c>
      <c r="M59" s="61">
        <f t="shared" si="29"/>
        <v>46894608.920000002</v>
      </c>
      <c r="N59" s="61">
        <f t="shared" si="29"/>
        <v>53527508</v>
      </c>
      <c r="O59" s="61">
        <f t="shared" si="29"/>
        <v>4208876</v>
      </c>
      <c r="P59" s="61">
        <f t="shared" si="29"/>
        <v>3124191</v>
      </c>
      <c r="Q59" s="61">
        <f t="shared" si="29"/>
        <v>47083608.920000002</v>
      </c>
      <c r="R59" s="61">
        <f>R68+R69+R71+R78+R82+R83+R86+R87+R88+R89+R91+R93+R94+R95+R96+R97+R99+R100+R101+R103+R104</f>
        <v>77174231.700000003</v>
      </c>
      <c r="S59" s="61">
        <f t="shared" ref="S59:W59" si="31">S68+S69+S71+S78+S82+S83+S86+S87+S88+S89+S91+S93+S94+S95+S96+S97+S99+S100+S101+S103+S104</f>
        <v>43818585.290000007</v>
      </c>
      <c r="T59" s="61">
        <f t="shared" si="31"/>
        <v>27058877.940000001</v>
      </c>
      <c r="U59" s="61">
        <f t="shared" si="31"/>
        <v>2240526.52</v>
      </c>
      <c r="V59" s="61">
        <f t="shared" si="31"/>
        <v>1235720.4500000002</v>
      </c>
      <c r="W59" s="61">
        <f t="shared" si="31"/>
        <v>50115353.760000005</v>
      </c>
      <c r="X59" s="162">
        <f t="shared" si="11"/>
        <v>76.705471584580835</v>
      </c>
      <c r="Y59" s="61">
        <f t="shared" si="12"/>
        <v>1000922519.3500001</v>
      </c>
      <c r="Z59" s="213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  <c r="IW59" s="36"/>
      <c r="IX59" s="36"/>
      <c r="IY59" s="36"/>
      <c r="IZ59" s="36"/>
      <c r="JA59" s="36"/>
      <c r="JB59" s="36"/>
      <c r="JC59" s="36"/>
      <c r="JD59" s="36"/>
      <c r="JE59" s="36"/>
      <c r="JF59" s="36"/>
      <c r="JG59" s="36"/>
      <c r="JH59" s="36"/>
      <c r="JI59" s="36"/>
      <c r="JJ59" s="36"/>
      <c r="JK59" s="36"/>
      <c r="JL59" s="36"/>
      <c r="JM59" s="36"/>
      <c r="JN59" s="36"/>
      <c r="JO59" s="36"/>
      <c r="JP59" s="36"/>
      <c r="JQ59" s="36"/>
      <c r="JR59" s="36"/>
      <c r="JS59" s="36"/>
      <c r="JT59" s="36"/>
      <c r="JU59" s="36"/>
      <c r="JV59" s="36"/>
      <c r="JW59" s="36"/>
      <c r="JX59" s="36"/>
      <c r="JY59" s="36"/>
      <c r="JZ59" s="36"/>
      <c r="KA59" s="36"/>
      <c r="KB59" s="36"/>
      <c r="KC59" s="36"/>
      <c r="KD59" s="36"/>
      <c r="KE59" s="36"/>
      <c r="KF59" s="36"/>
      <c r="KG59" s="36"/>
      <c r="KH59" s="36"/>
      <c r="KI59" s="36"/>
      <c r="KJ59" s="36"/>
      <c r="KK59" s="36"/>
      <c r="KL59" s="36"/>
      <c r="KM59" s="36"/>
      <c r="KN59" s="36"/>
      <c r="KO59" s="36"/>
      <c r="KP59" s="36"/>
      <c r="KQ59" s="36"/>
      <c r="KR59" s="36"/>
      <c r="KS59" s="36"/>
      <c r="KT59" s="36"/>
      <c r="KU59" s="36"/>
      <c r="KV59" s="36"/>
      <c r="KW59" s="36"/>
      <c r="KX59" s="36"/>
      <c r="KY59" s="36"/>
      <c r="KZ59" s="36"/>
      <c r="LA59" s="36"/>
      <c r="LB59" s="36"/>
      <c r="LC59" s="36"/>
      <c r="LD59" s="36"/>
      <c r="LE59" s="36"/>
      <c r="LF59" s="36"/>
      <c r="LG59" s="36"/>
      <c r="LH59" s="36"/>
      <c r="LI59" s="36"/>
      <c r="LJ59" s="36"/>
      <c r="LK59" s="36"/>
      <c r="LL59" s="36"/>
      <c r="LM59" s="36"/>
      <c r="LN59" s="36"/>
      <c r="LO59" s="36"/>
      <c r="LP59" s="36"/>
      <c r="LQ59" s="36"/>
      <c r="LR59" s="36"/>
      <c r="LS59" s="36"/>
      <c r="LT59" s="36"/>
      <c r="LU59" s="36"/>
      <c r="LV59" s="36"/>
      <c r="LW59" s="36"/>
      <c r="LX59" s="36"/>
      <c r="LY59" s="36"/>
      <c r="LZ59" s="36"/>
      <c r="MA59" s="36"/>
      <c r="MB59" s="36"/>
      <c r="MC59" s="36"/>
      <c r="MD59" s="36"/>
      <c r="ME59" s="36"/>
      <c r="MF59" s="36"/>
      <c r="MG59" s="36"/>
      <c r="MH59" s="36"/>
      <c r="MI59" s="36"/>
      <c r="MJ59" s="36"/>
      <c r="MK59" s="36"/>
      <c r="ML59" s="36"/>
      <c r="MM59" s="36"/>
      <c r="MN59" s="36"/>
      <c r="MO59" s="36"/>
      <c r="MP59" s="36"/>
      <c r="MQ59" s="36"/>
      <c r="MR59" s="36"/>
      <c r="MS59" s="36"/>
      <c r="MT59" s="36"/>
      <c r="MU59" s="36"/>
      <c r="MV59" s="36"/>
      <c r="MW59" s="36"/>
      <c r="MX59" s="36"/>
      <c r="MY59" s="36"/>
      <c r="MZ59" s="36"/>
      <c r="NA59" s="36"/>
      <c r="NB59" s="36"/>
      <c r="NC59" s="36"/>
      <c r="ND59" s="36"/>
      <c r="NE59" s="36"/>
      <c r="NF59" s="36"/>
      <c r="NG59" s="36"/>
      <c r="NH59" s="36"/>
      <c r="NI59" s="36"/>
      <c r="NJ59" s="36"/>
      <c r="NK59" s="36"/>
      <c r="NL59" s="36"/>
      <c r="NM59" s="36"/>
      <c r="NN59" s="36"/>
      <c r="NO59" s="36"/>
      <c r="NP59" s="36"/>
      <c r="NQ59" s="36"/>
      <c r="NR59" s="36"/>
      <c r="NS59" s="36"/>
      <c r="NT59" s="36"/>
      <c r="NU59" s="36"/>
      <c r="NV59" s="36"/>
      <c r="NW59" s="36"/>
      <c r="NX59" s="36"/>
      <c r="NY59" s="36"/>
      <c r="NZ59" s="36"/>
      <c r="OA59" s="36"/>
      <c r="OB59" s="36"/>
      <c r="OC59" s="36"/>
      <c r="OD59" s="36"/>
      <c r="OE59" s="36"/>
      <c r="OF59" s="36"/>
      <c r="OG59" s="36"/>
      <c r="OH59" s="36"/>
      <c r="OI59" s="36"/>
      <c r="OJ59" s="36"/>
      <c r="OK59" s="36"/>
      <c r="OL59" s="36"/>
      <c r="OM59" s="36"/>
      <c r="ON59" s="36"/>
      <c r="OO59" s="36"/>
      <c r="OP59" s="36"/>
      <c r="OQ59" s="36"/>
      <c r="OR59" s="36"/>
      <c r="OS59" s="36"/>
      <c r="OT59" s="36"/>
      <c r="OU59" s="36"/>
      <c r="OV59" s="36"/>
      <c r="OW59" s="36"/>
      <c r="OX59" s="36"/>
      <c r="OY59" s="36"/>
      <c r="OZ59" s="36"/>
      <c r="PA59" s="36"/>
      <c r="PB59" s="36"/>
      <c r="PC59" s="36"/>
      <c r="PD59" s="36"/>
      <c r="PE59" s="36"/>
      <c r="PF59" s="36"/>
      <c r="PG59" s="36"/>
      <c r="PH59" s="36"/>
      <c r="PI59" s="36"/>
      <c r="PJ59" s="36"/>
      <c r="PK59" s="36"/>
      <c r="PL59" s="36"/>
      <c r="PM59" s="36"/>
      <c r="PN59" s="36"/>
      <c r="PO59" s="36"/>
      <c r="PP59" s="36"/>
      <c r="PQ59" s="36"/>
      <c r="PR59" s="36"/>
      <c r="PS59" s="36"/>
      <c r="PT59" s="36"/>
      <c r="PU59" s="36"/>
      <c r="PV59" s="36"/>
      <c r="PW59" s="36"/>
      <c r="PX59" s="36"/>
      <c r="PY59" s="36"/>
      <c r="PZ59" s="36"/>
      <c r="QA59" s="36"/>
      <c r="QB59" s="36"/>
      <c r="QC59" s="36"/>
      <c r="QD59" s="36"/>
      <c r="QE59" s="36"/>
      <c r="QF59" s="36"/>
      <c r="QG59" s="36"/>
      <c r="QH59" s="36"/>
      <c r="QI59" s="36"/>
      <c r="QJ59" s="36"/>
      <c r="QK59" s="36"/>
      <c r="QL59" s="36"/>
      <c r="QM59" s="36"/>
      <c r="QN59" s="36"/>
      <c r="QO59" s="36"/>
      <c r="QP59" s="36"/>
      <c r="QQ59" s="36"/>
      <c r="QR59" s="36"/>
      <c r="QS59" s="36"/>
      <c r="QT59" s="36"/>
      <c r="QU59" s="36"/>
      <c r="QV59" s="36"/>
      <c r="QW59" s="36"/>
      <c r="QX59" s="36"/>
      <c r="QY59" s="36"/>
      <c r="QZ59" s="36"/>
      <c r="RA59" s="36"/>
      <c r="RB59" s="36"/>
      <c r="RC59" s="36"/>
      <c r="RD59" s="36"/>
      <c r="RE59" s="36"/>
      <c r="RF59" s="36"/>
      <c r="RG59" s="36"/>
      <c r="RH59" s="36"/>
      <c r="RI59" s="36"/>
      <c r="RJ59" s="36"/>
      <c r="RK59" s="36"/>
      <c r="RL59" s="36"/>
      <c r="RM59" s="36"/>
      <c r="RN59" s="36"/>
      <c r="RO59" s="36"/>
      <c r="RP59" s="36"/>
      <c r="RQ59" s="36"/>
      <c r="RR59" s="36"/>
      <c r="RS59" s="36"/>
      <c r="RT59" s="36"/>
      <c r="RU59" s="36"/>
      <c r="RV59" s="36"/>
      <c r="RW59" s="36"/>
      <c r="RX59" s="36"/>
      <c r="RY59" s="36"/>
      <c r="RZ59" s="36"/>
      <c r="SA59" s="36"/>
      <c r="SB59" s="36"/>
      <c r="SC59" s="36"/>
      <c r="SD59" s="36"/>
      <c r="SE59" s="36"/>
      <c r="SF59" s="36"/>
      <c r="SG59" s="36"/>
      <c r="SH59" s="36"/>
      <c r="SI59" s="36"/>
      <c r="SJ59" s="36"/>
      <c r="SK59" s="36"/>
      <c r="SL59" s="36"/>
      <c r="SM59" s="36"/>
      <c r="SN59" s="36"/>
      <c r="SO59" s="36"/>
      <c r="SP59" s="36"/>
      <c r="SQ59" s="36"/>
      <c r="SR59" s="36"/>
      <c r="SS59" s="36"/>
      <c r="ST59" s="36"/>
      <c r="SU59" s="36"/>
      <c r="SV59" s="36"/>
      <c r="SW59" s="36"/>
      <c r="SX59" s="36"/>
      <c r="SY59" s="36"/>
      <c r="SZ59" s="36"/>
      <c r="TA59" s="36"/>
      <c r="TB59" s="36"/>
      <c r="TC59" s="36"/>
      <c r="TD59" s="36"/>
      <c r="TE59" s="36"/>
      <c r="TF59" s="36"/>
      <c r="TG59" s="36"/>
      <c r="TH59" s="36"/>
      <c r="TI59" s="36"/>
      <c r="TJ59" s="36"/>
      <c r="TK59" s="36"/>
      <c r="TL59" s="36"/>
      <c r="TM59" s="36"/>
      <c r="TN59" s="36"/>
      <c r="TO59" s="36"/>
      <c r="TP59" s="36"/>
      <c r="TQ59" s="36"/>
      <c r="TR59" s="36"/>
    </row>
    <row r="60" spans="1:538" s="37" customFormat="1" ht="30" x14ac:dyDescent="0.25">
      <c r="A60" s="75"/>
      <c r="B60" s="64"/>
      <c r="C60" s="64"/>
      <c r="D60" s="30" t="s">
        <v>435</v>
      </c>
      <c r="E60" s="61">
        <f t="shared" ref="E60:Q60" si="32">E76+E80+E84+E102</f>
        <v>378448800</v>
      </c>
      <c r="F60" s="61">
        <f t="shared" si="32"/>
        <v>302081404</v>
      </c>
      <c r="G60" s="61">
        <f t="shared" si="32"/>
        <v>0</v>
      </c>
      <c r="H60" s="61">
        <f t="shared" ref="H60:J60" si="33">H76+H80+H84+H102</f>
        <v>367302836.74000007</v>
      </c>
      <c r="I60" s="61">
        <f t="shared" si="33"/>
        <v>301111118.69</v>
      </c>
      <c r="J60" s="61">
        <f t="shared" si="33"/>
        <v>0</v>
      </c>
      <c r="K60" s="162">
        <f t="shared" si="8"/>
        <v>97.054829276774043</v>
      </c>
      <c r="L60" s="61">
        <f t="shared" si="32"/>
        <v>33571.67</v>
      </c>
      <c r="M60" s="61">
        <f t="shared" si="32"/>
        <v>33571.67</v>
      </c>
      <c r="N60" s="61">
        <f t="shared" si="32"/>
        <v>0</v>
      </c>
      <c r="O60" s="61">
        <f t="shared" si="32"/>
        <v>0</v>
      </c>
      <c r="P60" s="61">
        <f t="shared" si="32"/>
        <v>0</v>
      </c>
      <c r="Q60" s="61">
        <f t="shared" si="32"/>
        <v>33571.67</v>
      </c>
      <c r="R60" s="61">
        <f t="shared" ref="R60:W60" si="34">R76+R80+R84+R102</f>
        <v>33570.6</v>
      </c>
      <c r="S60" s="61">
        <f t="shared" si="34"/>
        <v>33570.6</v>
      </c>
      <c r="T60" s="61">
        <f t="shared" si="34"/>
        <v>0</v>
      </c>
      <c r="U60" s="61">
        <f t="shared" si="34"/>
        <v>0</v>
      </c>
      <c r="V60" s="61">
        <f t="shared" si="34"/>
        <v>0</v>
      </c>
      <c r="W60" s="61">
        <f t="shared" si="34"/>
        <v>33570.6</v>
      </c>
      <c r="X60" s="162">
        <f t="shared" si="11"/>
        <v>99.996812788878245</v>
      </c>
      <c r="Y60" s="61">
        <f t="shared" si="12"/>
        <v>367336407.34000009</v>
      </c>
      <c r="Z60" s="213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6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6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6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36"/>
      <c r="KX60" s="36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36"/>
      <c r="LJ60" s="36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6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6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6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36"/>
      <c r="NS60" s="36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6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6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6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36"/>
      <c r="QC60" s="36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6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6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6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36"/>
      <c r="SL60" s="36"/>
      <c r="SM60" s="36"/>
      <c r="SN60" s="36"/>
      <c r="SO60" s="36"/>
      <c r="SP60" s="36"/>
      <c r="SQ60" s="36"/>
      <c r="SR60" s="36"/>
      <c r="SS60" s="36"/>
      <c r="ST60" s="36"/>
      <c r="SU60" s="36"/>
      <c r="SV60" s="36"/>
      <c r="SW60" s="36"/>
      <c r="SX60" s="36"/>
      <c r="SY60" s="36"/>
      <c r="SZ60" s="36"/>
      <c r="TA60" s="36"/>
      <c r="TB60" s="36"/>
      <c r="TC60" s="36"/>
      <c r="TD60" s="36"/>
      <c r="TE60" s="36"/>
      <c r="TF60" s="36"/>
      <c r="TG60" s="36"/>
      <c r="TH60" s="36"/>
      <c r="TI60" s="36"/>
      <c r="TJ60" s="36"/>
      <c r="TK60" s="36"/>
      <c r="TL60" s="36"/>
      <c r="TM60" s="36"/>
      <c r="TN60" s="36"/>
      <c r="TO60" s="36"/>
      <c r="TP60" s="36"/>
      <c r="TQ60" s="36"/>
      <c r="TR60" s="36"/>
    </row>
    <row r="61" spans="1:538" s="37" customFormat="1" ht="60" x14ac:dyDescent="0.25">
      <c r="A61" s="75"/>
      <c r="B61" s="64"/>
      <c r="C61" s="64"/>
      <c r="D61" s="30" t="s">
        <v>434</v>
      </c>
      <c r="E61" s="61">
        <f>E98</f>
        <v>0</v>
      </c>
      <c r="F61" s="61">
        <f t="shared" ref="F61:Q61" si="35">F98</f>
        <v>0</v>
      </c>
      <c r="G61" s="61">
        <f t="shared" si="35"/>
        <v>0</v>
      </c>
      <c r="H61" s="61">
        <f t="shared" ref="H61:J61" si="36">H98</f>
        <v>0</v>
      </c>
      <c r="I61" s="61">
        <f t="shared" si="36"/>
        <v>0</v>
      </c>
      <c r="J61" s="61">
        <f t="shared" si="36"/>
        <v>0</v>
      </c>
      <c r="K61" s="162"/>
      <c r="L61" s="61">
        <f t="shared" si="35"/>
        <v>7496695.5500000007</v>
      </c>
      <c r="M61" s="61">
        <f t="shared" si="35"/>
        <v>7496695.5500000007</v>
      </c>
      <c r="N61" s="61">
        <f t="shared" si="35"/>
        <v>0</v>
      </c>
      <c r="O61" s="61">
        <f t="shared" si="35"/>
        <v>0</v>
      </c>
      <c r="P61" s="61">
        <f t="shared" si="35"/>
        <v>0</v>
      </c>
      <c r="Q61" s="61">
        <f t="shared" si="35"/>
        <v>7496695.5500000007</v>
      </c>
      <c r="R61" s="61">
        <f t="shared" ref="R61:W61" si="37">R98</f>
        <v>7307935.3899999997</v>
      </c>
      <c r="S61" s="61">
        <f t="shared" si="37"/>
        <v>7307935.3899999997</v>
      </c>
      <c r="T61" s="61">
        <f t="shared" si="37"/>
        <v>0</v>
      </c>
      <c r="U61" s="61">
        <f t="shared" si="37"/>
        <v>0</v>
      </c>
      <c r="V61" s="61">
        <f t="shared" si="37"/>
        <v>0</v>
      </c>
      <c r="W61" s="61">
        <f t="shared" si="37"/>
        <v>7307935.3899999997</v>
      </c>
      <c r="X61" s="162">
        <f t="shared" si="11"/>
        <v>97.482088491642145</v>
      </c>
      <c r="Y61" s="61">
        <f t="shared" si="12"/>
        <v>7307935.3899999997</v>
      </c>
      <c r="Z61" s="213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  <c r="IW61" s="36"/>
      <c r="IX61" s="36"/>
      <c r="IY61" s="36"/>
      <c r="IZ61" s="36"/>
      <c r="JA61" s="36"/>
      <c r="JB61" s="36"/>
      <c r="JC61" s="36"/>
      <c r="JD61" s="36"/>
      <c r="JE61" s="36"/>
      <c r="JF61" s="36"/>
      <c r="JG61" s="36"/>
      <c r="JH61" s="36"/>
      <c r="JI61" s="36"/>
      <c r="JJ61" s="36"/>
      <c r="JK61" s="36"/>
      <c r="JL61" s="36"/>
      <c r="JM61" s="36"/>
      <c r="JN61" s="36"/>
      <c r="JO61" s="36"/>
      <c r="JP61" s="36"/>
      <c r="JQ61" s="36"/>
      <c r="JR61" s="36"/>
      <c r="JS61" s="36"/>
      <c r="JT61" s="36"/>
      <c r="JU61" s="36"/>
      <c r="JV61" s="36"/>
      <c r="JW61" s="36"/>
      <c r="JX61" s="36"/>
      <c r="JY61" s="36"/>
      <c r="JZ61" s="36"/>
      <c r="KA61" s="36"/>
      <c r="KB61" s="36"/>
      <c r="KC61" s="36"/>
      <c r="KD61" s="36"/>
      <c r="KE61" s="36"/>
      <c r="KF61" s="36"/>
      <c r="KG61" s="36"/>
      <c r="KH61" s="36"/>
      <c r="KI61" s="36"/>
      <c r="KJ61" s="36"/>
      <c r="KK61" s="36"/>
      <c r="KL61" s="36"/>
      <c r="KM61" s="36"/>
      <c r="KN61" s="36"/>
      <c r="KO61" s="36"/>
      <c r="KP61" s="36"/>
      <c r="KQ61" s="36"/>
      <c r="KR61" s="36"/>
      <c r="KS61" s="36"/>
      <c r="KT61" s="36"/>
      <c r="KU61" s="36"/>
      <c r="KV61" s="36"/>
      <c r="KW61" s="36"/>
      <c r="KX61" s="36"/>
      <c r="KY61" s="36"/>
      <c r="KZ61" s="36"/>
      <c r="LA61" s="36"/>
      <c r="LB61" s="36"/>
      <c r="LC61" s="36"/>
      <c r="LD61" s="36"/>
      <c r="LE61" s="36"/>
      <c r="LF61" s="36"/>
      <c r="LG61" s="36"/>
      <c r="LH61" s="36"/>
      <c r="LI61" s="36"/>
      <c r="LJ61" s="36"/>
      <c r="LK61" s="36"/>
      <c r="LL61" s="36"/>
      <c r="LM61" s="36"/>
      <c r="LN61" s="36"/>
      <c r="LO61" s="36"/>
      <c r="LP61" s="36"/>
      <c r="LQ61" s="36"/>
      <c r="LR61" s="36"/>
      <c r="LS61" s="36"/>
      <c r="LT61" s="36"/>
      <c r="LU61" s="36"/>
      <c r="LV61" s="36"/>
      <c r="LW61" s="36"/>
      <c r="LX61" s="36"/>
      <c r="LY61" s="36"/>
      <c r="LZ61" s="36"/>
      <c r="MA61" s="36"/>
      <c r="MB61" s="36"/>
      <c r="MC61" s="36"/>
      <c r="MD61" s="36"/>
      <c r="ME61" s="36"/>
      <c r="MF61" s="36"/>
      <c r="MG61" s="36"/>
      <c r="MH61" s="36"/>
      <c r="MI61" s="36"/>
      <c r="MJ61" s="36"/>
      <c r="MK61" s="36"/>
      <c r="ML61" s="36"/>
      <c r="MM61" s="36"/>
      <c r="MN61" s="36"/>
      <c r="MO61" s="36"/>
      <c r="MP61" s="36"/>
      <c r="MQ61" s="36"/>
      <c r="MR61" s="36"/>
      <c r="MS61" s="36"/>
      <c r="MT61" s="36"/>
      <c r="MU61" s="36"/>
      <c r="MV61" s="36"/>
      <c r="MW61" s="36"/>
      <c r="MX61" s="36"/>
      <c r="MY61" s="36"/>
      <c r="MZ61" s="36"/>
      <c r="NA61" s="36"/>
      <c r="NB61" s="36"/>
      <c r="NC61" s="36"/>
      <c r="ND61" s="36"/>
      <c r="NE61" s="36"/>
      <c r="NF61" s="36"/>
      <c r="NG61" s="36"/>
      <c r="NH61" s="36"/>
      <c r="NI61" s="36"/>
      <c r="NJ61" s="36"/>
      <c r="NK61" s="36"/>
      <c r="NL61" s="36"/>
      <c r="NM61" s="36"/>
      <c r="NN61" s="36"/>
      <c r="NO61" s="36"/>
      <c r="NP61" s="36"/>
      <c r="NQ61" s="36"/>
      <c r="NR61" s="36"/>
      <c r="NS61" s="36"/>
      <c r="NT61" s="36"/>
      <c r="NU61" s="36"/>
      <c r="NV61" s="36"/>
      <c r="NW61" s="36"/>
      <c r="NX61" s="36"/>
      <c r="NY61" s="36"/>
      <c r="NZ61" s="36"/>
      <c r="OA61" s="36"/>
      <c r="OB61" s="36"/>
      <c r="OC61" s="36"/>
      <c r="OD61" s="36"/>
      <c r="OE61" s="36"/>
      <c r="OF61" s="36"/>
      <c r="OG61" s="36"/>
      <c r="OH61" s="36"/>
      <c r="OI61" s="36"/>
      <c r="OJ61" s="36"/>
      <c r="OK61" s="36"/>
      <c r="OL61" s="36"/>
      <c r="OM61" s="36"/>
      <c r="ON61" s="36"/>
      <c r="OO61" s="36"/>
      <c r="OP61" s="36"/>
      <c r="OQ61" s="36"/>
      <c r="OR61" s="36"/>
      <c r="OS61" s="36"/>
      <c r="OT61" s="36"/>
      <c r="OU61" s="36"/>
      <c r="OV61" s="36"/>
      <c r="OW61" s="36"/>
      <c r="OX61" s="36"/>
      <c r="OY61" s="36"/>
      <c r="OZ61" s="36"/>
      <c r="PA61" s="36"/>
      <c r="PB61" s="36"/>
      <c r="PC61" s="36"/>
      <c r="PD61" s="36"/>
      <c r="PE61" s="36"/>
      <c r="PF61" s="36"/>
      <c r="PG61" s="36"/>
      <c r="PH61" s="36"/>
      <c r="PI61" s="36"/>
      <c r="PJ61" s="36"/>
      <c r="PK61" s="36"/>
      <c r="PL61" s="36"/>
      <c r="PM61" s="36"/>
      <c r="PN61" s="36"/>
      <c r="PO61" s="36"/>
      <c r="PP61" s="36"/>
      <c r="PQ61" s="36"/>
      <c r="PR61" s="36"/>
      <c r="PS61" s="36"/>
      <c r="PT61" s="36"/>
      <c r="PU61" s="36"/>
      <c r="PV61" s="36"/>
      <c r="PW61" s="36"/>
      <c r="PX61" s="36"/>
      <c r="PY61" s="36"/>
      <c r="PZ61" s="36"/>
      <c r="QA61" s="36"/>
      <c r="QB61" s="36"/>
      <c r="QC61" s="36"/>
      <c r="QD61" s="36"/>
      <c r="QE61" s="36"/>
      <c r="QF61" s="36"/>
      <c r="QG61" s="36"/>
      <c r="QH61" s="36"/>
      <c r="QI61" s="36"/>
      <c r="QJ61" s="36"/>
      <c r="QK61" s="36"/>
      <c r="QL61" s="36"/>
      <c r="QM61" s="36"/>
      <c r="QN61" s="36"/>
      <c r="QO61" s="36"/>
      <c r="QP61" s="36"/>
      <c r="QQ61" s="36"/>
      <c r="QR61" s="36"/>
      <c r="QS61" s="36"/>
      <c r="QT61" s="36"/>
      <c r="QU61" s="36"/>
      <c r="QV61" s="36"/>
      <c r="QW61" s="36"/>
      <c r="QX61" s="36"/>
      <c r="QY61" s="36"/>
      <c r="QZ61" s="36"/>
      <c r="RA61" s="36"/>
      <c r="RB61" s="36"/>
      <c r="RC61" s="36"/>
      <c r="RD61" s="36"/>
      <c r="RE61" s="36"/>
      <c r="RF61" s="36"/>
      <c r="RG61" s="36"/>
      <c r="RH61" s="36"/>
      <c r="RI61" s="36"/>
      <c r="RJ61" s="36"/>
      <c r="RK61" s="36"/>
      <c r="RL61" s="36"/>
      <c r="RM61" s="36"/>
      <c r="RN61" s="36"/>
      <c r="RO61" s="36"/>
      <c r="RP61" s="36"/>
      <c r="RQ61" s="36"/>
      <c r="RR61" s="36"/>
      <c r="RS61" s="36"/>
      <c r="RT61" s="36"/>
      <c r="RU61" s="36"/>
      <c r="RV61" s="36"/>
      <c r="RW61" s="36"/>
      <c r="RX61" s="36"/>
      <c r="RY61" s="36"/>
      <c r="RZ61" s="36"/>
      <c r="SA61" s="36"/>
      <c r="SB61" s="36"/>
      <c r="SC61" s="36"/>
      <c r="SD61" s="36"/>
      <c r="SE61" s="36"/>
      <c r="SF61" s="36"/>
      <c r="SG61" s="36"/>
      <c r="SH61" s="36"/>
      <c r="SI61" s="36"/>
      <c r="SJ61" s="36"/>
      <c r="SK61" s="36"/>
      <c r="SL61" s="36"/>
      <c r="SM61" s="36"/>
      <c r="SN61" s="36"/>
      <c r="SO61" s="36"/>
      <c r="SP61" s="36"/>
      <c r="SQ61" s="36"/>
      <c r="SR61" s="36"/>
      <c r="SS61" s="36"/>
      <c r="ST61" s="36"/>
      <c r="SU61" s="36"/>
      <c r="SV61" s="36"/>
      <c r="SW61" s="36"/>
      <c r="SX61" s="36"/>
      <c r="SY61" s="36"/>
      <c r="SZ61" s="36"/>
      <c r="TA61" s="36"/>
      <c r="TB61" s="36"/>
      <c r="TC61" s="36"/>
      <c r="TD61" s="36"/>
      <c r="TE61" s="36"/>
      <c r="TF61" s="36"/>
      <c r="TG61" s="36"/>
      <c r="TH61" s="36"/>
      <c r="TI61" s="36"/>
      <c r="TJ61" s="36"/>
      <c r="TK61" s="36"/>
      <c r="TL61" s="36"/>
      <c r="TM61" s="36"/>
      <c r="TN61" s="36"/>
      <c r="TO61" s="36"/>
      <c r="TP61" s="36"/>
      <c r="TQ61" s="36"/>
      <c r="TR61" s="36"/>
    </row>
    <row r="62" spans="1:538" s="37" customFormat="1" ht="65.25" customHeight="1" x14ac:dyDescent="0.25">
      <c r="A62" s="75"/>
      <c r="B62" s="64"/>
      <c r="C62" s="64"/>
      <c r="D62" s="30" t="s">
        <v>433</v>
      </c>
      <c r="E62" s="61">
        <f t="shared" ref="E62:Q62" si="38">E72+E79</f>
        <v>2739700</v>
      </c>
      <c r="F62" s="61">
        <f t="shared" si="38"/>
        <v>2249257</v>
      </c>
      <c r="G62" s="61">
        <f t="shared" si="38"/>
        <v>0</v>
      </c>
      <c r="H62" s="61">
        <f t="shared" ref="H62:J62" si="39">H72+H79</f>
        <v>2739700</v>
      </c>
      <c r="I62" s="61">
        <f t="shared" si="39"/>
        <v>2249257</v>
      </c>
      <c r="J62" s="61">
        <f t="shared" si="39"/>
        <v>0</v>
      </c>
      <c r="K62" s="162">
        <f t="shared" si="8"/>
        <v>100</v>
      </c>
      <c r="L62" s="61">
        <f t="shared" si="38"/>
        <v>0</v>
      </c>
      <c r="M62" s="61">
        <f t="shared" si="38"/>
        <v>0</v>
      </c>
      <c r="N62" s="61">
        <f t="shared" si="38"/>
        <v>0</v>
      </c>
      <c r="O62" s="61">
        <f t="shared" si="38"/>
        <v>0</v>
      </c>
      <c r="P62" s="61">
        <f t="shared" si="38"/>
        <v>0</v>
      </c>
      <c r="Q62" s="61">
        <f t="shared" si="38"/>
        <v>0</v>
      </c>
      <c r="R62" s="61">
        <f t="shared" ref="R62:W62" si="40">R72+R79</f>
        <v>0</v>
      </c>
      <c r="S62" s="61">
        <f t="shared" si="40"/>
        <v>0</v>
      </c>
      <c r="T62" s="61">
        <f t="shared" si="40"/>
        <v>0</v>
      </c>
      <c r="U62" s="61">
        <f t="shared" si="40"/>
        <v>0</v>
      </c>
      <c r="V62" s="61">
        <f t="shared" si="40"/>
        <v>0</v>
      </c>
      <c r="W62" s="61">
        <f t="shared" si="40"/>
        <v>0</v>
      </c>
      <c r="X62" s="162"/>
      <c r="Y62" s="61">
        <f t="shared" si="12"/>
        <v>2739700</v>
      </c>
      <c r="Z62" s="213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  <c r="IW62" s="36"/>
      <c r="IX62" s="36"/>
      <c r="IY62" s="36"/>
      <c r="IZ62" s="36"/>
      <c r="JA62" s="36"/>
      <c r="JB62" s="36"/>
      <c r="JC62" s="36"/>
      <c r="JD62" s="36"/>
      <c r="JE62" s="36"/>
      <c r="JF62" s="36"/>
      <c r="JG62" s="36"/>
      <c r="JH62" s="36"/>
      <c r="JI62" s="36"/>
      <c r="JJ62" s="36"/>
      <c r="JK62" s="36"/>
      <c r="JL62" s="36"/>
      <c r="JM62" s="36"/>
      <c r="JN62" s="36"/>
      <c r="JO62" s="36"/>
      <c r="JP62" s="36"/>
      <c r="JQ62" s="36"/>
      <c r="JR62" s="36"/>
      <c r="JS62" s="36"/>
      <c r="JT62" s="36"/>
      <c r="JU62" s="36"/>
      <c r="JV62" s="36"/>
      <c r="JW62" s="36"/>
      <c r="JX62" s="36"/>
      <c r="JY62" s="36"/>
      <c r="JZ62" s="36"/>
      <c r="KA62" s="36"/>
      <c r="KB62" s="36"/>
      <c r="KC62" s="36"/>
      <c r="KD62" s="36"/>
      <c r="KE62" s="36"/>
      <c r="KF62" s="36"/>
      <c r="KG62" s="36"/>
      <c r="KH62" s="36"/>
      <c r="KI62" s="36"/>
      <c r="KJ62" s="36"/>
      <c r="KK62" s="36"/>
      <c r="KL62" s="36"/>
      <c r="KM62" s="36"/>
      <c r="KN62" s="36"/>
      <c r="KO62" s="36"/>
      <c r="KP62" s="36"/>
      <c r="KQ62" s="36"/>
      <c r="KR62" s="36"/>
      <c r="KS62" s="36"/>
      <c r="KT62" s="36"/>
      <c r="KU62" s="36"/>
      <c r="KV62" s="36"/>
      <c r="KW62" s="36"/>
      <c r="KX62" s="36"/>
      <c r="KY62" s="36"/>
      <c r="KZ62" s="36"/>
      <c r="LA62" s="36"/>
      <c r="LB62" s="36"/>
      <c r="LC62" s="36"/>
      <c r="LD62" s="36"/>
      <c r="LE62" s="36"/>
      <c r="LF62" s="36"/>
      <c r="LG62" s="36"/>
      <c r="LH62" s="36"/>
      <c r="LI62" s="36"/>
      <c r="LJ62" s="36"/>
      <c r="LK62" s="36"/>
      <c r="LL62" s="36"/>
      <c r="LM62" s="36"/>
      <c r="LN62" s="36"/>
      <c r="LO62" s="36"/>
      <c r="LP62" s="36"/>
      <c r="LQ62" s="36"/>
      <c r="LR62" s="36"/>
      <c r="LS62" s="36"/>
      <c r="LT62" s="36"/>
      <c r="LU62" s="36"/>
      <c r="LV62" s="36"/>
      <c r="LW62" s="36"/>
      <c r="LX62" s="36"/>
      <c r="LY62" s="36"/>
      <c r="LZ62" s="36"/>
      <c r="MA62" s="36"/>
      <c r="MB62" s="36"/>
      <c r="MC62" s="36"/>
      <c r="MD62" s="36"/>
      <c r="ME62" s="36"/>
      <c r="MF62" s="36"/>
      <c r="MG62" s="36"/>
      <c r="MH62" s="36"/>
      <c r="MI62" s="36"/>
      <c r="MJ62" s="36"/>
      <c r="MK62" s="36"/>
      <c r="ML62" s="36"/>
      <c r="MM62" s="36"/>
      <c r="MN62" s="36"/>
      <c r="MO62" s="36"/>
      <c r="MP62" s="36"/>
      <c r="MQ62" s="36"/>
      <c r="MR62" s="36"/>
      <c r="MS62" s="36"/>
      <c r="MT62" s="36"/>
      <c r="MU62" s="36"/>
      <c r="MV62" s="36"/>
      <c r="MW62" s="36"/>
      <c r="MX62" s="36"/>
      <c r="MY62" s="36"/>
      <c r="MZ62" s="36"/>
      <c r="NA62" s="36"/>
      <c r="NB62" s="36"/>
      <c r="NC62" s="36"/>
      <c r="ND62" s="36"/>
      <c r="NE62" s="36"/>
      <c r="NF62" s="36"/>
      <c r="NG62" s="36"/>
      <c r="NH62" s="36"/>
      <c r="NI62" s="36"/>
      <c r="NJ62" s="36"/>
      <c r="NK62" s="36"/>
      <c r="NL62" s="36"/>
      <c r="NM62" s="36"/>
      <c r="NN62" s="36"/>
      <c r="NO62" s="36"/>
      <c r="NP62" s="36"/>
      <c r="NQ62" s="36"/>
      <c r="NR62" s="36"/>
      <c r="NS62" s="36"/>
      <c r="NT62" s="36"/>
      <c r="NU62" s="36"/>
      <c r="NV62" s="36"/>
      <c r="NW62" s="36"/>
      <c r="NX62" s="36"/>
      <c r="NY62" s="36"/>
      <c r="NZ62" s="36"/>
      <c r="OA62" s="36"/>
      <c r="OB62" s="36"/>
      <c r="OC62" s="36"/>
      <c r="OD62" s="36"/>
      <c r="OE62" s="36"/>
      <c r="OF62" s="36"/>
      <c r="OG62" s="36"/>
      <c r="OH62" s="36"/>
      <c r="OI62" s="36"/>
      <c r="OJ62" s="36"/>
      <c r="OK62" s="36"/>
      <c r="OL62" s="36"/>
      <c r="OM62" s="36"/>
      <c r="ON62" s="36"/>
      <c r="OO62" s="36"/>
      <c r="OP62" s="36"/>
      <c r="OQ62" s="36"/>
      <c r="OR62" s="36"/>
      <c r="OS62" s="36"/>
      <c r="OT62" s="36"/>
      <c r="OU62" s="36"/>
      <c r="OV62" s="36"/>
      <c r="OW62" s="36"/>
      <c r="OX62" s="36"/>
      <c r="OY62" s="36"/>
      <c r="OZ62" s="36"/>
      <c r="PA62" s="36"/>
      <c r="PB62" s="36"/>
      <c r="PC62" s="36"/>
      <c r="PD62" s="36"/>
      <c r="PE62" s="36"/>
      <c r="PF62" s="36"/>
      <c r="PG62" s="36"/>
      <c r="PH62" s="36"/>
      <c r="PI62" s="36"/>
      <c r="PJ62" s="36"/>
      <c r="PK62" s="36"/>
      <c r="PL62" s="36"/>
      <c r="PM62" s="36"/>
      <c r="PN62" s="36"/>
      <c r="PO62" s="36"/>
      <c r="PP62" s="36"/>
      <c r="PQ62" s="36"/>
      <c r="PR62" s="36"/>
      <c r="PS62" s="36"/>
      <c r="PT62" s="36"/>
      <c r="PU62" s="36"/>
      <c r="PV62" s="36"/>
      <c r="PW62" s="36"/>
      <c r="PX62" s="36"/>
      <c r="PY62" s="36"/>
      <c r="PZ62" s="36"/>
      <c r="QA62" s="36"/>
      <c r="QB62" s="36"/>
      <c r="QC62" s="36"/>
      <c r="QD62" s="36"/>
      <c r="QE62" s="36"/>
      <c r="QF62" s="36"/>
      <c r="QG62" s="36"/>
      <c r="QH62" s="36"/>
      <c r="QI62" s="36"/>
      <c r="QJ62" s="36"/>
      <c r="QK62" s="36"/>
      <c r="QL62" s="36"/>
      <c r="QM62" s="36"/>
      <c r="QN62" s="36"/>
      <c r="QO62" s="36"/>
      <c r="QP62" s="36"/>
      <c r="QQ62" s="36"/>
      <c r="QR62" s="36"/>
      <c r="QS62" s="36"/>
      <c r="QT62" s="36"/>
      <c r="QU62" s="36"/>
      <c r="QV62" s="36"/>
      <c r="QW62" s="36"/>
      <c r="QX62" s="36"/>
      <c r="QY62" s="36"/>
      <c r="QZ62" s="36"/>
      <c r="RA62" s="36"/>
      <c r="RB62" s="36"/>
      <c r="RC62" s="36"/>
      <c r="RD62" s="36"/>
      <c r="RE62" s="36"/>
      <c r="RF62" s="36"/>
      <c r="RG62" s="36"/>
      <c r="RH62" s="36"/>
      <c r="RI62" s="36"/>
      <c r="RJ62" s="36"/>
      <c r="RK62" s="36"/>
      <c r="RL62" s="36"/>
      <c r="RM62" s="36"/>
      <c r="RN62" s="36"/>
      <c r="RO62" s="36"/>
      <c r="RP62" s="36"/>
      <c r="RQ62" s="36"/>
      <c r="RR62" s="36"/>
      <c r="RS62" s="36"/>
      <c r="RT62" s="36"/>
      <c r="RU62" s="36"/>
      <c r="RV62" s="36"/>
      <c r="RW62" s="36"/>
      <c r="RX62" s="36"/>
      <c r="RY62" s="36"/>
      <c r="RZ62" s="36"/>
      <c r="SA62" s="36"/>
      <c r="SB62" s="36"/>
      <c r="SC62" s="36"/>
      <c r="SD62" s="36"/>
      <c r="SE62" s="36"/>
      <c r="SF62" s="36"/>
      <c r="SG62" s="36"/>
      <c r="SH62" s="36"/>
      <c r="SI62" s="36"/>
      <c r="SJ62" s="36"/>
      <c r="SK62" s="36"/>
      <c r="SL62" s="36"/>
      <c r="SM62" s="36"/>
      <c r="SN62" s="36"/>
      <c r="SO62" s="36"/>
      <c r="SP62" s="36"/>
      <c r="SQ62" s="36"/>
      <c r="SR62" s="36"/>
      <c r="SS62" s="36"/>
      <c r="ST62" s="36"/>
      <c r="SU62" s="36"/>
      <c r="SV62" s="36"/>
      <c r="SW62" s="36"/>
      <c r="SX62" s="36"/>
      <c r="SY62" s="36"/>
      <c r="SZ62" s="36"/>
      <c r="TA62" s="36"/>
      <c r="TB62" s="36"/>
      <c r="TC62" s="36"/>
      <c r="TD62" s="36"/>
      <c r="TE62" s="36"/>
      <c r="TF62" s="36"/>
      <c r="TG62" s="36"/>
      <c r="TH62" s="36"/>
      <c r="TI62" s="36"/>
      <c r="TJ62" s="36"/>
      <c r="TK62" s="36"/>
      <c r="TL62" s="36"/>
      <c r="TM62" s="36"/>
      <c r="TN62" s="36"/>
      <c r="TO62" s="36"/>
      <c r="TP62" s="36"/>
      <c r="TQ62" s="36"/>
      <c r="TR62" s="36"/>
    </row>
    <row r="63" spans="1:538" s="37" customFormat="1" ht="45" x14ac:dyDescent="0.25">
      <c r="A63" s="75"/>
      <c r="B63" s="64"/>
      <c r="C63" s="64"/>
      <c r="D63" s="30" t="s">
        <v>430</v>
      </c>
      <c r="E63" s="61">
        <f t="shared" ref="E63:Q63" si="41">E73+E90</f>
        <v>3303370</v>
      </c>
      <c r="F63" s="61">
        <f t="shared" si="41"/>
        <v>1013420</v>
      </c>
      <c r="G63" s="61">
        <f t="shared" si="41"/>
        <v>0</v>
      </c>
      <c r="H63" s="61">
        <f t="shared" ref="H63:J63" si="42">H73+H90</f>
        <v>2441029.31</v>
      </c>
      <c r="I63" s="61">
        <f t="shared" si="42"/>
        <v>594808.81999999995</v>
      </c>
      <c r="J63" s="61">
        <f t="shared" si="42"/>
        <v>0</v>
      </c>
      <c r="K63" s="162">
        <f t="shared" si="8"/>
        <v>73.895122556661832</v>
      </c>
      <c r="L63" s="61">
        <f t="shared" si="41"/>
        <v>0</v>
      </c>
      <c r="M63" s="61">
        <f t="shared" si="41"/>
        <v>0</v>
      </c>
      <c r="N63" s="61">
        <f t="shared" si="41"/>
        <v>0</v>
      </c>
      <c r="O63" s="61">
        <f t="shared" si="41"/>
        <v>0</v>
      </c>
      <c r="P63" s="61">
        <f t="shared" si="41"/>
        <v>0</v>
      </c>
      <c r="Q63" s="61">
        <f t="shared" si="41"/>
        <v>0</v>
      </c>
      <c r="R63" s="61">
        <f t="shared" ref="R63:W63" si="43">R73+R90</f>
        <v>0</v>
      </c>
      <c r="S63" s="61">
        <f t="shared" si="43"/>
        <v>0</v>
      </c>
      <c r="T63" s="61">
        <f t="shared" si="43"/>
        <v>0</v>
      </c>
      <c r="U63" s="61">
        <f t="shared" si="43"/>
        <v>0</v>
      </c>
      <c r="V63" s="61">
        <f t="shared" si="43"/>
        <v>0</v>
      </c>
      <c r="W63" s="61">
        <f t="shared" si="43"/>
        <v>0</v>
      </c>
      <c r="X63" s="162"/>
      <c r="Y63" s="61">
        <f t="shared" si="12"/>
        <v>2441029.31</v>
      </c>
      <c r="Z63" s="213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  <c r="IW63" s="36"/>
      <c r="IX63" s="36"/>
      <c r="IY63" s="36"/>
      <c r="IZ63" s="36"/>
      <c r="JA63" s="36"/>
      <c r="JB63" s="36"/>
      <c r="JC63" s="36"/>
      <c r="JD63" s="36"/>
      <c r="JE63" s="36"/>
      <c r="JF63" s="36"/>
      <c r="JG63" s="36"/>
      <c r="JH63" s="36"/>
      <c r="JI63" s="36"/>
      <c r="JJ63" s="36"/>
      <c r="JK63" s="36"/>
      <c r="JL63" s="36"/>
      <c r="JM63" s="36"/>
      <c r="JN63" s="36"/>
      <c r="JO63" s="36"/>
      <c r="JP63" s="36"/>
      <c r="JQ63" s="36"/>
      <c r="JR63" s="36"/>
      <c r="JS63" s="36"/>
      <c r="JT63" s="36"/>
      <c r="JU63" s="36"/>
      <c r="JV63" s="36"/>
      <c r="JW63" s="36"/>
      <c r="JX63" s="36"/>
      <c r="JY63" s="36"/>
      <c r="JZ63" s="36"/>
      <c r="KA63" s="36"/>
      <c r="KB63" s="36"/>
      <c r="KC63" s="36"/>
      <c r="KD63" s="36"/>
      <c r="KE63" s="36"/>
      <c r="KF63" s="36"/>
      <c r="KG63" s="36"/>
      <c r="KH63" s="36"/>
      <c r="KI63" s="36"/>
      <c r="KJ63" s="36"/>
      <c r="KK63" s="36"/>
      <c r="KL63" s="36"/>
      <c r="KM63" s="36"/>
      <c r="KN63" s="36"/>
      <c r="KO63" s="36"/>
      <c r="KP63" s="36"/>
      <c r="KQ63" s="36"/>
      <c r="KR63" s="36"/>
      <c r="KS63" s="36"/>
      <c r="KT63" s="36"/>
      <c r="KU63" s="36"/>
      <c r="KV63" s="36"/>
      <c r="KW63" s="36"/>
      <c r="KX63" s="36"/>
      <c r="KY63" s="36"/>
      <c r="KZ63" s="36"/>
      <c r="LA63" s="36"/>
      <c r="LB63" s="36"/>
      <c r="LC63" s="36"/>
      <c r="LD63" s="36"/>
      <c r="LE63" s="36"/>
      <c r="LF63" s="36"/>
      <c r="LG63" s="36"/>
      <c r="LH63" s="36"/>
      <c r="LI63" s="36"/>
      <c r="LJ63" s="36"/>
      <c r="LK63" s="36"/>
      <c r="LL63" s="36"/>
      <c r="LM63" s="36"/>
      <c r="LN63" s="36"/>
      <c r="LO63" s="36"/>
      <c r="LP63" s="36"/>
      <c r="LQ63" s="36"/>
      <c r="LR63" s="36"/>
      <c r="LS63" s="36"/>
      <c r="LT63" s="36"/>
      <c r="LU63" s="36"/>
      <c r="LV63" s="36"/>
      <c r="LW63" s="36"/>
      <c r="LX63" s="36"/>
      <c r="LY63" s="36"/>
      <c r="LZ63" s="36"/>
      <c r="MA63" s="36"/>
      <c r="MB63" s="36"/>
      <c r="MC63" s="36"/>
      <c r="MD63" s="36"/>
      <c r="ME63" s="36"/>
      <c r="MF63" s="36"/>
      <c r="MG63" s="36"/>
      <c r="MH63" s="36"/>
      <c r="MI63" s="36"/>
      <c r="MJ63" s="36"/>
      <c r="MK63" s="36"/>
      <c r="ML63" s="36"/>
      <c r="MM63" s="36"/>
      <c r="MN63" s="36"/>
      <c r="MO63" s="36"/>
      <c r="MP63" s="36"/>
      <c r="MQ63" s="36"/>
      <c r="MR63" s="36"/>
      <c r="MS63" s="36"/>
      <c r="MT63" s="36"/>
      <c r="MU63" s="36"/>
      <c r="MV63" s="36"/>
      <c r="MW63" s="36"/>
      <c r="MX63" s="36"/>
      <c r="MY63" s="36"/>
      <c r="MZ63" s="36"/>
      <c r="NA63" s="36"/>
      <c r="NB63" s="36"/>
      <c r="NC63" s="36"/>
      <c r="ND63" s="36"/>
      <c r="NE63" s="36"/>
      <c r="NF63" s="36"/>
      <c r="NG63" s="36"/>
      <c r="NH63" s="36"/>
      <c r="NI63" s="36"/>
      <c r="NJ63" s="36"/>
      <c r="NK63" s="36"/>
      <c r="NL63" s="36"/>
      <c r="NM63" s="36"/>
      <c r="NN63" s="36"/>
      <c r="NO63" s="36"/>
      <c r="NP63" s="36"/>
      <c r="NQ63" s="36"/>
      <c r="NR63" s="36"/>
      <c r="NS63" s="36"/>
      <c r="NT63" s="36"/>
      <c r="NU63" s="36"/>
      <c r="NV63" s="36"/>
      <c r="NW63" s="36"/>
      <c r="NX63" s="36"/>
      <c r="NY63" s="36"/>
      <c r="NZ63" s="36"/>
      <c r="OA63" s="36"/>
      <c r="OB63" s="36"/>
      <c r="OC63" s="36"/>
      <c r="OD63" s="36"/>
      <c r="OE63" s="36"/>
      <c r="OF63" s="36"/>
      <c r="OG63" s="36"/>
      <c r="OH63" s="36"/>
      <c r="OI63" s="36"/>
      <c r="OJ63" s="36"/>
      <c r="OK63" s="36"/>
      <c r="OL63" s="36"/>
      <c r="OM63" s="36"/>
      <c r="ON63" s="36"/>
      <c r="OO63" s="36"/>
      <c r="OP63" s="36"/>
      <c r="OQ63" s="36"/>
      <c r="OR63" s="36"/>
      <c r="OS63" s="36"/>
      <c r="OT63" s="36"/>
      <c r="OU63" s="36"/>
      <c r="OV63" s="36"/>
      <c r="OW63" s="36"/>
      <c r="OX63" s="36"/>
      <c r="OY63" s="36"/>
      <c r="OZ63" s="36"/>
      <c r="PA63" s="36"/>
      <c r="PB63" s="36"/>
      <c r="PC63" s="36"/>
      <c r="PD63" s="36"/>
      <c r="PE63" s="36"/>
      <c r="PF63" s="36"/>
      <c r="PG63" s="36"/>
      <c r="PH63" s="36"/>
      <c r="PI63" s="36"/>
      <c r="PJ63" s="36"/>
      <c r="PK63" s="36"/>
      <c r="PL63" s="36"/>
      <c r="PM63" s="36"/>
      <c r="PN63" s="36"/>
      <c r="PO63" s="36"/>
      <c r="PP63" s="36"/>
      <c r="PQ63" s="36"/>
      <c r="PR63" s="36"/>
      <c r="PS63" s="36"/>
      <c r="PT63" s="36"/>
      <c r="PU63" s="36"/>
      <c r="PV63" s="36"/>
      <c r="PW63" s="36"/>
      <c r="PX63" s="36"/>
      <c r="PY63" s="36"/>
      <c r="PZ63" s="36"/>
      <c r="QA63" s="36"/>
      <c r="QB63" s="36"/>
      <c r="QC63" s="36"/>
      <c r="QD63" s="36"/>
      <c r="QE63" s="36"/>
      <c r="QF63" s="36"/>
      <c r="QG63" s="36"/>
      <c r="QH63" s="36"/>
      <c r="QI63" s="36"/>
      <c r="QJ63" s="36"/>
      <c r="QK63" s="36"/>
      <c r="QL63" s="36"/>
      <c r="QM63" s="36"/>
      <c r="QN63" s="36"/>
      <c r="QO63" s="36"/>
      <c r="QP63" s="36"/>
      <c r="QQ63" s="36"/>
      <c r="QR63" s="36"/>
      <c r="QS63" s="36"/>
      <c r="QT63" s="36"/>
      <c r="QU63" s="36"/>
      <c r="QV63" s="36"/>
      <c r="QW63" s="36"/>
      <c r="QX63" s="36"/>
      <c r="QY63" s="36"/>
      <c r="QZ63" s="36"/>
      <c r="RA63" s="36"/>
      <c r="RB63" s="36"/>
      <c r="RC63" s="36"/>
      <c r="RD63" s="36"/>
      <c r="RE63" s="36"/>
      <c r="RF63" s="36"/>
      <c r="RG63" s="36"/>
      <c r="RH63" s="36"/>
      <c r="RI63" s="36"/>
      <c r="RJ63" s="36"/>
      <c r="RK63" s="36"/>
      <c r="RL63" s="36"/>
      <c r="RM63" s="36"/>
      <c r="RN63" s="36"/>
      <c r="RO63" s="36"/>
      <c r="RP63" s="36"/>
      <c r="RQ63" s="36"/>
      <c r="RR63" s="36"/>
      <c r="RS63" s="36"/>
      <c r="RT63" s="36"/>
      <c r="RU63" s="36"/>
      <c r="RV63" s="36"/>
      <c r="RW63" s="36"/>
      <c r="RX63" s="36"/>
      <c r="RY63" s="36"/>
      <c r="RZ63" s="36"/>
      <c r="SA63" s="36"/>
      <c r="SB63" s="36"/>
      <c r="SC63" s="36"/>
      <c r="SD63" s="36"/>
      <c r="SE63" s="36"/>
      <c r="SF63" s="36"/>
      <c r="SG63" s="36"/>
      <c r="SH63" s="36"/>
      <c r="SI63" s="36"/>
      <c r="SJ63" s="36"/>
      <c r="SK63" s="36"/>
      <c r="SL63" s="36"/>
      <c r="SM63" s="36"/>
      <c r="SN63" s="36"/>
      <c r="SO63" s="36"/>
      <c r="SP63" s="36"/>
      <c r="SQ63" s="36"/>
      <c r="SR63" s="36"/>
      <c r="SS63" s="36"/>
      <c r="ST63" s="36"/>
      <c r="SU63" s="36"/>
      <c r="SV63" s="36"/>
      <c r="SW63" s="36"/>
      <c r="SX63" s="36"/>
      <c r="SY63" s="36"/>
      <c r="SZ63" s="36"/>
      <c r="TA63" s="36"/>
      <c r="TB63" s="36"/>
      <c r="TC63" s="36"/>
      <c r="TD63" s="36"/>
      <c r="TE63" s="36"/>
      <c r="TF63" s="36"/>
      <c r="TG63" s="36"/>
      <c r="TH63" s="36"/>
      <c r="TI63" s="36"/>
      <c r="TJ63" s="36"/>
      <c r="TK63" s="36"/>
      <c r="TL63" s="36"/>
      <c r="TM63" s="36"/>
      <c r="TN63" s="36"/>
      <c r="TO63" s="36"/>
      <c r="TP63" s="36"/>
      <c r="TQ63" s="36"/>
      <c r="TR63" s="36"/>
    </row>
    <row r="64" spans="1:538" s="37" customFormat="1" ht="45" x14ac:dyDescent="0.25">
      <c r="A64" s="75"/>
      <c r="B64" s="64"/>
      <c r="C64" s="64"/>
      <c r="D64" s="30" t="s">
        <v>432</v>
      </c>
      <c r="E64" s="61">
        <f t="shared" ref="E64:Q64" si="44">E74+E85</f>
        <v>452641.7</v>
      </c>
      <c r="F64" s="61">
        <f t="shared" si="44"/>
        <v>0</v>
      </c>
      <c r="G64" s="61">
        <f t="shared" si="44"/>
        <v>0</v>
      </c>
      <c r="H64" s="61">
        <f t="shared" ref="H64:J64" si="45">H74+H85</f>
        <v>452641.7</v>
      </c>
      <c r="I64" s="61">
        <f t="shared" si="45"/>
        <v>0</v>
      </c>
      <c r="J64" s="61">
        <f t="shared" si="45"/>
        <v>0</v>
      </c>
      <c r="K64" s="162">
        <f t="shared" si="8"/>
        <v>100</v>
      </c>
      <c r="L64" s="61">
        <f t="shared" si="44"/>
        <v>990558.3</v>
      </c>
      <c r="M64" s="61">
        <f t="shared" si="44"/>
        <v>990558.3</v>
      </c>
      <c r="N64" s="61">
        <f t="shared" si="44"/>
        <v>0</v>
      </c>
      <c r="O64" s="61">
        <f t="shared" si="44"/>
        <v>0</v>
      </c>
      <c r="P64" s="61">
        <f t="shared" si="44"/>
        <v>0</v>
      </c>
      <c r="Q64" s="61">
        <f t="shared" si="44"/>
        <v>990558.3</v>
      </c>
      <c r="R64" s="61">
        <f t="shared" ref="R64:W64" si="46">R74+R85</f>
        <v>986392.9</v>
      </c>
      <c r="S64" s="61">
        <f t="shared" si="46"/>
        <v>986392.9</v>
      </c>
      <c r="T64" s="61">
        <f t="shared" si="46"/>
        <v>0</v>
      </c>
      <c r="U64" s="61">
        <f t="shared" si="46"/>
        <v>0</v>
      </c>
      <c r="V64" s="61">
        <f t="shared" si="46"/>
        <v>0</v>
      </c>
      <c r="W64" s="61">
        <f t="shared" si="46"/>
        <v>986392.9</v>
      </c>
      <c r="X64" s="162">
        <f t="shared" si="11"/>
        <v>99.57948966759453</v>
      </c>
      <c r="Y64" s="61">
        <f t="shared" si="12"/>
        <v>1439034.6</v>
      </c>
      <c r="Z64" s="213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  <c r="IW64" s="36"/>
      <c r="IX64" s="36"/>
      <c r="IY64" s="36"/>
      <c r="IZ64" s="36"/>
      <c r="JA64" s="36"/>
      <c r="JB64" s="36"/>
      <c r="JC64" s="36"/>
      <c r="JD64" s="36"/>
      <c r="JE64" s="36"/>
      <c r="JF64" s="36"/>
      <c r="JG64" s="36"/>
      <c r="JH64" s="36"/>
      <c r="JI64" s="36"/>
      <c r="JJ64" s="36"/>
      <c r="JK64" s="36"/>
      <c r="JL64" s="36"/>
      <c r="JM64" s="36"/>
      <c r="JN64" s="36"/>
      <c r="JO64" s="36"/>
      <c r="JP64" s="36"/>
      <c r="JQ64" s="36"/>
      <c r="JR64" s="36"/>
      <c r="JS64" s="36"/>
      <c r="JT64" s="36"/>
      <c r="JU64" s="36"/>
      <c r="JV64" s="36"/>
      <c r="JW64" s="36"/>
      <c r="JX64" s="36"/>
      <c r="JY64" s="36"/>
      <c r="JZ64" s="36"/>
      <c r="KA64" s="36"/>
      <c r="KB64" s="36"/>
      <c r="KC64" s="36"/>
      <c r="KD64" s="36"/>
      <c r="KE64" s="36"/>
      <c r="KF64" s="36"/>
      <c r="KG64" s="36"/>
      <c r="KH64" s="36"/>
      <c r="KI64" s="36"/>
      <c r="KJ64" s="36"/>
      <c r="KK64" s="36"/>
      <c r="KL64" s="36"/>
      <c r="KM64" s="36"/>
      <c r="KN64" s="36"/>
      <c r="KO64" s="36"/>
      <c r="KP64" s="36"/>
      <c r="KQ64" s="36"/>
      <c r="KR64" s="36"/>
      <c r="KS64" s="36"/>
      <c r="KT64" s="36"/>
      <c r="KU64" s="36"/>
      <c r="KV64" s="36"/>
      <c r="KW64" s="36"/>
      <c r="KX64" s="36"/>
      <c r="KY64" s="36"/>
      <c r="KZ64" s="36"/>
      <c r="LA64" s="36"/>
      <c r="LB64" s="36"/>
      <c r="LC64" s="36"/>
      <c r="LD64" s="36"/>
      <c r="LE64" s="36"/>
      <c r="LF64" s="36"/>
      <c r="LG64" s="36"/>
      <c r="LH64" s="36"/>
      <c r="LI64" s="36"/>
      <c r="LJ64" s="36"/>
      <c r="LK64" s="36"/>
      <c r="LL64" s="36"/>
      <c r="LM64" s="36"/>
      <c r="LN64" s="36"/>
      <c r="LO64" s="36"/>
      <c r="LP64" s="36"/>
      <c r="LQ64" s="36"/>
      <c r="LR64" s="36"/>
      <c r="LS64" s="36"/>
      <c r="LT64" s="36"/>
      <c r="LU64" s="36"/>
      <c r="LV64" s="36"/>
      <c r="LW64" s="36"/>
      <c r="LX64" s="36"/>
      <c r="LY64" s="36"/>
      <c r="LZ64" s="36"/>
      <c r="MA64" s="36"/>
      <c r="MB64" s="36"/>
      <c r="MC64" s="36"/>
      <c r="MD64" s="36"/>
      <c r="ME64" s="36"/>
      <c r="MF64" s="36"/>
      <c r="MG64" s="36"/>
      <c r="MH64" s="36"/>
      <c r="MI64" s="36"/>
      <c r="MJ64" s="36"/>
      <c r="MK64" s="36"/>
      <c r="ML64" s="36"/>
      <c r="MM64" s="36"/>
      <c r="MN64" s="36"/>
      <c r="MO64" s="36"/>
      <c r="MP64" s="36"/>
      <c r="MQ64" s="36"/>
      <c r="MR64" s="36"/>
      <c r="MS64" s="36"/>
      <c r="MT64" s="36"/>
      <c r="MU64" s="36"/>
      <c r="MV64" s="36"/>
      <c r="MW64" s="36"/>
      <c r="MX64" s="36"/>
      <c r="MY64" s="36"/>
      <c r="MZ64" s="36"/>
      <c r="NA64" s="36"/>
      <c r="NB64" s="36"/>
      <c r="NC64" s="36"/>
      <c r="ND64" s="36"/>
      <c r="NE64" s="36"/>
      <c r="NF64" s="36"/>
      <c r="NG64" s="36"/>
      <c r="NH64" s="36"/>
      <c r="NI64" s="36"/>
      <c r="NJ64" s="36"/>
      <c r="NK64" s="36"/>
      <c r="NL64" s="36"/>
      <c r="NM64" s="36"/>
      <c r="NN64" s="36"/>
      <c r="NO64" s="36"/>
      <c r="NP64" s="36"/>
      <c r="NQ64" s="36"/>
      <c r="NR64" s="36"/>
      <c r="NS64" s="36"/>
      <c r="NT64" s="36"/>
      <c r="NU64" s="36"/>
      <c r="NV64" s="36"/>
      <c r="NW64" s="36"/>
      <c r="NX64" s="36"/>
      <c r="NY64" s="36"/>
      <c r="NZ64" s="36"/>
      <c r="OA64" s="36"/>
      <c r="OB64" s="36"/>
      <c r="OC64" s="36"/>
      <c r="OD64" s="36"/>
      <c r="OE64" s="36"/>
      <c r="OF64" s="36"/>
      <c r="OG64" s="36"/>
      <c r="OH64" s="36"/>
      <c r="OI64" s="36"/>
      <c r="OJ64" s="36"/>
      <c r="OK64" s="36"/>
      <c r="OL64" s="36"/>
      <c r="OM64" s="36"/>
      <c r="ON64" s="36"/>
      <c r="OO64" s="36"/>
      <c r="OP64" s="36"/>
      <c r="OQ64" s="36"/>
      <c r="OR64" s="36"/>
      <c r="OS64" s="36"/>
      <c r="OT64" s="36"/>
      <c r="OU64" s="36"/>
      <c r="OV64" s="36"/>
      <c r="OW64" s="36"/>
      <c r="OX64" s="36"/>
      <c r="OY64" s="36"/>
      <c r="OZ64" s="36"/>
      <c r="PA64" s="36"/>
      <c r="PB64" s="36"/>
      <c r="PC64" s="36"/>
      <c r="PD64" s="36"/>
      <c r="PE64" s="36"/>
      <c r="PF64" s="36"/>
      <c r="PG64" s="36"/>
      <c r="PH64" s="36"/>
      <c r="PI64" s="36"/>
      <c r="PJ64" s="36"/>
      <c r="PK64" s="36"/>
      <c r="PL64" s="36"/>
      <c r="PM64" s="36"/>
      <c r="PN64" s="36"/>
      <c r="PO64" s="36"/>
      <c r="PP64" s="36"/>
      <c r="PQ64" s="36"/>
      <c r="PR64" s="36"/>
      <c r="PS64" s="36"/>
      <c r="PT64" s="36"/>
      <c r="PU64" s="36"/>
      <c r="PV64" s="36"/>
      <c r="PW64" s="36"/>
      <c r="PX64" s="36"/>
      <c r="PY64" s="36"/>
      <c r="PZ64" s="36"/>
      <c r="QA64" s="36"/>
      <c r="QB64" s="36"/>
      <c r="QC64" s="36"/>
      <c r="QD64" s="36"/>
      <c r="QE64" s="36"/>
      <c r="QF64" s="36"/>
      <c r="QG64" s="36"/>
      <c r="QH64" s="36"/>
      <c r="QI64" s="36"/>
      <c r="QJ64" s="36"/>
      <c r="QK64" s="36"/>
      <c r="QL64" s="36"/>
      <c r="QM64" s="36"/>
      <c r="QN64" s="36"/>
      <c r="QO64" s="36"/>
      <c r="QP64" s="36"/>
      <c r="QQ64" s="36"/>
      <c r="QR64" s="36"/>
      <c r="QS64" s="36"/>
      <c r="QT64" s="36"/>
      <c r="QU64" s="36"/>
      <c r="QV64" s="36"/>
      <c r="QW64" s="36"/>
      <c r="QX64" s="36"/>
      <c r="QY64" s="36"/>
      <c r="QZ64" s="36"/>
      <c r="RA64" s="36"/>
      <c r="RB64" s="36"/>
      <c r="RC64" s="36"/>
      <c r="RD64" s="36"/>
      <c r="RE64" s="36"/>
      <c r="RF64" s="36"/>
      <c r="RG64" s="36"/>
      <c r="RH64" s="36"/>
      <c r="RI64" s="36"/>
      <c r="RJ64" s="36"/>
      <c r="RK64" s="36"/>
      <c r="RL64" s="36"/>
      <c r="RM64" s="36"/>
      <c r="RN64" s="36"/>
      <c r="RO64" s="36"/>
      <c r="RP64" s="36"/>
      <c r="RQ64" s="36"/>
      <c r="RR64" s="36"/>
      <c r="RS64" s="36"/>
      <c r="RT64" s="36"/>
      <c r="RU64" s="36"/>
      <c r="RV64" s="36"/>
      <c r="RW64" s="36"/>
      <c r="RX64" s="36"/>
      <c r="RY64" s="36"/>
      <c r="RZ64" s="36"/>
      <c r="SA64" s="36"/>
      <c r="SB64" s="36"/>
      <c r="SC64" s="36"/>
      <c r="SD64" s="36"/>
      <c r="SE64" s="36"/>
      <c r="SF64" s="36"/>
      <c r="SG64" s="36"/>
      <c r="SH64" s="36"/>
      <c r="SI64" s="36"/>
      <c r="SJ64" s="36"/>
      <c r="SK64" s="36"/>
      <c r="SL64" s="36"/>
      <c r="SM64" s="36"/>
      <c r="SN64" s="36"/>
      <c r="SO64" s="36"/>
      <c r="SP64" s="36"/>
      <c r="SQ64" s="36"/>
      <c r="SR64" s="36"/>
      <c r="SS64" s="36"/>
      <c r="ST64" s="36"/>
      <c r="SU64" s="36"/>
      <c r="SV64" s="36"/>
      <c r="SW64" s="36"/>
      <c r="SX64" s="36"/>
      <c r="SY64" s="36"/>
      <c r="SZ64" s="36"/>
      <c r="TA64" s="36"/>
      <c r="TB64" s="36"/>
      <c r="TC64" s="36"/>
      <c r="TD64" s="36"/>
      <c r="TE64" s="36"/>
      <c r="TF64" s="36"/>
      <c r="TG64" s="36"/>
      <c r="TH64" s="36"/>
      <c r="TI64" s="36"/>
      <c r="TJ64" s="36"/>
      <c r="TK64" s="36"/>
      <c r="TL64" s="36"/>
      <c r="TM64" s="36"/>
      <c r="TN64" s="36"/>
      <c r="TO64" s="36"/>
      <c r="TP64" s="36"/>
      <c r="TQ64" s="36"/>
      <c r="TR64" s="36"/>
    </row>
    <row r="65" spans="1:538" s="37" customFormat="1" ht="51" customHeight="1" x14ac:dyDescent="0.25">
      <c r="A65" s="75"/>
      <c r="B65" s="64"/>
      <c r="C65" s="64"/>
      <c r="D65" s="30" t="s">
        <v>429</v>
      </c>
      <c r="E65" s="61">
        <f>E70+E75</f>
        <v>1767879</v>
      </c>
      <c r="F65" s="61">
        <f t="shared" ref="F65:Q65" si="47">F70+F75</f>
        <v>1449080</v>
      </c>
      <c r="G65" s="61">
        <f t="shared" si="47"/>
        <v>0</v>
      </c>
      <c r="H65" s="61">
        <f t="shared" ref="H65:J65" si="48">H70+H75</f>
        <v>917793.66999999993</v>
      </c>
      <c r="I65" s="61">
        <f t="shared" si="48"/>
        <v>752289.51</v>
      </c>
      <c r="J65" s="61">
        <f t="shared" si="48"/>
        <v>0</v>
      </c>
      <c r="K65" s="162">
        <f t="shared" si="8"/>
        <v>51.914959677670247</v>
      </c>
      <c r="L65" s="61">
        <f t="shared" si="47"/>
        <v>744000</v>
      </c>
      <c r="M65" s="61">
        <f t="shared" si="47"/>
        <v>744000</v>
      </c>
      <c r="N65" s="61">
        <f t="shared" si="47"/>
        <v>0</v>
      </c>
      <c r="O65" s="61">
        <f t="shared" si="47"/>
        <v>0</v>
      </c>
      <c r="P65" s="61">
        <f t="shared" si="47"/>
        <v>0</v>
      </c>
      <c r="Q65" s="61">
        <f t="shared" si="47"/>
        <v>744000</v>
      </c>
      <c r="R65" s="61">
        <f t="shared" ref="R65:W65" si="49">R70+R75</f>
        <v>741927</v>
      </c>
      <c r="S65" s="61">
        <f t="shared" si="49"/>
        <v>741927</v>
      </c>
      <c r="T65" s="61">
        <f t="shared" si="49"/>
        <v>0</v>
      </c>
      <c r="U65" s="61">
        <f t="shared" si="49"/>
        <v>0</v>
      </c>
      <c r="V65" s="61">
        <f t="shared" si="49"/>
        <v>0</v>
      </c>
      <c r="W65" s="61">
        <f t="shared" si="49"/>
        <v>741927</v>
      </c>
      <c r="X65" s="162">
        <f t="shared" si="11"/>
        <v>99.721370967741933</v>
      </c>
      <c r="Y65" s="61">
        <f t="shared" si="12"/>
        <v>1659720.67</v>
      </c>
      <c r="Z65" s="213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  <c r="IW65" s="36"/>
      <c r="IX65" s="36"/>
      <c r="IY65" s="36"/>
      <c r="IZ65" s="36"/>
      <c r="JA65" s="36"/>
      <c r="JB65" s="36"/>
      <c r="JC65" s="36"/>
      <c r="JD65" s="36"/>
      <c r="JE65" s="36"/>
      <c r="JF65" s="36"/>
      <c r="JG65" s="36"/>
      <c r="JH65" s="36"/>
      <c r="JI65" s="36"/>
      <c r="JJ65" s="36"/>
      <c r="JK65" s="36"/>
      <c r="JL65" s="36"/>
      <c r="JM65" s="36"/>
      <c r="JN65" s="36"/>
      <c r="JO65" s="36"/>
      <c r="JP65" s="36"/>
      <c r="JQ65" s="36"/>
      <c r="JR65" s="36"/>
      <c r="JS65" s="36"/>
      <c r="JT65" s="36"/>
      <c r="JU65" s="36"/>
      <c r="JV65" s="36"/>
      <c r="JW65" s="36"/>
      <c r="JX65" s="36"/>
      <c r="JY65" s="36"/>
      <c r="JZ65" s="36"/>
      <c r="KA65" s="36"/>
      <c r="KB65" s="36"/>
      <c r="KC65" s="36"/>
      <c r="KD65" s="36"/>
      <c r="KE65" s="36"/>
      <c r="KF65" s="36"/>
      <c r="KG65" s="36"/>
      <c r="KH65" s="36"/>
      <c r="KI65" s="36"/>
      <c r="KJ65" s="36"/>
      <c r="KK65" s="36"/>
      <c r="KL65" s="36"/>
      <c r="KM65" s="36"/>
      <c r="KN65" s="36"/>
      <c r="KO65" s="36"/>
      <c r="KP65" s="36"/>
      <c r="KQ65" s="36"/>
      <c r="KR65" s="36"/>
      <c r="KS65" s="36"/>
      <c r="KT65" s="36"/>
      <c r="KU65" s="36"/>
      <c r="KV65" s="36"/>
      <c r="KW65" s="36"/>
      <c r="KX65" s="36"/>
      <c r="KY65" s="36"/>
      <c r="KZ65" s="36"/>
      <c r="LA65" s="36"/>
      <c r="LB65" s="36"/>
      <c r="LC65" s="36"/>
      <c r="LD65" s="36"/>
      <c r="LE65" s="36"/>
      <c r="LF65" s="36"/>
      <c r="LG65" s="36"/>
      <c r="LH65" s="36"/>
      <c r="LI65" s="36"/>
      <c r="LJ65" s="36"/>
      <c r="LK65" s="36"/>
      <c r="LL65" s="36"/>
      <c r="LM65" s="36"/>
      <c r="LN65" s="36"/>
      <c r="LO65" s="36"/>
      <c r="LP65" s="36"/>
      <c r="LQ65" s="36"/>
      <c r="LR65" s="36"/>
      <c r="LS65" s="36"/>
      <c r="LT65" s="36"/>
      <c r="LU65" s="36"/>
      <c r="LV65" s="36"/>
      <c r="LW65" s="36"/>
      <c r="LX65" s="36"/>
      <c r="LY65" s="36"/>
      <c r="LZ65" s="36"/>
      <c r="MA65" s="36"/>
      <c r="MB65" s="36"/>
      <c r="MC65" s="36"/>
      <c r="MD65" s="36"/>
      <c r="ME65" s="36"/>
      <c r="MF65" s="36"/>
      <c r="MG65" s="36"/>
      <c r="MH65" s="36"/>
      <c r="MI65" s="36"/>
      <c r="MJ65" s="36"/>
      <c r="MK65" s="36"/>
      <c r="ML65" s="36"/>
      <c r="MM65" s="36"/>
      <c r="MN65" s="36"/>
      <c r="MO65" s="36"/>
      <c r="MP65" s="36"/>
      <c r="MQ65" s="36"/>
      <c r="MR65" s="36"/>
      <c r="MS65" s="36"/>
      <c r="MT65" s="36"/>
      <c r="MU65" s="36"/>
      <c r="MV65" s="36"/>
      <c r="MW65" s="36"/>
      <c r="MX65" s="36"/>
      <c r="MY65" s="36"/>
      <c r="MZ65" s="36"/>
      <c r="NA65" s="36"/>
      <c r="NB65" s="36"/>
      <c r="NC65" s="36"/>
      <c r="ND65" s="36"/>
      <c r="NE65" s="36"/>
      <c r="NF65" s="36"/>
      <c r="NG65" s="36"/>
      <c r="NH65" s="36"/>
      <c r="NI65" s="36"/>
      <c r="NJ65" s="36"/>
      <c r="NK65" s="36"/>
      <c r="NL65" s="36"/>
      <c r="NM65" s="36"/>
      <c r="NN65" s="36"/>
      <c r="NO65" s="36"/>
      <c r="NP65" s="36"/>
      <c r="NQ65" s="36"/>
      <c r="NR65" s="36"/>
      <c r="NS65" s="36"/>
      <c r="NT65" s="36"/>
      <c r="NU65" s="36"/>
      <c r="NV65" s="36"/>
      <c r="NW65" s="36"/>
      <c r="NX65" s="36"/>
      <c r="NY65" s="36"/>
      <c r="NZ65" s="36"/>
      <c r="OA65" s="36"/>
      <c r="OB65" s="36"/>
      <c r="OC65" s="36"/>
      <c r="OD65" s="36"/>
      <c r="OE65" s="36"/>
      <c r="OF65" s="36"/>
      <c r="OG65" s="36"/>
      <c r="OH65" s="36"/>
      <c r="OI65" s="36"/>
      <c r="OJ65" s="36"/>
      <c r="OK65" s="36"/>
      <c r="OL65" s="36"/>
      <c r="OM65" s="36"/>
      <c r="ON65" s="36"/>
      <c r="OO65" s="36"/>
      <c r="OP65" s="36"/>
      <c r="OQ65" s="36"/>
      <c r="OR65" s="36"/>
      <c r="OS65" s="36"/>
      <c r="OT65" s="36"/>
      <c r="OU65" s="36"/>
      <c r="OV65" s="36"/>
      <c r="OW65" s="36"/>
      <c r="OX65" s="36"/>
      <c r="OY65" s="36"/>
      <c r="OZ65" s="36"/>
      <c r="PA65" s="36"/>
      <c r="PB65" s="36"/>
      <c r="PC65" s="36"/>
      <c r="PD65" s="36"/>
      <c r="PE65" s="36"/>
      <c r="PF65" s="36"/>
      <c r="PG65" s="36"/>
      <c r="PH65" s="36"/>
      <c r="PI65" s="36"/>
      <c r="PJ65" s="36"/>
      <c r="PK65" s="36"/>
      <c r="PL65" s="36"/>
      <c r="PM65" s="36"/>
      <c r="PN65" s="36"/>
      <c r="PO65" s="36"/>
      <c r="PP65" s="36"/>
      <c r="PQ65" s="36"/>
      <c r="PR65" s="36"/>
      <c r="PS65" s="36"/>
      <c r="PT65" s="36"/>
      <c r="PU65" s="36"/>
      <c r="PV65" s="36"/>
      <c r="PW65" s="36"/>
      <c r="PX65" s="36"/>
      <c r="PY65" s="36"/>
      <c r="PZ65" s="36"/>
      <c r="QA65" s="36"/>
      <c r="QB65" s="36"/>
      <c r="QC65" s="36"/>
      <c r="QD65" s="36"/>
      <c r="QE65" s="36"/>
      <c r="QF65" s="36"/>
      <c r="QG65" s="36"/>
      <c r="QH65" s="36"/>
      <c r="QI65" s="36"/>
      <c r="QJ65" s="36"/>
      <c r="QK65" s="36"/>
      <c r="QL65" s="36"/>
      <c r="QM65" s="36"/>
      <c r="QN65" s="36"/>
      <c r="QO65" s="36"/>
      <c r="QP65" s="36"/>
      <c r="QQ65" s="36"/>
      <c r="QR65" s="36"/>
      <c r="QS65" s="36"/>
      <c r="QT65" s="36"/>
      <c r="QU65" s="36"/>
      <c r="QV65" s="36"/>
      <c r="QW65" s="36"/>
      <c r="QX65" s="36"/>
      <c r="QY65" s="36"/>
      <c r="QZ65" s="36"/>
      <c r="RA65" s="36"/>
      <c r="RB65" s="36"/>
      <c r="RC65" s="36"/>
      <c r="RD65" s="36"/>
      <c r="RE65" s="36"/>
      <c r="RF65" s="36"/>
      <c r="RG65" s="36"/>
      <c r="RH65" s="36"/>
      <c r="RI65" s="36"/>
      <c r="RJ65" s="36"/>
      <c r="RK65" s="36"/>
      <c r="RL65" s="36"/>
      <c r="RM65" s="36"/>
      <c r="RN65" s="36"/>
      <c r="RO65" s="36"/>
      <c r="RP65" s="36"/>
      <c r="RQ65" s="36"/>
      <c r="RR65" s="36"/>
      <c r="RS65" s="36"/>
      <c r="RT65" s="36"/>
      <c r="RU65" s="36"/>
      <c r="RV65" s="36"/>
      <c r="RW65" s="36"/>
      <c r="RX65" s="36"/>
      <c r="RY65" s="36"/>
      <c r="RZ65" s="36"/>
      <c r="SA65" s="36"/>
      <c r="SB65" s="36"/>
      <c r="SC65" s="36"/>
      <c r="SD65" s="36"/>
      <c r="SE65" s="36"/>
      <c r="SF65" s="36"/>
      <c r="SG65" s="36"/>
      <c r="SH65" s="36"/>
      <c r="SI65" s="36"/>
      <c r="SJ65" s="36"/>
      <c r="SK65" s="36"/>
      <c r="SL65" s="36"/>
      <c r="SM65" s="36"/>
      <c r="SN65" s="36"/>
      <c r="SO65" s="36"/>
      <c r="SP65" s="36"/>
      <c r="SQ65" s="36"/>
      <c r="SR65" s="36"/>
      <c r="SS65" s="36"/>
      <c r="ST65" s="36"/>
      <c r="SU65" s="36"/>
      <c r="SV65" s="36"/>
      <c r="SW65" s="36"/>
      <c r="SX65" s="36"/>
      <c r="SY65" s="36"/>
      <c r="SZ65" s="36"/>
      <c r="TA65" s="36"/>
      <c r="TB65" s="36"/>
      <c r="TC65" s="36"/>
      <c r="TD65" s="36"/>
      <c r="TE65" s="36"/>
      <c r="TF65" s="36"/>
      <c r="TG65" s="36"/>
      <c r="TH65" s="36"/>
      <c r="TI65" s="36"/>
      <c r="TJ65" s="36"/>
      <c r="TK65" s="36"/>
      <c r="TL65" s="36"/>
      <c r="TM65" s="36"/>
      <c r="TN65" s="36"/>
      <c r="TO65" s="36"/>
      <c r="TP65" s="36"/>
      <c r="TQ65" s="36"/>
      <c r="TR65" s="36"/>
    </row>
    <row r="66" spans="1:538" s="37" customFormat="1" ht="75" x14ac:dyDescent="0.25">
      <c r="A66" s="75"/>
      <c r="B66" s="64"/>
      <c r="C66" s="64"/>
      <c r="D66" s="30" t="s">
        <v>431</v>
      </c>
      <c r="E66" s="61">
        <f t="shared" ref="E66:Q66" si="50">E77+E81</f>
        <v>8584238</v>
      </c>
      <c r="F66" s="61">
        <f t="shared" si="50"/>
        <v>0</v>
      </c>
      <c r="G66" s="61">
        <f t="shared" si="50"/>
        <v>0</v>
      </c>
      <c r="H66" s="61">
        <f t="shared" ref="H66:J66" si="51">H77+H81</f>
        <v>8580099.0099999998</v>
      </c>
      <c r="I66" s="61">
        <f t="shared" si="51"/>
        <v>0</v>
      </c>
      <c r="J66" s="61">
        <f t="shared" si="51"/>
        <v>0</v>
      </c>
      <c r="K66" s="162">
        <f t="shared" si="8"/>
        <v>99.951783839171284</v>
      </c>
      <c r="L66" s="61">
        <f t="shared" si="50"/>
        <v>751639</v>
      </c>
      <c r="M66" s="61">
        <f t="shared" si="50"/>
        <v>751639</v>
      </c>
      <c r="N66" s="61">
        <f t="shared" si="50"/>
        <v>0</v>
      </c>
      <c r="O66" s="61">
        <f t="shared" si="50"/>
        <v>0</v>
      </c>
      <c r="P66" s="61">
        <f t="shared" si="50"/>
        <v>0</v>
      </c>
      <c r="Q66" s="61">
        <f t="shared" si="50"/>
        <v>751639</v>
      </c>
      <c r="R66" s="61">
        <f t="shared" ref="R66:W66" si="52">R77+R81</f>
        <v>750498</v>
      </c>
      <c r="S66" s="61">
        <f t="shared" si="52"/>
        <v>750498</v>
      </c>
      <c r="T66" s="61">
        <f t="shared" si="52"/>
        <v>0</v>
      </c>
      <c r="U66" s="61">
        <f t="shared" si="52"/>
        <v>0</v>
      </c>
      <c r="V66" s="61">
        <f t="shared" si="52"/>
        <v>0</v>
      </c>
      <c r="W66" s="61">
        <f t="shared" si="52"/>
        <v>750498</v>
      </c>
      <c r="X66" s="162">
        <f t="shared" si="11"/>
        <v>99.848198403754992</v>
      </c>
      <c r="Y66" s="61">
        <f t="shared" si="12"/>
        <v>9330597.0099999998</v>
      </c>
      <c r="Z66" s="213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  <c r="IW66" s="36"/>
      <c r="IX66" s="36"/>
      <c r="IY66" s="36"/>
      <c r="IZ66" s="36"/>
      <c r="JA66" s="36"/>
      <c r="JB66" s="36"/>
      <c r="JC66" s="36"/>
      <c r="JD66" s="36"/>
      <c r="JE66" s="36"/>
      <c r="JF66" s="36"/>
      <c r="JG66" s="36"/>
      <c r="JH66" s="36"/>
      <c r="JI66" s="36"/>
      <c r="JJ66" s="36"/>
      <c r="JK66" s="36"/>
      <c r="JL66" s="36"/>
      <c r="JM66" s="36"/>
      <c r="JN66" s="36"/>
      <c r="JO66" s="36"/>
      <c r="JP66" s="36"/>
      <c r="JQ66" s="36"/>
      <c r="JR66" s="36"/>
      <c r="JS66" s="36"/>
      <c r="JT66" s="36"/>
      <c r="JU66" s="36"/>
      <c r="JV66" s="36"/>
      <c r="JW66" s="36"/>
      <c r="JX66" s="36"/>
      <c r="JY66" s="36"/>
      <c r="JZ66" s="36"/>
      <c r="KA66" s="36"/>
      <c r="KB66" s="36"/>
      <c r="KC66" s="36"/>
      <c r="KD66" s="36"/>
      <c r="KE66" s="36"/>
      <c r="KF66" s="36"/>
      <c r="KG66" s="36"/>
      <c r="KH66" s="36"/>
      <c r="KI66" s="36"/>
      <c r="KJ66" s="36"/>
      <c r="KK66" s="36"/>
      <c r="KL66" s="36"/>
      <c r="KM66" s="36"/>
      <c r="KN66" s="36"/>
      <c r="KO66" s="36"/>
      <c r="KP66" s="36"/>
      <c r="KQ66" s="36"/>
      <c r="KR66" s="36"/>
      <c r="KS66" s="36"/>
      <c r="KT66" s="36"/>
      <c r="KU66" s="36"/>
      <c r="KV66" s="36"/>
      <c r="KW66" s="36"/>
      <c r="KX66" s="36"/>
      <c r="KY66" s="36"/>
      <c r="KZ66" s="36"/>
      <c r="LA66" s="36"/>
      <c r="LB66" s="36"/>
      <c r="LC66" s="36"/>
      <c r="LD66" s="36"/>
      <c r="LE66" s="36"/>
      <c r="LF66" s="36"/>
      <c r="LG66" s="36"/>
      <c r="LH66" s="36"/>
      <c r="LI66" s="36"/>
      <c r="LJ66" s="36"/>
      <c r="LK66" s="36"/>
      <c r="LL66" s="36"/>
      <c r="LM66" s="36"/>
      <c r="LN66" s="36"/>
      <c r="LO66" s="36"/>
      <c r="LP66" s="36"/>
      <c r="LQ66" s="36"/>
      <c r="LR66" s="36"/>
      <c r="LS66" s="36"/>
      <c r="LT66" s="36"/>
      <c r="LU66" s="36"/>
      <c r="LV66" s="36"/>
      <c r="LW66" s="36"/>
      <c r="LX66" s="36"/>
      <c r="LY66" s="36"/>
      <c r="LZ66" s="36"/>
      <c r="MA66" s="36"/>
      <c r="MB66" s="36"/>
      <c r="MC66" s="36"/>
      <c r="MD66" s="36"/>
      <c r="ME66" s="36"/>
      <c r="MF66" s="36"/>
      <c r="MG66" s="36"/>
      <c r="MH66" s="36"/>
      <c r="MI66" s="36"/>
      <c r="MJ66" s="36"/>
      <c r="MK66" s="36"/>
      <c r="ML66" s="36"/>
      <c r="MM66" s="36"/>
      <c r="MN66" s="36"/>
      <c r="MO66" s="36"/>
      <c r="MP66" s="36"/>
      <c r="MQ66" s="36"/>
      <c r="MR66" s="36"/>
      <c r="MS66" s="36"/>
      <c r="MT66" s="36"/>
      <c r="MU66" s="36"/>
      <c r="MV66" s="36"/>
      <c r="MW66" s="36"/>
      <c r="MX66" s="36"/>
      <c r="MY66" s="36"/>
      <c r="MZ66" s="36"/>
      <c r="NA66" s="36"/>
      <c r="NB66" s="36"/>
      <c r="NC66" s="36"/>
      <c r="ND66" s="36"/>
      <c r="NE66" s="36"/>
      <c r="NF66" s="36"/>
      <c r="NG66" s="36"/>
      <c r="NH66" s="36"/>
      <c r="NI66" s="36"/>
      <c r="NJ66" s="36"/>
      <c r="NK66" s="36"/>
      <c r="NL66" s="36"/>
      <c r="NM66" s="36"/>
      <c r="NN66" s="36"/>
      <c r="NO66" s="36"/>
      <c r="NP66" s="36"/>
      <c r="NQ66" s="36"/>
      <c r="NR66" s="36"/>
      <c r="NS66" s="36"/>
      <c r="NT66" s="36"/>
      <c r="NU66" s="36"/>
      <c r="NV66" s="36"/>
      <c r="NW66" s="36"/>
      <c r="NX66" s="36"/>
      <c r="NY66" s="36"/>
      <c r="NZ66" s="36"/>
      <c r="OA66" s="36"/>
      <c r="OB66" s="36"/>
      <c r="OC66" s="36"/>
      <c r="OD66" s="36"/>
      <c r="OE66" s="36"/>
      <c r="OF66" s="36"/>
      <c r="OG66" s="36"/>
      <c r="OH66" s="36"/>
      <c r="OI66" s="36"/>
      <c r="OJ66" s="36"/>
      <c r="OK66" s="36"/>
      <c r="OL66" s="36"/>
      <c r="OM66" s="36"/>
      <c r="ON66" s="36"/>
      <c r="OO66" s="36"/>
      <c r="OP66" s="36"/>
      <c r="OQ66" s="36"/>
      <c r="OR66" s="36"/>
      <c r="OS66" s="36"/>
      <c r="OT66" s="36"/>
      <c r="OU66" s="36"/>
      <c r="OV66" s="36"/>
      <c r="OW66" s="36"/>
      <c r="OX66" s="36"/>
      <c r="OY66" s="36"/>
      <c r="OZ66" s="36"/>
      <c r="PA66" s="36"/>
      <c r="PB66" s="36"/>
      <c r="PC66" s="36"/>
      <c r="PD66" s="36"/>
      <c r="PE66" s="36"/>
      <c r="PF66" s="36"/>
      <c r="PG66" s="36"/>
      <c r="PH66" s="36"/>
      <c r="PI66" s="36"/>
      <c r="PJ66" s="36"/>
      <c r="PK66" s="36"/>
      <c r="PL66" s="36"/>
      <c r="PM66" s="36"/>
      <c r="PN66" s="36"/>
      <c r="PO66" s="36"/>
      <c r="PP66" s="36"/>
      <c r="PQ66" s="36"/>
      <c r="PR66" s="36"/>
      <c r="PS66" s="36"/>
      <c r="PT66" s="36"/>
      <c r="PU66" s="36"/>
      <c r="PV66" s="36"/>
      <c r="PW66" s="36"/>
      <c r="PX66" s="36"/>
      <c r="PY66" s="36"/>
      <c r="PZ66" s="36"/>
      <c r="QA66" s="36"/>
      <c r="QB66" s="36"/>
      <c r="QC66" s="36"/>
      <c r="QD66" s="36"/>
      <c r="QE66" s="36"/>
      <c r="QF66" s="36"/>
      <c r="QG66" s="36"/>
      <c r="QH66" s="36"/>
      <c r="QI66" s="36"/>
      <c r="QJ66" s="36"/>
      <c r="QK66" s="36"/>
      <c r="QL66" s="36"/>
      <c r="QM66" s="36"/>
      <c r="QN66" s="36"/>
      <c r="QO66" s="36"/>
      <c r="QP66" s="36"/>
      <c r="QQ66" s="36"/>
      <c r="QR66" s="36"/>
      <c r="QS66" s="36"/>
      <c r="QT66" s="36"/>
      <c r="QU66" s="36"/>
      <c r="QV66" s="36"/>
      <c r="QW66" s="36"/>
      <c r="QX66" s="36"/>
      <c r="QY66" s="36"/>
      <c r="QZ66" s="36"/>
      <c r="RA66" s="36"/>
      <c r="RB66" s="36"/>
      <c r="RC66" s="36"/>
      <c r="RD66" s="36"/>
      <c r="RE66" s="36"/>
      <c r="RF66" s="36"/>
      <c r="RG66" s="36"/>
      <c r="RH66" s="36"/>
      <c r="RI66" s="36"/>
      <c r="RJ66" s="36"/>
      <c r="RK66" s="36"/>
      <c r="RL66" s="36"/>
      <c r="RM66" s="36"/>
      <c r="RN66" s="36"/>
      <c r="RO66" s="36"/>
      <c r="RP66" s="36"/>
      <c r="RQ66" s="36"/>
      <c r="RR66" s="36"/>
      <c r="RS66" s="36"/>
      <c r="RT66" s="36"/>
      <c r="RU66" s="36"/>
      <c r="RV66" s="36"/>
      <c r="RW66" s="36"/>
      <c r="RX66" s="36"/>
      <c r="RY66" s="36"/>
      <c r="RZ66" s="36"/>
      <c r="SA66" s="36"/>
      <c r="SB66" s="36"/>
      <c r="SC66" s="36"/>
      <c r="SD66" s="36"/>
      <c r="SE66" s="36"/>
      <c r="SF66" s="36"/>
      <c r="SG66" s="36"/>
      <c r="SH66" s="36"/>
      <c r="SI66" s="36"/>
      <c r="SJ66" s="36"/>
      <c r="SK66" s="36"/>
      <c r="SL66" s="36"/>
      <c r="SM66" s="36"/>
      <c r="SN66" s="36"/>
      <c r="SO66" s="36"/>
      <c r="SP66" s="36"/>
      <c r="SQ66" s="36"/>
      <c r="SR66" s="36"/>
      <c r="SS66" s="36"/>
      <c r="ST66" s="36"/>
      <c r="SU66" s="36"/>
      <c r="SV66" s="36"/>
      <c r="SW66" s="36"/>
      <c r="SX66" s="36"/>
      <c r="SY66" s="36"/>
      <c r="SZ66" s="36"/>
      <c r="TA66" s="36"/>
      <c r="TB66" s="36"/>
      <c r="TC66" s="36"/>
      <c r="TD66" s="36"/>
      <c r="TE66" s="36"/>
      <c r="TF66" s="36"/>
      <c r="TG66" s="36"/>
      <c r="TH66" s="36"/>
      <c r="TI66" s="36"/>
      <c r="TJ66" s="36"/>
      <c r="TK66" s="36"/>
      <c r="TL66" s="36"/>
      <c r="TM66" s="36"/>
      <c r="TN66" s="36"/>
      <c r="TO66" s="36"/>
      <c r="TP66" s="36"/>
      <c r="TQ66" s="36"/>
      <c r="TR66" s="36"/>
    </row>
    <row r="67" spans="1:538" s="37" customFormat="1" ht="60" x14ac:dyDescent="0.25">
      <c r="A67" s="67"/>
      <c r="B67" s="66"/>
      <c r="C67" s="67"/>
      <c r="D67" s="148" t="s">
        <v>505</v>
      </c>
      <c r="E67" s="61">
        <f>E92</f>
        <v>0</v>
      </c>
      <c r="F67" s="61">
        <f t="shared" ref="F67:Q67" si="53">F92</f>
        <v>0</v>
      </c>
      <c r="G67" s="61">
        <f t="shared" si="53"/>
        <v>0</v>
      </c>
      <c r="H67" s="61">
        <f>H92</f>
        <v>0</v>
      </c>
      <c r="I67" s="61">
        <f t="shared" ref="I67:J67" si="54">I92</f>
        <v>0</v>
      </c>
      <c r="J67" s="61">
        <f t="shared" si="54"/>
        <v>0</v>
      </c>
      <c r="K67" s="162"/>
      <c r="L67" s="61">
        <f t="shared" si="53"/>
        <v>1180956</v>
      </c>
      <c r="M67" s="61">
        <f t="shared" si="53"/>
        <v>1180956</v>
      </c>
      <c r="N67" s="61">
        <f t="shared" si="53"/>
        <v>0</v>
      </c>
      <c r="O67" s="61">
        <f t="shared" si="53"/>
        <v>0</v>
      </c>
      <c r="P67" s="61">
        <f t="shared" si="53"/>
        <v>0</v>
      </c>
      <c r="Q67" s="61">
        <f t="shared" si="53"/>
        <v>1180956</v>
      </c>
      <c r="R67" s="61">
        <f t="shared" ref="R67:W67" si="55">R92</f>
        <v>1180956</v>
      </c>
      <c r="S67" s="61">
        <f t="shared" si="55"/>
        <v>1180956</v>
      </c>
      <c r="T67" s="61">
        <f t="shared" si="55"/>
        <v>0</v>
      </c>
      <c r="U67" s="61">
        <f t="shared" si="55"/>
        <v>0</v>
      </c>
      <c r="V67" s="61">
        <f t="shared" si="55"/>
        <v>0</v>
      </c>
      <c r="W67" s="61">
        <f t="shared" si="55"/>
        <v>1180956</v>
      </c>
      <c r="X67" s="162">
        <f t="shared" si="11"/>
        <v>100</v>
      </c>
      <c r="Y67" s="61">
        <f t="shared" si="12"/>
        <v>1180956</v>
      </c>
      <c r="Z67" s="213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  <c r="IW67" s="36"/>
      <c r="IX67" s="36"/>
      <c r="IY67" s="36"/>
      <c r="IZ67" s="36"/>
      <c r="JA67" s="36"/>
      <c r="JB67" s="36"/>
      <c r="JC67" s="36"/>
      <c r="JD67" s="36"/>
      <c r="JE67" s="36"/>
      <c r="JF67" s="36"/>
      <c r="JG67" s="36"/>
      <c r="JH67" s="36"/>
      <c r="JI67" s="36"/>
      <c r="JJ67" s="36"/>
      <c r="JK67" s="36"/>
      <c r="JL67" s="36"/>
      <c r="JM67" s="36"/>
      <c r="JN67" s="36"/>
      <c r="JO67" s="36"/>
      <c r="JP67" s="36"/>
      <c r="JQ67" s="36"/>
      <c r="JR67" s="36"/>
      <c r="JS67" s="36"/>
      <c r="JT67" s="36"/>
      <c r="JU67" s="36"/>
      <c r="JV67" s="36"/>
      <c r="JW67" s="36"/>
      <c r="JX67" s="36"/>
      <c r="JY67" s="36"/>
      <c r="JZ67" s="36"/>
      <c r="KA67" s="36"/>
      <c r="KB67" s="36"/>
      <c r="KC67" s="36"/>
      <c r="KD67" s="36"/>
      <c r="KE67" s="36"/>
      <c r="KF67" s="36"/>
      <c r="KG67" s="36"/>
      <c r="KH67" s="36"/>
      <c r="KI67" s="36"/>
      <c r="KJ67" s="36"/>
      <c r="KK67" s="36"/>
      <c r="KL67" s="36"/>
      <c r="KM67" s="36"/>
      <c r="KN67" s="36"/>
      <c r="KO67" s="36"/>
      <c r="KP67" s="36"/>
      <c r="KQ67" s="36"/>
      <c r="KR67" s="36"/>
      <c r="KS67" s="36"/>
      <c r="KT67" s="36"/>
      <c r="KU67" s="36"/>
      <c r="KV67" s="36"/>
      <c r="KW67" s="36"/>
      <c r="KX67" s="36"/>
      <c r="KY67" s="36"/>
      <c r="KZ67" s="36"/>
      <c r="LA67" s="36"/>
      <c r="LB67" s="36"/>
      <c r="LC67" s="36"/>
      <c r="LD67" s="36"/>
      <c r="LE67" s="36"/>
      <c r="LF67" s="36"/>
      <c r="LG67" s="36"/>
      <c r="LH67" s="36"/>
      <c r="LI67" s="36"/>
      <c r="LJ67" s="36"/>
      <c r="LK67" s="36"/>
      <c r="LL67" s="36"/>
      <c r="LM67" s="36"/>
      <c r="LN67" s="36"/>
      <c r="LO67" s="36"/>
      <c r="LP67" s="36"/>
      <c r="LQ67" s="36"/>
      <c r="LR67" s="36"/>
      <c r="LS67" s="36"/>
      <c r="LT67" s="36"/>
      <c r="LU67" s="36"/>
      <c r="LV67" s="36"/>
      <c r="LW67" s="36"/>
      <c r="LX67" s="36"/>
      <c r="LY67" s="36"/>
      <c r="LZ67" s="36"/>
      <c r="MA67" s="36"/>
      <c r="MB67" s="36"/>
      <c r="MC67" s="36"/>
      <c r="MD67" s="36"/>
      <c r="ME67" s="36"/>
      <c r="MF67" s="36"/>
      <c r="MG67" s="36"/>
      <c r="MH67" s="36"/>
      <c r="MI67" s="36"/>
      <c r="MJ67" s="36"/>
      <c r="MK67" s="36"/>
      <c r="ML67" s="36"/>
      <c r="MM67" s="36"/>
      <c r="MN67" s="36"/>
      <c r="MO67" s="36"/>
      <c r="MP67" s="36"/>
      <c r="MQ67" s="36"/>
      <c r="MR67" s="36"/>
      <c r="MS67" s="36"/>
      <c r="MT67" s="36"/>
      <c r="MU67" s="36"/>
      <c r="MV67" s="36"/>
      <c r="MW67" s="36"/>
      <c r="MX67" s="36"/>
      <c r="MY67" s="36"/>
      <c r="MZ67" s="36"/>
      <c r="NA67" s="36"/>
      <c r="NB67" s="36"/>
      <c r="NC67" s="36"/>
      <c r="ND67" s="36"/>
      <c r="NE67" s="36"/>
      <c r="NF67" s="36"/>
      <c r="NG67" s="36"/>
      <c r="NH67" s="36"/>
      <c r="NI67" s="36"/>
      <c r="NJ67" s="36"/>
      <c r="NK67" s="36"/>
      <c r="NL67" s="36"/>
      <c r="NM67" s="36"/>
      <c r="NN67" s="36"/>
      <c r="NO67" s="36"/>
      <c r="NP67" s="36"/>
      <c r="NQ67" s="36"/>
      <c r="NR67" s="36"/>
      <c r="NS67" s="36"/>
      <c r="NT67" s="36"/>
      <c r="NU67" s="36"/>
      <c r="NV67" s="36"/>
      <c r="NW67" s="36"/>
      <c r="NX67" s="36"/>
      <c r="NY67" s="36"/>
      <c r="NZ67" s="36"/>
      <c r="OA67" s="36"/>
      <c r="OB67" s="36"/>
      <c r="OC67" s="36"/>
      <c r="OD67" s="36"/>
      <c r="OE67" s="36"/>
      <c r="OF67" s="36"/>
      <c r="OG67" s="36"/>
      <c r="OH67" s="36"/>
      <c r="OI67" s="36"/>
      <c r="OJ67" s="36"/>
      <c r="OK67" s="36"/>
      <c r="OL67" s="36"/>
      <c r="OM67" s="36"/>
      <c r="ON67" s="36"/>
      <c r="OO67" s="36"/>
      <c r="OP67" s="36"/>
      <c r="OQ67" s="36"/>
      <c r="OR67" s="36"/>
      <c r="OS67" s="36"/>
      <c r="OT67" s="36"/>
      <c r="OU67" s="36"/>
      <c r="OV67" s="36"/>
      <c r="OW67" s="36"/>
      <c r="OX67" s="36"/>
      <c r="OY67" s="36"/>
      <c r="OZ67" s="36"/>
      <c r="PA67" s="36"/>
      <c r="PB67" s="36"/>
      <c r="PC67" s="36"/>
      <c r="PD67" s="36"/>
      <c r="PE67" s="36"/>
      <c r="PF67" s="36"/>
      <c r="PG67" s="36"/>
      <c r="PH67" s="36"/>
      <c r="PI67" s="36"/>
      <c r="PJ67" s="36"/>
      <c r="PK67" s="36"/>
      <c r="PL67" s="36"/>
      <c r="PM67" s="36"/>
      <c r="PN67" s="36"/>
      <c r="PO67" s="36"/>
      <c r="PP67" s="36"/>
      <c r="PQ67" s="36"/>
      <c r="PR67" s="36"/>
      <c r="PS67" s="36"/>
      <c r="PT67" s="36"/>
      <c r="PU67" s="36"/>
      <c r="PV67" s="36"/>
      <c r="PW67" s="36"/>
      <c r="PX67" s="36"/>
      <c r="PY67" s="36"/>
      <c r="PZ67" s="36"/>
      <c r="QA67" s="36"/>
      <c r="QB67" s="36"/>
      <c r="QC67" s="36"/>
      <c r="QD67" s="36"/>
      <c r="QE67" s="36"/>
      <c r="QF67" s="36"/>
      <c r="QG67" s="36"/>
      <c r="QH67" s="36"/>
      <c r="QI67" s="36"/>
      <c r="QJ67" s="36"/>
      <c r="QK67" s="36"/>
      <c r="QL67" s="36"/>
      <c r="QM67" s="36"/>
      <c r="QN67" s="36"/>
      <c r="QO67" s="36"/>
      <c r="QP67" s="36"/>
      <c r="QQ67" s="36"/>
      <c r="QR67" s="36"/>
      <c r="QS67" s="36"/>
      <c r="QT67" s="36"/>
      <c r="QU67" s="36"/>
      <c r="QV67" s="36"/>
      <c r="QW67" s="36"/>
      <c r="QX67" s="36"/>
      <c r="QY67" s="36"/>
      <c r="QZ67" s="36"/>
      <c r="RA67" s="36"/>
      <c r="RB67" s="36"/>
      <c r="RC67" s="36"/>
      <c r="RD67" s="36"/>
      <c r="RE67" s="36"/>
      <c r="RF67" s="36"/>
      <c r="RG67" s="36"/>
      <c r="RH67" s="36"/>
      <c r="RI67" s="36"/>
      <c r="RJ67" s="36"/>
      <c r="RK67" s="36"/>
      <c r="RL67" s="36"/>
      <c r="RM67" s="36"/>
      <c r="RN67" s="36"/>
      <c r="RO67" s="36"/>
      <c r="RP67" s="36"/>
      <c r="RQ67" s="36"/>
      <c r="RR67" s="36"/>
      <c r="RS67" s="36"/>
      <c r="RT67" s="36"/>
      <c r="RU67" s="36"/>
      <c r="RV67" s="36"/>
      <c r="RW67" s="36"/>
      <c r="RX67" s="36"/>
      <c r="RY67" s="36"/>
      <c r="RZ67" s="36"/>
      <c r="SA67" s="36"/>
      <c r="SB67" s="36"/>
      <c r="SC67" s="36"/>
      <c r="SD67" s="36"/>
      <c r="SE67" s="36"/>
      <c r="SF67" s="36"/>
      <c r="SG67" s="36"/>
      <c r="SH67" s="36"/>
      <c r="SI67" s="36"/>
      <c r="SJ67" s="36"/>
      <c r="SK67" s="36"/>
      <c r="SL67" s="36"/>
      <c r="SM67" s="36"/>
      <c r="SN67" s="36"/>
      <c r="SO67" s="36"/>
      <c r="SP67" s="36"/>
      <c r="SQ67" s="36"/>
      <c r="SR67" s="36"/>
      <c r="SS67" s="36"/>
      <c r="ST67" s="36"/>
      <c r="SU67" s="36"/>
      <c r="SV67" s="36"/>
      <c r="SW67" s="36"/>
      <c r="SX67" s="36"/>
      <c r="SY67" s="36"/>
      <c r="SZ67" s="36"/>
      <c r="TA67" s="36"/>
      <c r="TB67" s="36"/>
      <c r="TC67" s="36"/>
      <c r="TD67" s="36"/>
      <c r="TE67" s="36"/>
      <c r="TF67" s="36"/>
      <c r="TG67" s="36"/>
      <c r="TH67" s="36"/>
      <c r="TI67" s="36"/>
      <c r="TJ67" s="36"/>
      <c r="TK67" s="36"/>
      <c r="TL67" s="36"/>
      <c r="TM67" s="36"/>
      <c r="TN67" s="36"/>
      <c r="TO67" s="36"/>
      <c r="TP67" s="36"/>
      <c r="TQ67" s="36"/>
      <c r="TR67" s="36"/>
    </row>
    <row r="68" spans="1:538" s="20" customFormat="1" ht="46.5" customHeight="1" x14ac:dyDescent="0.25">
      <c r="A68" s="40" t="s">
        <v>178</v>
      </c>
      <c r="B68" s="41" t="str">
        <f>'дод 3'!A20</f>
        <v>0160</v>
      </c>
      <c r="C68" s="41" t="str">
        <f>'дод 3'!B20</f>
        <v>0111</v>
      </c>
      <c r="D68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68" s="62">
        <v>3591940</v>
      </c>
      <c r="F68" s="62">
        <v>2548300</v>
      </c>
      <c r="G68" s="62">
        <v>48700</v>
      </c>
      <c r="H68" s="62">
        <v>3560336.39</v>
      </c>
      <c r="I68" s="62">
        <v>2548295.13</v>
      </c>
      <c r="J68" s="62">
        <v>36844.03</v>
      </c>
      <c r="K68" s="163">
        <f t="shared" si="8"/>
        <v>99.120152062673668</v>
      </c>
      <c r="L68" s="62">
        <f>N68+Q68</f>
        <v>0</v>
      </c>
      <c r="M68" s="62"/>
      <c r="N68" s="62"/>
      <c r="O68" s="62"/>
      <c r="P68" s="62"/>
      <c r="Q68" s="62"/>
      <c r="R68" s="62">
        <f t="shared" si="22"/>
        <v>0</v>
      </c>
      <c r="S68" s="62"/>
      <c r="T68" s="62"/>
      <c r="U68" s="62"/>
      <c r="V68" s="62"/>
      <c r="W68" s="62"/>
      <c r="X68" s="163"/>
      <c r="Y68" s="62">
        <f t="shared" si="12"/>
        <v>3560336.39</v>
      </c>
      <c r="Z68" s="21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  <c r="IW68" s="23"/>
      <c r="IX68" s="23"/>
      <c r="IY68" s="23"/>
      <c r="IZ68" s="23"/>
      <c r="JA68" s="23"/>
      <c r="JB68" s="23"/>
      <c r="JC68" s="23"/>
      <c r="JD68" s="23"/>
      <c r="JE68" s="23"/>
      <c r="JF68" s="23"/>
      <c r="JG68" s="23"/>
      <c r="JH68" s="23"/>
      <c r="JI68" s="23"/>
      <c r="JJ68" s="23"/>
      <c r="JK68" s="23"/>
      <c r="JL68" s="23"/>
      <c r="JM68" s="23"/>
      <c r="JN68" s="23"/>
      <c r="JO68" s="23"/>
      <c r="JP68" s="23"/>
      <c r="JQ68" s="23"/>
      <c r="JR68" s="23"/>
      <c r="JS68" s="23"/>
      <c r="JT68" s="23"/>
      <c r="JU68" s="23"/>
      <c r="JV68" s="23"/>
      <c r="JW68" s="23"/>
      <c r="JX68" s="23"/>
      <c r="JY68" s="23"/>
      <c r="JZ68" s="23"/>
      <c r="KA68" s="23"/>
      <c r="KB68" s="23"/>
      <c r="KC68" s="23"/>
      <c r="KD68" s="23"/>
      <c r="KE68" s="23"/>
      <c r="KF68" s="23"/>
      <c r="KG68" s="23"/>
      <c r="KH68" s="23"/>
      <c r="KI68" s="23"/>
      <c r="KJ68" s="23"/>
      <c r="KK68" s="23"/>
      <c r="KL68" s="23"/>
      <c r="KM68" s="23"/>
      <c r="KN68" s="23"/>
      <c r="KO68" s="23"/>
      <c r="KP68" s="23"/>
      <c r="KQ68" s="23"/>
      <c r="KR68" s="23"/>
      <c r="KS68" s="23"/>
      <c r="KT68" s="23"/>
      <c r="KU68" s="23"/>
      <c r="KV68" s="23"/>
      <c r="KW68" s="23"/>
      <c r="KX68" s="23"/>
      <c r="KY68" s="23"/>
      <c r="KZ68" s="23"/>
      <c r="LA68" s="23"/>
      <c r="LB68" s="23"/>
      <c r="LC68" s="23"/>
      <c r="LD68" s="23"/>
      <c r="LE68" s="23"/>
      <c r="LF68" s="23"/>
      <c r="LG68" s="23"/>
      <c r="LH68" s="23"/>
      <c r="LI68" s="23"/>
      <c r="LJ68" s="23"/>
      <c r="LK68" s="23"/>
      <c r="LL68" s="23"/>
      <c r="LM68" s="23"/>
      <c r="LN68" s="23"/>
      <c r="LO68" s="23"/>
      <c r="LP68" s="23"/>
      <c r="LQ68" s="23"/>
      <c r="LR68" s="23"/>
      <c r="LS68" s="23"/>
      <c r="LT68" s="23"/>
      <c r="LU68" s="23"/>
      <c r="LV68" s="23"/>
      <c r="LW68" s="23"/>
      <c r="LX68" s="23"/>
      <c r="LY68" s="23"/>
      <c r="LZ68" s="23"/>
      <c r="MA68" s="23"/>
      <c r="MB68" s="23"/>
      <c r="MC68" s="23"/>
      <c r="MD68" s="23"/>
      <c r="ME68" s="23"/>
      <c r="MF68" s="23"/>
      <c r="MG68" s="23"/>
      <c r="MH68" s="23"/>
      <c r="MI68" s="23"/>
      <c r="MJ68" s="23"/>
      <c r="MK68" s="23"/>
      <c r="ML68" s="23"/>
      <c r="MM68" s="23"/>
      <c r="MN68" s="23"/>
      <c r="MO68" s="23"/>
      <c r="MP68" s="23"/>
      <c r="MQ68" s="23"/>
      <c r="MR68" s="23"/>
      <c r="MS68" s="23"/>
      <c r="MT68" s="23"/>
      <c r="MU68" s="23"/>
      <c r="MV68" s="23"/>
      <c r="MW68" s="23"/>
      <c r="MX68" s="23"/>
      <c r="MY68" s="23"/>
      <c r="MZ68" s="23"/>
      <c r="NA68" s="23"/>
      <c r="NB68" s="23"/>
      <c r="NC68" s="23"/>
      <c r="ND68" s="23"/>
      <c r="NE68" s="23"/>
      <c r="NF68" s="23"/>
      <c r="NG68" s="23"/>
      <c r="NH68" s="23"/>
      <c r="NI68" s="23"/>
      <c r="NJ68" s="23"/>
      <c r="NK68" s="23"/>
      <c r="NL68" s="23"/>
      <c r="NM68" s="23"/>
      <c r="NN68" s="23"/>
      <c r="NO68" s="23"/>
      <c r="NP68" s="23"/>
      <c r="NQ68" s="23"/>
      <c r="NR68" s="23"/>
      <c r="NS68" s="23"/>
      <c r="NT68" s="23"/>
      <c r="NU68" s="23"/>
      <c r="NV68" s="23"/>
      <c r="NW68" s="23"/>
      <c r="NX68" s="23"/>
      <c r="NY68" s="23"/>
      <c r="NZ68" s="23"/>
      <c r="OA68" s="23"/>
      <c r="OB68" s="23"/>
      <c r="OC68" s="23"/>
      <c r="OD68" s="23"/>
      <c r="OE68" s="23"/>
      <c r="OF68" s="23"/>
      <c r="OG68" s="23"/>
      <c r="OH68" s="23"/>
      <c r="OI68" s="23"/>
      <c r="OJ68" s="23"/>
      <c r="OK68" s="23"/>
      <c r="OL68" s="23"/>
      <c r="OM68" s="23"/>
      <c r="ON68" s="23"/>
      <c r="OO68" s="23"/>
      <c r="OP68" s="23"/>
      <c r="OQ68" s="23"/>
      <c r="OR68" s="23"/>
      <c r="OS68" s="23"/>
      <c r="OT68" s="23"/>
      <c r="OU68" s="23"/>
      <c r="OV68" s="23"/>
      <c r="OW68" s="23"/>
      <c r="OX68" s="23"/>
      <c r="OY68" s="23"/>
      <c r="OZ68" s="23"/>
      <c r="PA68" s="23"/>
      <c r="PB68" s="23"/>
      <c r="PC68" s="23"/>
      <c r="PD68" s="23"/>
      <c r="PE68" s="23"/>
      <c r="PF68" s="23"/>
      <c r="PG68" s="23"/>
      <c r="PH68" s="23"/>
      <c r="PI68" s="23"/>
      <c r="PJ68" s="23"/>
      <c r="PK68" s="23"/>
      <c r="PL68" s="23"/>
      <c r="PM68" s="23"/>
      <c r="PN68" s="23"/>
      <c r="PO68" s="23"/>
      <c r="PP68" s="23"/>
      <c r="PQ68" s="23"/>
      <c r="PR68" s="23"/>
      <c r="PS68" s="23"/>
      <c r="PT68" s="23"/>
      <c r="PU68" s="23"/>
      <c r="PV68" s="23"/>
      <c r="PW68" s="23"/>
      <c r="PX68" s="23"/>
      <c r="PY68" s="23"/>
      <c r="PZ68" s="23"/>
      <c r="QA68" s="23"/>
      <c r="QB68" s="23"/>
      <c r="QC68" s="23"/>
      <c r="QD68" s="23"/>
      <c r="QE68" s="23"/>
      <c r="QF68" s="23"/>
      <c r="QG68" s="23"/>
      <c r="QH68" s="23"/>
      <c r="QI68" s="23"/>
      <c r="QJ68" s="23"/>
      <c r="QK68" s="23"/>
      <c r="QL68" s="23"/>
      <c r="QM68" s="23"/>
      <c r="QN68" s="23"/>
      <c r="QO68" s="23"/>
      <c r="QP68" s="23"/>
      <c r="QQ68" s="23"/>
      <c r="QR68" s="23"/>
      <c r="QS68" s="23"/>
      <c r="QT68" s="23"/>
      <c r="QU68" s="23"/>
      <c r="QV68" s="23"/>
      <c r="QW68" s="23"/>
      <c r="QX68" s="23"/>
      <c r="QY68" s="23"/>
      <c r="QZ68" s="23"/>
      <c r="RA68" s="23"/>
      <c r="RB68" s="23"/>
      <c r="RC68" s="23"/>
      <c r="RD68" s="23"/>
      <c r="RE68" s="23"/>
      <c r="RF68" s="23"/>
      <c r="RG68" s="23"/>
      <c r="RH68" s="23"/>
      <c r="RI68" s="23"/>
      <c r="RJ68" s="23"/>
      <c r="RK68" s="23"/>
      <c r="RL68" s="23"/>
      <c r="RM68" s="23"/>
      <c r="RN68" s="23"/>
      <c r="RO68" s="23"/>
      <c r="RP68" s="23"/>
      <c r="RQ68" s="23"/>
      <c r="RR68" s="23"/>
      <c r="RS68" s="23"/>
      <c r="RT68" s="23"/>
      <c r="RU68" s="23"/>
      <c r="RV68" s="23"/>
      <c r="RW68" s="23"/>
      <c r="RX68" s="23"/>
      <c r="RY68" s="23"/>
      <c r="RZ68" s="23"/>
      <c r="SA68" s="23"/>
      <c r="SB68" s="23"/>
      <c r="SC68" s="23"/>
      <c r="SD68" s="23"/>
      <c r="SE68" s="23"/>
      <c r="SF68" s="23"/>
      <c r="SG68" s="23"/>
      <c r="SH68" s="23"/>
      <c r="SI68" s="23"/>
      <c r="SJ68" s="23"/>
      <c r="SK68" s="23"/>
      <c r="SL68" s="23"/>
      <c r="SM68" s="23"/>
      <c r="SN68" s="23"/>
      <c r="SO68" s="23"/>
      <c r="SP68" s="23"/>
      <c r="SQ68" s="23"/>
      <c r="SR68" s="23"/>
      <c r="SS68" s="23"/>
      <c r="ST68" s="23"/>
      <c r="SU68" s="23"/>
      <c r="SV68" s="23"/>
      <c r="SW68" s="23"/>
      <c r="SX68" s="23"/>
      <c r="SY68" s="23"/>
      <c r="SZ68" s="23"/>
      <c r="TA68" s="23"/>
      <c r="TB68" s="23"/>
      <c r="TC68" s="23"/>
      <c r="TD68" s="23"/>
      <c r="TE68" s="23"/>
      <c r="TF68" s="23"/>
      <c r="TG68" s="23"/>
      <c r="TH68" s="23"/>
      <c r="TI68" s="23"/>
      <c r="TJ68" s="23"/>
      <c r="TK68" s="23"/>
      <c r="TL68" s="23"/>
      <c r="TM68" s="23"/>
      <c r="TN68" s="23"/>
      <c r="TO68" s="23"/>
      <c r="TP68" s="23"/>
      <c r="TQ68" s="23"/>
      <c r="TR68" s="23"/>
    </row>
    <row r="69" spans="1:538" s="20" customFormat="1" ht="21.75" customHeight="1" x14ac:dyDescent="0.25">
      <c r="A69" s="40" t="s">
        <v>179</v>
      </c>
      <c r="B69" s="41" t="str">
        <f>'дод 3'!A32</f>
        <v>1010</v>
      </c>
      <c r="C69" s="41" t="str">
        <f>'дод 3'!B32</f>
        <v>0910</v>
      </c>
      <c r="D69" s="21" t="s">
        <v>452</v>
      </c>
      <c r="E69" s="62">
        <v>238762178</v>
      </c>
      <c r="F69" s="62">
        <v>159393410</v>
      </c>
      <c r="G69" s="62">
        <v>23489756</v>
      </c>
      <c r="H69" s="62">
        <v>231762781.25999999</v>
      </c>
      <c r="I69" s="62">
        <v>159327694.02000001</v>
      </c>
      <c r="J69" s="62">
        <v>19206884.23</v>
      </c>
      <c r="K69" s="163">
        <f t="shared" si="8"/>
        <v>97.068465031341759</v>
      </c>
      <c r="L69" s="62">
        <f>N69+Q69</f>
        <v>18003539</v>
      </c>
      <c r="M69" s="62">
        <v>1677883</v>
      </c>
      <c r="N69" s="62">
        <v>16325656</v>
      </c>
      <c r="O69" s="62"/>
      <c r="P69" s="62"/>
      <c r="Q69" s="62">
        <v>1677883</v>
      </c>
      <c r="R69" s="62">
        <f t="shared" si="22"/>
        <v>11276353.23</v>
      </c>
      <c r="S69" s="62">
        <v>981230</v>
      </c>
      <c r="T69" s="62">
        <v>10058086.35</v>
      </c>
      <c r="U69" s="62"/>
      <c r="V69" s="62"/>
      <c r="W69" s="62">
        <v>1218266.8799999999</v>
      </c>
      <c r="X69" s="163">
        <f t="shared" si="11"/>
        <v>62.634092274857743</v>
      </c>
      <c r="Y69" s="62">
        <f t="shared" si="12"/>
        <v>243039134.48999998</v>
      </c>
      <c r="Z69" s="21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  <c r="IW69" s="23"/>
      <c r="IX69" s="23"/>
      <c r="IY69" s="23"/>
      <c r="IZ69" s="23"/>
      <c r="JA69" s="23"/>
      <c r="JB69" s="23"/>
      <c r="JC69" s="23"/>
      <c r="JD69" s="23"/>
      <c r="JE69" s="23"/>
      <c r="JF69" s="23"/>
      <c r="JG69" s="23"/>
      <c r="JH69" s="23"/>
      <c r="JI69" s="23"/>
      <c r="JJ69" s="23"/>
      <c r="JK69" s="23"/>
      <c r="JL69" s="23"/>
      <c r="JM69" s="23"/>
      <c r="JN69" s="23"/>
      <c r="JO69" s="23"/>
      <c r="JP69" s="23"/>
      <c r="JQ69" s="23"/>
      <c r="JR69" s="23"/>
      <c r="JS69" s="23"/>
      <c r="JT69" s="23"/>
      <c r="JU69" s="23"/>
      <c r="JV69" s="23"/>
      <c r="JW69" s="23"/>
      <c r="JX69" s="23"/>
      <c r="JY69" s="23"/>
      <c r="JZ69" s="23"/>
      <c r="KA69" s="23"/>
      <c r="KB69" s="23"/>
      <c r="KC69" s="23"/>
      <c r="KD69" s="23"/>
      <c r="KE69" s="23"/>
      <c r="KF69" s="23"/>
      <c r="KG69" s="23"/>
      <c r="KH69" s="23"/>
      <c r="KI69" s="23"/>
      <c r="KJ69" s="23"/>
      <c r="KK69" s="23"/>
      <c r="KL69" s="23"/>
      <c r="KM69" s="23"/>
      <c r="KN69" s="23"/>
      <c r="KO69" s="23"/>
      <c r="KP69" s="23"/>
      <c r="KQ69" s="23"/>
      <c r="KR69" s="23"/>
      <c r="KS69" s="23"/>
      <c r="KT69" s="23"/>
      <c r="KU69" s="23"/>
      <c r="KV69" s="23"/>
      <c r="KW69" s="23"/>
      <c r="KX69" s="23"/>
      <c r="KY69" s="23"/>
      <c r="KZ69" s="23"/>
      <c r="LA69" s="23"/>
      <c r="LB69" s="23"/>
      <c r="LC69" s="23"/>
      <c r="LD69" s="23"/>
      <c r="LE69" s="23"/>
      <c r="LF69" s="23"/>
      <c r="LG69" s="23"/>
      <c r="LH69" s="23"/>
      <c r="LI69" s="23"/>
      <c r="LJ69" s="23"/>
      <c r="LK69" s="23"/>
      <c r="LL69" s="23"/>
      <c r="LM69" s="23"/>
      <c r="LN69" s="23"/>
      <c r="LO69" s="23"/>
      <c r="LP69" s="23"/>
      <c r="LQ69" s="23"/>
      <c r="LR69" s="23"/>
      <c r="LS69" s="23"/>
      <c r="LT69" s="23"/>
      <c r="LU69" s="23"/>
      <c r="LV69" s="23"/>
      <c r="LW69" s="23"/>
      <c r="LX69" s="23"/>
      <c r="LY69" s="23"/>
      <c r="LZ69" s="23"/>
      <c r="MA69" s="23"/>
      <c r="MB69" s="23"/>
      <c r="MC69" s="23"/>
      <c r="MD69" s="23"/>
      <c r="ME69" s="23"/>
      <c r="MF69" s="23"/>
      <c r="MG69" s="23"/>
      <c r="MH69" s="23"/>
      <c r="MI69" s="23"/>
      <c r="MJ69" s="23"/>
      <c r="MK69" s="23"/>
      <c r="ML69" s="23"/>
      <c r="MM69" s="23"/>
      <c r="MN69" s="23"/>
      <c r="MO69" s="23"/>
      <c r="MP69" s="23"/>
      <c r="MQ69" s="23"/>
      <c r="MR69" s="23"/>
      <c r="MS69" s="23"/>
      <c r="MT69" s="23"/>
      <c r="MU69" s="23"/>
      <c r="MV69" s="23"/>
      <c r="MW69" s="23"/>
      <c r="MX69" s="23"/>
      <c r="MY69" s="23"/>
      <c r="MZ69" s="23"/>
      <c r="NA69" s="23"/>
      <c r="NB69" s="23"/>
      <c r="NC69" s="23"/>
      <c r="ND69" s="23"/>
      <c r="NE69" s="23"/>
      <c r="NF69" s="23"/>
      <c r="NG69" s="23"/>
      <c r="NH69" s="23"/>
      <c r="NI69" s="23"/>
      <c r="NJ69" s="23"/>
      <c r="NK69" s="23"/>
      <c r="NL69" s="23"/>
      <c r="NM69" s="23"/>
      <c r="NN69" s="23"/>
      <c r="NO69" s="23"/>
      <c r="NP69" s="23"/>
      <c r="NQ69" s="23"/>
      <c r="NR69" s="23"/>
      <c r="NS69" s="23"/>
      <c r="NT69" s="23"/>
      <c r="NU69" s="23"/>
      <c r="NV69" s="23"/>
      <c r="NW69" s="23"/>
      <c r="NX69" s="23"/>
      <c r="NY69" s="23"/>
      <c r="NZ69" s="23"/>
      <c r="OA69" s="23"/>
      <c r="OB69" s="23"/>
      <c r="OC69" s="23"/>
      <c r="OD69" s="23"/>
      <c r="OE69" s="23"/>
      <c r="OF69" s="23"/>
      <c r="OG69" s="23"/>
      <c r="OH69" s="23"/>
      <c r="OI69" s="23"/>
      <c r="OJ69" s="23"/>
      <c r="OK69" s="23"/>
      <c r="OL69" s="23"/>
      <c r="OM69" s="23"/>
      <c r="ON69" s="23"/>
      <c r="OO69" s="23"/>
      <c r="OP69" s="23"/>
      <c r="OQ69" s="23"/>
      <c r="OR69" s="23"/>
      <c r="OS69" s="23"/>
      <c r="OT69" s="23"/>
      <c r="OU69" s="23"/>
      <c r="OV69" s="23"/>
      <c r="OW69" s="23"/>
      <c r="OX69" s="23"/>
      <c r="OY69" s="23"/>
      <c r="OZ69" s="23"/>
      <c r="PA69" s="23"/>
      <c r="PB69" s="23"/>
      <c r="PC69" s="23"/>
      <c r="PD69" s="23"/>
      <c r="PE69" s="23"/>
      <c r="PF69" s="23"/>
      <c r="PG69" s="23"/>
      <c r="PH69" s="23"/>
      <c r="PI69" s="23"/>
      <c r="PJ69" s="23"/>
      <c r="PK69" s="23"/>
      <c r="PL69" s="23"/>
      <c r="PM69" s="23"/>
      <c r="PN69" s="23"/>
      <c r="PO69" s="23"/>
      <c r="PP69" s="23"/>
      <c r="PQ69" s="23"/>
      <c r="PR69" s="23"/>
      <c r="PS69" s="23"/>
      <c r="PT69" s="23"/>
      <c r="PU69" s="23"/>
      <c r="PV69" s="23"/>
      <c r="PW69" s="23"/>
      <c r="PX69" s="23"/>
      <c r="PY69" s="23"/>
      <c r="PZ69" s="23"/>
      <c r="QA69" s="23"/>
      <c r="QB69" s="23"/>
      <c r="QC69" s="23"/>
      <c r="QD69" s="23"/>
      <c r="QE69" s="23"/>
      <c r="QF69" s="23"/>
      <c r="QG69" s="23"/>
      <c r="QH69" s="23"/>
      <c r="QI69" s="23"/>
      <c r="QJ69" s="23"/>
      <c r="QK69" s="23"/>
      <c r="QL69" s="23"/>
      <c r="QM69" s="23"/>
      <c r="QN69" s="23"/>
      <c r="QO69" s="23"/>
      <c r="QP69" s="23"/>
      <c r="QQ69" s="23"/>
      <c r="QR69" s="23"/>
      <c r="QS69" s="23"/>
      <c r="QT69" s="23"/>
      <c r="QU69" s="23"/>
      <c r="QV69" s="23"/>
      <c r="QW69" s="23"/>
      <c r="QX69" s="23"/>
      <c r="QY69" s="23"/>
      <c r="QZ69" s="23"/>
      <c r="RA69" s="23"/>
      <c r="RB69" s="23"/>
      <c r="RC69" s="23"/>
      <c r="RD69" s="23"/>
      <c r="RE69" s="23"/>
      <c r="RF69" s="23"/>
      <c r="RG69" s="23"/>
      <c r="RH69" s="23"/>
      <c r="RI69" s="23"/>
      <c r="RJ69" s="23"/>
      <c r="RK69" s="23"/>
      <c r="RL69" s="23"/>
      <c r="RM69" s="23"/>
      <c r="RN69" s="23"/>
      <c r="RO69" s="23"/>
      <c r="RP69" s="23"/>
      <c r="RQ69" s="23"/>
      <c r="RR69" s="23"/>
      <c r="RS69" s="23"/>
      <c r="RT69" s="23"/>
      <c r="RU69" s="23"/>
      <c r="RV69" s="23"/>
      <c r="RW69" s="23"/>
      <c r="RX69" s="23"/>
      <c r="RY69" s="23"/>
      <c r="RZ69" s="23"/>
      <c r="SA69" s="23"/>
      <c r="SB69" s="23"/>
      <c r="SC69" s="23"/>
      <c r="SD69" s="23"/>
      <c r="SE69" s="23"/>
      <c r="SF69" s="23"/>
      <c r="SG69" s="23"/>
      <c r="SH69" s="23"/>
      <c r="SI69" s="23"/>
      <c r="SJ69" s="23"/>
      <c r="SK69" s="23"/>
      <c r="SL69" s="23"/>
      <c r="SM69" s="23"/>
      <c r="SN69" s="23"/>
      <c r="SO69" s="23"/>
      <c r="SP69" s="23"/>
      <c r="SQ69" s="23"/>
      <c r="SR69" s="23"/>
      <c r="SS69" s="23"/>
      <c r="ST69" s="23"/>
      <c r="SU69" s="23"/>
      <c r="SV69" s="23"/>
      <c r="SW69" s="23"/>
      <c r="SX69" s="23"/>
      <c r="SY69" s="23"/>
      <c r="SZ69" s="23"/>
      <c r="TA69" s="23"/>
      <c r="TB69" s="23"/>
      <c r="TC69" s="23"/>
      <c r="TD69" s="23"/>
      <c r="TE69" s="23"/>
      <c r="TF69" s="23"/>
      <c r="TG69" s="23"/>
      <c r="TH69" s="23"/>
      <c r="TI69" s="23"/>
      <c r="TJ69" s="23"/>
      <c r="TK69" s="23"/>
      <c r="TL69" s="23"/>
      <c r="TM69" s="23"/>
      <c r="TN69" s="23"/>
      <c r="TO69" s="23"/>
      <c r="TP69" s="23"/>
      <c r="TQ69" s="23"/>
      <c r="TR69" s="23"/>
    </row>
    <row r="70" spans="1:538" s="24" customFormat="1" ht="60" x14ac:dyDescent="0.25">
      <c r="A70" s="123"/>
      <c r="B70" s="124"/>
      <c r="C70" s="124"/>
      <c r="D70" s="121" t="s">
        <v>429</v>
      </c>
      <c r="E70" s="122">
        <v>162879</v>
      </c>
      <c r="F70" s="122">
        <v>133510</v>
      </c>
      <c r="G70" s="122"/>
      <c r="H70" s="122">
        <v>83060.69</v>
      </c>
      <c r="I70" s="122">
        <v>68082.53</v>
      </c>
      <c r="J70" s="122"/>
      <c r="K70" s="164">
        <f t="shared" si="8"/>
        <v>50.99533395956508</v>
      </c>
      <c r="L70" s="122">
        <f t="shared" ref="L70:L104" si="56">N70+Q70</f>
        <v>80600</v>
      </c>
      <c r="M70" s="122">
        <v>80600</v>
      </c>
      <c r="N70" s="122"/>
      <c r="O70" s="122"/>
      <c r="P70" s="122"/>
      <c r="Q70" s="122">
        <v>80600</v>
      </c>
      <c r="R70" s="122">
        <f t="shared" si="22"/>
        <v>80600</v>
      </c>
      <c r="S70" s="122">
        <v>80600</v>
      </c>
      <c r="T70" s="122"/>
      <c r="U70" s="122"/>
      <c r="V70" s="122"/>
      <c r="W70" s="122">
        <v>80600</v>
      </c>
      <c r="X70" s="164">
        <f t="shared" si="11"/>
        <v>100</v>
      </c>
      <c r="Y70" s="122">
        <f t="shared" si="12"/>
        <v>163660.69</v>
      </c>
      <c r="Z70" s="21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  <c r="TG70" s="33"/>
      <c r="TH70" s="33"/>
      <c r="TI70" s="33"/>
      <c r="TJ70" s="33"/>
      <c r="TK70" s="33"/>
      <c r="TL70" s="33"/>
      <c r="TM70" s="33"/>
      <c r="TN70" s="33"/>
      <c r="TO70" s="33"/>
      <c r="TP70" s="33"/>
      <c r="TQ70" s="33"/>
      <c r="TR70" s="33"/>
    </row>
    <row r="71" spans="1:538" s="20" customFormat="1" ht="54" customHeight="1" x14ac:dyDescent="0.25">
      <c r="A71" s="40" t="s">
        <v>180</v>
      </c>
      <c r="B71" s="41" t="str">
        <f>'дод 3'!A34</f>
        <v>1020</v>
      </c>
      <c r="C71" s="41" t="str">
        <f>'дод 3'!B34</f>
        <v>0921</v>
      </c>
      <c r="D71" s="21" t="str">
        <f>'дод 3'!C34</f>
        <v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v>
      </c>
      <c r="E71" s="62">
        <v>547182980.5</v>
      </c>
      <c r="F71" s="62">
        <v>380976753</v>
      </c>
      <c r="G71" s="62">
        <v>34478102</v>
      </c>
      <c r="H71" s="62">
        <v>533887248.33999997</v>
      </c>
      <c r="I71" s="62">
        <v>379418996.25999999</v>
      </c>
      <c r="J71" s="62">
        <v>28396303.039999999</v>
      </c>
      <c r="K71" s="163">
        <f t="shared" si="8"/>
        <v>97.570148810576896</v>
      </c>
      <c r="L71" s="62">
        <f t="shared" si="56"/>
        <v>34780295.310000002</v>
      </c>
      <c r="M71" s="62">
        <v>5868548.3099999996</v>
      </c>
      <c r="N71" s="62">
        <v>28911747</v>
      </c>
      <c r="O71" s="62">
        <v>1713303</v>
      </c>
      <c r="P71" s="62">
        <v>147329</v>
      </c>
      <c r="Q71" s="62">
        <v>5868548.3099999996</v>
      </c>
      <c r="R71" s="62">
        <f t="shared" si="22"/>
        <v>21979316.560000002</v>
      </c>
      <c r="S71" s="62">
        <v>4534984.3</v>
      </c>
      <c r="T71" s="62">
        <v>11906521.58</v>
      </c>
      <c r="U71" s="62">
        <v>1169552.67</v>
      </c>
      <c r="V71" s="62">
        <v>65333.62</v>
      </c>
      <c r="W71" s="62">
        <v>10072794.98</v>
      </c>
      <c r="X71" s="163">
        <f t="shared" si="11"/>
        <v>63.194738181767327</v>
      </c>
      <c r="Y71" s="62">
        <f t="shared" si="12"/>
        <v>555866564.89999998</v>
      </c>
      <c r="Z71" s="21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  <c r="IW71" s="23"/>
      <c r="IX71" s="23"/>
      <c r="IY71" s="23"/>
      <c r="IZ71" s="23"/>
      <c r="JA71" s="23"/>
      <c r="JB71" s="23"/>
      <c r="JC71" s="23"/>
      <c r="JD71" s="23"/>
      <c r="JE71" s="23"/>
      <c r="JF71" s="23"/>
      <c r="JG71" s="23"/>
      <c r="JH71" s="23"/>
      <c r="JI71" s="23"/>
      <c r="JJ71" s="23"/>
      <c r="JK71" s="23"/>
      <c r="JL71" s="23"/>
      <c r="JM71" s="23"/>
      <c r="JN71" s="23"/>
      <c r="JO71" s="23"/>
      <c r="JP71" s="23"/>
      <c r="JQ71" s="23"/>
      <c r="JR71" s="23"/>
      <c r="JS71" s="23"/>
      <c r="JT71" s="23"/>
      <c r="JU71" s="23"/>
      <c r="JV71" s="23"/>
      <c r="JW71" s="23"/>
      <c r="JX71" s="23"/>
      <c r="JY71" s="23"/>
      <c r="JZ71" s="23"/>
      <c r="KA71" s="23"/>
      <c r="KB71" s="23"/>
      <c r="KC71" s="23"/>
      <c r="KD71" s="23"/>
      <c r="KE71" s="23"/>
      <c r="KF71" s="23"/>
      <c r="KG71" s="23"/>
      <c r="KH71" s="23"/>
      <c r="KI71" s="23"/>
      <c r="KJ71" s="23"/>
      <c r="KK71" s="23"/>
      <c r="KL71" s="23"/>
      <c r="KM71" s="23"/>
      <c r="KN71" s="23"/>
      <c r="KO71" s="23"/>
      <c r="KP71" s="23"/>
      <c r="KQ71" s="23"/>
      <c r="KR71" s="23"/>
      <c r="KS71" s="23"/>
      <c r="KT71" s="23"/>
      <c r="KU71" s="23"/>
      <c r="KV71" s="23"/>
      <c r="KW71" s="23"/>
      <c r="KX71" s="23"/>
      <c r="KY71" s="23"/>
      <c r="KZ71" s="23"/>
      <c r="LA71" s="23"/>
      <c r="LB71" s="23"/>
      <c r="LC71" s="23"/>
      <c r="LD71" s="23"/>
      <c r="LE71" s="23"/>
      <c r="LF71" s="23"/>
      <c r="LG71" s="23"/>
      <c r="LH71" s="23"/>
      <c r="LI71" s="23"/>
      <c r="LJ71" s="23"/>
      <c r="LK71" s="23"/>
      <c r="LL71" s="23"/>
      <c r="LM71" s="23"/>
      <c r="LN71" s="23"/>
      <c r="LO71" s="23"/>
      <c r="LP71" s="23"/>
      <c r="LQ71" s="23"/>
      <c r="LR71" s="23"/>
      <c r="LS71" s="23"/>
      <c r="LT71" s="23"/>
      <c r="LU71" s="23"/>
      <c r="LV71" s="23"/>
      <c r="LW71" s="23"/>
      <c r="LX71" s="23"/>
      <c r="LY71" s="23"/>
      <c r="LZ71" s="23"/>
      <c r="MA71" s="23"/>
      <c r="MB71" s="23"/>
      <c r="MC71" s="23"/>
      <c r="MD71" s="23"/>
      <c r="ME71" s="23"/>
      <c r="MF71" s="23"/>
      <c r="MG71" s="23"/>
      <c r="MH71" s="23"/>
      <c r="MI71" s="23"/>
      <c r="MJ71" s="23"/>
      <c r="MK71" s="23"/>
      <c r="ML71" s="23"/>
      <c r="MM71" s="23"/>
      <c r="MN71" s="23"/>
      <c r="MO71" s="23"/>
      <c r="MP71" s="23"/>
      <c r="MQ71" s="23"/>
      <c r="MR71" s="23"/>
      <c r="MS71" s="23"/>
      <c r="MT71" s="23"/>
      <c r="MU71" s="23"/>
      <c r="MV71" s="23"/>
      <c r="MW71" s="23"/>
      <c r="MX71" s="23"/>
      <c r="MY71" s="23"/>
      <c r="MZ71" s="23"/>
      <c r="NA71" s="23"/>
      <c r="NB71" s="23"/>
      <c r="NC71" s="23"/>
      <c r="ND71" s="23"/>
      <c r="NE71" s="23"/>
      <c r="NF71" s="23"/>
      <c r="NG71" s="23"/>
      <c r="NH71" s="23"/>
      <c r="NI71" s="23"/>
      <c r="NJ71" s="23"/>
      <c r="NK71" s="23"/>
      <c r="NL71" s="23"/>
      <c r="NM71" s="23"/>
      <c r="NN71" s="23"/>
      <c r="NO71" s="23"/>
      <c r="NP71" s="23"/>
      <c r="NQ71" s="23"/>
      <c r="NR71" s="23"/>
      <c r="NS71" s="23"/>
      <c r="NT71" s="23"/>
      <c r="NU71" s="23"/>
      <c r="NV71" s="23"/>
      <c r="NW71" s="23"/>
      <c r="NX71" s="23"/>
      <c r="NY71" s="23"/>
      <c r="NZ71" s="23"/>
      <c r="OA71" s="23"/>
      <c r="OB71" s="23"/>
      <c r="OC71" s="23"/>
      <c r="OD71" s="23"/>
      <c r="OE71" s="23"/>
      <c r="OF71" s="23"/>
      <c r="OG71" s="23"/>
      <c r="OH71" s="23"/>
      <c r="OI71" s="23"/>
      <c r="OJ71" s="23"/>
      <c r="OK71" s="23"/>
      <c r="OL71" s="23"/>
      <c r="OM71" s="23"/>
      <c r="ON71" s="23"/>
      <c r="OO71" s="23"/>
      <c r="OP71" s="23"/>
      <c r="OQ71" s="23"/>
      <c r="OR71" s="23"/>
      <c r="OS71" s="23"/>
      <c r="OT71" s="23"/>
      <c r="OU71" s="23"/>
      <c r="OV71" s="23"/>
      <c r="OW71" s="23"/>
      <c r="OX71" s="23"/>
      <c r="OY71" s="23"/>
      <c r="OZ71" s="23"/>
      <c r="PA71" s="23"/>
      <c r="PB71" s="23"/>
      <c r="PC71" s="23"/>
      <c r="PD71" s="23"/>
      <c r="PE71" s="23"/>
      <c r="PF71" s="23"/>
      <c r="PG71" s="23"/>
      <c r="PH71" s="23"/>
      <c r="PI71" s="23"/>
      <c r="PJ71" s="23"/>
      <c r="PK71" s="23"/>
      <c r="PL71" s="23"/>
      <c r="PM71" s="23"/>
      <c r="PN71" s="23"/>
      <c r="PO71" s="23"/>
      <c r="PP71" s="23"/>
      <c r="PQ71" s="23"/>
      <c r="PR71" s="23"/>
      <c r="PS71" s="23"/>
      <c r="PT71" s="23"/>
      <c r="PU71" s="23"/>
      <c r="PV71" s="23"/>
      <c r="PW71" s="23"/>
      <c r="PX71" s="23"/>
      <c r="PY71" s="23"/>
      <c r="PZ71" s="23"/>
      <c r="QA71" s="23"/>
      <c r="QB71" s="23"/>
      <c r="QC71" s="23"/>
      <c r="QD71" s="23"/>
      <c r="QE71" s="23"/>
      <c r="QF71" s="23"/>
      <c r="QG71" s="23"/>
      <c r="QH71" s="23"/>
      <c r="QI71" s="23"/>
      <c r="QJ71" s="23"/>
      <c r="QK71" s="23"/>
      <c r="QL71" s="23"/>
      <c r="QM71" s="23"/>
      <c r="QN71" s="23"/>
      <c r="QO71" s="23"/>
      <c r="QP71" s="23"/>
      <c r="QQ71" s="23"/>
      <c r="QR71" s="23"/>
      <c r="QS71" s="23"/>
      <c r="QT71" s="23"/>
      <c r="QU71" s="23"/>
      <c r="QV71" s="23"/>
      <c r="QW71" s="23"/>
      <c r="QX71" s="23"/>
      <c r="QY71" s="23"/>
      <c r="QZ71" s="23"/>
      <c r="RA71" s="23"/>
      <c r="RB71" s="23"/>
      <c r="RC71" s="23"/>
      <c r="RD71" s="23"/>
      <c r="RE71" s="23"/>
      <c r="RF71" s="23"/>
      <c r="RG71" s="23"/>
      <c r="RH71" s="23"/>
      <c r="RI71" s="23"/>
      <c r="RJ71" s="23"/>
      <c r="RK71" s="23"/>
      <c r="RL71" s="23"/>
      <c r="RM71" s="23"/>
      <c r="RN71" s="23"/>
      <c r="RO71" s="23"/>
      <c r="RP71" s="23"/>
      <c r="RQ71" s="23"/>
      <c r="RR71" s="23"/>
      <c r="RS71" s="23"/>
      <c r="RT71" s="23"/>
      <c r="RU71" s="23"/>
      <c r="RV71" s="23"/>
      <c r="RW71" s="23"/>
      <c r="RX71" s="23"/>
      <c r="RY71" s="23"/>
      <c r="RZ71" s="23"/>
      <c r="SA71" s="23"/>
      <c r="SB71" s="23"/>
      <c r="SC71" s="23"/>
      <c r="SD71" s="23"/>
      <c r="SE71" s="23"/>
      <c r="SF71" s="23"/>
      <c r="SG71" s="23"/>
      <c r="SH71" s="23"/>
      <c r="SI71" s="23"/>
      <c r="SJ71" s="23"/>
      <c r="SK71" s="23"/>
      <c r="SL71" s="23"/>
      <c r="SM71" s="23"/>
      <c r="SN71" s="23"/>
      <c r="SO71" s="23"/>
      <c r="SP71" s="23"/>
      <c r="SQ71" s="23"/>
      <c r="SR71" s="23"/>
      <c r="SS71" s="23"/>
      <c r="ST71" s="23"/>
      <c r="SU71" s="23"/>
      <c r="SV71" s="23"/>
      <c r="SW71" s="23"/>
      <c r="SX71" s="23"/>
      <c r="SY71" s="23"/>
      <c r="SZ71" s="23"/>
      <c r="TA71" s="23"/>
      <c r="TB71" s="23"/>
      <c r="TC71" s="23"/>
      <c r="TD71" s="23"/>
      <c r="TE71" s="23"/>
      <c r="TF71" s="23"/>
      <c r="TG71" s="23"/>
      <c r="TH71" s="23"/>
      <c r="TI71" s="23"/>
      <c r="TJ71" s="23"/>
      <c r="TK71" s="23"/>
      <c r="TL71" s="23"/>
      <c r="TM71" s="23"/>
      <c r="TN71" s="23"/>
      <c r="TO71" s="23"/>
      <c r="TP71" s="23"/>
      <c r="TQ71" s="23"/>
      <c r="TR71" s="23"/>
    </row>
    <row r="72" spans="1:538" s="24" customFormat="1" ht="69" customHeight="1" x14ac:dyDescent="0.25">
      <c r="A72" s="123"/>
      <c r="B72" s="124"/>
      <c r="C72" s="124"/>
      <c r="D72" s="121" t="s">
        <v>433</v>
      </c>
      <c r="E72" s="122">
        <v>2720137</v>
      </c>
      <c r="F72" s="122">
        <v>2233189</v>
      </c>
      <c r="G72" s="122"/>
      <c r="H72" s="122">
        <v>2720137</v>
      </c>
      <c r="I72" s="122">
        <v>2233189</v>
      </c>
      <c r="J72" s="122"/>
      <c r="K72" s="164">
        <f t="shared" si="8"/>
        <v>100</v>
      </c>
      <c r="L72" s="122">
        <f t="shared" si="56"/>
        <v>0</v>
      </c>
      <c r="M72" s="122"/>
      <c r="N72" s="122"/>
      <c r="O72" s="122"/>
      <c r="P72" s="122"/>
      <c r="Q72" s="122"/>
      <c r="R72" s="122">
        <f t="shared" si="22"/>
        <v>0</v>
      </c>
      <c r="S72" s="122"/>
      <c r="T72" s="122"/>
      <c r="U72" s="122"/>
      <c r="V72" s="122"/>
      <c r="W72" s="122"/>
      <c r="X72" s="164"/>
      <c r="Y72" s="122">
        <f t="shared" si="12"/>
        <v>2720137</v>
      </c>
      <c r="Z72" s="21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  <c r="TH72" s="33"/>
      <c r="TI72" s="33"/>
      <c r="TJ72" s="33"/>
      <c r="TK72" s="33"/>
      <c r="TL72" s="33"/>
      <c r="TM72" s="33"/>
      <c r="TN72" s="33"/>
      <c r="TO72" s="33"/>
      <c r="TP72" s="33"/>
      <c r="TQ72" s="33"/>
      <c r="TR72" s="33"/>
    </row>
    <row r="73" spans="1:538" s="24" customFormat="1" ht="45" x14ac:dyDescent="0.25">
      <c r="A73" s="123"/>
      <c r="B73" s="124"/>
      <c r="C73" s="124"/>
      <c r="D73" s="121" t="s">
        <v>430</v>
      </c>
      <c r="E73" s="122">
        <v>2067000</v>
      </c>
      <c r="F73" s="122"/>
      <c r="G73" s="122"/>
      <c r="H73" s="122">
        <v>1712936.87</v>
      </c>
      <c r="I73" s="122"/>
      <c r="J73" s="122"/>
      <c r="K73" s="164">
        <f t="shared" si="8"/>
        <v>82.870675858732469</v>
      </c>
      <c r="L73" s="122">
        <f t="shared" si="56"/>
        <v>0</v>
      </c>
      <c r="M73" s="122"/>
      <c r="N73" s="122"/>
      <c r="O73" s="122"/>
      <c r="P73" s="122"/>
      <c r="Q73" s="122"/>
      <c r="R73" s="122">
        <f t="shared" si="22"/>
        <v>0</v>
      </c>
      <c r="S73" s="122"/>
      <c r="T73" s="122"/>
      <c r="U73" s="122"/>
      <c r="V73" s="122"/>
      <c r="W73" s="122"/>
      <c r="X73" s="164"/>
      <c r="Y73" s="122">
        <f t="shared" si="12"/>
        <v>1712936.87</v>
      </c>
      <c r="Z73" s="21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  <c r="TF73" s="33"/>
      <c r="TG73" s="33"/>
      <c r="TH73" s="33"/>
      <c r="TI73" s="33"/>
      <c r="TJ73" s="33"/>
      <c r="TK73" s="33"/>
      <c r="TL73" s="33"/>
      <c r="TM73" s="33"/>
      <c r="TN73" s="33"/>
      <c r="TO73" s="33"/>
      <c r="TP73" s="33"/>
      <c r="TQ73" s="33"/>
      <c r="TR73" s="33"/>
    </row>
    <row r="74" spans="1:538" s="24" customFormat="1" ht="45" x14ac:dyDescent="0.25">
      <c r="A74" s="123"/>
      <c r="B74" s="124"/>
      <c r="C74" s="124"/>
      <c r="D74" s="121" t="s">
        <v>432</v>
      </c>
      <c r="E74" s="122">
        <v>117641.7</v>
      </c>
      <c r="F74" s="122"/>
      <c r="G74" s="122"/>
      <c r="H74" s="122">
        <v>117641.7</v>
      </c>
      <c r="I74" s="122"/>
      <c r="J74" s="122"/>
      <c r="K74" s="164">
        <f t="shared" si="8"/>
        <v>100</v>
      </c>
      <c r="L74" s="122">
        <f t="shared" si="56"/>
        <v>686558.3</v>
      </c>
      <c r="M74" s="122">
        <v>686558.3</v>
      </c>
      <c r="N74" s="122"/>
      <c r="O74" s="122"/>
      <c r="P74" s="122"/>
      <c r="Q74" s="122">
        <v>686558.3</v>
      </c>
      <c r="R74" s="122">
        <f t="shared" si="22"/>
        <v>682392.9</v>
      </c>
      <c r="S74" s="122">
        <v>682392.9</v>
      </c>
      <c r="T74" s="122"/>
      <c r="U74" s="122"/>
      <c r="V74" s="122"/>
      <c r="W74" s="122">
        <v>682392.9</v>
      </c>
      <c r="X74" s="164">
        <f t="shared" si="11"/>
        <v>99.393292601662523</v>
      </c>
      <c r="Y74" s="122">
        <f t="shared" si="12"/>
        <v>800034.6</v>
      </c>
      <c r="Z74" s="21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  <c r="TF74" s="33"/>
      <c r="TG74" s="33"/>
      <c r="TH74" s="33"/>
      <c r="TI74" s="33"/>
      <c r="TJ74" s="33"/>
      <c r="TK74" s="33"/>
      <c r="TL74" s="33"/>
      <c r="TM74" s="33"/>
      <c r="TN74" s="33"/>
      <c r="TO74" s="33"/>
      <c r="TP74" s="33"/>
      <c r="TQ74" s="33"/>
      <c r="TR74" s="33"/>
    </row>
    <row r="75" spans="1:538" s="24" customFormat="1" ht="52.5" customHeight="1" x14ac:dyDescent="0.25">
      <c r="A75" s="123"/>
      <c r="B75" s="124"/>
      <c r="C75" s="124"/>
      <c r="D75" s="121" t="s">
        <v>429</v>
      </c>
      <c r="E75" s="122">
        <v>1605000</v>
      </c>
      <c r="F75" s="122">
        <v>1315570</v>
      </c>
      <c r="G75" s="122"/>
      <c r="H75" s="122">
        <v>834732.98</v>
      </c>
      <c r="I75" s="122">
        <v>684206.98</v>
      </c>
      <c r="J75" s="122"/>
      <c r="K75" s="164">
        <f t="shared" si="8"/>
        <v>52.008285358255449</v>
      </c>
      <c r="L75" s="122">
        <f t="shared" si="56"/>
        <v>663400</v>
      </c>
      <c r="M75" s="122">
        <v>663400</v>
      </c>
      <c r="N75" s="122"/>
      <c r="O75" s="122"/>
      <c r="P75" s="122"/>
      <c r="Q75" s="122">
        <v>663400</v>
      </c>
      <c r="R75" s="122">
        <f t="shared" si="22"/>
        <v>661327</v>
      </c>
      <c r="S75" s="122">
        <v>661327</v>
      </c>
      <c r="T75" s="122"/>
      <c r="U75" s="122"/>
      <c r="V75" s="122"/>
      <c r="W75" s="122">
        <v>661327</v>
      </c>
      <c r="X75" s="164">
        <f t="shared" si="11"/>
        <v>99.687518842327407</v>
      </c>
      <c r="Y75" s="122">
        <f t="shared" si="12"/>
        <v>1496059.98</v>
      </c>
      <c r="Z75" s="213">
        <v>14</v>
      </c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  <c r="TF75" s="33"/>
      <c r="TG75" s="33"/>
      <c r="TH75" s="33"/>
      <c r="TI75" s="33"/>
      <c r="TJ75" s="33"/>
      <c r="TK75" s="33"/>
      <c r="TL75" s="33"/>
      <c r="TM75" s="33"/>
      <c r="TN75" s="33"/>
      <c r="TO75" s="33"/>
      <c r="TP75" s="33"/>
      <c r="TQ75" s="33"/>
      <c r="TR75" s="33"/>
    </row>
    <row r="76" spans="1:538" s="24" customFormat="1" ht="30" x14ac:dyDescent="0.25">
      <c r="A76" s="123"/>
      <c r="B76" s="124"/>
      <c r="C76" s="124"/>
      <c r="D76" s="121" t="s">
        <v>435</v>
      </c>
      <c r="E76" s="122">
        <v>351172074</v>
      </c>
      <c r="F76" s="122">
        <v>288022573</v>
      </c>
      <c r="G76" s="122"/>
      <c r="H76" s="122">
        <v>350221952.36000001</v>
      </c>
      <c r="I76" s="122">
        <v>287109936.63</v>
      </c>
      <c r="J76" s="122"/>
      <c r="K76" s="164">
        <f t="shared" si="8"/>
        <v>99.729442711893995</v>
      </c>
      <c r="L76" s="122">
        <f t="shared" si="56"/>
        <v>33571.67</v>
      </c>
      <c r="M76" s="122">
        <v>33571.67</v>
      </c>
      <c r="N76" s="122"/>
      <c r="O76" s="122"/>
      <c r="P76" s="122"/>
      <c r="Q76" s="122">
        <v>33571.67</v>
      </c>
      <c r="R76" s="122">
        <f t="shared" si="22"/>
        <v>33570.6</v>
      </c>
      <c r="S76" s="122">
        <v>33570.6</v>
      </c>
      <c r="T76" s="122"/>
      <c r="U76" s="122"/>
      <c r="V76" s="122"/>
      <c r="W76" s="122">
        <v>33570.6</v>
      </c>
      <c r="X76" s="164">
        <f t="shared" si="11"/>
        <v>99.996812788878245</v>
      </c>
      <c r="Y76" s="122">
        <f t="shared" si="12"/>
        <v>350255522.96000004</v>
      </c>
      <c r="Z76" s="21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  <c r="SQ76" s="33"/>
      <c r="SR76" s="33"/>
      <c r="SS76" s="33"/>
      <c r="ST76" s="33"/>
      <c r="SU76" s="33"/>
      <c r="SV76" s="33"/>
      <c r="SW76" s="33"/>
      <c r="SX76" s="33"/>
      <c r="SY76" s="33"/>
      <c r="SZ76" s="33"/>
      <c r="TA76" s="33"/>
      <c r="TB76" s="33"/>
      <c r="TC76" s="33"/>
      <c r="TD76" s="33"/>
      <c r="TE76" s="33"/>
      <c r="TF76" s="33"/>
      <c r="TG76" s="33"/>
      <c r="TH76" s="33"/>
      <c r="TI76" s="33"/>
      <c r="TJ76" s="33"/>
      <c r="TK76" s="33"/>
      <c r="TL76" s="33"/>
      <c r="TM76" s="33"/>
      <c r="TN76" s="33"/>
      <c r="TO76" s="33"/>
      <c r="TP76" s="33"/>
      <c r="TQ76" s="33"/>
      <c r="TR76" s="33"/>
    </row>
    <row r="77" spans="1:538" s="24" customFormat="1" ht="75" x14ac:dyDescent="0.25">
      <c r="A77" s="123"/>
      <c r="B77" s="124"/>
      <c r="C77" s="124"/>
      <c r="D77" s="121" t="s">
        <v>431</v>
      </c>
      <c r="E77" s="122">
        <v>8485216</v>
      </c>
      <c r="F77" s="122"/>
      <c r="G77" s="122"/>
      <c r="H77" s="122">
        <v>8481128.8100000005</v>
      </c>
      <c r="I77" s="122"/>
      <c r="J77" s="122"/>
      <c r="K77" s="164">
        <f t="shared" si="8"/>
        <v>99.951831632807</v>
      </c>
      <c r="L77" s="122">
        <f t="shared" si="56"/>
        <v>730410</v>
      </c>
      <c r="M77" s="122">
        <v>730410</v>
      </c>
      <c r="N77" s="122"/>
      <c r="O77" s="122"/>
      <c r="P77" s="122"/>
      <c r="Q77" s="122">
        <v>730410</v>
      </c>
      <c r="R77" s="122">
        <f t="shared" si="22"/>
        <v>729969</v>
      </c>
      <c r="S77" s="122">
        <v>729969</v>
      </c>
      <c r="T77" s="122"/>
      <c r="U77" s="122"/>
      <c r="V77" s="122"/>
      <c r="W77" s="122">
        <v>729969</v>
      </c>
      <c r="X77" s="164">
        <f t="shared" si="11"/>
        <v>99.939622951493007</v>
      </c>
      <c r="Y77" s="122">
        <f t="shared" si="12"/>
        <v>9211097.8100000005</v>
      </c>
      <c r="Z77" s="21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JI77" s="33"/>
      <c r="JJ77" s="33"/>
      <c r="JK77" s="33"/>
      <c r="JL77" s="33"/>
      <c r="JM77" s="33"/>
      <c r="JN77" s="33"/>
      <c r="JO77" s="33"/>
      <c r="JP77" s="33"/>
      <c r="JQ77" s="33"/>
      <c r="JR77" s="33"/>
      <c r="JS77" s="33"/>
      <c r="JT77" s="33"/>
      <c r="JU77" s="33"/>
      <c r="JV77" s="33"/>
      <c r="JW77" s="33"/>
      <c r="JX77" s="33"/>
      <c r="JY77" s="33"/>
      <c r="JZ77" s="33"/>
      <c r="KA77" s="33"/>
      <c r="KB77" s="33"/>
      <c r="KC77" s="33"/>
      <c r="KD77" s="33"/>
      <c r="KE77" s="33"/>
      <c r="KF77" s="33"/>
      <c r="KG77" s="33"/>
      <c r="KH77" s="33"/>
      <c r="KI77" s="33"/>
      <c r="KJ77" s="33"/>
      <c r="KK77" s="33"/>
      <c r="KL77" s="33"/>
      <c r="KM77" s="33"/>
      <c r="KN77" s="33"/>
      <c r="KO77" s="33"/>
      <c r="KP77" s="33"/>
      <c r="KQ77" s="33"/>
      <c r="KR77" s="33"/>
      <c r="KS77" s="33"/>
      <c r="KT77" s="33"/>
      <c r="KU77" s="33"/>
      <c r="KV77" s="33"/>
      <c r="KW77" s="33"/>
      <c r="KX77" s="33"/>
      <c r="KY77" s="33"/>
      <c r="KZ77" s="33"/>
      <c r="LA77" s="33"/>
      <c r="LB77" s="33"/>
      <c r="LC77" s="33"/>
      <c r="LD77" s="33"/>
      <c r="LE77" s="33"/>
      <c r="LF77" s="33"/>
      <c r="LG77" s="33"/>
      <c r="LH77" s="33"/>
      <c r="LI77" s="33"/>
      <c r="LJ77" s="33"/>
      <c r="LK77" s="33"/>
      <c r="LL77" s="33"/>
      <c r="LM77" s="33"/>
      <c r="LN77" s="33"/>
      <c r="LO77" s="33"/>
      <c r="LP77" s="33"/>
      <c r="LQ77" s="33"/>
      <c r="LR77" s="33"/>
      <c r="LS77" s="33"/>
      <c r="LT77" s="33"/>
      <c r="LU77" s="33"/>
      <c r="LV77" s="33"/>
      <c r="LW77" s="33"/>
      <c r="LX77" s="33"/>
      <c r="LY77" s="33"/>
      <c r="LZ77" s="33"/>
      <c r="MA77" s="33"/>
      <c r="MB77" s="33"/>
      <c r="MC77" s="33"/>
      <c r="MD77" s="33"/>
      <c r="ME77" s="33"/>
      <c r="MF77" s="33"/>
      <c r="MG77" s="33"/>
      <c r="MH77" s="33"/>
      <c r="MI77" s="33"/>
      <c r="MJ77" s="33"/>
      <c r="MK77" s="33"/>
      <c r="ML77" s="33"/>
      <c r="MM77" s="33"/>
      <c r="MN77" s="33"/>
      <c r="MO77" s="33"/>
      <c r="MP77" s="33"/>
      <c r="MQ77" s="33"/>
      <c r="MR77" s="33"/>
      <c r="MS77" s="33"/>
      <c r="MT77" s="33"/>
      <c r="MU77" s="33"/>
      <c r="MV77" s="33"/>
      <c r="MW77" s="33"/>
      <c r="MX77" s="33"/>
      <c r="MY77" s="33"/>
      <c r="MZ77" s="33"/>
      <c r="NA77" s="33"/>
      <c r="NB77" s="33"/>
      <c r="NC77" s="33"/>
      <c r="ND77" s="33"/>
      <c r="NE77" s="33"/>
      <c r="NF77" s="33"/>
      <c r="NG77" s="33"/>
      <c r="NH77" s="33"/>
      <c r="NI77" s="33"/>
      <c r="NJ77" s="33"/>
      <c r="NK77" s="33"/>
      <c r="NL77" s="33"/>
      <c r="NM77" s="33"/>
      <c r="NN77" s="33"/>
      <c r="NO77" s="33"/>
      <c r="NP77" s="33"/>
      <c r="NQ77" s="33"/>
      <c r="NR77" s="33"/>
      <c r="NS77" s="33"/>
      <c r="NT77" s="33"/>
      <c r="NU77" s="33"/>
      <c r="NV77" s="33"/>
      <c r="NW77" s="33"/>
      <c r="NX77" s="33"/>
      <c r="NY77" s="33"/>
      <c r="NZ77" s="33"/>
      <c r="OA77" s="33"/>
      <c r="OB77" s="33"/>
      <c r="OC77" s="33"/>
      <c r="OD77" s="33"/>
      <c r="OE77" s="33"/>
      <c r="OF77" s="33"/>
      <c r="OG77" s="33"/>
      <c r="OH77" s="33"/>
      <c r="OI77" s="33"/>
      <c r="OJ77" s="33"/>
      <c r="OK77" s="33"/>
      <c r="OL77" s="33"/>
      <c r="OM77" s="33"/>
      <c r="ON77" s="33"/>
      <c r="OO77" s="33"/>
      <c r="OP77" s="33"/>
      <c r="OQ77" s="33"/>
      <c r="OR77" s="33"/>
      <c r="OS77" s="33"/>
      <c r="OT77" s="33"/>
      <c r="OU77" s="33"/>
      <c r="OV77" s="33"/>
      <c r="OW77" s="33"/>
      <c r="OX77" s="33"/>
      <c r="OY77" s="33"/>
      <c r="OZ77" s="33"/>
      <c r="PA77" s="33"/>
      <c r="PB77" s="33"/>
      <c r="PC77" s="33"/>
      <c r="PD77" s="33"/>
      <c r="PE77" s="33"/>
      <c r="PF77" s="33"/>
      <c r="PG77" s="33"/>
      <c r="PH77" s="33"/>
      <c r="PI77" s="33"/>
      <c r="PJ77" s="33"/>
      <c r="PK77" s="33"/>
      <c r="PL77" s="33"/>
      <c r="PM77" s="33"/>
      <c r="PN77" s="33"/>
      <c r="PO77" s="33"/>
      <c r="PP77" s="33"/>
      <c r="PQ77" s="33"/>
      <c r="PR77" s="33"/>
      <c r="PS77" s="33"/>
      <c r="PT77" s="33"/>
      <c r="PU77" s="33"/>
      <c r="PV77" s="33"/>
      <c r="PW77" s="33"/>
      <c r="PX77" s="33"/>
      <c r="PY77" s="33"/>
      <c r="PZ77" s="33"/>
      <c r="QA77" s="33"/>
      <c r="QB77" s="33"/>
      <c r="QC77" s="33"/>
      <c r="QD77" s="33"/>
      <c r="QE77" s="33"/>
      <c r="QF77" s="33"/>
      <c r="QG77" s="33"/>
      <c r="QH77" s="33"/>
      <c r="QI77" s="33"/>
      <c r="QJ77" s="33"/>
      <c r="QK77" s="33"/>
      <c r="QL77" s="33"/>
      <c r="QM77" s="33"/>
      <c r="QN77" s="33"/>
      <c r="QO77" s="33"/>
      <c r="QP77" s="33"/>
      <c r="QQ77" s="33"/>
      <c r="QR77" s="33"/>
      <c r="QS77" s="33"/>
      <c r="QT77" s="33"/>
      <c r="QU77" s="33"/>
      <c r="QV77" s="33"/>
      <c r="QW77" s="33"/>
      <c r="QX77" s="33"/>
      <c r="QY77" s="33"/>
      <c r="QZ77" s="33"/>
      <c r="RA77" s="33"/>
      <c r="RB77" s="33"/>
      <c r="RC77" s="33"/>
      <c r="RD77" s="33"/>
      <c r="RE77" s="33"/>
      <c r="RF77" s="33"/>
      <c r="RG77" s="33"/>
      <c r="RH77" s="33"/>
      <c r="RI77" s="33"/>
      <c r="RJ77" s="33"/>
      <c r="RK77" s="33"/>
      <c r="RL77" s="33"/>
      <c r="RM77" s="33"/>
      <c r="RN77" s="33"/>
      <c r="RO77" s="33"/>
      <c r="RP77" s="33"/>
      <c r="RQ77" s="33"/>
      <c r="RR77" s="33"/>
      <c r="RS77" s="33"/>
      <c r="RT77" s="33"/>
      <c r="RU77" s="33"/>
      <c r="RV77" s="33"/>
      <c r="RW77" s="33"/>
      <c r="RX77" s="33"/>
      <c r="RY77" s="33"/>
      <c r="RZ77" s="33"/>
      <c r="SA77" s="33"/>
      <c r="SB77" s="33"/>
      <c r="SC77" s="33"/>
      <c r="SD77" s="33"/>
      <c r="SE77" s="33"/>
      <c r="SF77" s="33"/>
      <c r="SG77" s="33"/>
      <c r="SH77" s="33"/>
      <c r="SI77" s="33"/>
      <c r="SJ77" s="33"/>
      <c r="SK77" s="33"/>
      <c r="SL77" s="33"/>
      <c r="SM77" s="33"/>
      <c r="SN77" s="33"/>
      <c r="SO77" s="33"/>
      <c r="SP77" s="33"/>
      <c r="SQ77" s="33"/>
      <c r="SR77" s="33"/>
      <c r="SS77" s="33"/>
      <c r="ST77" s="33"/>
      <c r="SU77" s="33"/>
      <c r="SV77" s="33"/>
      <c r="SW77" s="33"/>
      <c r="SX77" s="33"/>
      <c r="SY77" s="33"/>
      <c r="SZ77" s="33"/>
      <c r="TA77" s="33"/>
      <c r="TB77" s="33"/>
      <c r="TC77" s="33"/>
      <c r="TD77" s="33"/>
      <c r="TE77" s="33"/>
      <c r="TF77" s="33"/>
      <c r="TG77" s="33"/>
      <c r="TH77" s="33"/>
      <c r="TI77" s="33"/>
      <c r="TJ77" s="33"/>
      <c r="TK77" s="33"/>
      <c r="TL77" s="33"/>
      <c r="TM77" s="33"/>
      <c r="TN77" s="33"/>
      <c r="TO77" s="33"/>
      <c r="TP77" s="33"/>
      <c r="TQ77" s="33"/>
      <c r="TR77" s="33"/>
    </row>
    <row r="78" spans="1:538" s="20" customFormat="1" ht="60" x14ac:dyDescent="0.25">
      <c r="A78" s="40" t="s">
        <v>400</v>
      </c>
      <c r="B78" s="41">
        <f>'дод 3'!A41</f>
        <v>1030</v>
      </c>
      <c r="C78" s="41" t="str">
        <f>'дод 3'!B41</f>
        <v>0922</v>
      </c>
      <c r="D78" s="21" t="str">
        <f>'дод 3'!C41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v>
      </c>
      <c r="E78" s="62">
        <v>15968643</v>
      </c>
      <c r="F78" s="62">
        <v>11152384</v>
      </c>
      <c r="G78" s="62">
        <v>1099947</v>
      </c>
      <c r="H78" s="62">
        <v>15662141.369999999</v>
      </c>
      <c r="I78" s="62">
        <v>11096298.869999999</v>
      </c>
      <c r="J78" s="62">
        <v>961450.43</v>
      </c>
      <c r="K78" s="163">
        <f t="shared" si="8"/>
        <v>98.080603154569857</v>
      </c>
      <c r="L78" s="62">
        <f t="shared" si="56"/>
        <v>252327</v>
      </c>
      <c r="M78" s="62">
        <v>252327</v>
      </c>
      <c r="N78" s="62"/>
      <c r="O78" s="62"/>
      <c r="P78" s="62"/>
      <c r="Q78" s="62">
        <v>252327</v>
      </c>
      <c r="R78" s="62">
        <f t="shared" si="22"/>
        <v>248130.89</v>
      </c>
      <c r="S78" s="62">
        <v>51327</v>
      </c>
      <c r="T78" s="62">
        <v>55371.82</v>
      </c>
      <c r="U78" s="62"/>
      <c r="V78" s="62"/>
      <c r="W78" s="62">
        <v>192759.07</v>
      </c>
      <c r="X78" s="163">
        <f t="shared" si="11"/>
        <v>98.337034879343079</v>
      </c>
      <c r="Y78" s="62">
        <f t="shared" si="12"/>
        <v>15910272.26</v>
      </c>
      <c r="Z78" s="21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  <c r="TF78" s="23"/>
      <c r="TG78" s="23"/>
      <c r="TH78" s="23"/>
      <c r="TI78" s="23"/>
      <c r="TJ78" s="23"/>
      <c r="TK78" s="23"/>
      <c r="TL78" s="23"/>
      <c r="TM78" s="23"/>
      <c r="TN78" s="23"/>
      <c r="TO78" s="23"/>
      <c r="TP78" s="23"/>
      <c r="TQ78" s="23"/>
      <c r="TR78" s="23"/>
    </row>
    <row r="79" spans="1:538" s="24" customFormat="1" ht="69" customHeight="1" x14ac:dyDescent="0.25">
      <c r="A79" s="123"/>
      <c r="B79" s="124"/>
      <c r="C79" s="124"/>
      <c r="D79" s="121" t="s">
        <v>433</v>
      </c>
      <c r="E79" s="122">
        <v>19563</v>
      </c>
      <c r="F79" s="122">
        <v>16068</v>
      </c>
      <c r="G79" s="122"/>
      <c r="H79" s="122">
        <v>19563</v>
      </c>
      <c r="I79" s="122">
        <v>16068</v>
      </c>
      <c r="J79" s="122"/>
      <c r="K79" s="164">
        <f t="shared" si="8"/>
        <v>100</v>
      </c>
      <c r="L79" s="122">
        <f t="shared" si="56"/>
        <v>0</v>
      </c>
      <c r="M79" s="122"/>
      <c r="N79" s="122"/>
      <c r="O79" s="122"/>
      <c r="P79" s="122"/>
      <c r="Q79" s="122"/>
      <c r="R79" s="122">
        <f t="shared" si="22"/>
        <v>0</v>
      </c>
      <c r="S79" s="122"/>
      <c r="T79" s="122"/>
      <c r="U79" s="122"/>
      <c r="V79" s="122"/>
      <c r="W79" s="122"/>
      <c r="X79" s="164"/>
      <c r="Y79" s="122">
        <f t="shared" si="12"/>
        <v>19563</v>
      </c>
      <c r="Z79" s="21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  <c r="IW79" s="33"/>
      <c r="IX79" s="33"/>
      <c r="IY79" s="33"/>
      <c r="IZ79" s="33"/>
      <c r="JA79" s="33"/>
      <c r="JB79" s="33"/>
      <c r="JC79" s="33"/>
      <c r="JD79" s="33"/>
      <c r="JE79" s="33"/>
      <c r="JF79" s="33"/>
      <c r="JG79" s="33"/>
      <c r="JH79" s="33"/>
      <c r="JI79" s="33"/>
      <c r="JJ79" s="33"/>
      <c r="JK79" s="33"/>
      <c r="JL79" s="33"/>
      <c r="JM79" s="33"/>
      <c r="JN79" s="33"/>
      <c r="JO79" s="33"/>
      <c r="JP79" s="33"/>
      <c r="JQ79" s="33"/>
      <c r="JR79" s="33"/>
      <c r="JS79" s="33"/>
      <c r="JT79" s="33"/>
      <c r="JU79" s="33"/>
      <c r="JV79" s="33"/>
      <c r="JW79" s="33"/>
      <c r="JX79" s="33"/>
      <c r="JY79" s="33"/>
      <c r="JZ79" s="33"/>
      <c r="KA79" s="33"/>
      <c r="KB79" s="33"/>
      <c r="KC79" s="33"/>
      <c r="KD79" s="33"/>
      <c r="KE79" s="33"/>
      <c r="KF79" s="33"/>
      <c r="KG79" s="33"/>
      <c r="KH79" s="33"/>
      <c r="KI79" s="33"/>
      <c r="KJ79" s="33"/>
      <c r="KK79" s="33"/>
      <c r="KL79" s="33"/>
      <c r="KM79" s="33"/>
      <c r="KN79" s="33"/>
      <c r="KO79" s="33"/>
      <c r="KP79" s="33"/>
      <c r="KQ79" s="33"/>
      <c r="KR79" s="33"/>
      <c r="KS79" s="33"/>
      <c r="KT79" s="33"/>
      <c r="KU79" s="33"/>
      <c r="KV79" s="33"/>
      <c r="KW79" s="33"/>
      <c r="KX79" s="33"/>
      <c r="KY79" s="33"/>
      <c r="KZ79" s="33"/>
      <c r="LA79" s="33"/>
      <c r="LB79" s="33"/>
      <c r="LC79" s="33"/>
      <c r="LD79" s="33"/>
      <c r="LE79" s="33"/>
      <c r="LF79" s="33"/>
      <c r="LG79" s="33"/>
      <c r="LH79" s="33"/>
      <c r="LI79" s="33"/>
      <c r="LJ79" s="33"/>
      <c r="LK79" s="33"/>
      <c r="LL79" s="33"/>
      <c r="LM79" s="33"/>
      <c r="LN79" s="33"/>
      <c r="LO79" s="33"/>
      <c r="LP79" s="33"/>
      <c r="LQ79" s="33"/>
      <c r="LR79" s="33"/>
      <c r="LS79" s="33"/>
      <c r="LT79" s="33"/>
      <c r="LU79" s="33"/>
      <c r="LV79" s="33"/>
      <c r="LW79" s="33"/>
      <c r="LX79" s="33"/>
      <c r="LY79" s="33"/>
      <c r="LZ79" s="33"/>
      <c r="MA79" s="33"/>
      <c r="MB79" s="33"/>
      <c r="MC79" s="33"/>
      <c r="MD79" s="33"/>
      <c r="ME79" s="33"/>
      <c r="MF79" s="33"/>
      <c r="MG79" s="33"/>
      <c r="MH79" s="33"/>
      <c r="MI79" s="33"/>
      <c r="MJ79" s="33"/>
      <c r="MK79" s="33"/>
      <c r="ML79" s="33"/>
      <c r="MM79" s="33"/>
      <c r="MN79" s="33"/>
      <c r="MO79" s="33"/>
      <c r="MP79" s="33"/>
      <c r="MQ79" s="33"/>
      <c r="MR79" s="33"/>
      <c r="MS79" s="33"/>
      <c r="MT79" s="33"/>
      <c r="MU79" s="33"/>
      <c r="MV79" s="33"/>
      <c r="MW79" s="33"/>
      <c r="MX79" s="33"/>
      <c r="MY79" s="33"/>
      <c r="MZ79" s="33"/>
      <c r="NA79" s="33"/>
      <c r="NB79" s="33"/>
      <c r="NC79" s="33"/>
      <c r="ND79" s="33"/>
      <c r="NE79" s="33"/>
      <c r="NF79" s="33"/>
      <c r="NG79" s="33"/>
      <c r="NH79" s="33"/>
      <c r="NI79" s="33"/>
      <c r="NJ79" s="33"/>
      <c r="NK79" s="33"/>
      <c r="NL79" s="33"/>
      <c r="NM79" s="33"/>
      <c r="NN79" s="33"/>
      <c r="NO79" s="33"/>
      <c r="NP79" s="33"/>
      <c r="NQ79" s="33"/>
      <c r="NR79" s="33"/>
      <c r="NS79" s="33"/>
      <c r="NT79" s="33"/>
      <c r="NU79" s="33"/>
      <c r="NV79" s="33"/>
      <c r="NW79" s="33"/>
      <c r="NX79" s="33"/>
      <c r="NY79" s="33"/>
      <c r="NZ79" s="33"/>
      <c r="OA79" s="33"/>
      <c r="OB79" s="33"/>
      <c r="OC79" s="33"/>
      <c r="OD79" s="33"/>
      <c r="OE79" s="33"/>
      <c r="OF79" s="33"/>
      <c r="OG79" s="33"/>
      <c r="OH79" s="33"/>
      <c r="OI79" s="33"/>
      <c r="OJ79" s="33"/>
      <c r="OK79" s="33"/>
      <c r="OL79" s="33"/>
      <c r="OM79" s="33"/>
      <c r="ON79" s="33"/>
      <c r="OO79" s="33"/>
      <c r="OP79" s="33"/>
      <c r="OQ79" s="33"/>
      <c r="OR79" s="33"/>
      <c r="OS79" s="33"/>
      <c r="OT79" s="33"/>
      <c r="OU79" s="33"/>
      <c r="OV79" s="33"/>
      <c r="OW79" s="33"/>
      <c r="OX79" s="33"/>
      <c r="OY79" s="33"/>
      <c r="OZ79" s="33"/>
      <c r="PA79" s="33"/>
      <c r="PB79" s="33"/>
      <c r="PC79" s="33"/>
      <c r="PD79" s="33"/>
      <c r="PE79" s="33"/>
      <c r="PF79" s="33"/>
      <c r="PG79" s="33"/>
      <c r="PH79" s="33"/>
      <c r="PI79" s="33"/>
      <c r="PJ79" s="33"/>
      <c r="PK79" s="33"/>
      <c r="PL79" s="33"/>
      <c r="PM79" s="33"/>
      <c r="PN79" s="33"/>
      <c r="PO79" s="33"/>
      <c r="PP79" s="33"/>
      <c r="PQ79" s="33"/>
      <c r="PR79" s="33"/>
      <c r="PS79" s="33"/>
      <c r="PT79" s="33"/>
      <c r="PU79" s="33"/>
      <c r="PV79" s="33"/>
      <c r="PW79" s="33"/>
      <c r="PX79" s="33"/>
      <c r="PY79" s="33"/>
      <c r="PZ79" s="33"/>
      <c r="QA79" s="33"/>
      <c r="QB79" s="33"/>
      <c r="QC79" s="33"/>
      <c r="QD79" s="33"/>
      <c r="QE79" s="33"/>
      <c r="QF79" s="33"/>
      <c r="QG79" s="33"/>
      <c r="QH79" s="33"/>
      <c r="QI79" s="33"/>
      <c r="QJ79" s="33"/>
      <c r="QK79" s="33"/>
      <c r="QL79" s="33"/>
      <c r="QM79" s="33"/>
      <c r="QN79" s="33"/>
      <c r="QO79" s="33"/>
      <c r="QP79" s="33"/>
      <c r="QQ79" s="33"/>
      <c r="QR79" s="33"/>
      <c r="QS79" s="33"/>
      <c r="QT79" s="33"/>
      <c r="QU79" s="33"/>
      <c r="QV79" s="33"/>
      <c r="QW79" s="33"/>
      <c r="QX79" s="33"/>
      <c r="QY79" s="33"/>
      <c r="QZ79" s="33"/>
      <c r="RA79" s="33"/>
      <c r="RB79" s="33"/>
      <c r="RC79" s="33"/>
      <c r="RD79" s="33"/>
      <c r="RE79" s="33"/>
      <c r="RF79" s="33"/>
      <c r="RG79" s="33"/>
      <c r="RH79" s="33"/>
      <c r="RI79" s="33"/>
      <c r="RJ79" s="33"/>
      <c r="RK79" s="33"/>
      <c r="RL79" s="33"/>
      <c r="RM79" s="33"/>
      <c r="RN79" s="33"/>
      <c r="RO79" s="33"/>
      <c r="RP79" s="33"/>
      <c r="RQ79" s="33"/>
      <c r="RR79" s="33"/>
      <c r="RS79" s="33"/>
      <c r="RT79" s="33"/>
      <c r="RU79" s="33"/>
      <c r="RV79" s="33"/>
      <c r="RW79" s="33"/>
      <c r="RX79" s="33"/>
      <c r="RY79" s="33"/>
      <c r="RZ79" s="33"/>
      <c r="SA79" s="33"/>
      <c r="SB79" s="33"/>
      <c r="SC79" s="33"/>
      <c r="SD79" s="33"/>
      <c r="SE79" s="33"/>
      <c r="SF79" s="33"/>
      <c r="SG79" s="33"/>
      <c r="SH79" s="33"/>
      <c r="SI79" s="33"/>
      <c r="SJ79" s="33"/>
      <c r="SK79" s="33"/>
      <c r="SL79" s="33"/>
      <c r="SM79" s="33"/>
      <c r="SN79" s="33"/>
      <c r="SO79" s="33"/>
      <c r="SP79" s="33"/>
      <c r="SQ79" s="33"/>
      <c r="SR79" s="33"/>
      <c r="SS79" s="33"/>
      <c r="ST79" s="33"/>
      <c r="SU79" s="33"/>
      <c r="SV79" s="33"/>
      <c r="SW79" s="33"/>
      <c r="SX79" s="33"/>
      <c r="SY79" s="33"/>
      <c r="SZ79" s="33"/>
      <c r="TA79" s="33"/>
      <c r="TB79" s="33"/>
      <c r="TC79" s="33"/>
      <c r="TD79" s="33"/>
      <c r="TE79" s="33"/>
      <c r="TF79" s="33"/>
      <c r="TG79" s="33"/>
      <c r="TH79" s="33"/>
      <c r="TI79" s="33"/>
      <c r="TJ79" s="33"/>
      <c r="TK79" s="33"/>
      <c r="TL79" s="33"/>
      <c r="TM79" s="33"/>
      <c r="TN79" s="33"/>
      <c r="TO79" s="33"/>
      <c r="TP79" s="33"/>
      <c r="TQ79" s="33"/>
      <c r="TR79" s="33"/>
    </row>
    <row r="80" spans="1:538" s="24" customFormat="1" ht="30" x14ac:dyDescent="0.25">
      <c r="A80" s="123"/>
      <c r="B80" s="124"/>
      <c r="C80" s="124"/>
      <c r="D80" s="121" t="s">
        <v>435</v>
      </c>
      <c r="E80" s="122">
        <v>9105496</v>
      </c>
      <c r="F80" s="122">
        <v>7474367</v>
      </c>
      <c r="G80" s="122"/>
      <c r="H80" s="122">
        <v>9049618.1600000001</v>
      </c>
      <c r="I80" s="122">
        <v>7418490.4699999997</v>
      </c>
      <c r="J80" s="122"/>
      <c r="K80" s="164">
        <f t="shared" si="8"/>
        <v>99.386328432849794</v>
      </c>
      <c r="L80" s="122">
        <f t="shared" si="56"/>
        <v>0</v>
      </c>
      <c r="M80" s="122"/>
      <c r="N80" s="122"/>
      <c r="O80" s="122"/>
      <c r="P80" s="122"/>
      <c r="Q80" s="122"/>
      <c r="R80" s="122">
        <f t="shared" si="22"/>
        <v>0</v>
      </c>
      <c r="S80" s="122"/>
      <c r="T80" s="122"/>
      <c r="U80" s="122"/>
      <c r="V80" s="122"/>
      <c r="W80" s="122"/>
      <c r="X80" s="164"/>
      <c r="Y80" s="122">
        <f t="shared" si="12"/>
        <v>9049618.1600000001</v>
      </c>
      <c r="Z80" s="21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  <c r="IW80" s="33"/>
      <c r="IX80" s="33"/>
      <c r="IY80" s="33"/>
      <c r="IZ80" s="33"/>
      <c r="JA80" s="33"/>
      <c r="JB80" s="33"/>
      <c r="JC80" s="33"/>
      <c r="JD80" s="33"/>
      <c r="JE80" s="33"/>
      <c r="JF80" s="33"/>
      <c r="JG80" s="33"/>
      <c r="JH80" s="33"/>
      <c r="JI80" s="33"/>
      <c r="JJ80" s="33"/>
      <c r="JK80" s="33"/>
      <c r="JL80" s="33"/>
      <c r="JM80" s="33"/>
      <c r="JN80" s="33"/>
      <c r="JO80" s="33"/>
      <c r="JP80" s="33"/>
      <c r="JQ80" s="33"/>
      <c r="JR80" s="33"/>
      <c r="JS80" s="33"/>
      <c r="JT80" s="33"/>
      <c r="JU80" s="33"/>
      <c r="JV80" s="33"/>
      <c r="JW80" s="33"/>
      <c r="JX80" s="33"/>
      <c r="JY80" s="33"/>
      <c r="JZ80" s="33"/>
      <c r="KA80" s="33"/>
      <c r="KB80" s="33"/>
      <c r="KC80" s="33"/>
      <c r="KD80" s="33"/>
      <c r="KE80" s="33"/>
      <c r="KF80" s="33"/>
      <c r="KG80" s="33"/>
      <c r="KH80" s="33"/>
      <c r="KI80" s="33"/>
      <c r="KJ80" s="33"/>
      <c r="KK80" s="33"/>
      <c r="KL80" s="33"/>
      <c r="KM80" s="33"/>
      <c r="KN80" s="33"/>
      <c r="KO80" s="33"/>
      <c r="KP80" s="33"/>
      <c r="KQ80" s="33"/>
      <c r="KR80" s="33"/>
      <c r="KS80" s="33"/>
      <c r="KT80" s="33"/>
      <c r="KU80" s="33"/>
      <c r="KV80" s="33"/>
      <c r="KW80" s="33"/>
      <c r="KX80" s="33"/>
      <c r="KY80" s="33"/>
      <c r="KZ80" s="33"/>
      <c r="LA80" s="33"/>
      <c r="LB80" s="33"/>
      <c r="LC80" s="33"/>
      <c r="LD80" s="33"/>
      <c r="LE80" s="33"/>
      <c r="LF80" s="33"/>
      <c r="LG80" s="33"/>
      <c r="LH80" s="33"/>
      <c r="LI80" s="33"/>
      <c r="LJ80" s="33"/>
      <c r="LK80" s="33"/>
      <c r="LL80" s="33"/>
      <c r="LM80" s="33"/>
      <c r="LN80" s="33"/>
      <c r="LO80" s="33"/>
      <c r="LP80" s="33"/>
      <c r="LQ80" s="33"/>
      <c r="LR80" s="33"/>
      <c r="LS80" s="33"/>
      <c r="LT80" s="33"/>
      <c r="LU80" s="33"/>
      <c r="LV80" s="33"/>
      <c r="LW80" s="33"/>
      <c r="LX80" s="33"/>
      <c r="LY80" s="33"/>
      <c r="LZ80" s="33"/>
      <c r="MA80" s="33"/>
      <c r="MB80" s="33"/>
      <c r="MC80" s="33"/>
      <c r="MD80" s="33"/>
      <c r="ME80" s="33"/>
      <c r="MF80" s="33"/>
      <c r="MG80" s="33"/>
      <c r="MH80" s="33"/>
      <c r="MI80" s="33"/>
      <c r="MJ80" s="33"/>
      <c r="MK80" s="33"/>
      <c r="ML80" s="33"/>
      <c r="MM80" s="33"/>
      <c r="MN80" s="33"/>
      <c r="MO80" s="33"/>
      <c r="MP80" s="33"/>
      <c r="MQ80" s="33"/>
      <c r="MR80" s="33"/>
      <c r="MS80" s="33"/>
      <c r="MT80" s="33"/>
      <c r="MU80" s="33"/>
      <c r="MV80" s="33"/>
      <c r="MW80" s="33"/>
      <c r="MX80" s="33"/>
      <c r="MY80" s="33"/>
      <c r="MZ80" s="33"/>
      <c r="NA80" s="33"/>
      <c r="NB80" s="33"/>
      <c r="NC80" s="33"/>
      <c r="ND80" s="33"/>
      <c r="NE80" s="33"/>
      <c r="NF80" s="33"/>
      <c r="NG80" s="33"/>
      <c r="NH80" s="33"/>
      <c r="NI80" s="33"/>
      <c r="NJ80" s="33"/>
      <c r="NK80" s="33"/>
      <c r="NL80" s="33"/>
      <c r="NM80" s="33"/>
      <c r="NN80" s="33"/>
      <c r="NO80" s="33"/>
      <c r="NP80" s="33"/>
      <c r="NQ80" s="33"/>
      <c r="NR80" s="33"/>
      <c r="NS80" s="33"/>
      <c r="NT80" s="33"/>
      <c r="NU80" s="33"/>
      <c r="NV80" s="33"/>
      <c r="NW80" s="33"/>
      <c r="NX80" s="33"/>
      <c r="NY80" s="33"/>
      <c r="NZ80" s="33"/>
      <c r="OA80" s="33"/>
      <c r="OB80" s="33"/>
      <c r="OC80" s="33"/>
      <c r="OD80" s="33"/>
      <c r="OE80" s="33"/>
      <c r="OF80" s="33"/>
      <c r="OG80" s="33"/>
      <c r="OH80" s="33"/>
      <c r="OI80" s="33"/>
      <c r="OJ80" s="33"/>
      <c r="OK80" s="33"/>
      <c r="OL80" s="33"/>
      <c r="OM80" s="33"/>
      <c r="ON80" s="33"/>
      <c r="OO80" s="33"/>
      <c r="OP80" s="33"/>
      <c r="OQ80" s="33"/>
      <c r="OR80" s="33"/>
      <c r="OS80" s="33"/>
      <c r="OT80" s="33"/>
      <c r="OU80" s="33"/>
      <c r="OV80" s="33"/>
      <c r="OW80" s="33"/>
      <c r="OX80" s="33"/>
      <c r="OY80" s="33"/>
      <c r="OZ80" s="33"/>
      <c r="PA80" s="33"/>
      <c r="PB80" s="33"/>
      <c r="PC80" s="33"/>
      <c r="PD80" s="33"/>
      <c r="PE80" s="33"/>
      <c r="PF80" s="33"/>
      <c r="PG80" s="33"/>
      <c r="PH80" s="33"/>
      <c r="PI80" s="33"/>
      <c r="PJ80" s="33"/>
      <c r="PK80" s="33"/>
      <c r="PL80" s="33"/>
      <c r="PM80" s="33"/>
      <c r="PN80" s="33"/>
      <c r="PO80" s="33"/>
      <c r="PP80" s="33"/>
      <c r="PQ80" s="33"/>
      <c r="PR80" s="33"/>
      <c r="PS80" s="33"/>
      <c r="PT80" s="33"/>
      <c r="PU80" s="33"/>
      <c r="PV80" s="33"/>
      <c r="PW80" s="33"/>
      <c r="PX80" s="33"/>
      <c r="PY80" s="33"/>
      <c r="PZ80" s="33"/>
      <c r="QA80" s="33"/>
      <c r="QB80" s="33"/>
      <c r="QC80" s="33"/>
      <c r="QD80" s="33"/>
      <c r="QE80" s="33"/>
      <c r="QF80" s="33"/>
      <c r="QG80" s="33"/>
      <c r="QH80" s="33"/>
      <c r="QI80" s="33"/>
      <c r="QJ80" s="33"/>
      <c r="QK80" s="33"/>
      <c r="QL80" s="33"/>
      <c r="QM80" s="33"/>
      <c r="QN80" s="33"/>
      <c r="QO80" s="33"/>
      <c r="QP80" s="33"/>
      <c r="QQ80" s="33"/>
      <c r="QR80" s="33"/>
      <c r="QS80" s="33"/>
      <c r="QT80" s="33"/>
      <c r="QU80" s="33"/>
      <c r="QV80" s="33"/>
      <c r="QW80" s="33"/>
      <c r="QX80" s="33"/>
      <c r="QY80" s="33"/>
      <c r="QZ80" s="33"/>
      <c r="RA80" s="33"/>
      <c r="RB80" s="33"/>
      <c r="RC80" s="33"/>
      <c r="RD80" s="33"/>
      <c r="RE80" s="33"/>
      <c r="RF80" s="33"/>
      <c r="RG80" s="33"/>
      <c r="RH80" s="33"/>
      <c r="RI80" s="33"/>
      <c r="RJ80" s="33"/>
      <c r="RK80" s="33"/>
      <c r="RL80" s="33"/>
      <c r="RM80" s="33"/>
      <c r="RN80" s="33"/>
      <c r="RO80" s="33"/>
      <c r="RP80" s="33"/>
      <c r="RQ80" s="33"/>
      <c r="RR80" s="33"/>
      <c r="RS80" s="33"/>
      <c r="RT80" s="33"/>
      <c r="RU80" s="33"/>
      <c r="RV80" s="33"/>
      <c r="RW80" s="33"/>
      <c r="RX80" s="33"/>
      <c r="RY80" s="33"/>
      <c r="RZ80" s="33"/>
      <c r="SA80" s="33"/>
      <c r="SB80" s="33"/>
      <c r="SC80" s="33"/>
      <c r="SD80" s="33"/>
      <c r="SE80" s="33"/>
      <c r="SF80" s="33"/>
      <c r="SG80" s="33"/>
      <c r="SH80" s="33"/>
      <c r="SI80" s="33"/>
      <c r="SJ80" s="33"/>
      <c r="SK80" s="33"/>
      <c r="SL80" s="33"/>
      <c r="SM80" s="33"/>
      <c r="SN80" s="33"/>
      <c r="SO80" s="33"/>
      <c r="SP80" s="33"/>
      <c r="SQ80" s="33"/>
      <c r="SR80" s="33"/>
      <c r="SS80" s="33"/>
      <c r="ST80" s="33"/>
      <c r="SU80" s="33"/>
      <c r="SV80" s="33"/>
      <c r="SW80" s="33"/>
      <c r="SX80" s="33"/>
      <c r="SY80" s="33"/>
      <c r="SZ80" s="33"/>
      <c r="TA80" s="33"/>
      <c r="TB80" s="33"/>
      <c r="TC80" s="33"/>
      <c r="TD80" s="33"/>
      <c r="TE80" s="33"/>
      <c r="TF80" s="33"/>
      <c r="TG80" s="33"/>
      <c r="TH80" s="33"/>
      <c r="TI80" s="33"/>
      <c r="TJ80" s="33"/>
      <c r="TK80" s="33"/>
      <c r="TL80" s="33"/>
      <c r="TM80" s="33"/>
      <c r="TN80" s="33"/>
      <c r="TO80" s="33"/>
      <c r="TP80" s="33"/>
      <c r="TQ80" s="33"/>
      <c r="TR80" s="33"/>
    </row>
    <row r="81" spans="1:538" s="24" customFormat="1" ht="75" x14ac:dyDescent="0.25">
      <c r="A81" s="123"/>
      <c r="B81" s="124"/>
      <c r="C81" s="124"/>
      <c r="D81" s="121" t="s">
        <v>431</v>
      </c>
      <c r="E81" s="122">
        <v>99022</v>
      </c>
      <c r="F81" s="122"/>
      <c r="G81" s="122"/>
      <c r="H81" s="122">
        <v>98970.2</v>
      </c>
      <c r="I81" s="122"/>
      <c r="J81" s="122"/>
      <c r="K81" s="164">
        <f t="shared" ref="K81:K144" si="57">H81/E81*100</f>
        <v>99.94768839247844</v>
      </c>
      <c r="L81" s="122">
        <f t="shared" si="56"/>
        <v>21229</v>
      </c>
      <c r="M81" s="122">
        <v>21229</v>
      </c>
      <c r="N81" s="122"/>
      <c r="O81" s="122"/>
      <c r="P81" s="122"/>
      <c r="Q81" s="122">
        <v>21229</v>
      </c>
      <c r="R81" s="122">
        <f t="shared" si="22"/>
        <v>20529</v>
      </c>
      <c r="S81" s="122">
        <v>20529</v>
      </c>
      <c r="T81" s="122"/>
      <c r="U81" s="122"/>
      <c r="V81" s="122"/>
      <c r="W81" s="122">
        <v>20529</v>
      </c>
      <c r="X81" s="164">
        <f t="shared" ref="X81:X141" si="58">R81/L81*100</f>
        <v>96.702623769372082</v>
      </c>
      <c r="Y81" s="122">
        <f t="shared" ref="Y81:Y144" si="59">H81+R81</f>
        <v>119499.2</v>
      </c>
      <c r="Z81" s="21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  <c r="IW81" s="33"/>
      <c r="IX81" s="33"/>
      <c r="IY81" s="33"/>
      <c r="IZ81" s="33"/>
      <c r="JA81" s="33"/>
      <c r="JB81" s="33"/>
      <c r="JC81" s="33"/>
      <c r="JD81" s="33"/>
      <c r="JE81" s="33"/>
      <c r="JF81" s="33"/>
      <c r="JG81" s="33"/>
      <c r="JH81" s="33"/>
      <c r="JI81" s="33"/>
      <c r="JJ81" s="33"/>
      <c r="JK81" s="33"/>
      <c r="JL81" s="33"/>
      <c r="JM81" s="33"/>
      <c r="JN81" s="33"/>
      <c r="JO81" s="33"/>
      <c r="JP81" s="33"/>
      <c r="JQ81" s="33"/>
      <c r="JR81" s="33"/>
      <c r="JS81" s="33"/>
      <c r="JT81" s="33"/>
      <c r="JU81" s="33"/>
      <c r="JV81" s="33"/>
      <c r="JW81" s="33"/>
      <c r="JX81" s="33"/>
      <c r="JY81" s="33"/>
      <c r="JZ81" s="33"/>
      <c r="KA81" s="33"/>
      <c r="KB81" s="33"/>
      <c r="KC81" s="33"/>
      <c r="KD81" s="33"/>
      <c r="KE81" s="33"/>
      <c r="KF81" s="33"/>
      <c r="KG81" s="33"/>
      <c r="KH81" s="33"/>
      <c r="KI81" s="33"/>
      <c r="KJ81" s="33"/>
      <c r="KK81" s="33"/>
      <c r="KL81" s="33"/>
      <c r="KM81" s="33"/>
      <c r="KN81" s="33"/>
      <c r="KO81" s="33"/>
      <c r="KP81" s="33"/>
      <c r="KQ81" s="33"/>
      <c r="KR81" s="33"/>
      <c r="KS81" s="33"/>
      <c r="KT81" s="33"/>
      <c r="KU81" s="33"/>
      <c r="KV81" s="33"/>
      <c r="KW81" s="33"/>
      <c r="KX81" s="33"/>
      <c r="KY81" s="33"/>
      <c r="KZ81" s="33"/>
      <c r="LA81" s="33"/>
      <c r="LB81" s="33"/>
      <c r="LC81" s="33"/>
      <c r="LD81" s="33"/>
      <c r="LE81" s="33"/>
      <c r="LF81" s="33"/>
      <c r="LG81" s="33"/>
      <c r="LH81" s="33"/>
      <c r="LI81" s="33"/>
      <c r="LJ81" s="33"/>
      <c r="LK81" s="33"/>
      <c r="LL81" s="33"/>
      <c r="LM81" s="33"/>
      <c r="LN81" s="33"/>
      <c r="LO81" s="33"/>
      <c r="LP81" s="33"/>
      <c r="LQ81" s="33"/>
      <c r="LR81" s="33"/>
      <c r="LS81" s="33"/>
      <c r="LT81" s="33"/>
      <c r="LU81" s="33"/>
      <c r="LV81" s="33"/>
      <c r="LW81" s="33"/>
      <c r="LX81" s="33"/>
      <c r="LY81" s="33"/>
      <c r="LZ81" s="33"/>
      <c r="MA81" s="33"/>
      <c r="MB81" s="33"/>
      <c r="MC81" s="33"/>
      <c r="MD81" s="33"/>
      <c r="ME81" s="33"/>
      <c r="MF81" s="33"/>
      <c r="MG81" s="33"/>
      <c r="MH81" s="33"/>
      <c r="MI81" s="33"/>
      <c r="MJ81" s="33"/>
      <c r="MK81" s="33"/>
      <c r="ML81" s="33"/>
      <c r="MM81" s="33"/>
      <c r="MN81" s="33"/>
      <c r="MO81" s="33"/>
      <c r="MP81" s="33"/>
      <c r="MQ81" s="33"/>
      <c r="MR81" s="33"/>
      <c r="MS81" s="33"/>
      <c r="MT81" s="33"/>
      <c r="MU81" s="33"/>
      <c r="MV81" s="33"/>
      <c r="MW81" s="33"/>
      <c r="MX81" s="33"/>
      <c r="MY81" s="33"/>
      <c r="MZ81" s="33"/>
      <c r="NA81" s="33"/>
      <c r="NB81" s="33"/>
      <c r="NC81" s="33"/>
      <c r="ND81" s="33"/>
      <c r="NE81" s="33"/>
      <c r="NF81" s="33"/>
      <c r="NG81" s="33"/>
      <c r="NH81" s="33"/>
      <c r="NI81" s="33"/>
      <c r="NJ81" s="33"/>
      <c r="NK81" s="33"/>
      <c r="NL81" s="33"/>
      <c r="NM81" s="33"/>
      <c r="NN81" s="33"/>
      <c r="NO81" s="33"/>
      <c r="NP81" s="33"/>
      <c r="NQ81" s="33"/>
      <c r="NR81" s="33"/>
      <c r="NS81" s="33"/>
      <c r="NT81" s="33"/>
      <c r="NU81" s="33"/>
      <c r="NV81" s="33"/>
      <c r="NW81" s="33"/>
      <c r="NX81" s="33"/>
      <c r="NY81" s="33"/>
      <c r="NZ81" s="33"/>
      <c r="OA81" s="33"/>
      <c r="OB81" s="33"/>
      <c r="OC81" s="33"/>
      <c r="OD81" s="33"/>
      <c r="OE81" s="33"/>
      <c r="OF81" s="33"/>
      <c r="OG81" s="33"/>
      <c r="OH81" s="33"/>
      <c r="OI81" s="33"/>
      <c r="OJ81" s="33"/>
      <c r="OK81" s="33"/>
      <c r="OL81" s="33"/>
      <c r="OM81" s="33"/>
      <c r="ON81" s="33"/>
      <c r="OO81" s="33"/>
      <c r="OP81" s="33"/>
      <c r="OQ81" s="33"/>
      <c r="OR81" s="33"/>
      <c r="OS81" s="33"/>
      <c r="OT81" s="33"/>
      <c r="OU81" s="33"/>
      <c r="OV81" s="33"/>
      <c r="OW81" s="33"/>
      <c r="OX81" s="33"/>
      <c r="OY81" s="33"/>
      <c r="OZ81" s="33"/>
      <c r="PA81" s="33"/>
      <c r="PB81" s="33"/>
      <c r="PC81" s="33"/>
      <c r="PD81" s="33"/>
      <c r="PE81" s="33"/>
      <c r="PF81" s="33"/>
      <c r="PG81" s="33"/>
      <c r="PH81" s="33"/>
      <c r="PI81" s="33"/>
      <c r="PJ81" s="33"/>
      <c r="PK81" s="33"/>
      <c r="PL81" s="33"/>
      <c r="PM81" s="33"/>
      <c r="PN81" s="33"/>
      <c r="PO81" s="33"/>
      <c r="PP81" s="33"/>
      <c r="PQ81" s="33"/>
      <c r="PR81" s="33"/>
      <c r="PS81" s="33"/>
      <c r="PT81" s="33"/>
      <c r="PU81" s="33"/>
      <c r="PV81" s="33"/>
      <c r="PW81" s="33"/>
      <c r="PX81" s="33"/>
      <c r="PY81" s="33"/>
      <c r="PZ81" s="33"/>
      <c r="QA81" s="33"/>
      <c r="QB81" s="33"/>
      <c r="QC81" s="33"/>
      <c r="QD81" s="33"/>
      <c r="QE81" s="33"/>
      <c r="QF81" s="33"/>
      <c r="QG81" s="33"/>
      <c r="QH81" s="33"/>
      <c r="QI81" s="33"/>
      <c r="QJ81" s="33"/>
      <c r="QK81" s="33"/>
      <c r="QL81" s="33"/>
      <c r="QM81" s="33"/>
      <c r="QN81" s="33"/>
      <c r="QO81" s="33"/>
      <c r="QP81" s="33"/>
      <c r="QQ81" s="33"/>
      <c r="QR81" s="33"/>
      <c r="QS81" s="33"/>
      <c r="QT81" s="33"/>
      <c r="QU81" s="33"/>
      <c r="QV81" s="33"/>
      <c r="QW81" s="33"/>
      <c r="QX81" s="33"/>
      <c r="QY81" s="33"/>
      <c r="QZ81" s="33"/>
      <c r="RA81" s="33"/>
      <c r="RB81" s="33"/>
      <c r="RC81" s="33"/>
      <c r="RD81" s="33"/>
      <c r="RE81" s="33"/>
      <c r="RF81" s="33"/>
      <c r="RG81" s="33"/>
      <c r="RH81" s="33"/>
      <c r="RI81" s="33"/>
      <c r="RJ81" s="33"/>
      <c r="RK81" s="33"/>
      <c r="RL81" s="33"/>
      <c r="RM81" s="33"/>
      <c r="RN81" s="33"/>
      <c r="RO81" s="33"/>
      <c r="RP81" s="33"/>
      <c r="RQ81" s="33"/>
      <c r="RR81" s="33"/>
      <c r="RS81" s="33"/>
      <c r="RT81" s="33"/>
      <c r="RU81" s="33"/>
      <c r="RV81" s="33"/>
      <c r="RW81" s="33"/>
      <c r="RX81" s="33"/>
      <c r="RY81" s="33"/>
      <c r="RZ81" s="33"/>
      <c r="SA81" s="33"/>
      <c r="SB81" s="33"/>
      <c r="SC81" s="33"/>
      <c r="SD81" s="33"/>
      <c r="SE81" s="33"/>
      <c r="SF81" s="33"/>
      <c r="SG81" s="33"/>
      <c r="SH81" s="33"/>
      <c r="SI81" s="33"/>
      <c r="SJ81" s="33"/>
      <c r="SK81" s="33"/>
      <c r="SL81" s="33"/>
      <c r="SM81" s="33"/>
      <c r="SN81" s="33"/>
      <c r="SO81" s="33"/>
      <c r="SP81" s="33"/>
      <c r="SQ81" s="33"/>
      <c r="SR81" s="33"/>
      <c r="SS81" s="33"/>
      <c r="ST81" s="33"/>
      <c r="SU81" s="33"/>
      <c r="SV81" s="33"/>
      <c r="SW81" s="33"/>
      <c r="SX81" s="33"/>
      <c r="SY81" s="33"/>
      <c r="SZ81" s="33"/>
      <c r="TA81" s="33"/>
      <c r="TB81" s="33"/>
      <c r="TC81" s="33"/>
      <c r="TD81" s="33"/>
      <c r="TE81" s="33"/>
      <c r="TF81" s="33"/>
      <c r="TG81" s="33"/>
      <c r="TH81" s="33"/>
      <c r="TI81" s="33"/>
      <c r="TJ81" s="33"/>
      <c r="TK81" s="33"/>
      <c r="TL81" s="33"/>
      <c r="TM81" s="33"/>
      <c r="TN81" s="33"/>
      <c r="TO81" s="33"/>
      <c r="TP81" s="33"/>
      <c r="TQ81" s="33"/>
      <c r="TR81" s="33"/>
    </row>
    <row r="82" spans="1:538" s="20" customFormat="1" ht="32.25" customHeight="1" x14ac:dyDescent="0.25">
      <c r="A82" s="40" t="s">
        <v>243</v>
      </c>
      <c r="B82" s="41" t="str">
        <f>'дод 3'!A45</f>
        <v>1090</v>
      </c>
      <c r="C82" s="41" t="str">
        <f>'дод 3'!B45</f>
        <v>0960</v>
      </c>
      <c r="D82" s="21" t="str">
        <f>'дод 3'!C45</f>
        <v>Надання позашкільної освіти закладами позашкільної освіти, заходи із позашкільної роботи з дітьми</v>
      </c>
      <c r="E82" s="62">
        <v>27941440</v>
      </c>
      <c r="F82" s="62">
        <v>19708400</v>
      </c>
      <c r="G82" s="62">
        <v>2978190</v>
      </c>
      <c r="H82" s="62">
        <v>27316768.09</v>
      </c>
      <c r="I82" s="62">
        <v>19707534</v>
      </c>
      <c r="J82" s="62">
        <v>2471269.21</v>
      </c>
      <c r="K82" s="163">
        <f t="shared" si="57"/>
        <v>97.764353197258274</v>
      </c>
      <c r="L82" s="62">
        <f t="shared" si="56"/>
        <v>15000</v>
      </c>
      <c r="M82" s="62">
        <v>15000</v>
      </c>
      <c r="N82" s="62"/>
      <c r="O82" s="62"/>
      <c r="P82" s="62"/>
      <c r="Q82" s="62">
        <v>15000</v>
      </c>
      <c r="R82" s="62">
        <f t="shared" si="22"/>
        <v>513309.75</v>
      </c>
      <c r="S82" s="62">
        <v>15000</v>
      </c>
      <c r="T82" s="62">
        <v>398124.53</v>
      </c>
      <c r="U82" s="62"/>
      <c r="V82" s="62">
        <v>1840.75</v>
      </c>
      <c r="W82" s="62">
        <v>115185.22</v>
      </c>
      <c r="X82" s="163">
        <f t="shared" si="58"/>
        <v>3422.0650000000001</v>
      </c>
      <c r="Y82" s="62">
        <f t="shared" si="59"/>
        <v>27830077.84</v>
      </c>
      <c r="Z82" s="21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  <c r="TH82" s="23"/>
      <c r="TI82" s="23"/>
      <c r="TJ82" s="23"/>
      <c r="TK82" s="23"/>
      <c r="TL82" s="23"/>
      <c r="TM82" s="23"/>
      <c r="TN82" s="23"/>
      <c r="TO82" s="23"/>
      <c r="TP82" s="23"/>
      <c r="TQ82" s="23"/>
      <c r="TR82" s="23"/>
    </row>
    <row r="83" spans="1:538" s="20" customFormat="1" ht="45" x14ac:dyDescent="0.25">
      <c r="A83" s="40" t="s">
        <v>242</v>
      </c>
      <c r="B83" s="41" t="str">
        <f>'дод 3'!A47</f>
        <v>1110</v>
      </c>
      <c r="C83" s="41" t="str">
        <f>'дод 3'!B47</f>
        <v>0930</v>
      </c>
      <c r="D83" s="21" t="str">
        <f>'дод 3'!C47</f>
        <v>Підготовка кадрів закладами професійної (професійно-технічної) освіти та іншими закладами освіти, у т.ч. за рахунок:</v>
      </c>
      <c r="E83" s="62">
        <v>70077716.950000003</v>
      </c>
      <c r="F83" s="62">
        <v>43493576.810000002</v>
      </c>
      <c r="G83" s="62">
        <v>4934902.5600000005</v>
      </c>
      <c r="H83" s="62">
        <v>70067686.939999998</v>
      </c>
      <c r="I83" s="62">
        <v>43491804.170000002</v>
      </c>
      <c r="J83" s="62">
        <v>4934902.5599999996</v>
      </c>
      <c r="K83" s="163">
        <f t="shared" si="57"/>
        <v>99.985687304843054</v>
      </c>
      <c r="L83" s="62">
        <f t="shared" si="56"/>
        <v>8383105</v>
      </c>
      <c r="M83" s="62">
        <v>304000</v>
      </c>
      <c r="N83" s="62">
        <v>7974105</v>
      </c>
      <c r="O83" s="62">
        <v>2495573</v>
      </c>
      <c r="P83" s="62">
        <v>2976862</v>
      </c>
      <c r="Q83" s="62">
        <v>409000</v>
      </c>
      <c r="R83" s="62">
        <f t="shared" si="22"/>
        <v>4658599.8</v>
      </c>
      <c r="S83" s="62">
        <v>304000</v>
      </c>
      <c r="T83" s="62">
        <v>4160844.33</v>
      </c>
      <c r="U83" s="62">
        <v>1070973.8500000001</v>
      </c>
      <c r="V83" s="62">
        <v>1168546.08</v>
      </c>
      <c r="W83" s="62">
        <v>497755.47</v>
      </c>
      <c r="X83" s="163">
        <f t="shared" si="58"/>
        <v>55.571292498423908</v>
      </c>
      <c r="Y83" s="59">
        <f t="shared" si="59"/>
        <v>74726286.739999995</v>
      </c>
      <c r="Z83" s="21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  <c r="SQ83" s="23"/>
      <c r="SR83" s="23"/>
      <c r="SS83" s="23"/>
      <c r="ST83" s="23"/>
      <c r="SU83" s="23"/>
      <c r="SV83" s="23"/>
      <c r="SW83" s="23"/>
      <c r="SX83" s="23"/>
      <c r="SY83" s="23"/>
      <c r="SZ83" s="23"/>
      <c r="TA83" s="23"/>
      <c r="TB83" s="23"/>
      <c r="TC83" s="23"/>
      <c r="TD83" s="23"/>
      <c r="TE83" s="23"/>
      <c r="TF83" s="23"/>
      <c r="TG83" s="23"/>
      <c r="TH83" s="23"/>
      <c r="TI83" s="23"/>
      <c r="TJ83" s="23"/>
      <c r="TK83" s="23"/>
      <c r="TL83" s="23"/>
      <c r="TM83" s="23"/>
      <c r="TN83" s="23"/>
      <c r="TO83" s="23"/>
      <c r="TP83" s="23"/>
      <c r="TQ83" s="23"/>
      <c r="TR83" s="23"/>
    </row>
    <row r="84" spans="1:538" s="24" customFormat="1" ht="30" x14ac:dyDescent="0.25">
      <c r="A84" s="123"/>
      <c r="B84" s="124"/>
      <c r="C84" s="124"/>
      <c r="D84" s="121" t="s">
        <v>435</v>
      </c>
      <c r="E84" s="122">
        <v>8033046</v>
      </c>
      <c r="F84" s="122">
        <v>6584464</v>
      </c>
      <c r="G84" s="122"/>
      <c r="H84" s="122">
        <v>8031266.2199999997</v>
      </c>
      <c r="I84" s="122">
        <v>6582691.5899999999</v>
      </c>
      <c r="J84" s="122"/>
      <c r="K84" s="164">
        <f t="shared" si="57"/>
        <v>99.977844269782594</v>
      </c>
      <c r="L84" s="122">
        <f t="shared" si="56"/>
        <v>0</v>
      </c>
      <c r="M84" s="122"/>
      <c r="N84" s="122"/>
      <c r="O84" s="122"/>
      <c r="P84" s="122"/>
      <c r="Q84" s="122"/>
      <c r="R84" s="122">
        <f t="shared" si="22"/>
        <v>0</v>
      </c>
      <c r="S84" s="122"/>
      <c r="T84" s="122"/>
      <c r="U84" s="122"/>
      <c r="V84" s="122"/>
      <c r="W84" s="122"/>
      <c r="X84" s="164"/>
      <c r="Y84" s="122">
        <f t="shared" si="59"/>
        <v>8031266.2199999997</v>
      </c>
      <c r="Z84" s="21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33"/>
      <c r="SE84" s="33"/>
      <c r="SF84" s="33"/>
      <c r="SG84" s="33"/>
      <c r="SH84" s="33"/>
      <c r="SI84" s="33"/>
      <c r="SJ84" s="33"/>
      <c r="SK84" s="33"/>
      <c r="SL84" s="33"/>
      <c r="SM84" s="33"/>
      <c r="SN84" s="33"/>
      <c r="SO84" s="33"/>
      <c r="SP84" s="33"/>
      <c r="SQ84" s="33"/>
      <c r="SR84" s="33"/>
      <c r="SS84" s="33"/>
      <c r="ST84" s="33"/>
      <c r="SU84" s="33"/>
      <c r="SV84" s="33"/>
      <c r="SW84" s="33"/>
      <c r="SX84" s="33"/>
      <c r="SY84" s="33"/>
      <c r="SZ84" s="33"/>
      <c r="TA84" s="33"/>
      <c r="TB84" s="33"/>
      <c r="TC84" s="33"/>
      <c r="TD84" s="33"/>
      <c r="TE84" s="33"/>
      <c r="TF84" s="33"/>
      <c r="TG84" s="33"/>
      <c r="TH84" s="33"/>
      <c r="TI84" s="33"/>
      <c r="TJ84" s="33"/>
      <c r="TK84" s="33"/>
      <c r="TL84" s="33"/>
      <c r="TM84" s="33"/>
      <c r="TN84" s="33"/>
      <c r="TO84" s="33"/>
      <c r="TP84" s="33"/>
      <c r="TQ84" s="33"/>
      <c r="TR84" s="33"/>
    </row>
    <row r="85" spans="1:538" s="24" customFormat="1" ht="45" x14ac:dyDescent="0.25">
      <c r="A85" s="123"/>
      <c r="B85" s="124"/>
      <c r="C85" s="124"/>
      <c r="D85" s="121" t="s">
        <v>504</v>
      </c>
      <c r="E85" s="122">
        <v>335000</v>
      </c>
      <c r="F85" s="122"/>
      <c r="G85" s="122"/>
      <c r="H85" s="122">
        <v>335000</v>
      </c>
      <c r="I85" s="122"/>
      <c r="J85" s="122"/>
      <c r="K85" s="164">
        <f t="shared" si="57"/>
        <v>100</v>
      </c>
      <c r="L85" s="122">
        <f t="shared" si="56"/>
        <v>304000</v>
      </c>
      <c r="M85" s="122">
        <v>304000</v>
      </c>
      <c r="N85" s="122"/>
      <c r="O85" s="122"/>
      <c r="P85" s="122"/>
      <c r="Q85" s="122">
        <v>304000</v>
      </c>
      <c r="R85" s="122">
        <f t="shared" ref="R85:R148" si="60">T85+W85</f>
        <v>304000</v>
      </c>
      <c r="S85" s="122">
        <v>304000</v>
      </c>
      <c r="T85" s="122"/>
      <c r="U85" s="122"/>
      <c r="V85" s="122"/>
      <c r="W85" s="122">
        <v>304000</v>
      </c>
      <c r="X85" s="164">
        <f t="shared" si="58"/>
        <v>100</v>
      </c>
      <c r="Y85" s="122">
        <f t="shared" si="59"/>
        <v>639000</v>
      </c>
      <c r="Z85" s="21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  <c r="IW85" s="33"/>
      <c r="IX85" s="33"/>
      <c r="IY85" s="33"/>
      <c r="IZ85" s="33"/>
      <c r="JA85" s="33"/>
      <c r="JB85" s="33"/>
      <c r="JC85" s="33"/>
      <c r="JD85" s="33"/>
      <c r="JE85" s="33"/>
      <c r="JF85" s="33"/>
      <c r="JG85" s="33"/>
      <c r="JH85" s="33"/>
      <c r="JI85" s="33"/>
      <c r="JJ85" s="33"/>
      <c r="JK85" s="33"/>
      <c r="JL85" s="33"/>
      <c r="JM85" s="33"/>
      <c r="JN85" s="33"/>
      <c r="JO85" s="33"/>
      <c r="JP85" s="33"/>
      <c r="JQ85" s="33"/>
      <c r="JR85" s="33"/>
      <c r="JS85" s="33"/>
      <c r="JT85" s="33"/>
      <c r="JU85" s="33"/>
      <c r="JV85" s="33"/>
      <c r="JW85" s="33"/>
      <c r="JX85" s="33"/>
      <c r="JY85" s="33"/>
      <c r="JZ85" s="33"/>
      <c r="KA85" s="33"/>
      <c r="KB85" s="33"/>
      <c r="KC85" s="33"/>
      <c r="KD85" s="33"/>
      <c r="KE85" s="33"/>
      <c r="KF85" s="33"/>
      <c r="KG85" s="33"/>
      <c r="KH85" s="33"/>
      <c r="KI85" s="33"/>
      <c r="KJ85" s="33"/>
      <c r="KK85" s="33"/>
      <c r="KL85" s="33"/>
      <c r="KM85" s="33"/>
      <c r="KN85" s="33"/>
      <c r="KO85" s="33"/>
      <c r="KP85" s="33"/>
      <c r="KQ85" s="33"/>
      <c r="KR85" s="33"/>
      <c r="KS85" s="33"/>
      <c r="KT85" s="33"/>
      <c r="KU85" s="33"/>
      <c r="KV85" s="33"/>
      <c r="KW85" s="33"/>
      <c r="KX85" s="33"/>
      <c r="KY85" s="33"/>
      <c r="KZ85" s="33"/>
      <c r="LA85" s="33"/>
      <c r="LB85" s="33"/>
      <c r="LC85" s="33"/>
      <c r="LD85" s="33"/>
      <c r="LE85" s="33"/>
      <c r="LF85" s="33"/>
      <c r="LG85" s="33"/>
      <c r="LH85" s="33"/>
      <c r="LI85" s="33"/>
      <c r="LJ85" s="33"/>
      <c r="LK85" s="33"/>
      <c r="LL85" s="33"/>
      <c r="LM85" s="33"/>
      <c r="LN85" s="33"/>
      <c r="LO85" s="33"/>
      <c r="LP85" s="33"/>
      <c r="LQ85" s="33"/>
      <c r="LR85" s="33"/>
      <c r="LS85" s="33"/>
      <c r="LT85" s="33"/>
      <c r="LU85" s="33"/>
      <c r="LV85" s="33"/>
      <c r="LW85" s="33"/>
      <c r="LX85" s="33"/>
      <c r="LY85" s="33"/>
      <c r="LZ85" s="33"/>
      <c r="MA85" s="33"/>
      <c r="MB85" s="33"/>
      <c r="MC85" s="33"/>
      <c r="MD85" s="33"/>
      <c r="ME85" s="33"/>
      <c r="MF85" s="33"/>
      <c r="MG85" s="33"/>
      <c r="MH85" s="33"/>
      <c r="MI85" s="33"/>
      <c r="MJ85" s="33"/>
      <c r="MK85" s="33"/>
      <c r="ML85" s="33"/>
      <c r="MM85" s="33"/>
      <c r="MN85" s="33"/>
      <c r="MO85" s="33"/>
      <c r="MP85" s="33"/>
      <c r="MQ85" s="33"/>
      <c r="MR85" s="33"/>
      <c r="MS85" s="33"/>
      <c r="MT85" s="33"/>
      <c r="MU85" s="33"/>
      <c r="MV85" s="33"/>
      <c r="MW85" s="33"/>
      <c r="MX85" s="33"/>
      <c r="MY85" s="33"/>
      <c r="MZ85" s="33"/>
      <c r="NA85" s="33"/>
      <c r="NB85" s="33"/>
      <c r="NC85" s="33"/>
      <c r="ND85" s="33"/>
      <c r="NE85" s="33"/>
      <c r="NF85" s="33"/>
      <c r="NG85" s="33"/>
      <c r="NH85" s="33"/>
      <c r="NI85" s="33"/>
      <c r="NJ85" s="33"/>
      <c r="NK85" s="33"/>
      <c r="NL85" s="33"/>
      <c r="NM85" s="33"/>
      <c r="NN85" s="33"/>
      <c r="NO85" s="33"/>
      <c r="NP85" s="33"/>
      <c r="NQ85" s="33"/>
      <c r="NR85" s="33"/>
      <c r="NS85" s="33"/>
      <c r="NT85" s="33"/>
      <c r="NU85" s="33"/>
      <c r="NV85" s="33"/>
      <c r="NW85" s="33"/>
      <c r="NX85" s="33"/>
      <c r="NY85" s="33"/>
      <c r="NZ85" s="33"/>
      <c r="OA85" s="33"/>
      <c r="OB85" s="33"/>
      <c r="OC85" s="33"/>
      <c r="OD85" s="33"/>
      <c r="OE85" s="33"/>
      <c r="OF85" s="33"/>
      <c r="OG85" s="33"/>
      <c r="OH85" s="33"/>
      <c r="OI85" s="33"/>
      <c r="OJ85" s="33"/>
      <c r="OK85" s="33"/>
      <c r="OL85" s="33"/>
      <c r="OM85" s="33"/>
      <c r="ON85" s="33"/>
      <c r="OO85" s="33"/>
      <c r="OP85" s="33"/>
      <c r="OQ85" s="33"/>
      <c r="OR85" s="33"/>
      <c r="OS85" s="33"/>
      <c r="OT85" s="33"/>
      <c r="OU85" s="33"/>
      <c r="OV85" s="33"/>
      <c r="OW85" s="33"/>
      <c r="OX85" s="33"/>
      <c r="OY85" s="33"/>
      <c r="OZ85" s="33"/>
      <c r="PA85" s="33"/>
      <c r="PB85" s="33"/>
      <c r="PC85" s="33"/>
      <c r="PD85" s="33"/>
      <c r="PE85" s="33"/>
      <c r="PF85" s="33"/>
      <c r="PG85" s="33"/>
      <c r="PH85" s="33"/>
      <c r="PI85" s="33"/>
      <c r="PJ85" s="33"/>
      <c r="PK85" s="33"/>
      <c r="PL85" s="33"/>
      <c r="PM85" s="33"/>
      <c r="PN85" s="33"/>
      <c r="PO85" s="33"/>
      <c r="PP85" s="33"/>
      <c r="PQ85" s="33"/>
      <c r="PR85" s="33"/>
      <c r="PS85" s="33"/>
      <c r="PT85" s="33"/>
      <c r="PU85" s="33"/>
      <c r="PV85" s="33"/>
      <c r="PW85" s="33"/>
      <c r="PX85" s="33"/>
      <c r="PY85" s="33"/>
      <c r="PZ85" s="33"/>
      <c r="QA85" s="33"/>
      <c r="QB85" s="33"/>
      <c r="QC85" s="33"/>
      <c r="QD85" s="33"/>
      <c r="QE85" s="33"/>
      <c r="QF85" s="33"/>
      <c r="QG85" s="33"/>
      <c r="QH85" s="33"/>
      <c r="QI85" s="33"/>
      <c r="QJ85" s="33"/>
      <c r="QK85" s="33"/>
      <c r="QL85" s="33"/>
      <c r="QM85" s="33"/>
      <c r="QN85" s="33"/>
      <c r="QO85" s="33"/>
      <c r="QP85" s="33"/>
      <c r="QQ85" s="33"/>
      <c r="QR85" s="33"/>
      <c r="QS85" s="33"/>
      <c r="QT85" s="33"/>
      <c r="QU85" s="33"/>
      <c r="QV85" s="33"/>
      <c r="QW85" s="33"/>
      <c r="QX85" s="33"/>
      <c r="QY85" s="33"/>
      <c r="QZ85" s="33"/>
      <c r="RA85" s="33"/>
      <c r="RB85" s="33"/>
      <c r="RC85" s="33"/>
      <c r="RD85" s="33"/>
      <c r="RE85" s="33"/>
      <c r="RF85" s="33"/>
      <c r="RG85" s="33"/>
      <c r="RH85" s="33"/>
      <c r="RI85" s="33"/>
      <c r="RJ85" s="33"/>
      <c r="RK85" s="33"/>
      <c r="RL85" s="33"/>
      <c r="RM85" s="33"/>
      <c r="RN85" s="33"/>
      <c r="RO85" s="33"/>
      <c r="RP85" s="33"/>
      <c r="RQ85" s="33"/>
      <c r="RR85" s="33"/>
      <c r="RS85" s="33"/>
      <c r="RT85" s="33"/>
      <c r="RU85" s="33"/>
      <c r="RV85" s="33"/>
      <c r="RW85" s="33"/>
      <c r="RX85" s="33"/>
      <c r="RY85" s="33"/>
      <c r="RZ85" s="33"/>
      <c r="SA85" s="33"/>
      <c r="SB85" s="33"/>
      <c r="SC85" s="33"/>
      <c r="SD85" s="33"/>
      <c r="SE85" s="33"/>
      <c r="SF85" s="33"/>
      <c r="SG85" s="33"/>
      <c r="SH85" s="33"/>
      <c r="SI85" s="33"/>
      <c r="SJ85" s="33"/>
      <c r="SK85" s="33"/>
      <c r="SL85" s="33"/>
      <c r="SM85" s="33"/>
      <c r="SN85" s="33"/>
      <c r="SO85" s="33"/>
      <c r="SP85" s="33"/>
      <c r="SQ85" s="33"/>
      <c r="SR85" s="33"/>
      <c r="SS85" s="33"/>
      <c r="ST85" s="33"/>
      <c r="SU85" s="33"/>
      <c r="SV85" s="33"/>
      <c r="SW85" s="33"/>
      <c r="SX85" s="33"/>
      <c r="SY85" s="33"/>
      <c r="SZ85" s="33"/>
      <c r="TA85" s="33"/>
      <c r="TB85" s="33"/>
      <c r="TC85" s="33"/>
      <c r="TD85" s="33"/>
      <c r="TE85" s="33"/>
      <c r="TF85" s="33"/>
      <c r="TG85" s="33"/>
      <c r="TH85" s="33"/>
      <c r="TI85" s="33"/>
      <c r="TJ85" s="33"/>
      <c r="TK85" s="33"/>
      <c r="TL85" s="33"/>
      <c r="TM85" s="33"/>
      <c r="TN85" s="33"/>
      <c r="TO85" s="33"/>
      <c r="TP85" s="33"/>
      <c r="TQ85" s="33"/>
      <c r="TR85" s="33"/>
    </row>
    <row r="86" spans="1:538" s="20" customFormat="1" ht="21.75" customHeight="1" x14ac:dyDescent="0.25">
      <c r="A86" s="40" t="s">
        <v>181</v>
      </c>
      <c r="B86" s="41" t="str">
        <f>'дод 3'!A50</f>
        <v>1150</v>
      </c>
      <c r="C86" s="41" t="str">
        <f>'дод 3'!B50</f>
        <v>0990</v>
      </c>
      <c r="D86" s="21" t="str">
        <f>'дод 3'!C50</f>
        <v>Методичне забезпечення діяльності закладів освіти</v>
      </c>
      <c r="E86" s="62">
        <v>2370216</v>
      </c>
      <c r="F86" s="62">
        <v>1885063</v>
      </c>
      <c r="G86" s="62">
        <v>46889</v>
      </c>
      <c r="H86" s="62">
        <v>2330966.48</v>
      </c>
      <c r="I86" s="62">
        <v>1885062.74</v>
      </c>
      <c r="J86" s="62">
        <v>43130.03</v>
      </c>
      <c r="K86" s="163">
        <f t="shared" si="57"/>
        <v>98.344053031453669</v>
      </c>
      <c r="L86" s="62">
        <f t="shared" si="56"/>
        <v>0</v>
      </c>
      <c r="M86" s="62"/>
      <c r="N86" s="62"/>
      <c r="O86" s="62"/>
      <c r="P86" s="62"/>
      <c r="Q86" s="62"/>
      <c r="R86" s="62">
        <f t="shared" si="60"/>
        <v>31184.1</v>
      </c>
      <c r="S86" s="62"/>
      <c r="T86" s="62">
        <v>28985.07</v>
      </c>
      <c r="U86" s="62"/>
      <c r="V86" s="62"/>
      <c r="W86" s="62">
        <v>2199.0300000000002</v>
      </c>
      <c r="X86" s="163"/>
      <c r="Y86" s="62">
        <f t="shared" si="59"/>
        <v>2362150.58</v>
      </c>
      <c r="Z86" s="21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  <c r="LQ86" s="23"/>
      <c r="LR86" s="23"/>
      <c r="LS86" s="23"/>
      <c r="LT86" s="23"/>
      <c r="LU86" s="23"/>
      <c r="LV86" s="23"/>
      <c r="LW86" s="23"/>
      <c r="LX86" s="23"/>
      <c r="LY86" s="23"/>
      <c r="LZ86" s="23"/>
      <c r="MA86" s="23"/>
      <c r="MB86" s="23"/>
      <c r="MC86" s="23"/>
      <c r="MD86" s="23"/>
      <c r="ME86" s="23"/>
      <c r="MF86" s="23"/>
      <c r="MG86" s="23"/>
      <c r="MH86" s="23"/>
      <c r="MI86" s="23"/>
      <c r="MJ86" s="23"/>
      <c r="MK86" s="23"/>
      <c r="ML86" s="23"/>
      <c r="MM86" s="23"/>
      <c r="MN86" s="23"/>
      <c r="MO86" s="23"/>
      <c r="MP86" s="23"/>
      <c r="MQ86" s="23"/>
      <c r="MR86" s="23"/>
      <c r="MS86" s="23"/>
      <c r="MT86" s="23"/>
      <c r="MU86" s="23"/>
      <c r="MV86" s="23"/>
      <c r="MW86" s="23"/>
      <c r="MX86" s="23"/>
      <c r="MY86" s="23"/>
      <c r="MZ86" s="23"/>
      <c r="NA86" s="23"/>
      <c r="NB86" s="23"/>
      <c r="NC86" s="23"/>
      <c r="ND86" s="23"/>
      <c r="NE86" s="23"/>
      <c r="NF86" s="23"/>
      <c r="NG86" s="23"/>
      <c r="NH86" s="23"/>
      <c r="NI86" s="23"/>
      <c r="NJ86" s="23"/>
      <c r="NK86" s="23"/>
      <c r="NL86" s="23"/>
      <c r="NM86" s="23"/>
      <c r="NN86" s="23"/>
      <c r="NO86" s="23"/>
      <c r="NP86" s="23"/>
      <c r="NQ86" s="23"/>
      <c r="NR86" s="23"/>
      <c r="NS86" s="23"/>
      <c r="NT86" s="23"/>
      <c r="NU86" s="23"/>
      <c r="NV86" s="23"/>
      <c r="NW86" s="23"/>
      <c r="NX86" s="23"/>
      <c r="NY86" s="23"/>
      <c r="NZ86" s="23"/>
      <c r="OA86" s="23"/>
      <c r="OB86" s="23"/>
      <c r="OC86" s="23"/>
      <c r="OD86" s="23"/>
      <c r="OE86" s="23"/>
      <c r="OF86" s="23"/>
      <c r="OG86" s="23"/>
      <c r="OH86" s="23"/>
      <c r="OI86" s="23"/>
      <c r="OJ86" s="23"/>
      <c r="OK86" s="23"/>
      <c r="OL86" s="23"/>
      <c r="OM86" s="23"/>
      <c r="ON86" s="23"/>
      <c r="OO86" s="23"/>
      <c r="OP86" s="23"/>
      <c r="OQ86" s="23"/>
      <c r="OR86" s="23"/>
      <c r="OS86" s="23"/>
      <c r="OT86" s="23"/>
      <c r="OU86" s="23"/>
      <c r="OV86" s="23"/>
      <c r="OW86" s="23"/>
      <c r="OX86" s="23"/>
      <c r="OY86" s="23"/>
      <c r="OZ86" s="23"/>
      <c r="PA86" s="23"/>
      <c r="PB86" s="23"/>
      <c r="PC86" s="23"/>
      <c r="PD86" s="23"/>
      <c r="PE86" s="23"/>
      <c r="PF86" s="23"/>
      <c r="PG86" s="23"/>
      <c r="PH86" s="23"/>
      <c r="PI86" s="23"/>
      <c r="PJ86" s="23"/>
      <c r="PK86" s="23"/>
      <c r="PL86" s="23"/>
      <c r="PM86" s="23"/>
      <c r="PN86" s="23"/>
      <c r="PO86" s="23"/>
      <c r="PP86" s="23"/>
      <c r="PQ86" s="23"/>
      <c r="PR86" s="23"/>
      <c r="PS86" s="23"/>
      <c r="PT86" s="23"/>
      <c r="PU86" s="23"/>
      <c r="PV86" s="23"/>
      <c r="PW86" s="23"/>
      <c r="PX86" s="23"/>
      <c r="PY86" s="23"/>
      <c r="PZ86" s="23"/>
      <c r="QA86" s="23"/>
      <c r="QB86" s="23"/>
      <c r="QC86" s="23"/>
      <c r="QD86" s="23"/>
      <c r="QE86" s="23"/>
      <c r="QF86" s="23"/>
      <c r="QG86" s="23"/>
      <c r="QH86" s="23"/>
      <c r="QI86" s="23"/>
      <c r="QJ86" s="23"/>
      <c r="QK86" s="23"/>
      <c r="QL86" s="23"/>
      <c r="QM86" s="23"/>
      <c r="QN86" s="23"/>
      <c r="QO86" s="23"/>
      <c r="QP86" s="23"/>
      <c r="QQ86" s="23"/>
      <c r="QR86" s="23"/>
      <c r="QS86" s="23"/>
      <c r="QT86" s="23"/>
      <c r="QU86" s="23"/>
      <c r="QV86" s="23"/>
      <c r="QW86" s="23"/>
      <c r="QX86" s="23"/>
      <c r="QY86" s="23"/>
      <c r="QZ86" s="23"/>
      <c r="RA86" s="23"/>
      <c r="RB86" s="23"/>
      <c r="RC86" s="23"/>
      <c r="RD86" s="23"/>
      <c r="RE86" s="23"/>
      <c r="RF86" s="23"/>
      <c r="RG86" s="23"/>
      <c r="RH86" s="23"/>
      <c r="RI86" s="23"/>
      <c r="RJ86" s="23"/>
      <c r="RK86" s="23"/>
      <c r="RL86" s="23"/>
      <c r="RM86" s="23"/>
      <c r="RN86" s="23"/>
      <c r="RO86" s="23"/>
      <c r="RP86" s="23"/>
      <c r="RQ86" s="23"/>
      <c r="RR86" s="23"/>
      <c r="RS86" s="23"/>
      <c r="RT86" s="23"/>
      <c r="RU86" s="23"/>
      <c r="RV86" s="23"/>
      <c r="RW86" s="23"/>
      <c r="RX86" s="23"/>
      <c r="RY86" s="23"/>
      <c r="RZ86" s="23"/>
      <c r="SA86" s="23"/>
      <c r="SB86" s="23"/>
      <c r="SC86" s="23"/>
      <c r="SD86" s="23"/>
      <c r="SE86" s="23"/>
      <c r="SF86" s="23"/>
      <c r="SG86" s="23"/>
      <c r="SH86" s="23"/>
      <c r="SI86" s="23"/>
      <c r="SJ86" s="23"/>
      <c r="SK86" s="23"/>
      <c r="SL86" s="23"/>
      <c r="SM86" s="23"/>
      <c r="SN86" s="23"/>
      <c r="SO86" s="23"/>
      <c r="SP86" s="23"/>
      <c r="SQ86" s="23"/>
      <c r="SR86" s="23"/>
      <c r="SS86" s="23"/>
      <c r="ST86" s="23"/>
      <c r="SU86" s="23"/>
      <c r="SV86" s="23"/>
      <c r="SW86" s="23"/>
      <c r="SX86" s="23"/>
      <c r="SY86" s="23"/>
      <c r="SZ86" s="23"/>
      <c r="TA86" s="23"/>
      <c r="TB86" s="23"/>
      <c r="TC86" s="23"/>
      <c r="TD86" s="23"/>
      <c r="TE86" s="23"/>
      <c r="TF86" s="23"/>
      <c r="TG86" s="23"/>
      <c r="TH86" s="23"/>
      <c r="TI86" s="23"/>
      <c r="TJ86" s="23"/>
      <c r="TK86" s="23"/>
      <c r="TL86" s="23"/>
      <c r="TM86" s="23"/>
      <c r="TN86" s="23"/>
      <c r="TO86" s="23"/>
      <c r="TP86" s="23"/>
      <c r="TQ86" s="23"/>
      <c r="TR86" s="23"/>
    </row>
    <row r="87" spans="1:538" s="20" customFormat="1" ht="16.5" customHeight="1" x14ac:dyDescent="0.25">
      <c r="A87" s="40" t="s">
        <v>334</v>
      </c>
      <c r="B87" s="41" t="str">
        <f>'дод 3'!A51</f>
        <v>1161</v>
      </c>
      <c r="C87" s="41" t="str">
        <f>'дод 3'!B51</f>
        <v>0990</v>
      </c>
      <c r="D87" s="21" t="str">
        <f>'дод 3'!C51</f>
        <v>Забезпечення діяльності інших закладів у сфері освіти</v>
      </c>
      <c r="E87" s="62">
        <v>10125334</v>
      </c>
      <c r="F87" s="62">
        <v>7312387</v>
      </c>
      <c r="G87" s="62">
        <v>580791</v>
      </c>
      <c r="H87" s="62">
        <v>9822815.2300000004</v>
      </c>
      <c r="I87" s="62">
        <v>7312258.5700000003</v>
      </c>
      <c r="J87" s="62">
        <v>478135.23</v>
      </c>
      <c r="K87" s="163">
        <f t="shared" si="57"/>
        <v>97.012258854868392</v>
      </c>
      <c r="L87" s="62">
        <f t="shared" si="56"/>
        <v>132000</v>
      </c>
      <c r="M87" s="62">
        <v>132000</v>
      </c>
      <c r="N87" s="62"/>
      <c r="O87" s="62"/>
      <c r="P87" s="62"/>
      <c r="Q87" s="62">
        <v>132000</v>
      </c>
      <c r="R87" s="62">
        <f t="shared" si="60"/>
        <v>256455.97</v>
      </c>
      <c r="S87" s="62">
        <v>132000</v>
      </c>
      <c r="T87" s="62">
        <v>124106.85</v>
      </c>
      <c r="U87" s="62"/>
      <c r="V87" s="62"/>
      <c r="W87" s="62">
        <v>132349.12</v>
      </c>
      <c r="X87" s="163">
        <f t="shared" si="58"/>
        <v>194.28482575757576</v>
      </c>
      <c r="Y87" s="62">
        <f t="shared" si="59"/>
        <v>10079271.200000001</v>
      </c>
      <c r="Z87" s="21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N87" s="23"/>
      <c r="MO87" s="23"/>
      <c r="MP87" s="23"/>
      <c r="MQ87" s="23"/>
      <c r="MR87" s="23"/>
      <c r="MS87" s="23"/>
      <c r="MT87" s="23"/>
      <c r="MU87" s="23"/>
      <c r="MV87" s="23"/>
      <c r="MW87" s="23"/>
      <c r="MX87" s="23"/>
      <c r="MY87" s="23"/>
      <c r="MZ87" s="23"/>
      <c r="NA87" s="23"/>
      <c r="NB87" s="23"/>
      <c r="NC87" s="23"/>
      <c r="ND87" s="23"/>
      <c r="NE87" s="23"/>
      <c r="NF87" s="23"/>
      <c r="NG87" s="23"/>
      <c r="NH87" s="23"/>
      <c r="NI87" s="23"/>
      <c r="NJ87" s="23"/>
      <c r="NK87" s="23"/>
      <c r="NL87" s="23"/>
      <c r="NM87" s="23"/>
      <c r="NN87" s="23"/>
      <c r="NO87" s="23"/>
      <c r="NP87" s="23"/>
      <c r="NQ87" s="23"/>
      <c r="NR87" s="23"/>
      <c r="NS87" s="23"/>
      <c r="NT87" s="23"/>
      <c r="NU87" s="23"/>
      <c r="NV87" s="23"/>
      <c r="NW87" s="23"/>
      <c r="NX87" s="23"/>
      <c r="NY87" s="23"/>
      <c r="NZ87" s="23"/>
      <c r="OA87" s="23"/>
      <c r="OB87" s="23"/>
      <c r="OC87" s="23"/>
      <c r="OD87" s="23"/>
      <c r="OE87" s="23"/>
      <c r="OF87" s="23"/>
      <c r="OG87" s="23"/>
      <c r="OH87" s="23"/>
      <c r="OI87" s="23"/>
      <c r="OJ87" s="23"/>
      <c r="OK87" s="23"/>
      <c r="OL87" s="23"/>
      <c r="OM87" s="23"/>
      <c r="ON87" s="23"/>
      <c r="OO87" s="23"/>
      <c r="OP87" s="23"/>
      <c r="OQ87" s="23"/>
      <c r="OR87" s="23"/>
      <c r="OS87" s="23"/>
      <c r="OT87" s="23"/>
      <c r="OU87" s="23"/>
      <c r="OV87" s="23"/>
      <c r="OW87" s="23"/>
      <c r="OX87" s="23"/>
      <c r="OY87" s="23"/>
      <c r="OZ87" s="23"/>
      <c r="PA87" s="23"/>
      <c r="PB87" s="23"/>
      <c r="PC87" s="23"/>
      <c r="PD87" s="23"/>
      <c r="PE87" s="23"/>
      <c r="PF87" s="23"/>
      <c r="PG87" s="23"/>
      <c r="PH87" s="23"/>
      <c r="PI87" s="23"/>
      <c r="PJ87" s="23"/>
      <c r="PK87" s="23"/>
      <c r="PL87" s="23"/>
      <c r="PM87" s="23"/>
      <c r="PN87" s="23"/>
      <c r="PO87" s="23"/>
      <c r="PP87" s="23"/>
      <c r="PQ87" s="23"/>
      <c r="PR87" s="23"/>
      <c r="PS87" s="23"/>
      <c r="PT87" s="23"/>
      <c r="PU87" s="23"/>
      <c r="PV87" s="23"/>
      <c r="PW87" s="23"/>
      <c r="PX87" s="23"/>
      <c r="PY87" s="23"/>
      <c r="PZ87" s="23"/>
      <c r="QA87" s="23"/>
      <c r="QB87" s="23"/>
      <c r="QC87" s="23"/>
      <c r="QD87" s="23"/>
      <c r="QE87" s="23"/>
      <c r="QF87" s="23"/>
      <c r="QG87" s="23"/>
      <c r="QH87" s="23"/>
      <c r="QI87" s="23"/>
      <c r="QJ87" s="23"/>
      <c r="QK87" s="23"/>
      <c r="QL87" s="23"/>
      <c r="QM87" s="23"/>
      <c r="QN87" s="23"/>
      <c r="QO87" s="23"/>
      <c r="QP87" s="23"/>
      <c r="QQ87" s="23"/>
      <c r="QR87" s="23"/>
      <c r="QS87" s="23"/>
      <c r="QT87" s="23"/>
      <c r="QU87" s="23"/>
      <c r="QV87" s="23"/>
      <c r="QW87" s="23"/>
      <c r="QX87" s="23"/>
      <c r="QY87" s="23"/>
      <c r="QZ87" s="23"/>
      <c r="RA87" s="23"/>
      <c r="RB87" s="23"/>
      <c r="RC87" s="23"/>
      <c r="RD87" s="23"/>
      <c r="RE87" s="23"/>
      <c r="RF87" s="23"/>
      <c r="RG87" s="23"/>
      <c r="RH87" s="23"/>
      <c r="RI87" s="23"/>
      <c r="RJ87" s="23"/>
      <c r="RK87" s="23"/>
      <c r="RL87" s="23"/>
      <c r="RM87" s="23"/>
      <c r="RN87" s="23"/>
      <c r="RO87" s="23"/>
      <c r="RP87" s="23"/>
      <c r="RQ87" s="23"/>
      <c r="RR87" s="23"/>
      <c r="RS87" s="23"/>
      <c r="RT87" s="23"/>
      <c r="RU87" s="23"/>
      <c r="RV87" s="23"/>
      <c r="RW87" s="23"/>
      <c r="RX87" s="23"/>
      <c r="RY87" s="23"/>
      <c r="RZ87" s="23"/>
      <c r="SA87" s="23"/>
      <c r="SB87" s="23"/>
      <c r="SC87" s="23"/>
      <c r="SD87" s="23"/>
      <c r="SE87" s="23"/>
      <c r="SF87" s="23"/>
      <c r="SG87" s="23"/>
      <c r="SH87" s="23"/>
      <c r="SI87" s="23"/>
      <c r="SJ87" s="23"/>
      <c r="SK87" s="23"/>
      <c r="SL87" s="23"/>
      <c r="SM87" s="23"/>
      <c r="SN87" s="23"/>
      <c r="SO87" s="23"/>
      <c r="SP87" s="23"/>
      <c r="SQ87" s="23"/>
      <c r="SR87" s="23"/>
      <c r="SS87" s="23"/>
      <c r="ST87" s="23"/>
      <c r="SU87" s="23"/>
      <c r="SV87" s="23"/>
      <c r="SW87" s="23"/>
      <c r="SX87" s="23"/>
      <c r="SY87" s="23"/>
      <c r="SZ87" s="23"/>
      <c r="TA87" s="23"/>
      <c r="TB87" s="23"/>
      <c r="TC87" s="23"/>
      <c r="TD87" s="23"/>
      <c r="TE87" s="23"/>
      <c r="TF87" s="23"/>
      <c r="TG87" s="23"/>
      <c r="TH87" s="23"/>
      <c r="TI87" s="23"/>
      <c r="TJ87" s="23"/>
      <c r="TK87" s="23"/>
      <c r="TL87" s="23"/>
      <c r="TM87" s="23"/>
      <c r="TN87" s="23"/>
      <c r="TO87" s="23"/>
      <c r="TP87" s="23"/>
      <c r="TQ87" s="23"/>
      <c r="TR87" s="23"/>
    </row>
    <row r="88" spans="1:538" s="20" customFormat="1" ht="20.25" customHeight="1" x14ac:dyDescent="0.25">
      <c r="A88" s="40" t="s">
        <v>335</v>
      </c>
      <c r="B88" s="41" t="str">
        <f>'дод 3'!A52</f>
        <v>1162</v>
      </c>
      <c r="C88" s="41" t="str">
        <f>'дод 3'!B52</f>
        <v>0990</v>
      </c>
      <c r="D88" s="21" t="str">
        <f>'дод 3'!C52</f>
        <v>Інші програми та заходи у сфері освіти</v>
      </c>
      <c r="E88" s="62">
        <v>107400</v>
      </c>
      <c r="F88" s="62"/>
      <c r="G88" s="62"/>
      <c r="H88" s="62">
        <v>107400</v>
      </c>
      <c r="I88" s="62"/>
      <c r="J88" s="62"/>
      <c r="K88" s="163">
        <f t="shared" si="57"/>
        <v>100</v>
      </c>
      <c r="L88" s="62">
        <f t="shared" si="56"/>
        <v>0</v>
      </c>
      <c r="M88" s="62"/>
      <c r="N88" s="62"/>
      <c r="O88" s="62"/>
      <c r="P88" s="62"/>
      <c r="Q88" s="62"/>
      <c r="R88" s="62">
        <f t="shared" si="60"/>
        <v>0</v>
      </c>
      <c r="S88" s="62"/>
      <c r="T88" s="62"/>
      <c r="U88" s="62"/>
      <c r="V88" s="62"/>
      <c r="W88" s="62"/>
      <c r="X88" s="163"/>
      <c r="Y88" s="62">
        <f t="shared" si="59"/>
        <v>107400</v>
      </c>
      <c r="Z88" s="21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F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23"/>
      <c r="LE88" s="23"/>
      <c r="LF88" s="23"/>
      <c r="LG88" s="23"/>
      <c r="LH88" s="23"/>
      <c r="LI88" s="23"/>
      <c r="LJ88" s="23"/>
      <c r="LK88" s="23"/>
      <c r="LL88" s="23"/>
      <c r="LM88" s="23"/>
      <c r="LN88" s="23"/>
      <c r="LO88" s="23"/>
      <c r="LP88" s="23"/>
      <c r="LQ88" s="23"/>
      <c r="LR88" s="23"/>
      <c r="LS88" s="23"/>
      <c r="LT88" s="23"/>
      <c r="LU88" s="23"/>
      <c r="LV88" s="23"/>
      <c r="LW88" s="23"/>
      <c r="LX88" s="23"/>
      <c r="LY88" s="23"/>
      <c r="LZ88" s="23"/>
      <c r="MA88" s="23"/>
      <c r="MB88" s="23"/>
      <c r="MC88" s="23"/>
      <c r="MD88" s="23"/>
      <c r="ME88" s="23"/>
      <c r="MF88" s="23"/>
      <c r="MG88" s="23"/>
      <c r="MH88" s="23"/>
      <c r="MI88" s="23"/>
      <c r="MJ88" s="23"/>
      <c r="MK88" s="23"/>
      <c r="ML88" s="23"/>
      <c r="MM88" s="23"/>
      <c r="MN88" s="23"/>
      <c r="MO88" s="23"/>
      <c r="MP88" s="23"/>
      <c r="MQ88" s="23"/>
      <c r="MR88" s="23"/>
      <c r="MS88" s="23"/>
      <c r="MT88" s="23"/>
      <c r="MU88" s="23"/>
      <c r="MV88" s="23"/>
      <c r="MW88" s="23"/>
      <c r="MX88" s="23"/>
      <c r="MY88" s="23"/>
      <c r="MZ88" s="23"/>
      <c r="NA88" s="23"/>
      <c r="NB88" s="23"/>
      <c r="NC88" s="23"/>
      <c r="ND88" s="23"/>
      <c r="NE88" s="23"/>
      <c r="NF88" s="23"/>
      <c r="NG88" s="23"/>
      <c r="NH88" s="23"/>
      <c r="NI88" s="23"/>
      <c r="NJ88" s="23"/>
      <c r="NK88" s="23"/>
      <c r="NL88" s="23"/>
      <c r="NM88" s="23"/>
      <c r="NN88" s="23"/>
      <c r="NO88" s="23"/>
      <c r="NP88" s="23"/>
      <c r="NQ88" s="23"/>
      <c r="NR88" s="23"/>
      <c r="NS88" s="23"/>
      <c r="NT88" s="23"/>
      <c r="NU88" s="23"/>
      <c r="NV88" s="23"/>
      <c r="NW88" s="23"/>
      <c r="NX88" s="23"/>
      <c r="NY88" s="23"/>
      <c r="NZ88" s="23"/>
      <c r="OA88" s="23"/>
      <c r="OB88" s="23"/>
      <c r="OC88" s="23"/>
      <c r="OD88" s="23"/>
      <c r="OE88" s="23"/>
      <c r="OF88" s="23"/>
      <c r="OG88" s="23"/>
      <c r="OH88" s="23"/>
      <c r="OI88" s="23"/>
      <c r="OJ88" s="23"/>
      <c r="OK88" s="23"/>
      <c r="OL88" s="23"/>
      <c r="OM88" s="23"/>
      <c r="ON88" s="23"/>
      <c r="OO88" s="23"/>
      <c r="OP88" s="23"/>
      <c r="OQ88" s="23"/>
      <c r="OR88" s="23"/>
      <c r="OS88" s="23"/>
      <c r="OT88" s="23"/>
      <c r="OU88" s="23"/>
      <c r="OV88" s="23"/>
      <c r="OW88" s="23"/>
      <c r="OX88" s="23"/>
      <c r="OY88" s="23"/>
      <c r="OZ88" s="23"/>
      <c r="PA88" s="23"/>
      <c r="PB88" s="23"/>
      <c r="PC88" s="23"/>
      <c r="PD88" s="23"/>
      <c r="PE88" s="23"/>
      <c r="PF88" s="23"/>
      <c r="PG88" s="23"/>
      <c r="PH88" s="23"/>
      <c r="PI88" s="23"/>
      <c r="PJ88" s="23"/>
      <c r="PK88" s="23"/>
      <c r="PL88" s="23"/>
      <c r="PM88" s="23"/>
      <c r="PN88" s="23"/>
      <c r="PO88" s="23"/>
      <c r="PP88" s="23"/>
      <c r="PQ88" s="23"/>
      <c r="PR88" s="23"/>
      <c r="PS88" s="23"/>
      <c r="PT88" s="23"/>
      <c r="PU88" s="23"/>
      <c r="PV88" s="23"/>
      <c r="PW88" s="23"/>
      <c r="PX88" s="23"/>
      <c r="PY88" s="23"/>
      <c r="PZ88" s="23"/>
      <c r="QA88" s="23"/>
      <c r="QB88" s="23"/>
      <c r="QC88" s="23"/>
      <c r="QD88" s="23"/>
      <c r="QE88" s="23"/>
      <c r="QF88" s="23"/>
      <c r="QG88" s="23"/>
      <c r="QH88" s="23"/>
      <c r="QI88" s="23"/>
      <c r="QJ88" s="23"/>
      <c r="QK88" s="23"/>
      <c r="QL88" s="23"/>
      <c r="QM88" s="23"/>
      <c r="QN88" s="23"/>
      <c r="QO88" s="23"/>
      <c r="QP88" s="23"/>
      <c r="QQ88" s="23"/>
      <c r="QR88" s="23"/>
      <c r="QS88" s="23"/>
      <c r="QT88" s="23"/>
      <c r="QU88" s="23"/>
      <c r="QV88" s="23"/>
      <c r="QW88" s="23"/>
      <c r="QX88" s="23"/>
      <c r="QY88" s="23"/>
      <c r="QZ88" s="23"/>
      <c r="RA88" s="23"/>
      <c r="RB88" s="23"/>
      <c r="RC88" s="23"/>
      <c r="RD88" s="23"/>
      <c r="RE88" s="23"/>
      <c r="RF88" s="23"/>
      <c r="RG88" s="23"/>
      <c r="RH88" s="23"/>
      <c r="RI88" s="23"/>
      <c r="RJ88" s="23"/>
      <c r="RK88" s="23"/>
      <c r="RL88" s="23"/>
      <c r="RM88" s="23"/>
      <c r="RN88" s="23"/>
      <c r="RO88" s="23"/>
      <c r="RP88" s="23"/>
      <c r="RQ88" s="23"/>
      <c r="RR88" s="23"/>
      <c r="RS88" s="23"/>
      <c r="RT88" s="23"/>
      <c r="RU88" s="23"/>
      <c r="RV88" s="23"/>
      <c r="RW88" s="23"/>
      <c r="RX88" s="23"/>
      <c r="RY88" s="23"/>
      <c r="RZ88" s="23"/>
      <c r="SA88" s="23"/>
      <c r="SB88" s="23"/>
      <c r="SC88" s="23"/>
      <c r="SD88" s="23"/>
      <c r="SE88" s="23"/>
      <c r="SF88" s="23"/>
      <c r="SG88" s="23"/>
      <c r="SH88" s="23"/>
      <c r="SI88" s="23"/>
      <c r="SJ88" s="23"/>
      <c r="SK88" s="23"/>
      <c r="SL88" s="23"/>
      <c r="SM88" s="23"/>
      <c r="SN88" s="23"/>
      <c r="SO88" s="23"/>
      <c r="SP88" s="23"/>
      <c r="SQ88" s="23"/>
      <c r="SR88" s="23"/>
      <c r="SS88" s="23"/>
      <c r="ST88" s="23"/>
      <c r="SU88" s="23"/>
      <c r="SV88" s="23"/>
      <c r="SW88" s="23"/>
      <c r="SX88" s="23"/>
      <c r="SY88" s="23"/>
      <c r="SZ88" s="23"/>
      <c r="TA88" s="23"/>
      <c r="TB88" s="23"/>
      <c r="TC88" s="23"/>
      <c r="TD88" s="23"/>
      <c r="TE88" s="23"/>
      <c r="TF88" s="23"/>
      <c r="TG88" s="23"/>
      <c r="TH88" s="23"/>
      <c r="TI88" s="23"/>
      <c r="TJ88" s="23"/>
      <c r="TK88" s="23"/>
      <c r="TL88" s="23"/>
      <c r="TM88" s="23"/>
      <c r="TN88" s="23"/>
      <c r="TO88" s="23"/>
      <c r="TP88" s="23"/>
      <c r="TQ88" s="23"/>
      <c r="TR88" s="23"/>
    </row>
    <row r="89" spans="1:538" s="20" customFormat="1" ht="30.75" customHeight="1" x14ac:dyDescent="0.25">
      <c r="A89" s="40" t="s">
        <v>368</v>
      </c>
      <c r="B89" s="41">
        <v>1170</v>
      </c>
      <c r="C89" s="41" t="s">
        <v>64</v>
      </c>
      <c r="D89" s="114" t="s">
        <v>477</v>
      </c>
      <c r="E89" s="62">
        <v>1383940</v>
      </c>
      <c r="F89" s="62">
        <v>1024320</v>
      </c>
      <c r="G89" s="62">
        <v>81470</v>
      </c>
      <c r="H89" s="62">
        <v>801215.85</v>
      </c>
      <c r="I89" s="62">
        <v>594808.81999999995</v>
      </c>
      <c r="J89" s="62">
        <v>50545.97</v>
      </c>
      <c r="K89" s="163">
        <f t="shared" si="57"/>
        <v>57.893828489674405</v>
      </c>
      <c r="L89" s="62">
        <f t="shared" si="56"/>
        <v>0</v>
      </c>
      <c r="M89" s="62"/>
      <c r="N89" s="62"/>
      <c r="O89" s="62"/>
      <c r="P89" s="62"/>
      <c r="Q89" s="62"/>
      <c r="R89" s="62">
        <f t="shared" si="60"/>
        <v>3323.64</v>
      </c>
      <c r="S89" s="62"/>
      <c r="T89" s="62">
        <v>3323.64</v>
      </c>
      <c r="U89" s="62"/>
      <c r="V89" s="62"/>
      <c r="W89" s="62"/>
      <c r="X89" s="163"/>
      <c r="Y89" s="62">
        <f t="shared" si="59"/>
        <v>804539.49</v>
      </c>
      <c r="Z89" s="21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  <c r="IW89" s="23"/>
      <c r="IX89" s="23"/>
      <c r="IY89" s="23"/>
      <c r="IZ89" s="23"/>
      <c r="JA89" s="23"/>
      <c r="JB89" s="23"/>
      <c r="JC89" s="23"/>
      <c r="JD89" s="23"/>
      <c r="JE89" s="23"/>
      <c r="JF89" s="23"/>
      <c r="JG89" s="23"/>
      <c r="JH89" s="23"/>
      <c r="JI89" s="23"/>
      <c r="JJ89" s="23"/>
      <c r="JK89" s="23"/>
      <c r="JL89" s="23"/>
      <c r="JM89" s="23"/>
      <c r="JN89" s="23"/>
      <c r="JO89" s="23"/>
      <c r="JP89" s="23"/>
      <c r="JQ89" s="23"/>
      <c r="JR89" s="23"/>
      <c r="JS89" s="23"/>
      <c r="JT89" s="23"/>
      <c r="JU89" s="23"/>
      <c r="JV89" s="23"/>
      <c r="JW89" s="23"/>
      <c r="JX89" s="23"/>
      <c r="JY89" s="23"/>
      <c r="JZ89" s="23"/>
      <c r="KA89" s="23"/>
      <c r="KB89" s="23"/>
      <c r="KC89" s="23"/>
      <c r="KD89" s="23"/>
      <c r="KE89" s="23"/>
      <c r="KF89" s="23"/>
      <c r="KG89" s="23"/>
      <c r="KH89" s="23"/>
      <c r="KI89" s="23"/>
      <c r="KJ89" s="23"/>
      <c r="KK89" s="23"/>
      <c r="KL89" s="23"/>
      <c r="KM89" s="23"/>
      <c r="KN89" s="23"/>
      <c r="KO89" s="23"/>
      <c r="KP89" s="23"/>
      <c r="KQ89" s="23"/>
      <c r="KR89" s="23"/>
      <c r="KS89" s="23"/>
      <c r="KT89" s="23"/>
      <c r="KU89" s="23"/>
      <c r="KV89" s="23"/>
      <c r="KW89" s="23"/>
      <c r="KX89" s="23"/>
      <c r="KY89" s="23"/>
      <c r="KZ89" s="23"/>
      <c r="LA89" s="23"/>
      <c r="LB89" s="23"/>
      <c r="LC89" s="23"/>
      <c r="LD89" s="23"/>
      <c r="LE89" s="23"/>
      <c r="LF89" s="23"/>
      <c r="LG89" s="23"/>
      <c r="LH89" s="23"/>
      <c r="LI89" s="23"/>
      <c r="LJ89" s="23"/>
      <c r="LK89" s="23"/>
      <c r="LL89" s="23"/>
      <c r="LM89" s="23"/>
      <c r="LN89" s="23"/>
      <c r="LO89" s="23"/>
      <c r="LP89" s="23"/>
      <c r="LQ89" s="23"/>
      <c r="LR89" s="23"/>
      <c r="LS89" s="23"/>
      <c r="LT89" s="23"/>
      <c r="LU89" s="23"/>
      <c r="LV89" s="23"/>
      <c r="LW89" s="23"/>
      <c r="LX89" s="23"/>
      <c r="LY89" s="23"/>
      <c r="LZ89" s="23"/>
      <c r="MA89" s="23"/>
      <c r="MB89" s="23"/>
      <c r="MC89" s="23"/>
      <c r="MD89" s="23"/>
      <c r="ME89" s="23"/>
      <c r="MF89" s="23"/>
      <c r="MG89" s="23"/>
      <c r="MH89" s="23"/>
      <c r="MI89" s="23"/>
      <c r="MJ89" s="23"/>
      <c r="MK89" s="23"/>
      <c r="ML89" s="23"/>
      <c r="MM89" s="23"/>
      <c r="MN89" s="23"/>
      <c r="MO89" s="23"/>
      <c r="MP89" s="23"/>
      <c r="MQ89" s="23"/>
      <c r="MR89" s="23"/>
      <c r="MS89" s="23"/>
      <c r="MT89" s="23"/>
      <c r="MU89" s="23"/>
      <c r="MV89" s="23"/>
      <c r="MW89" s="23"/>
      <c r="MX89" s="23"/>
      <c r="MY89" s="23"/>
      <c r="MZ89" s="23"/>
      <c r="NA89" s="23"/>
      <c r="NB89" s="23"/>
      <c r="NC89" s="23"/>
      <c r="ND89" s="23"/>
      <c r="NE89" s="23"/>
      <c r="NF89" s="23"/>
      <c r="NG89" s="23"/>
      <c r="NH89" s="23"/>
      <c r="NI89" s="23"/>
      <c r="NJ89" s="23"/>
      <c r="NK89" s="23"/>
      <c r="NL89" s="23"/>
      <c r="NM89" s="23"/>
      <c r="NN89" s="23"/>
      <c r="NO89" s="23"/>
      <c r="NP89" s="23"/>
      <c r="NQ89" s="23"/>
      <c r="NR89" s="23"/>
      <c r="NS89" s="23"/>
      <c r="NT89" s="23"/>
      <c r="NU89" s="23"/>
      <c r="NV89" s="23"/>
      <c r="NW89" s="23"/>
      <c r="NX89" s="23"/>
      <c r="NY89" s="23"/>
      <c r="NZ89" s="23"/>
      <c r="OA89" s="23"/>
      <c r="OB89" s="23"/>
      <c r="OC89" s="23"/>
      <c r="OD89" s="23"/>
      <c r="OE89" s="23"/>
      <c r="OF89" s="23"/>
      <c r="OG89" s="23"/>
      <c r="OH89" s="23"/>
      <c r="OI89" s="23"/>
      <c r="OJ89" s="23"/>
      <c r="OK89" s="23"/>
      <c r="OL89" s="23"/>
      <c r="OM89" s="23"/>
      <c r="ON89" s="23"/>
      <c r="OO89" s="23"/>
      <c r="OP89" s="23"/>
      <c r="OQ89" s="23"/>
      <c r="OR89" s="23"/>
      <c r="OS89" s="23"/>
      <c r="OT89" s="23"/>
      <c r="OU89" s="23"/>
      <c r="OV89" s="23"/>
      <c r="OW89" s="23"/>
      <c r="OX89" s="23"/>
      <c r="OY89" s="23"/>
      <c r="OZ89" s="23"/>
      <c r="PA89" s="23"/>
      <c r="PB89" s="23"/>
      <c r="PC89" s="23"/>
      <c r="PD89" s="23"/>
      <c r="PE89" s="23"/>
      <c r="PF89" s="23"/>
      <c r="PG89" s="23"/>
      <c r="PH89" s="23"/>
      <c r="PI89" s="23"/>
      <c r="PJ89" s="23"/>
      <c r="PK89" s="23"/>
      <c r="PL89" s="23"/>
      <c r="PM89" s="23"/>
      <c r="PN89" s="23"/>
      <c r="PO89" s="23"/>
      <c r="PP89" s="23"/>
      <c r="PQ89" s="23"/>
      <c r="PR89" s="23"/>
      <c r="PS89" s="23"/>
      <c r="PT89" s="23"/>
      <c r="PU89" s="23"/>
      <c r="PV89" s="23"/>
      <c r="PW89" s="23"/>
      <c r="PX89" s="23"/>
      <c r="PY89" s="23"/>
      <c r="PZ89" s="23"/>
      <c r="QA89" s="23"/>
      <c r="QB89" s="23"/>
      <c r="QC89" s="23"/>
      <c r="QD89" s="23"/>
      <c r="QE89" s="23"/>
      <c r="QF89" s="23"/>
      <c r="QG89" s="23"/>
      <c r="QH89" s="23"/>
      <c r="QI89" s="23"/>
      <c r="QJ89" s="23"/>
      <c r="QK89" s="23"/>
      <c r="QL89" s="23"/>
      <c r="QM89" s="23"/>
      <c r="QN89" s="23"/>
      <c r="QO89" s="23"/>
      <c r="QP89" s="23"/>
      <c r="QQ89" s="23"/>
      <c r="QR89" s="23"/>
      <c r="QS89" s="23"/>
      <c r="QT89" s="23"/>
      <c r="QU89" s="23"/>
      <c r="QV89" s="23"/>
      <c r="QW89" s="23"/>
      <c r="QX89" s="23"/>
      <c r="QY89" s="23"/>
      <c r="QZ89" s="23"/>
      <c r="RA89" s="23"/>
      <c r="RB89" s="23"/>
      <c r="RC89" s="23"/>
      <c r="RD89" s="23"/>
      <c r="RE89" s="23"/>
      <c r="RF89" s="23"/>
      <c r="RG89" s="23"/>
      <c r="RH89" s="23"/>
      <c r="RI89" s="23"/>
      <c r="RJ89" s="23"/>
      <c r="RK89" s="23"/>
      <c r="RL89" s="23"/>
      <c r="RM89" s="23"/>
      <c r="RN89" s="23"/>
      <c r="RO89" s="23"/>
      <c r="RP89" s="23"/>
      <c r="RQ89" s="23"/>
      <c r="RR89" s="23"/>
      <c r="RS89" s="23"/>
      <c r="RT89" s="23"/>
      <c r="RU89" s="23"/>
      <c r="RV89" s="23"/>
      <c r="RW89" s="23"/>
      <c r="RX89" s="23"/>
      <c r="RY89" s="23"/>
      <c r="RZ89" s="23"/>
      <c r="SA89" s="23"/>
      <c r="SB89" s="23"/>
      <c r="SC89" s="23"/>
      <c r="SD89" s="23"/>
      <c r="SE89" s="23"/>
      <c r="SF89" s="23"/>
      <c r="SG89" s="23"/>
      <c r="SH89" s="23"/>
      <c r="SI89" s="23"/>
      <c r="SJ89" s="23"/>
      <c r="SK89" s="23"/>
      <c r="SL89" s="23"/>
      <c r="SM89" s="23"/>
      <c r="SN89" s="23"/>
      <c r="SO89" s="23"/>
      <c r="SP89" s="23"/>
      <c r="SQ89" s="23"/>
      <c r="SR89" s="23"/>
      <c r="SS89" s="23"/>
      <c r="ST89" s="23"/>
      <c r="SU89" s="23"/>
      <c r="SV89" s="23"/>
      <c r="SW89" s="23"/>
      <c r="SX89" s="23"/>
      <c r="SY89" s="23"/>
      <c r="SZ89" s="23"/>
      <c r="TA89" s="23"/>
      <c r="TB89" s="23"/>
      <c r="TC89" s="23"/>
      <c r="TD89" s="23"/>
      <c r="TE89" s="23"/>
      <c r="TF89" s="23"/>
      <c r="TG89" s="23"/>
      <c r="TH89" s="23"/>
      <c r="TI89" s="23"/>
      <c r="TJ89" s="23"/>
      <c r="TK89" s="23"/>
      <c r="TL89" s="23"/>
      <c r="TM89" s="23"/>
      <c r="TN89" s="23"/>
      <c r="TO89" s="23"/>
      <c r="TP89" s="23"/>
      <c r="TQ89" s="23"/>
      <c r="TR89" s="23"/>
    </row>
    <row r="90" spans="1:538" s="24" customFormat="1" ht="45" x14ac:dyDescent="0.25">
      <c r="A90" s="123"/>
      <c r="B90" s="124"/>
      <c r="C90" s="124"/>
      <c r="D90" s="121" t="s">
        <v>430</v>
      </c>
      <c r="E90" s="122">
        <v>1236370</v>
      </c>
      <c r="F90" s="122">
        <v>1013420</v>
      </c>
      <c r="G90" s="122"/>
      <c r="H90" s="122">
        <v>728092.44</v>
      </c>
      <c r="I90" s="122">
        <v>594808.81999999995</v>
      </c>
      <c r="J90" s="122"/>
      <c r="K90" s="164">
        <f t="shared" si="57"/>
        <v>58.889526598024858</v>
      </c>
      <c r="L90" s="122">
        <f t="shared" si="56"/>
        <v>0</v>
      </c>
      <c r="M90" s="122"/>
      <c r="N90" s="122"/>
      <c r="O90" s="122"/>
      <c r="P90" s="122"/>
      <c r="Q90" s="122"/>
      <c r="R90" s="122">
        <f t="shared" si="60"/>
        <v>0</v>
      </c>
      <c r="S90" s="122"/>
      <c r="T90" s="122"/>
      <c r="U90" s="122"/>
      <c r="V90" s="122"/>
      <c r="W90" s="122"/>
      <c r="X90" s="164"/>
      <c r="Y90" s="122">
        <f t="shared" si="59"/>
        <v>728092.44</v>
      </c>
      <c r="Z90" s="21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  <c r="IW90" s="33"/>
      <c r="IX90" s="33"/>
      <c r="IY90" s="33"/>
      <c r="IZ90" s="33"/>
      <c r="JA90" s="33"/>
      <c r="JB90" s="33"/>
      <c r="JC90" s="33"/>
      <c r="JD90" s="33"/>
      <c r="JE90" s="33"/>
      <c r="JF90" s="33"/>
      <c r="JG90" s="33"/>
      <c r="JH90" s="33"/>
      <c r="JI90" s="33"/>
      <c r="JJ90" s="33"/>
      <c r="JK90" s="33"/>
      <c r="JL90" s="33"/>
      <c r="JM90" s="33"/>
      <c r="JN90" s="33"/>
      <c r="JO90" s="33"/>
      <c r="JP90" s="33"/>
      <c r="JQ90" s="33"/>
      <c r="JR90" s="33"/>
      <c r="JS90" s="33"/>
      <c r="JT90" s="33"/>
      <c r="JU90" s="33"/>
      <c r="JV90" s="33"/>
      <c r="JW90" s="33"/>
      <c r="JX90" s="33"/>
      <c r="JY90" s="33"/>
      <c r="JZ90" s="33"/>
      <c r="KA90" s="33"/>
      <c r="KB90" s="33"/>
      <c r="KC90" s="33"/>
      <c r="KD90" s="33"/>
      <c r="KE90" s="33"/>
      <c r="KF90" s="33"/>
      <c r="KG90" s="33"/>
      <c r="KH90" s="33"/>
      <c r="KI90" s="33"/>
      <c r="KJ90" s="33"/>
      <c r="KK90" s="33"/>
      <c r="KL90" s="33"/>
      <c r="KM90" s="33"/>
      <c r="KN90" s="33"/>
      <c r="KO90" s="33"/>
      <c r="KP90" s="33"/>
      <c r="KQ90" s="33"/>
      <c r="KR90" s="33"/>
      <c r="KS90" s="33"/>
      <c r="KT90" s="33"/>
      <c r="KU90" s="33"/>
      <c r="KV90" s="33"/>
      <c r="KW90" s="33"/>
      <c r="KX90" s="33"/>
      <c r="KY90" s="33"/>
      <c r="KZ90" s="33"/>
      <c r="LA90" s="33"/>
      <c r="LB90" s="33"/>
      <c r="LC90" s="33"/>
      <c r="LD90" s="33"/>
      <c r="LE90" s="33"/>
      <c r="LF90" s="33"/>
      <c r="LG90" s="33"/>
      <c r="LH90" s="33"/>
      <c r="LI90" s="33"/>
      <c r="LJ90" s="33"/>
      <c r="LK90" s="33"/>
      <c r="LL90" s="33"/>
      <c r="LM90" s="33"/>
      <c r="LN90" s="33"/>
      <c r="LO90" s="33"/>
      <c r="LP90" s="33"/>
      <c r="LQ90" s="33"/>
      <c r="LR90" s="33"/>
      <c r="LS90" s="33"/>
      <c r="LT90" s="33"/>
      <c r="LU90" s="33"/>
      <c r="LV90" s="33"/>
      <c r="LW90" s="33"/>
      <c r="LX90" s="33"/>
      <c r="LY90" s="33"/>
      <c r="LZ90" s="33"/>
      <c r="MA90" s="33"/>
      <c r="MB90" s="33"/>
      <c r="MC90" s="33"/>
      <c r="MD90" s="33"/>
      <c r="ME90" s="33"/>
      <c r="MF90" s="33"/>
      <c r="MG90" s="33"/>
      <c r="MH90" s="33"/>
      <c r="MI90" s="33"/>
      <c r="MJ90" s="33"/>
      <c r="MK90" s="33"/>
      <c r="ML90" s="33"/>
      <c r="MM90" s="33"/>
      <c r="MN90" s="33"/>
      <c r="MO90" s="33"/>
      <c r="MP90" s="33"/>
      <c r="MQ90" s="33"/>
      <c r="MR90" s="33"/>
      <c r="MS90" s="33"/>
      <c r="MT90" s="33"/>
      <c r="MU90" s="33"/>
      <c r="MV90" s="33"/>
      <c r="MW90" s="33"/>
      <c r="MX90" s="33"/>
      <c r="MY90" s="33"/>
      <c r="MZ90" s="33"/>
      <c r="NA90" s="33"/>
      <c r="NB90" s="33"/>
      <c r="NC90" s="33"/>
      <c r="ND90" s="33"/>
      <c r="NE90" s="33"/>
      <c r="NF90" s="33"/>
      <c r="NG90" s="33"/>
      <c r="NH90" s="33"/>
      <c r="NI90" s="33"/>
      <c r="NJ90" s="33"/>
      <c r="NK90" s="33"/>
      <c r="NL90" s="33"/>
      <c r="NM90" s="33"/>
      <c r="NN90" s="33"/>
      <c r="NO90" s="33"/>
      <c r="NP90" s="33"/>
      <c r="NQ90" s="33"/>
      <c r="NR90" s="33"/>
      <c r="NS90" s="33"/>
      <c r="NT90" s="33"/>
      <c r="NU90" s="33"/>
      <c r="NV90" s="33"/>
      <c r="NW90" s="33"/>
      <c r="NX90" s="33"/>
      <c r="NY90" s="33"/>
      <c r="NZ90" s="33"/>
      <c r="OA90" s="33"/>
      <c r="OB90" s="33"/>
      <c r="OC90" s="33"/>
      <c r="OD90" s="33"/>
      <c r="OE90" s="33"/>
      <c r="OF90" s="33"/>
      <c r="OG90" s="33"/>
      <c r="OH90" s="33"/>
      <c r="OI90" s="33"/>
      <c r="OJ90" s="33"/>
      <c r="OK90" s="33"/>
      <c r="OL90" s="33"/>
      <c r="OM90" s="33"/>
      <c r="ON90" s="33"/>
      <c r="OO90" s="33"/>
      <c r="OP90" s="33"/>
      <c r="OQ90" s="33"/>
      <c r="OR90" s="33"/>
      <c r="OS90" s="33"/>
      <c r="OT90" s="33"/>
      <c r="OU90" s="33"/>
      <c r="OV90" s="33"/>
      <c r="OW90" s="33"/>
      <c r="OX90" s="33"/>
      <c r="OY90" s="33"/>
      <c r="OZ90" s="33"/>
      <c r="PA90" s="33"/>
      <c r="PB90" s="33"/>
      <c r="PC90" s="33"/>
      <c r="PD90" s="33"/>
      <c r="PE90" s="33"/>
      <c r="PF90" s="33"/>
      <c r="PG90" s="33"/>
      <c r="PH90" s="33"/>
      <c r="PI90" s="33"/>
      <c r="PJ90" s="33"/>
      <c r="PK90" s="33"/>
      <c r="PL90" s="33"/>
      <c r="PM90" s="33"/>
      <c r="PN90" s="33"/>
      <c r="PO90" s="33"/>
      <c r="PP90" s="33"/>
      <c r="PQ90" s="33"/>
      <c r="PR90" s="33"/>
      <c r="PS90" s="33"/>
      <c r="PT90" s="33"/>
      <c r="PU90" s="33"/>
      <c r="PV90" s="33"/>
      <c r="PW90" s="33"/>
      <c r="PX90" s="33"/>
      <c r="PY90" s="33"/>
      <c r="PZ90" s="33"/>
      <c r="QA90" s="33"/>
      <c r="QB90" s="33"/>
      <c r="QC90" s="33"/>
      <c r="QD90" s="33"/>
      <c r="QE90" s="33"/>
      <c r="QF90" s="33"/>
      <c r="QG90" s="33"/>
      <c r="QH90" s="33"/>
      <c r="QI90" s="33"/>
      <c r="QJ90" s="33"/>
      <c r="QK90" s="33"/>
      <c r="QL90" s="33"/>
      <c r="QM90" s="33"/>
      <c r="QN90" s="33"/>
      <c r="QO90" s="33"/>
      <c r="QP90" s="33"/>
      <c r="QQ90" s="33"/>
      <c r="QR90" s="33"/>
      <c r="QS90" s="33"/>
      <c r="QT90" s="33"/>
      <c r="QU90" s="33"/>
      <c r="QV90" s="33"/>
      <c r="QW90" s="33"/>
      <c r="QX90" s="33"/>
      <c r="QY90" s="33"/>
      <c r="QZ90" s="33"/>
      <c r="RA90" s="33"/>
      <c r="RB90" s="33"/>
      <c r="RC90" s="33"/>
      <c r="RD90" s="33"/>
      <c r="RE90" s="33"/>
      <c r="RF90" s="33"/>
      <c r="RG90" s="33"/>
      <c r="RH90" s="33"/>
      <c r="RI90" s="33"/>
      <c r="RJ90" s="33"/>
      <c r="RK90" s="33"/>
      <c r="RL90" s="33"/>
      <c r="RM90" s="33"/>
      <c r="RN90" s="33"/>
      <c r="RO90" s="33"/>
      <c r="RP90" s="33"/>
      <c r="RQ90" s="33"/>
      <c r="RR90" s="33"/>
      <c r="RS90" s="33"/>
      <c r="RT90" s="33"/>
      <c r="RU90" s="33"/>
      <c r="RV90" s="33"/>
      <c r="RW90" s="33"/>
      <c r="RX90" s="33"/>
      <c r="RY90" s="33"/>
      <c r="RZ90" s="33"/>
      <c r="SA90" s="33"/>
      <c r="SB90" s="33"/>
      <c r="SC90" s="33"/>
      <c r="SD90" s="33"/>
      <c r="SE90" s="33"/>
      <c r="SF90" s="33"/>
      <c r="SG90" s="33"/>
      <c r="SH90" s="33"/>
      <c r="SI90" s="33"/>
      <c r="SJ90" s="33"/>
      <c r="SK90" s="33"/>
      <c r="SL90" s="33"/>
      <c r="SM90" s="33"/>
      <c r="SN90" s="33"/>
      <c r="SO90" s="33"/>
      <c r="SP90" s="33"/>
      <c r="SQ90" s="33"/>
      <c r="SR90" s="33"/>
      <c r="SS90" s="33"/>
      <c r="ST90" s="33"/>
      <c r="SU90" s="33"/>
      <c r="SV90" s="33"/>
      <c r="SW90" s="33"/>
      <c r="SX90" s="33"/>
      <c r="SY90" s="33"/>
      <c r="SZ90" s="33"/>
      <c r="TA90" s="33"/>
      <c r="TB90" s="33"/>
      <c r="TC90" s="33"/>
      <c r="TD90" s="33"/>
      <c r="TE90" s="33"/>
      <c r="TF90" s="33"/>
      <c r="TG90" s="33"/>
      <c r="TH90" s="33"/>
      <c r="TI90" s="33"/>
      <c r="TJ90" s="33"/>
      <c r="TK90" s="33"/>
      <c r="TL90" s="33"/>
      <c r="TM90" s="33"/>
      <c r="TN90" s="33"/>
      <c r="TO90" s="33"/>
      <c r="TP90" s="33"/>
      <c r="TQ90" s="33"/>
      <c r="TR90" s="33"/>
    </row>
    <row r="91" spans="1:538" s="24" customFormat="1" ht="45" x14ac:dyDescent="0.25">
      <c r="A91" s="40" t="s">
        <v>497</v>
      </c>
      <c r="B91" s="41">
        <v>1180</v>
      </c>
      <c r="C91" s="40" t="s">
        <v>64</v>
      </c>
      <c r="D91" s="143" t="s">
        <v>496</v>
      </c>
      <c r="E91" s="62">
        <v>0</v>
      </c>
      <c r="F91" s="122"/>
      <c r="G91" s="122"/>
      <c r="H91" s="122"/>
      <c r="I91" s="122"/>
      <c r="J91" s="122"/>
      <c r="K91" s="163"/>
      <c r="L91" s="62">
        <f t="shared" si="56"/>
        <v>2080303</v>
      </c>
      <c r="M91" s="62">
        <v>2080303</v>
      </c>
      <c r="N91" s="62"/>
      <c r="O91" s="62"/>
      <c r="P91" s="62"/>
      <c r="Q91" s="62">
        <v>2080303</v>
      </c>
      <c r="R91" s="62">
        <f t="shared" si="60"/>
        <v>2080303</v>
      </c>
      <c r="S91" s="62">
        <v>2080303</v>
      </c>
      <c r="T91" s="62"/>
      <c r="U91" s="62"/>
      <c r="V91" s="62"/>
      <c r="W91" s="62">
        <v>2080303</v>
      </c>
      <c r="X91" s="163">
        <f t="shared" si="58"/>
        <v>100</v>
      </c>
      <c r="Y91" s="62">
        <f t="shared" si="59"/>
        <v>2080303</v>
      </c>
      <c r="Z91" s="21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  <c r="IW91" s="33"/>
      <c r="IX91" s="33"/>
      <c r="IY91" s="33"/>
      <c r="IZ91" s="33"/>
      <c r="JA91" s="33"/>
      <c r="JB91" s="33"/>
      <c r="JC91" s="33"/>
      <c r="JD91" s="33"/>
      <c r="JE91" s="33"/>
      <c r="JF91" s="33"/>
      <c r="JG91" s="33"/>
      <c r="JH91" s="33"/>
      <c r="JI91" s="33"/>
      <c r="JJ91" s="33"/>
      <c r="JK91" s="33"/>
      <c r="JL91" s="33"/>
      <c r="JM91" s="33"/>
      <c r="JN91" s="33"/>
      <c r="JO91" s="33"/>
      <c r="JP91" s="33"/>
      <c r="JQ91" s="33"/>
      <c r="JR91" s="33"/>
      <c r="JS91" s="33"/>
      <c r="JT91" s="33"/>
      <c r="JU91" s="33"/>
      <c r="JV91" s="33"/>
      <c r="JW91" s="33"/>
      <c r="JX91" s="33"/>
      <c r="JY91" s="33"/>
      <c r="JZ91" s="33"/>
      <c r="KA91" s="33"/>
      <c r="KB91" s="33"/>
      <c r="KC91" s="33"/>
      <c r="KD91" s="33"/>
      <c r="KE91" s="33"/>
      <c r="KF91" s="33"/>
      <c r="KG91" s="33"/>
      <c r="KH91" s="33"/>
      <c r="KI91" s="33"/>
      <c r="KJ91" s="33"/>
      <c r="KK91" s="33"/>
      <c r="KL91" s="33"/>
      <c r="KM91" s="33"/>
      <c r="KN91" s="33"/>
      <c r="KO91" s="33"/>
      <c r="KP91" s="33"/>
      <c r="KQ91" s="33"/>
      <c r="KR91" s="33"/>
      <c r="KS91" s="33"/>
      <c r="KT91" s="33"/>
      <c r="KU91" s="33"/>
      <c r="KV91" s="33"/>
      <c r="KW91" s="33"/>
      <c r="KX91" s="33"/>
      <c r="KY91" s="33"/>
      <c r="KZ91" s="33"/>
      <c r="LA91" s="33"/>
      <c r="LB91" s="33"/>
      <c r="LC91" s="33"/>
      <c r="LD91" s="33"/>
      <c r="LE91" s="33"/>
      <c r="LF91" s="33"/>
      <c r="LG91" s="33"/>
      <c r="LH91" s="33"/>
      <c r="LI91" s="33"/>
      <c r="LJ91" s="33"/>
      <c r="LK91" s="33"/>
      <c r="LL91" s="33"/>
      <c r="LM91" s="33"/>
      <c r="LN91" s="33"/>
      <c r="LO91" s="33"/>
      <c r="LP91" s="33"/>
      <c r="LQ91" s="33"/>
      <c r="LR91" s="33"/>
      <c r="LS91" s="33"/>
      <c r="LT91" s="33"/>
      <c r="LU91" s="33"/>
      <c r="LV91" s="33"/>
      <c r="LW91" s="33"/>
      <c r="LX91" s="33"/>
      <c r="LY91" s="33"/>
      <c r="LZ91" s="33"/>
      <c r="MA91" s="33"/>
      <c r="MB91" s="33"/>
      <c r="MC91" s="33"/>
      <c r="MD91" s="33"/>
      <c r="ME91" s="33"/>
      <c r="MF91" s="33"/>
      <c r="MG91" s="33"/>
      <c r="MH91" s="33"/>
      <c r="MI91" s="33"/>
      <c r="MJ91" s="33"/>
      <c r="MK91" s="33"/>
      <c r="ML91" s="33"/>
      <c r="MM91" s="33"/>
      <c r="MN91" s="33"/>
      <c r="MO91" s="33"/>
      <c r="MP91" s="33"/>
      <c r="MQ91" s="33"/>
      <c r="MR91" s="33"/>
      <c r="MS91" s="33"/>
      <c r="MT91" s="33"/>
      <c r="MU91" s="33"/>
      <c r="MV91" s="33"/>
      <c r="MW91" s="33"/>
      <c r="MX91" s="33"/>
      <c r="MY91" s="33"/>
      <c r="MZ91" s="33"/>
      <c r="NA91" s="33"/>
      <c r="NB91" s="33"/>
      <c r="NC91" s="33"/>
      <c r="ND91" s="33"/>
      <c r="NE91" s="33"/>
      <c r="NF91" s="33"/>
      <c r="NG91" s="33"/>
      <c r="NH91" s="33"/>
      <c r="NI91" s="33"/>
      <c r="NJ91" s="33"/>
      <c r="NK91" s="33"/>
      <c r="NL91" s="33"/>
      <c r="NM91" s="33"/>
      <c r="NN91" s="33"/>
      <c r="NO91" s="33"/>
      <c r="NP91" s="33"/>
      <c r="NQ91" s="33"/>
      <c r="NR91" s="33"/>
      <c r="NS91" s="33"/>
      <c r="NT91" s="33"/>
      <c r="NU91" s="33"/>
      <c r="NV91" s="33"/>
      <c r="NW91" s="33"/>
      <c r="NX91" s="33"/>
      <c r="NY91" s="33"/>
      <c r="NZ91" s="33"/>
      <c r="OA91" s="33"/>
      <c r="OB91" s="33"/>
      <c r="OC91" s="33"/>
      <c r="OD91" s="33"/>
      <c r="OE91" s="33"/>
      <c r="OF91" s="33"/>
      <c r="OG91" s="33"/>
      <c r="OH91" s="33"/>
      <c r="OI91" s="33"/>
      <c r="OJ91" s="33"/>
      <c r="OK91" s="33"/>
      <c r="OL91" s="33"/>
      <c r="OM91" s="33"/>
      <c r="ON91" s="33"/>
      <c r="OO91" s="33"/>
      <c r="OP91" s="33"/>
      <c r="OQ91" s="33"/>
      <c r="OR91" s="33"/>
      <c r="OS91" s="33"/>
      <c r="OT91" s="33"/>
      <c r="OU91" s="33"/>
      <c r="OV91" s="33"/>
      <c r="OW91" s="33"/>
      <c r="OX91" s="33"/>
      <c r="OY91" s="33"/>
      <c r="OZ91" s="33"/>
      <c r="PA91" s="33"/>
      <c r="PB91" s="33"/>
      <c r="PC91" s="33"/>
      <c r="PD91" s="33"/>
      <c r="PE91" s="33"/>
      <c r="PF91" s="33"/>
      <c r="PG91" s="33"/>
      <c r="PH91" s="33"/>
      <c r="PI91" s="33"/>
      <c r="PJ91" s="33"/>
      <c r="PK91" s="33"/>
      <c r="PL91" s="33"/>
      <c r="PM91" s="33"/>
      <c r="PN91" s="33"/>
      <c r="PO91" s="33"/>
      <c r="PP91" s="33"/>
      <c r="PQ91" s="33"/>
      <c r="PR91" s="33"/>
      <c r="PS91" s="33"/>
      <c r="PT91" s="33"/>
      <c r="PU91" s="33"/>
      <c r="PV91" s="33"/>
      <c r="PW91" s="33"/>
      <c r="PX91" s="33"/>
      <c r="PY91" s="33"/>
      <c r="PZ91" s="33"/>
      <c r="QA91" s="33"/>
      <c r="QB91" s="33"/>
      <c r="QC91" s="33"/>
      <c r="QD91" s="33"/>
      <c r="QE91" s="33"/>
      <c r="QF91" s="33"/>
      <c r="QG91" s="33"/>
      <c r="QH91" s="33"/>
      <c r="QI91" s="33"/>
      <c r="QJ91" s="33"/>
      <c r="QK91" s="33"/>
      <c r="QL91" s="33"/>
      <c r="QM91" s="33"/>
      <c r="QN91" s="33"/>
      <c r="QO91" s="33"/>
      <c r="QP91" s="33"/>
      <c r="QQ91" s="33"/>
      <c r="QR91" s="33"/>
      <c r="QS91" s="33"/>
      <c r="QT91" s="33"/>
      <c r="QU91" s="33"/>
      <c r="QV91" s="33"/>
      <c r="QW91" s="33"/>
      <c r="QX91" s="33"/>
      <c r="QY91" s="33"/>
      <c r="QZ91" s="33"/>
      <c r="RA91" s="33"/>
      <c r="RB91" s="33"/>
      <c r="RC91" s="33"/>
      <c r="RD91" s="33"/>
      <c r="RE91" s="33"/>
      <c r="RF91" s="33"/>
      <c r="RG91" s="33"/>
      <c r="RH91" s="33"/>
      <c r="RI91" s="33"/>
      <c r="RJ91" s="33"/>
      <c r="RK91" s="33"/>
      <c r="RL91" s="33"/>
      <c r="RM91" s="33"/>
      <c r="RN91" s="33"/>
      <c r="RO91" s="33"/>
      <c r="RP91" s="33"/>
      <c r="RQ91" s="33"/>
      <c r="RR91" s="33"/>
      <c r="RS91" s="33"/>
      <c r="RT91" s="33"/>
      <c r="RU91" s="33"/>
      <c r="RV91" s="33"/>
      <c r="RW91" s="33"/>
      <c r="RX91" s="33"/>
      <c r="RY91" s="33"/>
      <c r="RZ91" s="33"/>
      <c r="SA91" s="33"/>
      <c r="SB91" s="33"/>
      <c r="SC91" s="33"/>
      <c r="SD91" s="33"/>
      <c r="SE91" s="33"/>
      <c r="SF91" s="33"/>
      <c r="SG91" s="33"/>
      <c r="SH91" s="33"/>
      <c r="SI91" s="33"/>
      <c r="SJ91" s="33"/>
      <c r="SK91" s="33"/>
      <c r="SL91" s="33"/>
      <c r="SM91" s="33"/>
      <c r="SN91" s="33"/>
      <c r="SO91" s="33"/>
      <c r="SP91" s="33"/>
      <c r="SQ91" s="33"/>
      <c r="SR91" s="33"/>
      <c r="SS91" s="33"/>
      <c r="ST91" s="33"/>
      <c r="SU91" s="33"/>
      <c r="SV91" s="33"/>
      <c r="SW91" s="33"/>
      <c r="SX91" s="33"/>
      <c r="SY91" s="33"/>
      <c r="SZ91" s="33"/>
      <c r="TA91" s="33"/>
      <c r="TB91" s="33"/>
      <c r="TC91" s="33"/>
      <c r="TD91" s="33"/>
      <c r="TE91" s="33"/>
      <c r="TF91" s="33"/>
      <c r="TG91" s="33"/>
      <c r="TH91" s="33"/>
      <c r="TI91" s="33"/>
      <c r="TJ91" s="33"/>
      <c r="TK91" s="33"/>
      <c r="TL91" s="33"/>
      <c r="TM91" s="33"/>
      <c r="TN91" s="33"/>
      <c r="TO91" s="33"/>
      <c r="TP91" s="33"/>
      <c r="TQ91" s="33"/>
      <c r="TR91" s="33"/>
    </row>
    <row r="92" spans="1:538" s="24" customFormat="1" ht="47.25" customHeight="1" x14ac:dyDescent="0.25">
      <c r="A92" s="123"/>
      <c r="B92" s="124"/>
      <c r="C92" s="123"/>
      <c r="D92" s="145" t="s">
        <v>505</v>
      </c>
      <c r="E92" s="122">
        <v>0</v>
      </c>
      <c r="F92" s="122"/>
      <c r="G92" s="122"/>
      <c r="H92" s="122"/>
      <c r="I92" s="122"/>
      <c r="J92" s="122"/>
      <c r="K92" s="164"/>
      <c r="L92" s="122">
        <f t="shared" si="56"/>
        <v>1180956</v>
      </c>
      <c r="M92" s="122">
        <v>1180956</v>
      </c>
      <c r="N92" s="122"/>
      <c r="O92" s="122"/>
      <c r="P92" s="122"/>
      <c r="Q92" s="122">
        <v>1180956</v>
      </c>
      <c r="R92" s="122">
        <f t="shared" si="60"/>
        <v>1180956</v>
      </c>
      <c r="S92" s="122">
        <v>1180956</v>
      </c>
      <c r="T92" s="122"/>
      <c r="U92" s="122"/>
      <c r="V92" s="122"/>
      <c r="W92" s="122">
        <v>1180956</v>
      </c>
      <c r="X92" s="164">
        <f t="shared" si="58"/>
        <v>100</v>
      </c>
      <c r="Y92" s="122">
        <f t="shared" si="59"/>
        <v>1180956</v>
      </c>
      <c r="Z92" s="21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  <c r="IV92" s="33"/>
      <c r="IW92" s="33"/>
      <c r="IX92" s="33"/>
      <c r="IY92" s="33"/>
      <c r="IZ92" s="33"/>
      <c r="JA92" s="33"/>
      <c r="JB92" s="33"/>
      <c r="JC92" s="33"/>
      <c r="JD92" s="33"/>
      <c r="JE92" s="33"/>
      <c r="JF92" s="33"/>
      <c r="JG92" s="33"/>
      <c r="JH92" s="33"/>
      <c r="JI92" s="33"/>
      <c r="JJ92" s="33"/>
      <c r="JK92" s="33"/>
      <c r="JL92" s="33"/>
      <c r="JM92" s="33"/>
      <c r="JN92" s="33"/>
      <c r="JO92" s="33"/>
      <c r="JP92" s="33"/>
      <c r="JQ92" s="33"/>
      <c r="JR92" s="33"/>
      <c r="JS92" s="33"/>
      <c r="JT92" s="33"/>
      <c r="JU92" s="33"/>
      <c r="JV92" s="33"/>
      <c r="JW92" s="33"/>
      <c r="JX92" s="33"/>
      <c r="JY92" s="33"/>
      <c r="JZ92" s="33"/>
      <c r="KA92" s="33"/>
      <c r="KB92" s="33"/>
      <c r="KC92" s="33"/>
      <c r="KD92" s="33"/>
      <c r="KE92" s="33"/>
      <c r="KF92" s="33"/>
      <c r="KG92" s="33"/>
      <c r="KH92" s="33"/>
      <c r="KI92" s="33"/>
      <c r="KJ92" s="33"/>
      <c r="KK92" s="33"/>
      <c r="KL92" s="33"/>
      <c r="KM92" s="33"/>
      <c r="KN92" s="33"/>
      <c r="KO92" s="33"/>
      <c r="KP92" s="33"/>
      <c r="KQ92" s="33"/>
      <c r="KR92" s="33"/>
      <c r="KS92" s="33"/>
      <c r="KT92" s="33"/>
      <c r="KU92" s="33"/>
      <c r="KV92" s="33"/>
      <c r="KW92" s="33"/>
      <c r="KX92" s="33"/>
      <c r="KY92" s="33"/>
      <c r="KZ92" s="33"/>
      <c r="LA92" s="33"/>
      <c r="LB92" s="33"/>
      <c r="LC92" s="33"/>
      <c r="LD92" s="33"/>
      <c r="LE92" s="33"/>
      <c r="LF92" s="33"/>
      <c r="LG92" s="33"/>
      <c r="LH92" s="33"/>
      <c r="LI92" s="33"/>
      <c r="LJ92" s="33"/>
      <c r="LK92" s="33"/>
      <c r="LL92" s="33"/>
      <c r="LM92" s="33"/>
      <c r="LN92" s="33"/>
      <c r="LO92" s="33"/>
      <c r="LP92" s="33"/>
      <c r="LQ92" s="33"/>
      <c r="LR92" s="33"/>
      <c r="LS92" s="33"/>
      <c r="LT92" s="33"/>
      <c r="LU92" s="33"/>
      <c r="LV92" s="33"/>
      <c r="LW92" s="33"/>
      <c r="LX92" s="33"/>
      <c r="LY92" s="33"/>
      <c r="LZ92" s="33"/>
      <c r="MA92" s="33"/>
      <c r="MB92" s="33"/>
      <c r="MC92" s="33"/>
      <c r="MD92" s="33"/>
      <c r="ME92" s="33"/>
      <c r="MF92" s="33"/>
      <c r="MG92" s="33"/>
      <c r="MH92" s="33"/>
      <c r="MI92" s="33"/>
      <c r="MJ92" s="33"/>
      <c r="MK92" s="33"/>
      <c r="ML92" s="33"/>
      <c r="MM92" s="33"/>
      <c r="MN92" s="33"/>
      <c r="MO92" s="33"/>
      <c r="MP92" s="33"/>
      <c r="MQ92" s="33"/>
      <c r="MR92" s="33"/>
      <c r="MS92" s="33"/>
      <c r="MT92" s="33"/>
      <c r="MU92" s="33"/>
      <c r="MV92" s="33"/>
      <c r="MW92" s="33"/>
      <c r="MX92" s="33"/>
      <c r="MY92" s="33"/>
      <c r="MZ92" s="33"/>
      <c r="NA92" s="33"/>
      <c r="NB92" s="33"/>
      <c r="NC92" s="33"/>
      <c r="ND92" s="33"/>
      <c r="NE92" s="33"/>
      <c r="NF92" s="33"/>
      <c r="NG92" s="33"/>
      <c r="NH92" s="33"/>
      <c r="NI92" s="33"/>
      <c r="NJ92" s="33"/>
      <c r="NK92" s="33"/>
      <c r="NL92" s="33"/>
      <c r="NM92" s="33"/>
      <c r="NN92" s="33"/>
      <c r="NO92" s="33"/>
      <c r="NP92" s="33"/>
      <c r="NQ92" s="33"/>
      <c r="NR92" s="33"/>
      <c r="NS92" s="33"/>
      <c r="NT92" s="33"/>
      <c r="NU92" s="33"/>
      <c r="NV92" s="33"/>
      <c r="NW92" s="33"/>
      <c r="NX92" s="33"/>
      <c r="NY92" s="33"/>
      <c r="NZ92" s="33"/>
      <c r="OA92" s="33"/>
      <c r="OB92" s="33"/>
      <c r="OC92" s="33"/>
      <c r="OD92" s="33"/>
      <c r="OE92" s="33"/>
      <c r="OF92" s="33"/>
      <c r="OG92" s="33"/>
      <c r="OH92" s="33"/>
      <c r="OI92" s="33"/>
      <c r="OJ92" s="33"/>
      <c r="OK92" s="33"/>
      <c r="OL92" s="33"/>
      <c r="OM92" s="33"/>
      <c r="ON92" s="33"/>
      <c r="OO92" s="33"/>
      <c r="OP92" s="33"/>
      <c r="OQ92" s="33"/>
      <c r="OR92" s="33"/>
      <c r="OS92" s="33"/>
      <c r="OT92" s="33"/>
      <c r="OU92" s="33"/>
      <c r="OV92" s="33"/>
      <c r="OW92" s="33"/>
      <c r="OX92" s="33"/>
      <c r="OY92" s="33"/>
      <c r="OZ92" s="33"/>
      <c r="PA92" s="33"/>
      <c r="PB92" s="33"/>
      <c r="PC92" s="33"/>
      <c r="PD92" s="33"/>
      <c r="PE92" s="33"/>
      <c r="PF92" s="33"/>
      <c r="PG92" s="33"/>
      <c r="PH92" s="33"/>
      <c r="PI92" s="33"/>
      <c r="PJ92" s="33"/>
      <c r="PK92" s="33"/>
      <c r="PL92" s="33"/>
      <c r="PM92" s="33"/>
      <c r="PN92" s="33"/>
      <c r="PO92" s="33"/>
      <c r="PP92" s="33"/>
      <c r="PQ92" s="33"/>
      <c r="PR92" s="33"/>
      <c r="PS92" s="33"/>
      <c r="PT92" s="33"/>
      <c r="PU92" s="33"/>
      <c r="PV92" s="33"/>
      <c r="PW92" s="33"/>
      <c r="PX92" s="33"/>
      <c r="PY92" s="33"/>
      <c r="PZ92" s="33"/>
      <c r="QA92" s="33"/>
      <c r="QB92" s="33"/>
      <c r="QC92" s="33"/>
      <c r="QD92" s="33"/>
      <c r="QE92" s="33"/>
      <c r="QF92" s="33"/>
      <c r="QG92" s="33"/>
      <c r="QH92" s="33"/>
      <c r="QI92" s="33"/>
      <c r="QJ92" s="33"/>
      <c r="QK92" s="33"/>
      <c r="QL92" s="33"/>
      <c r="QM92" s="33"/>
      <c r="QN92" s="33"/>
      <c r="QO92" s="33"/>
      <c r="QP92" s="33"/>
      <c r="QQ92" s="33"/>
      <c r="QR92" s="33"/>
      <c r="QS92" s="33"/>
      <c r="QT92" s="33"/>
      <c r="QU92" s="33"/>
      <c r="QV92" s="33"/>
      <c r="QW92" s="33"/>
      <c r="QX92" s="33"/>
      <c r="QY92" s="33"/>
      <c r="QZ92" s="33"/>
      <c r="RA92" s="33"/>
      <c r="RB92" s="33"/>
      <c r="RC92" s="33"/>
      <c r="RD92" s="33"/>
      <c r="RE92" s="33"/>
      <c r="RF92" s="33"/>
      <c r="RG92" s="33"/>
      <c r="RH92" s="33"/>
      <c r="RI92" s="33"/>
      <c r="RJ92" s="33"/>
      <c r="RK92" s="33"/>
      <c r="RL92" s="33"/>
      <c r="RM92" s="33"/>
      <c r="RN92" s="33"/>
      <c r="RO92" s="33"/>
      <c r="RP92" s="33"/>
      <c r="RQ92" s="33"/>
      <c r="RR92" s="33"/>
      <c r="RS92" s="33"/>
      <c r="RT92" s="33"/>
      <c r="RU92" s="33"/>
      <c r="RV92" s="33"/>
      <c r="RW92" s="33"/>
      <c r="RX92" s="33"/>
      <c r="RY92" s="33"/>
      <c r="RZ92" s="33"/>
      <c r="SA92" s="33"/>
      <c r="SB92" s="33"/>
      <c r="SC92" s="33"/>
      <c r="SD92" s="33"/>
      <c r="SE92" s="33"/>
      <c r="SF92" s="33"/>
      <c r="SG92" s="33"/>
      <c r="SH92" s="33"/>
      <c r="SI92" s="33"/>
      <c r="SJ92" s="33"/>
      <c r="SK92" s="33"/>
      <c r="SL92" s="33"/>
      <c r="SM92" s="33"/>
      <c r="SN92" s="33"/>
      <c r="SO92" s="33"/>
      <c r="SP92" s="33"/>
      <c r="SQ92" s="33"/>
      <c r="SR92" s="33"/>
      <c r="SS92" s="33"/>
      <c r="ST92" s="33"/>
      <c r="SU92" s="33"/>
      <c r="SV92" s="33"/>
      <c r="SW92" s="33"/>
      <c r="SX92" s="33"/>
      <c r="SY92" s="33"/>
      <c r="SZ92" s="33"/>
      <c r="TA92" s="33"/>
      <c r="TB92" s="33"/>
      <c r="TC92" s="33"/>
      <c r="TD92" s="33"/>
      <c r="TE92" s="33"/>
      <c r="TF92" s="33"/>
      <c r="TG92" s="33"/>
      <c r="TH92" s="33"/>
      <c r="TI92" s="33"/>
      <c r="TJ92" s="33"/>
      <c r="TK92" s="33"/>
      <c r="TL92" s="33"/>
      <c r="TM92" s="33"/>
      <c r="TN92" s="33"/>
      <c r="TO92" s="33"/>
      <c r="TP92" s="33"/>
      <c r="TQ92" s="33"/>
      <c r="TR92" s="33"/>
    </row>
    <row r="93" spans="1:538" s="20" customFormat="1" ht="64.5" customHeight="1" x14ac:dyDescent="0.25">
      <c r="A93" s="40" t="s">
        <v>182</v>
      </c>
      <c r="B93" s="41" t="str">
        <f>'дод 3'!A97</f>
        <v>3140</v>
      </c>
      <c r="C93" s="41" t="str">
        <f>'дод 3'!B97</f>
        <v>1040</v>
      </c>
      <c r="D93" s="21" t="str">
        <f>'дод 3'!C97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93" s="62">
        <v>349500</v>
      </c>
      <c r="F93" s="62"/>
      <c r="G93" s="62"/>
      <c r="H93" s="62">
        <v>234618.8</v>
      </c>
      <c r="I93" s="62"/>
      <c r="J93" s="62"/>
      <c r="K93" s="163">
        <f t="shared" si="57"/>
        <v>67.129842632331901</v>
      </c>
      <c r="L93" s="62">
        <f t="shared" si="56"/>
        <v>0</v>
      </c>
      <c r="M93" s="62"/>
      <c r="N93" s="62"/>
      <c r="O93" s="62"/>
      <c r="P93" s="62"/>
      <c r="Q93" s="62"/>
      <c r="R93" s="62">
        <f t="shared" si="60"/>
        <v>9466.43</v>
      </c>
      <c r="S93" s="62"/>
      <c r="T93" s="62">
        <v>9466.43</v>
      </c>
      <c r="U93" s="62"/>
      <c r="V93" s="62"/>
      <c r="W93" s="62"/>
      <c r="X93" s="163"/>
      <c r="Y93" s="62">
        <f t="shared" si="59"/>
        <v>244085.22999999998</v>
      </c>
      <c r="Z93" s="21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  <c r="OX93" s="23"/>
      <c r="OY93" s="23"/>
      <c r="OZ93" s="23"/>
      <c r="PA93" s="23"/>
      <c r="PB93" s="23"/>
      <c r="PC93" s="23"/>
      <c r="PD93" s="23"/>
      <c r="PE93" s="23"/>
      <c r="PF93" s="23"/>
      <c r="PG93" s="23"/>
      <c r="PH93" s="23"/>
      <c r="PI93" s="23"/>
      <c r="PJ93" s="23"/>
      <c r="PK93" s="23"/>
      <c r="PL93" s="23"/>
      <c r="PM93" s="23"/>
      <c r="PN93" s="23"/>
      <c r="PO93" s="23"/>
      <c r="PP93" s="23"/>
      <c r="PQ93" s="23"/>
      <c r="PR93" s="23"/>
      <c r="PS93" s="23"/>
      <c r="PT93" s="23"/>
      <c r="PU93" s="23"/>
      <c r="PV93" s="23"/>
      <c r="PW93" s="23"/>
      <c r="PX93" s="23"/>
      <c r="PY93" s="23"/>
      <c r="PZ93" s="23"/>
      <c r="QA93" s="23"/>
      <c r="QB93" s="23"/>
      <c r="QC93" s="23"/>
      <c r="QD93" s="23"/>
      <c r="QE93" s="23"/>
      <c r="QF93" s="23"/>
      <c r="QG93" s="23"/>
      <c r="QH93" s="23"/>
      <c r="QI93" s="23"/>
      <c r="QJ93" s="23"/>
      <c r="QK93" s="23"/>
      <c r="QL93" s="23"/>
      <c r="QM93" s="23"/>
      <c r="QN93" s="23"/>
      <c r="QO93" s="23"/>
      <c r="QP93" s="23"/>
      <c r="QQ93" s="23"/>
      <c r="QR93" s="23"/>
      <c r="QS93" s="23"/>
      <c r="QT93" s="23"/>
      <c r="QU93" s="23"/>
      <c r="QV93" s="23"/>
      <c r="QW93" s="23"/>
      <c r="QX93" s="23"/>
      <c r="QY93" s="23"/>
      <c r="QZ93" s="23"/>
      <c r="RA93" s="23"/>
      <c r="RB93" s="23"/>
      <c r="RC93" s="23"/>
      <c r="RD93" s="23"/>
      <c r="RE93" s="23"/>
      <c r="RF93" s="23"/>
      <c r="RG93" s="23"/>
      <c r="RH93" s="23"/>
      <c r="RI93" s="23"/>
      <c r="RJ93" s="23"/>
      <c r="RK93" s="23"/>
      <c r="RL93" s="23"/>
      <c r="RM93" s="23"/>
      <c r="RN93" s="23"/>
      <c r="RO93" s="23"/>
      <c r="RP93" s="23"/>
      <c r="RQ93" s="23"/>
      <c r="RR93" s="23"/>
      <c r="RS93" s="23"/>
      <c r="RT93" s="23"/>
      <c r="RU93" s="23"/>
      <c r="RV93" s="23"/>
      <c r="RW93" s="23"/>
      <c r="RX93" s="23"/>
      <c r="RY93" s="23"/>
      <c r="RZ93" s="23"/>
      <c r="SA93" s="23"/>
      <c r="SB93" s="23"/>
      <c r="SC93" s="23"/>
      <c r="SD93" s="23"/>
      <c r="SE93" s="23"/>
      <c r="SF93" s="23"/>
      <c r="SG93" s="23"/>
      <c r="SH93" s="23"/>
      <c r="SI93" s="23"/>
      <c r="SJ93" s="23"/>
      <c r="SK93" s="23"/>
      <c r="SL93" s="23"/>
      <c r="SM93" s="23"/>
      <c r="SN93" s="23"/>
      <c r="SO93" s="23"/>
      <c r="SP93" s="23"/>
      <c r="SQ93" s="23"/>
      <c r="SR93" s="23"/>
      <c r="SS93" s="23"/>
      <c r="ST93" s="23"/>
      <c r="SU93" s="23"/>
      <c r="SV93" s="23"/>
      <c r="SW93" s="23"/>
      <c r="SX93" s="23"/>
      <c r="SY93" s="23"/>
      <c r="SZ93" s="23"/>
      <c r="TA93" s="23"/>
      <c r="TB93" s="23"/>
      <c r="TC93" s="23"/>
      <c r="TD93" s="23"/>
      <c r="TE93" s="23"/>
      <c r="TF93" s="23"/>
      <c r="TG93" s="23"/>
      <c r="TH93" s="23"/>
      <c r="TI93" s="23"/>
      <c r="TJ93" s="23"/>
      <c r="TK93" s="23"/>
      <c r="TL93" s="23"/>
      <c r="TM93" s="23"/>
      <c r="TN93" s="23"/>
      <c r="TO93" s="23"/>
      <c r="TP93" s="23"/>
      <c r="TQ93" s="23"/>
      <c r="TR93" s="23"/>
    </row>
    <row r="94" spans="1:538" s="20" customFormat="1" ht="31.5" customHeight="1" x14ac:dyDescent="0.25">
      <c r="A94" s="40" t="s">
        <v>348</v>
      </c>
      <c r="B94" s="41" t="str">
        <f>'дод 3'!A113</f>
        <v>3242</v>
      </c>
      <c r="C94" s="41" t="str">
        <f>'дод 3'!B113</f>
        <v>1090</v>
      </c>
      <c r="D94" s="21" t="s">
        <v>479</v>
      </c>
      <c r="E94" s="62">
        <v>54300</v>
      </c>
      <c r="F94" s="62"/>
      <c r="G94" s="62"/>
      <c r="H94" s="62">
        <v>54300</v>
      </c>
      <c r="I94" s="62"/>
      <c r="J94" s="62"/>
      <c r="K94" s="163">
        <f t="shared" si="57"/>
        <v>100</v>
      </c>
      <c r="L94" s="62">
        <f t="shared" si="56"/>
        <v>0</v>
      </c>
      <c r="M94" s="62"/>
      <c r="N94" s="62"/>
      <c r="O94" s="62"/>
      <c r="P94" s="62"/>
      <c r="Q94" s="62"/>
      <c r="R94" s="62">
        <f t="shared" si="60"/>
        <v>0</v>
      </c>
      <c r="S94" s="62"/>
      <c r="T94" s="62"/>
      <c r="U94" s="62"/>
      <c r="V94" s="62"/>
      <c r="W94" s="62"/>
      <c r="X94" s="163"/>
      <c r="Y94" s="62">
        <f t="shared" si="59"/>
        <v>54300</v>
      </c>
      <c r="Z94" s="21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F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  <c r="LQ94" s="23"/>
      <c r="LR94" s="23"/>
      <c r="LS94" s="23"/>
      <c r="LT94" s="23"/>
      <c r="LU94" s="23"/>
      <c r="LV94" s="23"/>
      <c r="LW94" s="23"/>
      <c r="LX94" s="23"/>
      <c r="LY94" s="23"/>
      <c r="LZ94" s="23"/>
      <c r="MA94" s="23"/>
      <c r="MB94" s="23"/>
      <c r="MC94" s="23"/>
      <c r="MD94" s="23"/>
      <c r="ME94" s="23"/>
      <c r="MF94" s="23"/>
      <c r="MG94" s="23"/>
      <c r="MH94" s="23"/>
      <c r="MI94" s="23"/>
      <c r="MJ94" s="23"/>
      <c r="MK94" s="23"/>
      <c r="ML94" s="23"/>
      <c r="MM94" s="23"/>
      <c r="MN94" s="23"/>
      <c r="MO94" s="23"/>
      <c r="MP94" s="23"/>
      <c r="MQ94" s="23"/>
      <c r="MR94" s="23"/>
      <c r="MS94" s="23"/>
      <c r="MT94" s="23"/>
      <c r="MU94" s="23"/>
      <c r="MV94" s="23"/>
      <c r="MW94" s="23"/>
      <c r="MX94" s="23"/>
      <c r="MY94" s="23"/>
      <c r="MZ94" s="23"/>
      <c r="NA94" s="23"/>
      <c r="NB94" s="23"/>
      <c r="NC94" s="23"/>
      <c r="ND94" s="23"/>
      <c r="NE94" s="23"/>
      <c r="NF94" s="23"/>
      <c r="NG94" s="23"/>
      <c r="NH94" s="23"/>
      <c r="NI94" s="23"/>
      <c r="NJ94" s="23"/>
      <c r="NK94" s="23"/>
      <c r="NL94" s="23"/>
      <c r="NM94" s="23"/>
      <c r="NN94" s="23"/>
      <c r="NO94" s="23"/>
      <c r="NP94" s="23"/>
      <c r="NQ94" s="23"/>
      <c r="NR94" s="23"/>
      <c r="NS94" s="23"/>
      <c r="NT94" s="23"/>
      <c r="NU94" s="23"/>
      <c r="NV94" s="23"/>
      <c r="NW94" s="23"/>
      <c r="NX94" s="23"/>
      <c r="NY94" s="23"/>
      <c r="NZ94" s="23"/>
      <c r="OA94" s="23"/>
      <c r="OB94" s="23"/>
      <c r="OC94" s="23"/>
      <c r="OD94" s="23"/>
      <c r="OE94" s="23"/>
      <c r="OF94" s="23"/>
      <c r="OG94" s="23"/>
      <c r="OH94" s="23"/>
      <c r="OI94" s="23"/>
      <c r="OJ94" s="23"/>
      <c r="OK94" s="23"/>
      <c r="OL94" s="23"/>
      <c r="OM94" s="23"/>
      <c r="ON94" s="23"/>
      <c r="OO94" s="23"/>
      <c r="OP94" s="23"/>
      <c r="OQ94" s="23"/>
      <c r="OR94" s="23"/>
      <c r="OS94" s="23"/>
      <c r="OT94" s="23"/>
      <c r="OU94" s="23"/>
      <c r="OV94" s="23"/>
      <c r="OW94" s="23"/>
      <c r="OX94" s="23"/>
      <c r="OY94" s="23"/>
      <c r="OZ94" s="23"/>
      <c r="PA94" s="23"/>
      <c r="PB94" s="23"/>
      <c r="PC94" s="23"/>
      <c r="PD94" s="23"/>
      <c r="PE94" s="23"/>
      <c r="PF94" s="23"/>
      <c r="PG94" s="23"/>
      <c r="PH94" s="23"/>
      <c r="PI94" s="23"/>
      <c r="PJ94" s="23"/>
      <c r="PK94" s="23"/>
      <c r="PL94" s="23"/>
      <c r="PM94" s="23"/>
      <c r="PN94" s="23"/>
      <c r="PO94" s="23"/>
      <c r="PP94" s="23"/>
      <c r="PQ94" s="23"/>
      <c r="PR94" s="23"/>
      <c r="PS94" s="23"/>
      <c r="PT94" s="23"/>
      <c r="PU94" s="23"/>
      <c r="PV94" s="23"/>
      <c r="PW94" s="23"/>
      <c r="PX94" s="23"/>
      <c r="PY94" s="23"/>
      <c r="PZ94" s="23"/>
      <c r="QA94" s="23"/>
      <c r="QB94" s="23"/>
      <c r="QC94" s="23"/>
      <c r="QD94" s="23"/>
      <c r="QE94" s="23"/>
      <c r="QF94" s="23"/>
      <c r="QG94" s="23"/>
      <c r="QH94" s="23"/>
      <c r="QI94" s="23"/>
      <c r="QJ94" s="23"/>
      <c r="QK94" s="23"/>
      <c r="QL94" s="23"/>
      <c r="QM94" s="23"/>
      <c r="QN94" s="23"/>
      <c r="QO94" s="23"/>
      <c r="QP94" s="23"/>
      <c r="QQ94" s="23"/>
      <c r="QR94" s="23"/>
      <c r="QS94" s="23"/>
      <c r="QT94" s="23"/>
      <c r="QU94" s="23"/>
      <c r="QV94" s="23"/>
      <c r="QW94" s="23"/>
      <c r="QX94" s="23"/>
      <c r="QY94" s="23"/>
      <c r="QZ94" s="23"/>
      <c r="RA94" s="23"/>
      <c r="RB94" s="23"/>
      <c r="RC94" s="23"/>
      <c r="RD94" s="23"/>
      <c r="RE94" s="23"/>
      <c r="RF94" s="23"/>
      <c r="RG94" s="23"/>
      <c r="RH94" s="23"/>
      <c r="RI94" s="23"/>
      <c r="RJ94" s="23"/>
      <c r="RK94" s="23"/>
      <c r="RL94" s="23"/>
      <c r="RM94" s="23"/>
      <c r="RN94" s="23"/>
      <c r="RO94" s="23"/>
      <c r="RP94" s="23"/>
      <c r="RQ94" s="23"/>
      <c r="RR94" s="23"/>
      <c r="RS94" s="23"/>
      <c r="RT94" s="23"/>
      <c r="RU94" s="23"/>
      <c r="RV94" s="23"/>
      <c r="RW94" s="23"/>
      <c r="RX94" s="23"/>
      <c r="RY94" s="23"/>
      <c r="RZ94" s="23"/>
      <c r="SA94" s="23"/>
      <c r="SB94" s="23"/>
      <c r="SC94" s="23"/>
      <c r="SD94" s="23"/>
      <c r="SE94" s="23"/>
      <c r="SF94" s="23"/>
      <c r="SG94" s="23"/>
      <c r="SH94" s="23"/>
      <c r="SI94" s="23"/>
      <c r="SJ94" s="23"/>
      <c r="SK94" s="23"/>
      <c r="SL94" s="23"/>
      <c r="SM94" s="23"/>
      <c r="SN94" s="23"/>
      <c r="SO94" s="23"/>
      <c r="SP94" s="23"/>
      <c r="SQ94" s="23"/>
      <c r="SR94" s="23"/>
      <c r="SS94" s="23"/>
      <c r="ST94" s="23"/>
      <c r="SU94" s="23"/>
      <c r="SV94" s="23"/>
      <c r="SW94" s="23"/>
      <c r="SX94" s="23"/>
      <c r="SY94" s="23"/>
      <c r="SZ94" s="23"/>
      <c r="TA94" s="23"/>
      <c r="TB94" s="23"/>
      <c r="TC94" s="23"/>
      <c r="TD94" s="23"/>
      <c r="TE94" s="23"/>
      <c r="TF94" s="23"/>
      <c r="TG94" s="23"/>
      <c r="TH94" s="23"/>
      <c r="TI94" s="23"/>
      <c r="TJ94" s="23"/>
      <c r="TK94" s="23"/>
      <c r="TL94" s="23"/>
      <c r="TM94" s="23"/>
      <c r="TN94" s="23"/>
      <c r="TO94" s="23"/>
      <c r="TP94" s="23"/>
      <c r="TQ94" s="23"/>
      <c r="TR94" s="23"/>
    </row>
    <row r="95" spans="1:538" s="20" customFormat="1" ht="33" customHeight="1" x14ac:dyDescent="0.25">
      <c r="A95" s="40" t="s">
        <v>183</v>
      </c>
      <c r="B95" s="41" t="str">
        <f>'дод 3'!A123</f>
        <v>5031</v>
      </c>
      <c r="C95" s="41" t="str">
        <f>'дод 3'!B123</f>
        <v>0810</v>
      </c>
      <c r="D95" s="21" t="str">
        <f>'дод 3'!C123</f>
        <v>Утримання та навчально-тренувальна робота комунальних дитячо-юнацьких спортивних шкіл</v>
      </c>
      <c r="E95" s="62">
        <v>6737500</v>
      </c>
      <c r="F95" s="62">
        <v>5066600</v>
      </c>
      <c r="G95" s="62">
        <v>200700</v>
      </c>
      <c r="H95" s="62">
        <v>6575913.1100000003</v>
      </c>
      <c r="I95" s="62">
        <v>5066539.09</v>
      </c>
      <c r="J95" s="62">
        <v>163326.26999999999</v>
      </c>
      <c r="K95" s="163">
        <f t="shared" si="57"/>
        <v>97.601678812615958</v>
      </c>
      <c r="L95" s="62">
        <f t="shared" si="56"/>
        <v>777000</v>
      </c>
      <c r="M95" s="62">
        <v>777000</v>
      </c>
      <c r="N95" s="62"/>
      <c r="O95" s="62"/>
      <c r="P95" s="62"/>
      <c r="Q95" s="62">
        <v>777000</v>
      </c>
      <c r="R95" s="62">
        <f t="shared" si="60"/>
        <v>782450</v>
      </c>
      <c r="S95" s="62">
        <v>777000</v>
      </c>
      <c r="T95" s="62">
        <v>5450</v>
      </c>
      <c r="U95" s="62"/>
      <c r="V95" s="62"/>
      <c r="W95" s="62">
        <v>777000</v>
      </c>
      <c r="X95" s="163">
        <f t="shared" si="58"/>
        <v>100.70141570141571</v>
      </c>
      <c r="Y95" s="62">
        <f t="shared" si="59"/>
        <v>7358363.1100000003</v>
      </c>
      <c r="Z95" s="21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  <c r="PA95" s="23"/>
      <c r="PB95" s="23"/>
      <c r="PC95" s="23"/>
      <c r="PD95" s="23"/>
      <c r="PE95" s="23"/>
      <c r="PF95" s="23"/>
      <c r="PG95" s="23"/>
      <c r="PH95" s="23"/>
      <c r="PI95" s="23"/>
      <c r="PJ95" s="23"/>
      <c r="PK95" s="23"/>
      <c r="PL95" s="23"/>
      <c r="PM95" s="23"/>
      <c r="PN95" s="23"/>
      <c r="PO95" s="23"/>
      <c r="PP95" s="23"/>
      <c r="PQ95" s="23"/>
      <c r="PR95" s="23"/>
      <c r="PS95" s="23"/>
      <c r="PT95" s="23"/>
      <c r="PU95" s="23"/>
      <c r="PV95" s="23"/>
      <c r="PW95" s="23"/>
      <c r="PX95" s="23"/>
      <c r="PY95" s="23"/>
      <c r="PZ95" s="23"/>
      <c r="QA95" s="23"/>
      <c r="QB95" s="23"/>
      <c r="QC95" s="23"/>
      <c r="QD95" s="23"/>
      <c r="QE95" s="23"/>
      <c r="QF95" s="23"/>
      <c r="QG95" s="23"/>
      <c r="QH95" s="23"/>
      <c r="QI95" s="23"/>
      <c r="QJ95" s="23"/>
      <c r="QK95" s="23"/>
      <c r="QL95" s="23"/>
      <c r="QM95" s="23"/>
      <c r="QN95" s="23"/>
      <c r="QO95" s="23"/>
      <c r="QP95" s="23"/>
      <c r="QQ95" s="23"/>
      <c r="QR95" s="23"/>
      <c r="QS95" s="23"/>
      <c r="QT95" s="23"/>
      <c r="QU95" s="23"/>
      <c r="QV95" s="23"/>
      <c r="QW95" s="23"/>
      <c r="QX95" s="23"/>
      <c r="QY95" s="23"/>
      <c r="QZ95" s="23"/>
      <c r="RA95" s="23"/>
      <c r="RB95" s="23"/>
      <c r="RC95" s="23"/>
      <c r="RD95" s="23"/>
      <c r="RE95" s="23"/>
      <c r="RF95" s="23"/>
      <c r="RG95" s="23"/>
      <c r="RH95" s="23"/>
      <c r="RI95" s="23"/>
      <c r="RJ95" s="23"/>
      <c r="RK95" s="23"/>
      <c r="RL95" s="23"/>
      <c r="RM95" s="23"/>
      <c r="RN95" s="23"/>
      <c r="RO95" s="23"/>
      <c r="RP95" s="23"/>
      <c r="RQ95" s="23"/>
      <c r="RR95" s="23"/>
      <c r="RS95" s="23"/>
      <c r="RT95" s="23"/>
      <c r="RU95" s="23"/>
      <c r="RV95" s="23"/>
      <c r="RW95" s="23"/>
      <c r="RX95" s="23"/>
      <c r="RY95" s="23"/>
      <c r="RZ95" s="23"/>
      <c r="SA95" s="23"/>
      <c r="SB95" s="23"/>
      <c r="SC95" s="23"/>
      <c r="SD95" s="23"/>
      <c r="SE95" s="23"/>
      <c r="SF95" s="23"/>
      <c r="SG95" s="23"/>
      <c r="SH95" s="23"/>
      <c r="SI95" s="23"/>
      <c r="SJ95" s="23"/>
      <c r="SK95" s="23"/>
      <c r="SL95" s="23"/>
      <c r="SM95" s="23"/>
      <c r="SN95" s="23"/>
      <c r="SO95" s="23"/>
      <c r="SP95" s="23"/>
      <c r="SQ95" s="23"/>
      <c r="SR95" s="23"/>
      <c r="SS95" s="23"/>
      <c r="ST95" s="23"/>
      <c r="SU95" s="23"/>
      <c r="SV95" s="23"/>
      <c r="SW95" s="23"/>
      <c r="SX95" s="23"/>
      <c r="SY95" s="23"/>
      <c r="SZ95" s="23"/>
      <c r="TA95" s="23"/>
      <c r="TB95" s="23"/>
      <c r="TC95" s="23"/>
      <c r="TD95" s="23"/>
      <c r="TE95" s="23"/>
      <c r="TF95" s="23"/>
      <c r="TG95" s="23"/>
      <c r="TH95" s="23"/>
      <c r="TI95" s="23"/>
      <c r="TJ95" s="23"/>
      <c r="TK95" s="23"/>
      <c r="TL95" s="23"/>
      <c r="TM95" s="23"/>
      <c r="TN95" s="23"/>
      <c r="TO95" s="23"/>
      <c r="TP95" s="23"/>
      <c r="TQ95" s="23"/>
      <c r="TR95" s="23"/>
    </row>
    <row r="96" spans="1:538" s="20" customFormat="1" ht="25.5" customHeight="1" x14ac:dyDescent="0.25">
      <c r="A96" s="40" t="s">
        <v>424</v>
      </c>
      <c r="B96" s="41">
        <v>7321</v>
      </c>
      <c r="C96" s="41" t="str">
        <f>'дод 3'!B149</f>
        <v>0443</v>
      </c>
      <c r="D96" s="21" t="str">
        <f>'дод 3'!C149</f>
        <v>Будівництво освітніх установ та закладів</v>
      </c>
      <c r="E96" s="62">
        <v>0</v>
      </c>
      <c r="F96" s="62"/>
      <c r="G96" s="62"/>
      <c r="H96" s="62"/>
      <c r="I96" s="62"/>
      <c r="J96" s="62"/>
      <c r="K96" s="163"/>
      <c r="L96" s="62">
        <f t="shared" si="56"/>
        <v>23513597.5</v>
      </c>
      <c r="M96" s="62">
        <v>23513597.5</v>
      </c>
      <c r="N96" s="62"/>
      <c r="O96" s="62"/>
      <c r="P96" s="62"/>
      <c r="Q96" s="62">
        <v>23513597.5</v>
      </c>
      <c r="R96" s="62">
        <f t="shared" si="60"/>
        <v>22986145.18</v>
      </c>
      <c r="S96" s="62">
        <v>22986145.18</v>
      </c>
      <c r="T96" s="62"/>
      <c r="U96" s="62"/>
      <c r="V96" s="62"/>
      <c r="W96" s="62">
        <v>22986145.18</v>
      </c>
      <c r="X96" s="163">
        <f t="shared" si="58"/>
        <v>97.75681998469183</v>
      </c>
      <c r="Y96" s="62">
        <f t="shared" si="59"/>
        <v>22986145.18</v>
      </c>
      <c r="Z96" s="21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  <c r="PA96" s="23"/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/>
      <c r="PM96" s="23"/>
      <c r="PN96" s="23"/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3"/>
      <c r="PZ96" s="23"/>
      <c r="QA96" s="23"/>
      <c r="QB96" s="23"/>
      <c r="QC96" s="23"/>
      <c r="QD96" s="23"/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/>
      <c r="QP96" s="23"/>
      <c r="QQ96" s="23"/>
      <c r="QR96" s="23"/>
      <c r="QS96" s="23"/>
      <c r="QT96" s="23"/>
      <c r="QU96" s="23"/>
      <c r="QV96" s="23"/>
      <c r="QW96" s="23"/>
      <c r="QX96" s="23"/>
      <c r="QY96" s="23"/>
      <c r="QZ96" s="23"/>
      <c r="RA96" s="23"/>
      <c r="RB96" s="23"/>
      <c r="RC96" s="23"/>
      <c r="RD96" s="23"/>
      <c r="RE96" s="23"/>
      <c r="RF96" s="23"/>
      <c r="RG96" s="23"/>
      <c r="RH96" s="23"/>
      <c r="RI96" s="23"/>
      <c r="RJ96" s="23"/>
      <c r="RK96" s="23"/>
      <c r="RL96" s="23"/>
      <c r="RM96" s="23"/>
      <c r="RN96" s="23"/>
      <c r="RO96" s="23"/>
      <c r="RP96" s="23"/>
      <c r="RQ96" s="23"/>
      <c r="RR96" s="23"/>
      <c r="RS96" s="23"/>
      <c r="RT96" s="23"/>
      <c r="RU96" s="23"/>
      <c r="RV96" s="23"/>
      <c r="RW96" s="23"/>
      <c r="RX96" s="23"/>
      <c r="RY96" s="23"/>
      <c r="RZ96" s="23"/>
      <c r="SA96" s="23"/>
      <c r="SB96" s="23"/>
      <c r="SC96" s="23"/>
      <c r="SD96" s="23"/>
      <c r="SE96" s="23"/>
      <c r="SF96" s="23"/>
      <c r="SG96" s="23"/>
      <c r="SH96" s="23"/>
      <c r="SI96" s="23"/>
      <c r="SJ96" s="23"/>
      <c r="SK96" s="23"/>
      <c r="SL96" s="23"/>
      <c r="SM96" s="23"/>
      <c r="SN96" s="23"/>
      <c r="SO96" s="23"/>
      <c r="SP96" s="23"/>
      <c r="SQ96" s="23"/>
      <c r="SR96" s="23"/>
      <c r="SS96" s="23"/>
      <c r="ST96" s="23"/>
      <c r="SU96" s="23"/>
      <c r="SV96" s="23"/>
      <c r="SW96" s="23"/>
      <c r="SX96" s="23"/>
      <c r="SY96" s="23"/>
      <c r="SZ96" s="23"/>
      <c r="TA96" s="23"/>
      <c r="TB96" s="23"/>
      <c r="TC96" s="23"/>
      <c r="TD96" s="23"/>
      <c r="TE96" s="23"/>
      <c r="TF96" s="23"/>
      <c r="TG96" s="23"/>
      <c r="TH96" s="23"/>
      <c r="TI96" s="23"/>
      <c r="TJ96" s="23"/>
      <c r="TK96" s="23"/>
      <c r="TL96" s="23"/>
      <c r="TM96" s="23"/>
      <c r="TN96" s="23"/>
      <c r="TO96" s="23"/>
      <c r="TP96" s="23"/>
      <c r="TQ96" s="23"/>
      <c r="TR96" s="23"/>
    </row>
    <row r="97" spans="1:538" s="20" customFormat="1" ht="48" customHeight="1" x14ac:dyDescent="0.25">
      <c r="A97" s="40" t="s">
        <v>405</v>
      </c>
      <c r="B97" s="41">
        <v>7363</v>
      </c>
      <c r="C97" s="90" t="s">
        <v>89</v>
      </c>
      <c r="D97" s="21" t="s">
        <v>445</v>
      </c>
      <c r="E97" s="62">
        <v>0</v>
      </c>
      <c r="F97" s="62"/>
      <c r="G97" s="62"/>
      <c r="H97" s="62"/>
      <c r="I97" s="62"/>
      <c r="J97" s="62"/>
      <c r="K97" s="163"/>
      <c r="L97" s="62">
        <f t="shared" si="56"/>
        <v>8766959.9100000001</v>
      </c>
      <c r="M97" s="62">
        <v>8766959.9100000001</v>
      </c>
      <c r="N97" s="62"/>
      <c r="O97" s="62"/>
      <c r="P97" s="62"/>
      <c r="Q97" s="62">
        <v>8766959.9100000001</v>
      </c>
      <c r="R97" s="62">
        <f t="shared" si="60"/>
        <v>8563864.8000000007</v>
      </c>
      <c r="S97" s="62">
        <v>8563864.8000000007</v>
      </c>
      <c r="T97" s="62"/>
      <c r="U97" s="62"/>
      <c r="V97" s="62"/>
      <c r="W97" s="62">
        <v>8563864.8000000007</v>
      </c>
      <c r="X97" s="163">
        <f t="shared" si="58"/>
        <v>97.68340323116638</v>
      </c>
      <c r="Y97" s="62">
        <f t="shared" si="59"/>
        <v>8563864.8000000007</v>
      </c>
      <c r="Z97" s="21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3"/>
      <c r="OZ97" s="23"/>
      <c r="PA97" s="23"/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3"/>
      <c r="PM97" s="23"/>
      <c r="PN97" s="23"/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3"/>
      <c r="PZ97" s="23"/>
      <c r="QA97" s="23"/>
      <c r="QB97" s="23"/>
      <c r="QC97" s="23"/>
      <c r="QD97" s="23"/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3"/>
      <c r="QP97" s="23"/>
      <c r="QQ97" s="23"/>
      <c r="QR97" s="23"/>
      <c r="QS97" s="23"/>
      <c r="QT97" s="23"/>
      <c r="QU97" s="23"/>
      <c r="QV97" s="23"/>
      <c r="QW97" s="23"/>
      <c r="QX97" s="23"/>
      <c r="QY97" s="23"/>
      <c r="QZ97" s="23"/>
      <c r="RA97" s="23"/>
      <c r="RB97" s="23"/>
      <c r="RC97" s="23"/>
      <c r="RD97" s="23"/>
      <c r="RE97" s="23"/>
      <c r="RF97" s="23"/>
      <c r="RG97" s="23"/>
      <c r="RH97" s="23"/>
      <c r="RI97" s="23"/>
      <c r="RJ97" s="23"/>
      <c r="RK97" s="23"/>
      <c r="RL97" s="23"/>
      <c r="RM97" s="23"/>
      <c r="RN97" s="23"/>
      <c r="RO97" s="23"/>
      <c r="RP97" s="23"/>
      <c r="RQ97" s="23"/>
      <c r="RR97" s="23"/>
      <c r="RS97" s="23"/>
      <c r="RT97" s="23"/>
      <c r="RU97" s="23"/>
      <c r="RV97" s="23"/>
      <c r="RW97" s="23"/>
      <c r="RX97" s="23"/>
      <c r="RY97" s="23"/>
      <c r="RZ97" s="23"/>
      <c r="SA97" s="23"/>
      <c r="SB97" s="23"/>
      <c r="SC97" s="23"/>
      <c r="SD97" s="23"/>
      <c r="SE97" s="23"/>
      <c r="SF97" s="23"/>
      <c r="SG97" s="23"/>
      <c r="SH97" s="23"/>
      <c r="SI97" s="23"/>
      <c r="SJ97" s="23"/>
      <c r="SK97" s="23"/>
      <c r="SL97" s="23"/>
      <c r="SM97" s="23"/>
      <c r="SN97" s="23"/>
      <c r="SO97" s="23"/>
      <c r="SP97" s="23"/>
      <c r="SQ97" s="23"/>
      <c r="SR97" s="23"/>
      <c r="SS97" s="23"/>
      <c r="ST97" s="23"/>
      <c r="SU97" s="23"/>
      <c r="SV97" s="23"/>
      <c r="SW97" s="23"/>
      <c r="SX97" s="23"/>
      <c r="SY97" s="23"/>
      <c r="SZ97" s="23"/>
      <c r="TA97" s="23"/>
      <c r="TB97" s="23"/>
      <c r="TC97" s="23"/>
      <c r="TD97" s="23"/>
      <c r="TE97" s="23"/>
      <c r="TF97" s="23"/>
      <c r="TG97" s="23"/>
      <c r="TH97" s="23"/>
      <c r="TI97" s="23"/>
      <c r="TJ97" s="23"/>
      <c r="TK97" s="23"/>
      <c r="TL97" s="23"/>
      <c r="TM97" s="23"/>
      <c r="TN97" s="23"/>
      <c r="TO97" s="23"/>
      <c r="TP97" s="23"/>
      <c r="TQ97" s="23"/>
      <c r="TR97" s="23"/>
    </row>
    <row r="98" spans="1:538" s="24" customFormat="1" ht="60" x14ac:dyDescent="0.25">
      <c r="A98" s="123"/>
      <c r="B98" s="124"/>
      <c r="C98" s="124"/>
      <c r="D98" s="121" t="s">
        <v>434</v>
      </c>
      <c r="E98" s="122">
        <v>0</v>
      </c>
      <c r="F98" s="122"/>
      <c r="G98" s="122"/>
      <c r="H98" s="122"/>
      <c r="I98" s="122"/>
      <c r="J98" s="122"/>
      <c r="K98" s="164"/>
      <c r="L98" s="122">
        <f t="shared" si="56"/>
        <v>7496695.5500000007</v>
      </c>
      <c r="M98" s="122">
        <v>7496695.5500000007</v>
      </c>
      <c r="N98" s="122"/>
      <c r="O98" s="122"/>
      <c r="P98" s="122"/>
      <c r="Q98" s="122">
        <v>7496695.5500000007</v>
      </c>
      <c r="R98" s="122">
        <f t="shared" si="60"/>
        <v>7307935.3899999997</v>
      </c>
      <c r="S98" s="122">
        <v>7307935.3899999997</v>
      </c>
      <c r="T98" s="122"/>
      <c r="U98" s="122"/>
      <c r="V98" s="122"/>
      <c r="W98" s="122">
        <v>7307935.3899999997</v>
      </c>
      <c r="X98" s="164">
        <f t="shared" si="58"/>
        <v>97.482088491642145</v>
      </c>
      <c r="Y98" s="122">
        <f t="shared" si="59"/>
        <v>7307935.3899999997</v>
      </c>
      <c r="Z98" s="21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  <c r="IV98" s="33"/>
      <c r="IW98" s="33"/>
      <c r="IX98" s="33"/>
      <c r="IY98" s="33"/>
      <c r="IZ98" s="33"/>
      <c r="JA98" s="33"/>
      <c r="JB98" s="33"/>
      <c r="JC98" s="33"/>
      <c r="JD98" s="33"/>
      <c r="JE98" s="33"/>
      <c r="JF98" s="33"/>
      <c r="JG98" s="33"/>
      <c r="JH98" s="33"/>
      <c r="JI98" s="33"/>
      <c r="JJ98" s="33"/>
      <c r="JK98" s="33"/>
      <c r="JL98" s="33"/>
      <c r="JM98" s="33"/>
      <c r="JN98" s="33"/>
      <c r="JO98" s="33"/>
      <c r="JP98" s="33"/>
      <c r="JQ98" s="33"/>
      <c r="JR98" s="33"/>
      <c r="JS98" s="33"/>
      <c r="JT98" s="33"/>
      <c r="JU98" s="33"/>
      <c r="JV98" s="33"/>
      <c r="JW98" s="33"/>
      <c r="JX98" s="33"/>
      <c r="JY98" s="33"/>
      <c r="JZ98" s="33"/>
      <c r="KA98" s="33"/>
      <c r="KB98" s="33"/>
      <c r="KC98" s="33"/>
      <c r="KD98" s="33"/>
      <c r="KE98" s="33"/>
      <c r="KF98" s="33"/>
      <c r="KG98" s="33"/>
      <c r="KH98" s="33"/>
      <c r="KI98" s="33"/>
      <c r="KJ98" s="33"/>
      <c r="KK98" s="33"/>
      <c r="KL98" s="33"/>
      <c r="KM98" s="33"/>
      <c r="KN98" s="33"/>
      <c r="KO98" s="33"/>
      <c r="KP98" s="33"/>
      <c r="KQ98" s="33"/>
      <c r="KR98" s="33"/>
      <c r="KS98" s="33"/>
      <c r="KT98" s="33"/>
      <c r="KU98" s="33"/>
      <c r="KV98" s="33"/>
      <c r="KW98" s="33"/>
      <c r="KX98" s="33"/>
      <c r="KY98" s="33"/>
      <c r="KZ98" s="33"/>
      <c r="LA98" s="33"/>
      <c r="LB98" s="33"/>
      <c r="LC98" s="33"/>
      <c r="LD98" s="33"/>
      <c r="LE98" s="33"/>
      <c r="LF98" s="33"/>
      <c r="LG98" s="33"/>
      <c r="LH98" s="33"/>
      <c r="LI98" s="33"/>
      <c r="LJ98" s="33"/>
      <c r="LK98" s="33"/>
      <c r="LL98" s="33"/>
      <c r="LM98" s="33"/>
      <c r="LN98" s="33"/>
      <c r="LO98" s="33"/>
      <c r="LP98" s="33"/>
      <c r="LQ98" s="33"/>
      <c r="LR98" s="33"/>
      <c r="LS98" s="33"/>
      <c r="LT98" s="33"/>
      <c r="LU98" s="33"/>
      <c r="LV98" s="33"/>
      <c r="LW98" s="33"/>
      <c r="LX98" s="33"/>
      <c r="LY98" s="33"/>
      <c r="LZ98" s="33"/>
      <c r="MA98" s="33"/>
      <c r="MB98" s="33"/>
      <c r="MC98" s="33"/>
      <c r="MD98" s="33"/>
      <c r="ME98" s="33"/>
      <c r="MF98" s="33"/>
      <c r="MG98" s="33"/>
      <c r="MH98" s="33"/>
      <c r="MI98" s="33"/>
      <c r="MJ98" s="33"/>
      <c r="MK98" s="33"/>
      <c r="ML98" s="33"/>
      <c r="MM98" s="33"/>
      <c r="MN98" s="33"/>
      <c r="MO98" s="33"/>
      <c r="MP98" s="33"/>
      <c r="MQ98" s="33"/>
      <c r="MR98" s="33"/>
      <c r="MS98" s="33"/>
      <c r="MT98" s="33"/>
      <c r="MU98" s="33"/>
      <c r="MV98" s="33"/>
      <c r="MW98" s="33"/>
      <c r="MX98" s="33"/>
      <c r="MY98" s="33"/>
      <c r="MZ98" s="33"/>
      <c r="NA98" s="33"/>
      <c r="NB98" s="33"/>
      <c r="NC98" s="33"/>
      <c r="ND98" s="33"/>
      <c r="NE98" s="33"/>
      <c r="NF98" s="33"/>
      <c r="NG98" s="33"/>
      <c r="NH98" s="33"/>
      <c r="NI98" s="33"/>
      <c r="NJ98" s="33"/>
      <c r="NK98" s="33"/>
      <c r="NL98" s="33"/>
      <c r="NM98" s="33"/>
      <c r="NN98" s="33"/>
      <c r="NO98" s="33"/>
      <c r="NP98" s="33"/>
      <c r="NQ98" s="33"/>
      <c r="NR98" s="33"/>
      <c r="NS98" s="33"/>
      <c r="NT98" s="33"/>
      <c r="NU98" s="33"/>
      <c r="NV98" s="33"/>
      <c r="NW98" s="33"/>
      <c r="NX98" s="33"/>
      <c r="NY98" s="33"/>
      <c r="NZ98" s="33"/>
      <c r="OA98" s="33"/>
      <c r="OB98" s="33"/>
      <c r="OC98" s="33"/>
      <c r="OD98" s="33"/>
      <c r="OE98" s="33"/>
      <c r="OF98" s="33"/>
      <c r="OG98" s="33"/>
      <c r="OH98" s="33"/>
      <c r="OI98" s="33"/>
      <c r="OJ98" s="33"/>
      <c r="OK98" s="33"/>
      <c r="OL98" s="33"/>
      <c r="OM98" s="33"/>
      <c r="ON98" s="33"/>
      <c r="OO98" s="33"/>
      <c r="OP98" s="33"/>
      <c r="OQ98" s="33"/>
      <c r="OR98" s="33"/>
      <c r="OS98" s="33"/>
      <c r="OT98" s="33"/>
      <c r="OU98" s="33"/>
      <c r="OV98" s="33"/>
      <c r="OW98" s="33"/>
      <c r="OX98" s="33"/>
      <c r="OY98" s="33"/>
      <c r="OZ98" s="33"/>
      <c r="PA98" s="33"/>
      <c r="PB98" s="33"/>
      <c r="PC98" s="33"/>
      <c r="PD98" s="33"/>
      <c r="PE98" s="33"/>
      <c r="PF98" s="33"/>
      <c r="PG98" s="33"/>
      <c r="PH98" s="33"/>
      <c r="PI98" s="33"/>
      <c r="PJ98" s="33"/>
      <c r="PK98" s="33"/>
      <c r="PL98" s="33"/>
      <c r="PM98" s="33"/>
      <c r="PN98" s="33"/>
      <c r="PO98" s="33"/>
      <c r="PP98" s="33"/>
      <c r="PQ98" s="33"/>
      <c r="PR98" s="33"/>
      <c r="PS98" s="33"/>
      <c r="PT98" s="33"/>
      <c r="PU98" s="33"/>
      <c r="PV98" s="33"/>
      <c r="PW98" s="33"/>
      <c r="PX98" s="33"/>
      <c r="PY98" s="33"/>
      <c r="PZ98" s="33"/>
      <c r="QA98" s="33"/>
      <c r="QB98" s="33"/>
      <c r="QC98" s="33"/>
      <c r="QD98" s="33"/>
      <c r="QE98" s="33"/>
      <c r="QF98" s="33"/>
      <c r="QG98" s="33"/>
      <c r="QH98" s="33"/>
      <c r="QI98" s="33"/>
      <c r="QJ98" s="33"/>
      <c r="QK98" s="33"/>
      <c r="QL98" s="33"/>
      <c r="QM98" s="33"/>
      <c r="QN98" s="33"/>
      <c r="QO98" s="33"/>
      <c r="QP98" s="33"/>
      <c r="QQ98" s="33"/>
      <c r="QR98" s="33"/>
      <c r="QS98" s="33"/>
      <c r="QT98" s="33"/>
      <c r="QU98" s="33"/>
      <c r="QV98" s="33"/>
      <c r="QW98" s="33"/>
      <c r="QX98" s="33"/>
      <c r="QY98" s="33"/>
      <c r="QZ98" s="33"/>
      <c r="RA98" s="33"/>
      <c r="RB98" s="33"/>
      <c r="RC98" s="33"/>
      <c r="RD98" s="33"/>
      <c r="RE98" s="33"/>
      <c r="RF98" s="33"/>
      <c r="RG98" s="33"/>
      <c r="RH98" s="33"/>
      <c r="RI98" s="33"/>
      <c r="RJ98" s="33"/>
      <c r="RK98" s="33"/>
      <c r="RL98" s="33"/>
      <c r="RM98" s="33"/>
      <c r="RN98" s="33"/>
      <c r="RO98" s="33"/>
      <c r="RP98" s="33"/>
      <c r="RQ98" s="33"/>
      <c r="RR98" s="33"/>
      <c r="RS98" s="33"/>
      <c r="RT98" s="33"/>
      <c r="RU98" s="33"/>
      <c r="RV98" s="33"/>
      <c r="RW98" s="33"/>
      <c r="RX98" s="33"/>
      <c r="RY98" s="33"/>
      <c r="RZ98" s="33"/>
      <c r="SA98" s="33"/>
      <c r="SB98" s="33"/>
      <c r="SC98" s="33"/>
      <c r="SD98" s="33"/>
      <c r="SE98" s="33"/>
      <c r="SF98" s="33"/>
      <c r="SG98" s="33"/>
      <c r="SH98" s="33"/>
      <c r="SI98" s="33"/>
      <c r="SJ98" s="33"/>
      <c r="SK98" s="33"/>
      <c r="SL98" s="33"/>
      <c r="SM98" s="33"/>
      <c r="SN98" s="33"/>
      <c r="SO98" s="33"/>
      <c r="SP98" s="33"/>
      <c r="SQ98" s="33"/>
      <c r="SR98" s="33"/>
      <c r="SS98" s="33"/>
      <c r="ST98" s="33"/>
      <c r="SU98" s="33"/>
      <c r="SV98" s="33"/>
      <c r="SW98" s="33"/>
      <c r="SX98" s="33"/>
      <c r="SY98" s="33"/>
      <c r="SZ98" s="33"/>
      <c r="TA98" s="33"/>
      <c r="TB98" s="33"/>
      <c r="TC98" s="33"/>
      <c r="TD98" s="33"/>
      <c r="TE98" s="33"/>
      <c r="TF98" s="33"/>
      <c r="TG98" s="33"/>
      <c r="TH98" s="33"/>
      <c r="TI98" s="33"/>
      <c r="TJ98" s="33"/>
      <c r="TK98" s="33"/>
      <c r="TL98" s="33"/>
      <c r="TM98" s="33"/>
      <c r="TN98" s="33"/>
      <c r="TO98" s="33"/>
      <c r="TP98" s="33"/>
      <c r="TQ98" s="33"/>
      <c r="TR98" s="33"/>
    </row>
    <row r="99" spans="1:538" s="20" customFormat="1" ht="19.5" customHeight="1" x14ac:dyDescent="0.25">
      <c r="A99" s="40" t="s">
        <v>184</v>
      </c>
      <c r="B99" s="41" t="str">
        <f>'дод 3'!A174</f>
        <v>7640</v>
      </c>
      <c r="C99" s="41" t="str">
        <f>'дод 3'!B174</f>
        <v>0470</v>
      </c>
      <c r="D99" s="21" t="s">
        <v>494</v>
      </c>
      <c r="E99" s="62">
        <v>507300.8</v>
      </c>
      <c r="F99" s="62"/>
      <c r="G99" s="62"/>
      <c r="H99" s="62">
        <v>450507.2</v>
      </c>
      <c r="I99" s="62"/>
      <c r="J99" s="62"/>
      <c r="K99" s="163">
        <f t="shared" si="57"/>
        <v>88.804748583089165</v>
      </c>
      <c r="L99" s="62">
        <f t="shared" si="56"/>
        <v>3174749.2</v>
      </c>
      <c r="M99" s="62">
        <v>3174749.2</v>
      </c>
      <c r="N99" s="62"/>
      <c r="O99" s="62"/>
      <c r="P99" s="62"/>
      <c r="Q99" s="62">
        <v>3174749.2</v>
      </c>
      <c r="R99" s="62">
        <f t="shared" si="60"/>
        <v>3142450.13</v>
      </c>
      <c r="S99" s="62">
        <v>3142450.13</v>
      </c>
      <c r="T99" s="62"/>
      <c r="U99" s="62"/>
      <c r="V99" s="62"/>
      <c r="W99" s="62">
        <v>3142450.13</v>
      </c>
      <c r="X99" s="163">
        <f t="shared" si="58"/>
        <v>98.982626092165006</v>
      </c>
      <c r="Y99" s="62">
        <f t="shared" si="59"/>
        <v>3592957.33</v>
      </c>
      <c r="Z99" s="21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  <c r="IW99" s="23"/>
      <c r="IX99" s="23"/>
      <c r="IY99" s="23"/>
      <c r="IZ99" s="23"/>
      <c r="JA99" s="23"/>
      <c r="JB99" s="23"/>
      <c r="JC99" s="23"/>
      <c r="JD99" s="23"/>
      <c r="JE99" s="23"/>
      <c r="JF99" s="23"/>
      <c r="JG99" s="23"/>
      <c r="JH99" s="23"/>
      <c r="JI99" s="23"/>
      <c r="JJ99" s="23"/>
      <c r="JK99" s="23"/>
      <c r="JL99" s="23"/>
      <c r="JM99" s="23"/>
      <c r="JN99" s="23"/>
      <c r="JO99" s="23"/>
      <c r="JP99" s="23"/>
      <c r="JQ99" s="23"/>
      <c r="JR99" s="23"/>
      <c r="JS99" s="23"/>
      <c r="JT99" s="23"/>
      <c r="JU99" s="23"/>
      <c r="JV99" s="23"/>
      <c r="JW99" s="23"/>
      <c r="JX99" s="23"/>
      <c r="JY99" s="23"/>
      <c r="JZ99" s="23"/>
      <c r="KA99" s="23"/>
      <c r="KB99" s="23"/>
      <c r="KC99" s="23"/>
      <c r="KD99" s="23"/>
      <c r="KE99" s="23"/>
      <c r="KF99" s="23"/>
      <c r="KG99" s="23"/>
      <c r="KH99" s="23"/>
      <c r="KI99" s="23"/>
      <c r="KJ99" s="23"/>
      <c r="KK99" s="23"/>
      <c r="KL99" s="23"/>
      <c r="KM99" s="23"/>
      <c r="KN99" s="23"/>
      <c r="KO99" s="23"/>
      <c r="KP99" s="23"/>
      <c r="KQ99" s="23"/>
      <c r="KR99" s="23"/>
      <c r="KS99" s="23"/>
      <c r="KT99" s="23"/>
      <c r="KU99" s="23"/>
      <c r="KV99" s="23"/>
      <c r="KW99" s="23"/>
      <c r="KX99" s="23"/>
      <c r="KY99" s="23"/>
      <c r="KZ99" s="23"/>
      <c r="LA99" s="23"/>
      <c r="LB99" s="23"/>
      <c r="LC99" s="23"/>
      <c r="LD99" s="23"/>
      <c r="LE99" s="23"/>
      <c r="LF99" s="23"/>
      <c r="LG99" s="23"/>
      <c r="LH99" s="23"/>
      <c r="LI99" s="23"/>
      <c r="LJ99" s="23"/>
      <c r="LK99" s="23"/>
      <c r="LL99" s="23"/>
      <c r="LM99" s="23"/>
      <c r="LN99" s="23"/>
      <c r="LO99" s="23"/>
      <c r="LP99" s="23"/>
      <c r="LQ99" s="23"/>
      <c r="LR99" s="23"/>
      <c r="LS99" s="23"/>
      <c r="LT99" s="23"/>
      <c r="LU99" s="23"/>
      <c r="LV99" s="23"/>
      <c r="LW99" s="23"/>
      <c r="LX99" s="23"/>
      <c r="LY99" s="23"/>
      <c r="LZ99" s="23"/>
      <c r="MA99" s="23"/>
      <c r="MB99" s="23"/>
      <c r="MC99" s="23"/>
      <c r="MD99" s="23"/>
      <c r="ME99" s="23"/>
      <c r="MF99" s="23"/>
      <c r="MG99" s="23"/>
      <c r="MH99" s="23"/>
      <c r="MI99" s="23"/>
      <c r="MJ99" s="23"/>
      <c r="MK99" s="23"/>
      <c r="ML99" s="23"/>
      <c r="MM99" s="23"/>
      <c r="MN99" s="23"/>
      <c r="MO99" s="23"/>
      <c r="MP99" s="23"/>
      <c r="MQ99" s="23"/>
      <c r="MR99" s="23"/>
      <c r="MS99" s="23"/>
      <c r="MT99" s="23"/>
      <c r="MU99" s="23"/>
      <c r="MV99" s="23"/>
      <c r="MW99" s="23"/>
      <c r="MX99" s="23"/>
      <c r="MY99" s="23"/>
      <c r="MZ99" s="23"/>
      <c r="NA99" s="23"/>
      <c r="NB99" s="23"/>
      <c r="NC99" s="23"/>
      <c r="ND99" s="23"/>
      <c r="NE99" s="23"/>
      <c r="NF99" s="23"/>
      <c r="NG99" s="23"/>
      <c r="NH99" s="23"/>
      <c r="NI99" s="23"/>
      <c r="NJ99" s="23"/>
      <c r="NK99" s="23"/>
      <c r="NL99" s="23"/>
      <c r="NM99" s="23"/>
      <c r="NN99" s="23"/>
      <c r="NO99" s="23"/>
      <c r="NP99" s="23"/>
      <c r="NQ99" s="23"/>
      <c r="NR99" s="23"/>
      <c r="NS99" s="23"/>
      <c r="NT99" s="23"/>
      <c r="NU99" s="23"/>
      <c r="NV99" s="23"/>
      <c r="NW99" s="23"/>
      <c r="NX99" s="23"/>
      <c r="NY99" s="23"/>
      <c r="NZ99" s="23"/>
      <c r="OA99" s="23"/>
      <c r="OB99" s="23"/>
      <c r="OC99" s="23"/>
      <c r="OD99" s="23"/>
      <c r="OE99" s="23"/>
      <c r="OF99" s="23"/>
      <c r="OG99" s="23"/>
      <c r="OH99" s="23"/>
      <c r="OI99" s="23"/>
      <c r="OJ99" s="23"/>
      <c r="OK99" s="23"/>
      <c r="OL99" s="23"/>
      <c r="OM99" s="23"/>
      <c r="ON99" s="23"/>
      <c r="OO99" s="23"/>
      <c r="OP99" s="23"/>
      <c r="OQ99" s="23"/>
      <c r="OR99" s="23"/>
      <c r="OS99" s="23"/>
      <c r="OT99" s="23"/>
      <c r="OU99" s="23"/>
      <c r="OV99" s="23"/>
      <c r="OW99" s="23"/>
      <c r="OX99" s="23"/>
      <c r="OY99" s="23"/>
      <c r="OZ99" s="23"/>
      <c r="PA99" s="23"/>
      <c r="PB99" s="23"/>
      <c r="PC99" s="23"/>
      <c r="PD99" s="23"/>
      <c r="PE99" s="23"/>
      <c r="PF99" s="23"/>
      <c r="PG99" s="23"/>
      <c r="PH99" s="23"/>
      <c r="PI99" s="23"/>
      <c r="PJ99" s="23"/>
      <c r="PK99" s="23"/>
      <c r="PL99" s="23"/>
      <c r="PM99" s="23"/>
      <c r="PN99" s="23"/>
      <c r="PO99" s="23"/>
      <c r="PP99" s="23"/>
      <c r="PQ99" s="23"/>
      <c r="PR99" s="23"/>
      <c r="PS99" s="23"/>
      <c r="PT99" s="23"/>
      <c r="PU99" s="23"/>
      <c r="PV99" s="23"/>
      <c r="PW99" s="23"/>
      <c r="PX99" s="23"/>
      <c r="PY99" s="23"/>
      <c r="PZ99" s="23"/>
      <c r="QA99" s="23"/>
      <c r="QB99" s="23"/>
      <c r="QC99" s="23"/>
      <c r="QD99" s="23"/>
      <c r="QE99" s="23"/>
      <c r="QF99" s="23"/>
      <c r="QG99" s="23"/>
      <c r="QH99" s="23"/>
      <c r="QI99" s="23"/>
      <c r="QJ99" s="23"/>
      <c r="QK99" s="23"/>
      <c r="QL99" s="23"/>
      <c r="QM99" s="23"/>
      <c r="QN99" s="23"/>
      <c r="QO99" s="23"/>
      <c r="QP99" s="23"/>
      <c r="QQ99" s="23"/>
      <c r="QR99" s="23"/>
      <c r="QS99" s="23"/>
      <c r="QT99" s="23"/>
      <c r="QU99" s="23"/>
      <c r="QV99" s="23"/>
      <c r="QW99" s="23"/>
      <c r="QX99" s="23"/>
      <c r="QY99" s="23"/>
      <c r="QZ99" s="23"/>
      <c r="RA99" s="23"/>
      <c r="RB99" s="23"/>
      <c r="RC99" s="23"/>
      <c r="RD99" s="23"/>
      <c r="RE99" s="23"/>
      <c r="RF99" s="23"/>
      <c r="RG99" s="23"/>
      <c r="RH99" s="23"/>
      <c r="RI99" s="23"/>
      <c r="RJ99" s="23"/>
      <c r="RK99" s="23"/>
      <c r="RL99" s="23"/>
      <c r="RM99" s="23"/>
      <c r="RN99" s="23"/>
      <c r="RO99" s="23"/>
      <c r="RP99" s="23"/>
      <c r="RQ99" s="23"/>
      <c r="RR99" s="23"/>
      <c r="RS99" s="23"/>
      <c r="RT99" s="23"/>
      <c r="RU99" s="23"/>
      <c r="RV99" s="23"/>
      <c r="RW99" s="23"/>
      <c r="RX99" s="23"/>
      <c r="RY99" s="23"/>
      <c r="RZ99" s="23"/>
      <c r="SA99" s="23"/>
      <c r="SB99" s="23"/>
      <c r="SC99" s="23"/>
      <c r="SD99" s="23"/>
      <c r="SE99" s="23"/>
      <c r="SF99" s="23"/>
      <c r="SG99" s="23"/>
      <c r="SH99" s="23"/>
      <c r="SI99" s="23"/>
      <c r="SJ99" s="23"/>
      <c r="SK99" s="23"/>
      <c r="SL99" s="23"/>
      <c r="SM99" s="23"/>
      <c r="SN99" s="23"/>
      <c r="SO99" s="23"/>
      <c r="SP99" s="23"/>
      <c r="SQ99" s="23"/>
      <c r="SR99" s="23"/>
      <c r="SS99" s="23"/>
      <c r="ST99" s="23"/>
      <c r="SU99" s="23"/>
      <c r="SV99" s="23"/>
      <c r="SW99" s="23"/>
      <c r="SX99" s="23"/>
      <c r="SY99" s="23"/>
      <c r="SZ99" s="23"/>
      <c r="TA99" s="23"/>
      <c r="TB99" s="23"/>
      <c r="TC99" s="23"/>
      <c r="TD99" s="23"/>
      <c r="TE99" s="23"/>
      <c r="TF99" s="23"/>
      <c r="TG99" s="23"/>
      <c r="TH99" s="23"/>
      <c r="TI99" s="23"/>
      <c r="TJ99" s="23"/>
      <c r="TK99" s="23"/>
      <c r="TL99" s="23"/>
      <c r="TM99" s="23"/>
      <c r="TN99" s="23"/>
      <c r="TO99" s="23"/>
      <c r="TP99" s="23"/>
      <c r="TQ99" s="23"/>
      <c r="TR99" s="23"/>
    </row>
    <row r="100" spans="1:538" s="20" customFormat="1" ht="20.25" customHeight="1" x14ac:dyDescent="0.25">
      <c r="A100" s="40" t="s">
        <v>185</v>
      </c>
      <c r="B100" s="41" t="str">
        <f>'дод 3'!A195</f>
        <v>8340</v>
      </c>
      <c r="C100" s="41" t="str">
        <f>'дод 3'!B195</f>
        <v>0540</v>
      </c>
      <c r="D100" s="21" t="str">
        <f>'дод 3'!C195</f>
        <v>Природоохоронні заходи за рахунок цільових фондів</v>
      </c>
      <c r="E100" s="62">
        <v>0</v>
      </c>
      <c r="F100" s="62"/>
      <c r="G100" s="62"/>
      <c r="H100" s="62"/>
      <c r="I100" s="62"/>
      <c r="J100" s="62"/>
      <c r="K100" s="163"/>
      <c r="L100" s="62">
        <f t="shared" si="56"/>
        <v>400000</v>
      </c>
      <c r="M100" s="62"/>
      <c r="N100" s="62">
        <v>316000</v>
      </c>
      <c r="O100" s="62"/>
      <c r="P100" s="62"/>
      <c r="Q100" s="62">
        <v>84000</v>
      </c>
      <c r="R100" s="62">
        <f t="shared" si="60"/>
        <v>392597.34</v>
      </c>
      <c r="S100" s="62"/>
      <c r="T100" s="62">
        <v>308597.34000000003</v>
      </c>
      <c r="U100" s="62"/>
      <c r="V100" s="62"/>
      <c r="W100" s="62">
        <v>84000</v>
      </c>
      <c r="X100" s="163">
        <f t="shared" si="58"/>
        <v>98.149335000000008</v>
      </c>
      <c r="Y100" s="62">
        <f t="shared" si="59"/>
        <v>392597.34</v>
      </c>
      <c r="Z100" s="21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F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  <c r="LQ100" s="23"/>
      <c r="LR100" s="23"/>
      <c r="LS100" s="23"/>
      <c r="LT100" s="23"/>
      <c r="LU100" s="23"/>
      <c r="LV100" s="23"/>
      <c r="LW100" s="23"/>
      <c r="LX100" s="23"/>
      <c r="LY100" s="23"/>
      <c r="LZ100" s="23"/>
      <c r="MA100" s="23"/>
      <c r="MB100" s="23"/>
      <c r="MC100" s="23"/>
      <c r="MD100" s="23"/>
      <c r="ME100" s="23"/>
      <c r="MF100" s="23"/>
      <c r="MG100" s="23"/>
      <c r="MH100" s="23"/>
      <c r="MI100" s="23"/>
      <c r="MJ100" s="23"/>
      <c r="MK100" s="23"/>
      <c r="ML100" s="23"/>
      <c r="MM100" s="23"/>
      <c r="MN100" s="23"/>
      <c r="MO100" s="23"/>
      <c r="MP100" s="23"/>
      <c r="MQ100" s="23"/>
      <c r="MR100" s="23"/>
      <c r="MS100" s="23"/>
      <c r="MT100" s="23"/>
      <c r="MU100" s="23"/>
      <c r="MV100" s="23"/>
      <c r="MW100" s="23"/>
      <c r="MX100" s="23"/>
      <c r="MY100" s="23"/>
      <c r="MZ100" s="23"/>
      <c r="NA100" s="23"/>
      <c r="NB100" s="23"/>
      <c r="NC100" s="23"/>
      <c r="ND100" s="23"/>
      <c r="NE100" s="23"/>
      <c r="NF100" s="23"/>
      <c r="NG100" s="23"/>
      <c r="NH100" s="23"/>
      <c r="NI100" s="23"/>
      <c r="NJ100" s="23"/>
      <c r="NK100" s="23"/>
      <c r="NL100" s="23"/>
      <c r="NM100" s="23"/>
      <c r="NN100" s="23"/>
      <c r="NO100" s="23"/>
      <c r="NP100" s="23"/>
      <c r="NQ100" s="23"/>
      <c r="NR100" s="23"/>
      <c r="NS100" s="23"/>
      <c r="NT100" s="23"/>
      <c r="NU100" s="23"/>
      <c r="NV100" s="23"/>
      <c r="NW100" s="23"/>
      <c r="NX100" s="23"/>
      <c r="NY100" s="23"/>
      <c r="NZ100" s="23"/>
      <c r="OA100" s="23"/>
      <c r="OB100" s="23"/>
      <c r="OC100" s="23"/>
      <c r="OD100" s="23"/>
      <c r="OE100" s="23"/>
      <c r="OF100" s="23"/>
      <c r="OG100" s="23"/>
      <c r="OH100" s="23"/>
      <c r="OI100" s="23"/>
      <c r="OJ100" s="23"/>
      <c r="OK100" s="23"/>
      <c r="OL100" s="23"/>
      <c r="OM100" s="23"/>
      <c r="ON100" s="23"/>
      <c r="OO100" s="23"/>
      <c r="OP100" s="23"/>
      <c r="OQ100" s="23"/>
      <c r="OR100" s="23"/>
      <c r="OS100" s="23"/>
      <c r="OT100" s="23"/>
      <c r="OU100" s="23"/>
      <c r="OV100" s="23"/>
      <c r="OW100" s="23"/>
      <c r="OX100" s="23"/>
      <c r="OY100" s="23"/>
      <c r="OZ100" s="23"/>
      <c r="PA100" s="23"/>
      <c r="PB100" s="23"/>
      <c r="PC100" s="23"/>
      <c r="PD100" s="23"/>
      <c r="PE100" s="23"/>
      <c r="PF100" s="23"/>
      <c r="PG100" s="23"/>
      <c r="PH100" s="23"/>
      <c r="PI100" s="23"/>
      <c r="PJ100" s="23"/>
      <c r="PK100" s="23"/>
      <c r="PL100" s="23"/>
      <c r="PM100" s="23"/>
      <c r="PN100" s="23"/>
      <c r="PO100" s="23"/>
      <c r="PP100" s="23"/>
      <c r="PQ100" s="23"/>
      <c r="PR100" s="23"/>
      <c r="PS100" s="23"/>
      <c r="PT100" s="23"/>
      <c r="PU100" s="23"/>
      <c r="PV100" s="23"/>
      <c r="PW100" s="23"/>
      <c r="PX100" s="23"/>
      <c r="PY100" s="23"/>
      <c r="PZ100" s="23"/>
      <c r="QA100" s="23"/>
      <c r="QB100" s="23"/>
      <c r="QC100" s="23"/>
      <c r="QD100" s="23"/>
      <c r="QE100" s="23"/>
      <c r="QF100" s="23"/>
      <c r="QG100" s="23"/>
      <c r="QH100" s="23"/>
      <c r="QI100" s="23"/>
      <c r="QJ100" s="23"/>
      <c r="QK100" s="23"/>
      <c r="QL100" s="23"/>
      <c r="QM100" s="23"/>
      <c r="QN100" s="23"/>
      <c r="QO100" s="23"/>
      <c r="QP100" s="23"/>
      <c r="QQ100" s="23"/>
      <c r="QR100" s="23"/>
      <c r="QS100" s="23"/>
      <c r="QT100" s="23"/>
      <c r="QU100" s="23"/>
      <c r="QV100" s="23"/>
      <c r="QW100" s="23"/>
      <c r="QX100" s="23"/>
      <c r="QY100" s="23"/>
      <c r="QZ100" s="23"/>
      <c r="RA100" s="23"/>
      <c r="RB100" s="23"/>
      <c r="RC100" s="23"/>
      <c r="RD100" s="23"/>
      <c r="RE100" s="23"/>
      <c r="RF100" s="23"/>
      <c r="RG100" s="23"/>
      <c r="RH100" s="23"/>
      <c r="RI100" s="23"/>
      <c r="RJ100" s="23"/>
      <c r="RK100" s="23"/>
      <c r="RL100" s="23"/>
      <c r="RM100" s="23"/>
      <c r="RN100" s="23"/>
      <c r="RO100" s="23"/>
      <c r="RP100" s="23"/>
      <c r="RQ100" s="23"/>
      <c r="RR100" s="23"/>
      <c r="RS100" s="23"/>
      <c r="RT100" s="23"/>
      <c r="RU100" s="23"/>
      <c r="RV100" s="23"/>
      <c r="RW100" s="23"/>
      <c r="RX100" s="23"/>
      <c r="RY100" s="23"/>
      <c r="RZ100" s="23"/>
      <c r="SA100" s="23"/>
      <c r="SB100" s="23"/>
      <c r="SC100" s="23"/>
      <c r="SD100" s="23"/>
      <c r="SE100" s="23"/>
      <c r="SF100" s="23"/>
      <c r="SG100" s="23"/>
      <c r="SH100" s="23"/>
      <c r="SI100" s="23"/>
      <c r="SJ100" s="23"/>
      <c r="SK100" s="23"/>
      <c r="SL100" s="23"/>
      <c r="SM100" s="23"/>
      <c r="SN100" s="23"/>
      <c r="SO100" s="23"/>
      <c r="SP100" s="23"/>
      <c r="SQ100" s="23"/>
      <c r="SR100" s="23"/>
      <c r="SS100" s="23"/>
      <c r="ST100" s="23"/>
      <c r="SU100" s="23"/>
      <c r="SV100" s="23"/>
      <c r="SW100" s="23"/>
      <c r="SX100" s="23"/>
      <c r="SY100" s="23"/>
      <c r="SZ100" s="23"/>
      <c r="TA100" s="23"/>
      <c r="TB100" s="23"/>
      <c r="TC100" s="23"/>
      <c r="TD100" s="23"/>
      <c r="TE100" s="23"/>
      <c r="TF100" s="23"/>
      <c r="TG100" s="23"/>
      <c r="TH100" s="23"/>
      <c r="TI100" s="23"/>
      <c r="TJ100" s="23"/>
      <c r="TK100" s="23"/>
      <c r="TL100" s="23"/>
      <c r="TM100" s="23"/>
      <c r="TN100" s="23"/>
      <c r="TO100" s="23"/>
      <c r="TP100" s="23"/>
      <c r="TQ100" s="23"/>
      <c r="TR100" s="23"/>
    </row>
    <row r="101" spans="1:538" s="20" customFormat="1" ht="46.5" customHeight="1" x14ac:dyDescent="0.25">
      <c r="A101" s="40" t="s">
        <v>487</v>
      </c>
      <c r="B101" s="41">
        <v>9310</v>
      </c>
      <c r="C101" s="40" t="s">
        <v>49</v>
      </c>
      <c r="D101" s="21" t="s">
        <v>492</v>
      </c>
      <c r="E101" s="62">
        <v>10138184</v>
      </c>
      <c r="F101" s="62"/>
      <c r="G101" s="62"/>
      <c r="H101" s="62">
        <v>5006894.1500000004</v>
      </c>
      <c r="I101" s="62"/>
      <c r="J101" s="62"/>
      <c r="K101" s="163">
        <f t="shared" si="57"/>
        <v>49.386499100825162</v>
      </c>
      <c r="L101" s="62">
        <f t="shared" si="56"/>
        <v>0</v>
      </c>
      <c r="M101" s="62"/>
      <c r="N101" s="62"/>
      <c r="O101" s="62"/>
      <c r="P101" s="62"/>
      <c r="Q101" s="62"/>
      <c r="R101" s="62">
        <f t="shared" si="60"/>
        <v>0</v>
      </c>
      <c r="S101" s="62"/>
      <c r="T101" s="62"/>
      <c r="U101" s="62"/>
      <c r="V101" s="62"/>
      <c r="W101" s="62"/>
      <c r="X101" s="163"/>
      <c r="Y101" s="62">
        <f t="shared" si="59"/>
        <v>5006894.1500000004</v>
      </c>
      <c r="Z101" s="21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  <c r="SQ101" s="23"/>
      <c r="SR101" s="23"/>
      <c r="SS101" s="23"/>
      <c r="ST101" s="23"/>
      <c r="SU101" s="23"/>
      <c r="SV101" s="23"/>
      <c r="SW101" s="23"/>
      <c r="SX101" s="23"/>
      <c r="SY101" s="23"/>
      <c r="SZ101" s="23"/>
      <c r="TA101" s="23"/>
      <c r="TB101" s="23"/>
      <c r="TC101" s="23"/>
      <c r="TD101" s="23"/>
      <c r="TE101" s="23"/>
      <c r="TF101" s="23"/>
      <c r="TG101" s="23"/>
      <c r="TH101" s="23"/>
      <c r="TI101" s="23"/>
      <c r="TJ101" s="23"/>
      <c r="TK101" s="23"/>
      <c r="TL101" s="23"/>
      <c r="TM101" s="23"/>
      <c r="TN101" s="23"/>
      <c r="TO101" s="23"/>
      <c r="TP101" s="23"/>
      <c r="TQ101" s="23"/>
      <c r="TR101" s="23"/>
    </row>
    <row r="102" spans="1:538" s="24" customFormat="1" ht="30" customHeight="1" x14ac:dyDescent="0.25">
      <c r="A102" s="123"/>
      <c r="B102" s="124"/>
      <c r="C102" s="124"/>
      <c r="D102" s="121" t="s">
        <v>435</v>
      </c>
      <c r="E102" s="122">
        <v>10138184</v>
      </c>
      <c r="F102" s="122"/>
      <c r="G102" s="122"/>
      <c r="H102" s="122"/>
      <c r="I102" s="122"/>
      <c r="J102" s="122"/>
      <c r="K102" s="164">
        <f t="shared" si="57"/>
        <v>0</v>
      </c>
      <c r="L102" s="122">
        <f t="shared" si="56"/>
        <v>0</v>
      </c>
      <c r="M102" s="122"/>
      <c r="N102" s="122"/>
      <c r="O102" s="122"/>
      <c r="P102" s="122"/>
      <c r="Q102" s="122"/>
      <c r="R102" s="122">
        <f t="shared" si="60"/>
        <v>0</v>
      </c>
      <c r="S102" s="122"/>
      <c r="T102" s="122"/>
      <c r="U102" s="122"/>
      <c r="V102" s="122"/>
      <c r="W102" s="122"/>
      <c r="X102" s="164"/>
      <c r="Y102" s="61">
        <f t="shared" si="59"/>
        <v>0</v>
      </c>
      <c r="Z102" s="21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  <c r="IU102" s="33"/>
      <c r="IV102" s="33"/>
      <c r="IW102" s="33"/>
      <c r="IX102" s="33"/>
      <c r="IY102" s="33"/>
      <c r="IZ102" s="33"/>
      <c r="JA102" s="33"/>
      <c r="JB102" s="33"/>
      <c r="JC102" s="33"/>
      <c r="JD102" s="33"/>
      <c r="JE102" s="33"/>
      <c r="JF102" s="33"/>
      <c r="JG102" s="33"/>
      <c r="JH102" s="33"/>
      <c r="JI102" s="33"/>
      <c r="JJ102" s="33"/>
      <c r="JK102" s="33"/>
      <c r="JL102" s="33"/>
      <c r="JM102" s="33"/>
      <c r="JN102" s="33"/>
      <c r="JO102" s="33"/>
      <c r="JP102" s="33"/>
      <c r="JQ102" s="33"/>
      <c r="JR102" s="33"/>
      <c r="JS102" s="33"/>
      <c r="JT102" s="33"/>
      <c r="JU102" s="33"/>
      <c r="JV102" s="33"/>
      <c r="JW102" s="33"/>
      <c r="JX102" s="33"/>
      <c r="JY102" s="33"/>
      <c r="JZ102" s="33"/>
      <c r="KA102" s="33"/>
      <c r="KB102" s="33"/>
      <c r="KC102" s="33"/>
      <c r="KD102" s="33"/>
      <c r="KE102" s="33"/>
      <c r="KF102" s="33"/>
      <c r="KG102" s="33"/>
      <c r="KH102" s="33"/>
      <c r="KI102" s="33"/>
      <c r="KJ102" s="33"/>
      <c r="KK102" s="33"/>
      <c r="KL102" s="33"/>
      <c r="KM102" s="33"/>
      <c r="KN102" s="33"/>
      <c r="KO102" s="33"/>
      <c r="KP102" s="33"/>
      <c r="KQ102" s="33"/>
      <c r="KR102" s="33"/>
      <c r="KS102" s="33"/>
      <c r="KT102" s="33"/>
      <c r="KU102" s="33"/>
      <c r="KV102" s="33"/>
      <c r="KW102" s="33"/>
      <c r="KX102" s="33"/>
      <c r="KY102" s="33"/>
      <c r="KZ102" s="33"/>
      <c r="LA102" s="33"/>
      <c r="LB102" s="33"/>
      <c r="LC102" s="33"/>
      <c r="LD102" s="33"/>
      <c r="LE102" s="33"/>
      <c r="LF102" s="33"/>
      <c r="LG102" s="33"/>
      <c r="LH102" s="33"/>
      <c r="LI102" s="33"/>
      <c r="LJ102" s="33"/>
      <c r="LK102" s="33"/>
      <c r="LL102" s="33"/>
      <c r="LM102" s="33"/>
      <c r="LN102" s="33"/>
      <c r="LO102" s="33"/>
      <c r="LP102" s="33"/>
      <c r="LQ102" s="33"/>
      <c r="LR102" s="33"/>
      <c r="LS102" s="33"/>
      <c r="LT102" s="33"/>
      <c r="LU102" s="33"/>
      <c r="LV102" s="33"/>
      <c r="LW102" s="33"/>
      <c r="LX102" s="33"/>
      <c r="LY102" s="33"/>
      <c r="LZ102" s="33"/>
      <c r="MA102" s="33"/>
      <c r="MB102" s="33"/>
      <c r="MC102" s="33"/>
      <c r="MD102" s="33"/>
      <c r="ME102" s="33"/>
      <c r="MF102" s="33"/>
      <c r="MG102" s="33"/>
      <c r="MH102" s="33"/>
      <c r="MI102" s="33"/>
      <c r="MJ102" s="33"/>
      <c r="MK102" s="33"/>
      <c r="ML102" s="33"/>
      <c r="MM102" s="33"/>
      <c r="MN102" s="33"/>
      <c r="MO102" s="33"/>
      <c r="MP102" s="33"/>
      <c r="MQ102" s="33"/>
      <c r="MR102" s="33"/>
      <c r="MS102" s="33"/>
      <c r="MT102" s="33"/>
      <c r="MU102" s="33"/>
      <c r="MV102" s="33"/>
      <c r="MW102" s="33"/>
      <c r="MX102" s="33"/>
      <c r="MY102" s="33"/>
      <c r="MZ102" s="33"/>
      <c r="NA102" s="33"/>
      <c r="NB102" s="33"/>
      <c r="NC102" s="33"/>
      <c r="ND102" s="33"/>
      <c r="NE102" s="33"/>
      <c r="NF102" s="33"/>
      <c r="NG102" s="33"/>
      <c r="NH102" s="33"/>
      <c r="NI102" s="33"/>
      <c r="NJ102" s="33"/>
      <c r="NK102" s="33"/>
      <c r="NL102" s="33"/>
      <c r="NM102" s="33"/>
      <c r="NN102" s="33"/>
      <c r="NO102" s="33"/>
      <c r="NP102" s="33"/>
      <c r="NQ102" s="33"/>
      <c r="NR102" s="33"/>
      <c r="NS102" s="33"/>
      <c r="NT102" s="33"/>
      <c r="NU102" s="33"/>
      <c r="NV102" s="33"/>
      <c r="NW102" s="33"/>
      <c r="NX102" s="33"/>
      <c r="NY102" s="33"/>
      <c r="NZ102" s="33"/>
      <c r="OA102" s="33"/>
      <c r="OB102" s="33"/>
      <c r="OC102" s="33"/>
      <c r="OD102" s="33"/>
      <c r="OE102" s="33"/>
      <c r="OF102" s="33"/>
      <c r="OG102" s="33"/>
      <c r="OH102" s="33"/>
      <c r="OI102" s="33"/>
      <c r="OJ102" s="33"/>
      <c r="OK102" s="33"/>
      <c r="OL102" s="33"/>
      <c r="OM102" s="33"/>
      <c r="ON102" s="33"/>
      <c r="OO102" s="33"/>
      <c r="OP102" s="33"/>
      <c r="OQ102" s="33"/>
      <c r="OR102" s="33"/>
      <c r="OS102" s="33"/>
      <c r="OT102" s="33"/>
      <c r="OU102" s="33"/>
      <c r="OV102" s="33"/>
      <c r="OW102" s="33"/>
      <c r="OX102" s="33"/>
      <c r="OY102" s="33"/>
      <c r="OZ102" s="33"/>
      <c r="PA102" s="33"/>
      <c r="PB102" s="33"/>
      <c r="PC102" s="33"/>
      <c r="PD102" s="33"/>
      <c r="PE102" s="33"/>
      <c r="PF102" s="33"/>
      <c r="PG102" s="33"/>
      <c r="PH102" s="33"/>
      <c r="PI102" s="33"/>
      <c r="PJ102" s="33"/>
      <c r="PK102" s="33"/>
      <c r="PL102" s="33"/>
      <c r="PM102" s="33"/>
      <c r="PN102" s="33"/>
      <c r="PO102" s="33"/>
      <c r="PP102" s="33"/>
      <c r="PQ102" s="33"/>
      <c r="PR102" s="33"/>
      <c r="PS102" s="33"/>
      <c r="PT102" s="33"/>
      <c r="PU102" s="33"/>
      <c r="PV102" s="33"/>
      <c r="PW102" s="33"/>
      <c r="PX102" s="33"/>
      <c r="PY102" s="33"/>
      <c r="PZ102" s="33"/>
      <c r="QA102" s="33"/>
      <c r="QB102" s="33"/>
      <c r="QC102" s="33"/>
      <c r="QD102" s="33"/>
      <c r="QE102" s="33"/>
      <c r="QF102" s="33"/>
      <c r="QG102" s="33"/>
      <c r="QH102" s="33"/>
      <c r="QI102" s="33"/>
      <c r="QJ102" s="33"/>
      <c r="QK102" s="33"/>
      <c r="QL102" s="33"/>
      <c r="QM102" s="33"/>
      <c r="QN102" s="33"/>
      <c r="QO102" s="33"/>
      <c r="QP102" s="33"/>
      <c r="QQ102" s="33"/>
      <c r="QR102" s="33"/>
      <c r="QS102" s="33"/>
      <c r="QT102" s="33"/>
      <c r="QU102" s="33"/>
      <c r="QV102" s="33"/>
      <c r="QW102" s="33"/>
      <c r="QX102" s="33"/>
      <c r="QY102" s="33"/>
      <c r="QZ102" s="33"/>
      <c r="RA102" s="33"/>
      <c r="RB102" s="33"/>
      <c r="RC102" s="33"/>
      <c r="RD102" s="33"/>
      <c r="RE102" s="33"/>
      <c r="RF102" s="33"/>
      <c r="RG102" s="33"/>
      <c r="RH102" s="33"/>
      <c r="RI102" s="33"/>
      <c r="RJ102" s="33"/>
      <c r="RK102" s="33"/>
      <c r="RL102" s="33"/>
      <c r="RM102" s="33"/>
      <c r="RN102" s="33"/>
      <c r="RO102" s="33"/>
      <c r="RP102" s="33"/>
      <c r="RQ102" s="33"/>
      <c r="RR102" s="33"/>
      <c r="RS102" s="33"/>
      <c r="RT102" s="33"/>
      <c r="RU102" s="33"/>
      <c r="RV102" s="33"/>
      <c r="RW102" s="33"/>
      <c r="RX102" s="33"/>
      <c r="RY102" s="33"/>
      <c r="RZ102" s="33"/>
      <c r="SA102" s="33"/>
      <c r="SB102" s="33"/>
      <c r="SC102" s="33"/>
      <c r="SD102" s="33"/>
      <c r="SE102" s="33"/>
      <c r="SF102" s="33"/>
      <c r="SG102" s="33"/>
      <c r="SH102" s="33"/>
      <c r="SI102" s="33"/>
      <c r="SJ102" s="33"/>
      <c r="SK102" s="33"/>
      <c r="SL102" s="33"/>
      <c r="SM102" s="33"/>
      <c r="SN102" s="33"/>
      <c r="SO102" s="33"/>
      <c r="SP102" s="33"/>
      <c r="SQ102" s="33"/>
      <c r="SR102" s="33"/>
      <c r="SS102" s="33"/>
      <c r="ST102" s="33"/>
      <c r="SU102" s="33"/>
      <c r="SV102" s="33"/>
      <c r="SW102" s="33"/>
      <c r="SX102" s="33"/>
      <c r="SY102" s="33"/>
      <c r="SZ102" s="33"/>
      <c r="TA102" s="33"/>
      <c r="TB102" s="33"/>
      <c r="TC102" s="33"/>
      <c r="TD102" s="33"/>
      <c r="TE102" s="33"/>
      <c r="TF102" s="33"/>
      <c r="TG102" s="33"/>
      <c r="TH102" s="33"/>
      <c r="TI102" s="33"/>
      <c r="TJ102" s="33"/>
      <c r="TK102" s="33"/>
      <c r="TL102" s="33"/>
      <c r="TM102" s="33"/>
      <c r="TN102" s="33"/>
      <c r="TO102" s="33"/>
      <c r="TP102" s="33"/>
      <c r="TQ102" s="33"/>
      <c r="TR102" s="33"/>
    </row>
    <row r="103" spans="1:538" s="20" customFormat="1" ht="27" customHeight="1" x14ac:dyDescent="0.25">
      <c r="A103" s="40" t="s">
        <v>486</v>
      </c>
      <c r="B103" s="41">
        <v>9770</v>
      </c>
      <c r="C103" s="40" t="s">
        <v>49</v>
      </c>
      <c r="D103" s="21" t="s">
        <v>390</v>
      </c>
      <c r="E103" s="62">
        <v>16074000</v>
      </c>
      <c r="F103" s="62"/>
      <c r="G103" s="62"/>
      <c r="H103" s="62">
        <v>16072561.390000001</v>
      </c>
      <c r="I103" s="62"/>
      <c r="J103" s="62"/>
      <c r="K103" s="163">
        <f t="shared" si="57"/>
        <v>99.991050080875951</v>
      </c>
      <c r="L103" s="62">
        <f t="shared" si="56"/>
        <v>332241</v>
      </c>
      <c r="M103" s="62">
        <v>332241</v>
      </c>
      <c r="N103" s="62"/>
      <c r="O103" s="62"/>
      <c r="P103" s="62"/>
      <c r="Q103" s="62">
        <v>332241</v>
      </c>
      <c r="R103" s="62">
        <f t="shared" si="60"/>
        <v>250280.88</v>
      </c>
      <c r="S103" s="62">
        <v>250280.88</v>
      </c>
      <c r="T103" s="62"/>
      <c r="U103" s="62"/>
      <c r="V103" s="62"/>
      <c r="W103" s="62">
        <v>250280.88</v>
      </c>
      <c r="X103" s="163">
        <f t="shared" si="58"/>
        <v>75.331124093654907</v>
      </c>
      <c r="Y103" s="62">
        <f t="shared" si="59"/>
        <v>16322842.270000001</v>
      </c>
      <c r="Z103" s="21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F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  <c r="LQ103" s="23"/>
      <c r="LR103" s="23"/>
      <c r="LS103" s="23"/>
      <c r="LT103" s="23"/>
      <c r="LU103" s="23"/>
      <c r="LV103" s="23"/>
      <c r="LW103" s="23"/>
      <c r="LX103" s="23"/>
      <c r="LY103" s="23"/>
      <c r="LZ103" s="23"/>
      <c r="MA103" s="23"/>
      <c r="MB103" s="23"/>
      <c r="MC103" s="23"/>
      <c r="MD103" s="23"/>
      <c r="ME103" s="23"/>
      <c r="MF103" s="23"/>
      <c r="MG103" s="23"/>
      <c r="MH103" s="23"/>
      <c r="MI103" s="23"/>
      <c r="MJ103" s="23"/>
      <c r="MK103" s="23"/>
      <c r="ML103" s="23"/>
      <c r="MM103" s="23"/>
      <c r="MN103" s="23"/>
      <c r="MO103" s="23"/>
      <c r="MP103" s="23"/>
      <c r="MQ103" s="23"/>
      <c r="MR103" s="23"/>
      <c r="MS103" s="23"/>
      <c r="MT103" s="23"/>
      <c r="MU103" s="23"/>
      <c r="MV103" s="23"/>
      <c r="MW103" s="23"/>
      <c r="MX103" s="23"/>
      <c r="MY103" s="23"/>
      <c r="MZ103" s="23"/>
      <c r="NA103" s="23"/>
      <c r="NB103" s="23"/>
      <c r="NC103" s="23"/>
      <c r="ND103" s="23"/>
      <c r="NE103" s="23"/>
      <c r="NF103" s="23"/>
      <c r="NG103" s="23"/>
      <c r="NH103" s="23"/>
      <c r="NI103" s="23"/>
      <c r="NJ103" s="23"/>
      <c r="NK103" s="23"/>
      <c r="NL103" s="23"/>
      <c r="NM103" s="23"/>
      <c r="NN103" s="23"/>
      <c r="NO103" s="23"/>
      <c r="NP103" s="23"/>
      <c r="NQ103" s="23"/>
      <c r="NR103" s="23"/>
      <c r="NS103" s="23"/>
      <c r="NT103" s="23"/>
      <c r="NU103" s="23"/>
      <c r="NV103" s="23"/>
      <c r="NW103" s="23"/>
      <c r="NX103" s="23"/>
      <c r="NY103" s="23"/>
      <c r="NZ103" s="23"/>
      <c r="OA103" s="23"/>
      <c r="OB103" s="23"/>
      <c r="OC103" s="23"/>
      <c r="OD103" s="23"/>
      <c r="OE103" s="23"/>
      <c r="OF103" s="23"/>
      <c r="OG103" s="23"/>
      <c r="OH103" s="23"/>
      <c r="OI103" s="23"/>
      <c r="OJ103" s="23"/>
      <c r="OK103" s="23"/>
      <c r="OL103" s="23"/>
      <c r="OM103" s="23"/>
      <c r="ON103" s="23"/>
      <c r="OO103" s="23"/>
      <c r="OP103" s="23"/>
      <c r="OQ103" s="23"/>
      <c r="OR103" s="23"/>
      <c r="OS103" s="23"/>
      <c r="OT103" s="23"/>
      <c r="OU103" s="23"/>
      <c r="OV103" s="23"/>
      <c r="OW103" s="23"/>
      <c r="OX103" s="23"/>
      <c r="OY103" s="23"/>
      <c r="OZ103" s="23"/>
      <c r="PA103" s="23"/>
      <c r="PB103" s="23"/>
      <c r="PC103" s="23"/>
      <c r="PD103" s="23"/>
      <c r="PE103" s="23"/>
      <c r="PF103" s="23"/>
      <c r="PG103" s="23"/>
      <c r="PH103" s="23"/>
      <c r="PI103" s="23"/>
      <c r="PJ103" s="23"/>
      <c r="PK103" s="23"/>
      <c r="PL103" s="23"/>
      <c r="PM103" s="23"/>
      <c r="PN103" s="23"/>
      <c r="PO103" s="23"/>
      <c r="PP103" s="23"/>
      <c r="PQ103" s="23"/>
      <c r="PR103" s="23"/>
      <c r="PS103" s="23"/>
      <c r="PT103" s="23"/>
      <c r="PU103" s="23"/>
      <c r="PV103" s="23"/>
      <c r="PW103" s="23"/>
      <c r="PX103" s="23"/>
      <c r="PY103" s="23"/>
      <c r="PZ103" s="23"/>
      <c r="QA103" s="23"/>
      <c r="QB103" s="23"/>
      <c r="QC103" s="23"/>
      <c r="QD103" s="23"/>
      <c r="QE103" s="23"/>
      <c r="QF103" s="23"/>
      <c r="QG103" s="23"/>
      <c r="QH103" s="23"/>
      <c r="QI103" s="23"/>
      <c r="QJ103" s="23"/>
      <c r="QK103" s="23"/>
      <c r="QL103" s="23"/>
      <c r="QM103" s="23"/>
      <c r="QN103" s="23"/>
      <c r="QO103" s="23"/>
      <c r="QP103" s="23"/>
      <c r="QQ103" s="23"/>
      <c r="QR103" s="23"/>
      <c r="QS103" s="23"/>
      <c r="QT103" s="23"/>
      <c r="QU103" s="23"/>
      <c r="QV103" s="23"/>
      <c r="QW103" s="23"/>
      <c r="QX103" s="23"/>
      <c r="QY103" s="23"/>
      <c r="QZ103" s="23"/>
      <c r="RA103" s="23"/>
      <c r="RB103" s="23"/>
      <c r="RC103" s="23"/>
      <c r="RD103" s="23"/>
      <c r="RE103" s="23"/>
      <c r="RF103" s="23"/>
      <c r="RG103" s="23"/>
      <c r="RH103" s="23"/>
      <c r="RI103" s="23"/>
      <c r="RJ103" s="23"/>
      <c r="RK103" s="23"/>
      <c r="RL103" s="23"/>
      <c r="RM103" s="23"/>
      <c r="RN103" s="23"/>
      <c r="RO103" s="23"/>
      <c r="RP103" s="23"/>
      <c r="RQ103" s="23"/>
      <c r="RR103" s="23"/>
      <c r="RS103" s="23"/>
      <c r="RT103" s="23"/>
      <c r="RU103" s="23"/>
      <c r="RV103" s="23"/>
      <c r="RW103" s="23"/>
      <c r="RX103" s="23"/>
      <c r="RY103" s="23"/>
      <c r="RZ103" s="23"/>
      <c r="SA103" s="23"/>
      <c r="SB103" s="23"/>
      <c r="SC103" s="23"/>
      <c r="SD103" s="23"/>
      <c r="SE103" s="23"/>
      <c r="SF103" s="23"/>
      <c r="SG103" s="23"/>
      <c r="SH103" s="23"/>
      <c r="SI103" s="23"/>
      <c r="SJ103" s="23"/>
      <c r="SK103" s="23"/>
      <c r="SL103" s="23"/>
      <c r="SM103" s="23"/>
      <c r="SN103" s="23"/>
      <c r="SO103" s="23"/>
      <c r="SP103" s="23"/>
      <c r="SQ103" s="23"/>
      <c r="SR103" s="23"/>
      <c r="SS103" s="23"/>
      <c r="ST103" s="23"/>
      <c r="SU103" s="23"/>
      <c r="SV103" s="23"/>
      <c r="SW103" s="23"/>
      <c r="SX103" s="23"/>
      <c r="SY103" s="23"/>
      <c r="SZ103" s="23"/>
      <c r="TA103" s="23"/>
      <c r="TB103" s="23"/>
      <c r="TC103" s="23"/>
      <c r="TD103" s="23"/>
      <c r="TE103" s="23"/>
      <c r="TF103" s="23"/>
      <c r="TG103" s="23"/>
      <c r="TH103" s="23"/>
      <c r="TI103" s="23"/>
      <c r="TJ103" s="23"/>
      <c r="TK103" s="23"/>
      <c r="TL103" s="23"/>
      <c r="TM103" s="23"/>
      <c r="TN103" s="23"/>
      <c r="TO103" s="23"/>
      <c r="TP103" s="23"/>
      <c r="TQ103" s="23"/>
      <c r="TR103" s="23"/>
    </row>
    <row r="104" spans="1:538" s="20" customFormat="1" ht="46.5" customHeight="1" x14ac:dyDescent="0.25">
      <c r="A104" s="40" t="s">
        <v>406</v>
      </c>
      <c r="B104" s="41">
        <v>9800</v>
      </c>
      <c r="C104" s="42" t="s">
        <v>49</v>
      </c>
      <c r="D104" s="91" t="s">
        <v>407</v>
      </c>
      <c r="E104" s="62">
        <v>84885</v>
      </c>
      <c r="F104" s="62"/>
      <c r="G104" s="62"/>
      <c r="H104" s="62">
        <v>34133.050000000003</v>
      </c>
      <c r="I104" s="62"/>
      <c r="J104" s="62"/>
      <c r="K104" s="163">
        <f t="shared" si="57"/>
        <v>40.210932438004363</v>
      </c>
      <c r="L104" s="62">
        <f t="shared" si="56"/>
        <v>0</v>
      </c>
      <c r="M104" s="62"/>
      <c r="N104" s="62"/>
      <c r="O104" s="62"/>
      <c r="P104" s="62"/>
      <c r="Q104" s="62"/>
      <c r="R104" s="62">
        <f t="shared" si="60"/>
        <v>0</v>
      </c>
      <c r="S104" s="62"/>
      <c r="T104" s="62"/>
      <c r="U104" s="62"/>
      <c r="V104" s="62"/>
      <c r="W104" s="62"/>
      <c r="X104" s="163"/>
      <c r="Y104" s="62">
        <f t="shared" si="59"/>
        <v>34133.050000000003</v>
      </c>
      <c r="Z104" s="21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N104" s="23"/>
      <c r="MO104" s="23"/>
      <c r="MP104" s="23"/>
      <c r="MQ104" s="23"/>
      <c r="MR104" s="23"/>
      <c r="MS104" s="23"/>
      <c r="MT104" s="23"/>
      <c r="MU104" s="23"/>
      <c r="MV104" s="23"/>
      <c r="MW104" s="23"/>
      <c r="MX104" s="23"/>
      <c r="MY104" s="23"/>
      <c r="MZ104" s="23"/>
      <c r="NA104" s="23"/>
      <c r="NB104" s="23"/>
      <c r="NC104" s="23"/>
      <c r="ND104" s="23"/>
      <c r="NE104" s="23"/>
      <c r="NF104" s="23"/>
      <c r="NG104" s="23"/>
      <c r="NH104" s="23"/>
      <c r="NI104" s="23"/>
      <c r="NJ104" s="23"/>
      <c r="NK104" s="23"/>
      <c r="NL104" s="23"/>
      <c r="NM104" s="23"/>
      <c r="NN104" s="23"/>
      <c r="NO104" s="23"/>
      <c r="NP104" s="23"/>
      <c r="NQ104" s="23"/>
      <c r="NR104" s="23"/>
      <c r="NS104" s="23"/>
      <c r="NT104" s="23"/>
      <c r="NU104" s="23"/>
      <c r="NV104" s="23"/>
      <c r="NW104" s="23"/>
      <c r="NX104" s="23"/>
      <c r="NY104" s="23"/>
      <c r="NZ104" s="23"/>
      <c r="OA104" s="23"/>
      <c r="OB104" s="23"/>
      <c r="OC104" s="23"/>
      <c r="OD104" s="23"/>
      <c r="OE104" s="23"/>
      <c r="OF104" s="23"/>
      <c r="OG104" s="23"/>
      <c r="OH104" s="23"/>
      <c r="OI104" s="23"/>
      <c r="OJ104" s="23"/>
      <c r="OK104" s="23"/>
      <c r="OL104" s="23"/>
      <c r="OM104" s="23"/>
      <c r="ON104" s="23"/>
      <c r="OO104" s="23"/>
      <c r="OP104" s="23"/>
      <c r="OQ104" s="23"/>
      <c r="OR104" s="23"/>
      <c r="OS104" s="23"/>
      <c r="OT104" s="23"/>
      <c r="OU104" s="23"/>
      <c r="OV104" s="23"/>
      <c r="OW104" s="23"/>
      <c r="OX104" s="23"/>
      <c r="OY104" s="23"/>
      <c r="OZ104" s="23"/>
      <c r="PA104" s="23"/>
      <c r="PB104" s="23"/>
      <c r="PC104" s="23"/>
      <c r="PD104" s="23"/>
      <c r="PE104" s="23"/>
      <c r="PF104" s="23"/>
      <c r="PG104" s="23"/>
      <c r="PH104" s="23"/>
      <c r="PI104" s="23"/>
      <c r="PJ104" s="23"/>
      <c r="PK104" s="23"/>
      <c r="PL104" s="23"/>
      <c r="PM104" s="23"/>
      <c r="PN104" s="23"/>
      <c r="PO104" s="23"/>
      <c r="PP104" s="23"/>
      <c r="PQ104" s="23"/>
      <c r="PR104" s="23"/>
      <c r="PS104" s="23"/>
      <c r="PT104" s="23"/>
      <c r="PU104" s="23"/>
      <c r="PV104" s="23"/>
      <c r="PW104" s="23"/>
      <c r="PX104" s="23"/>
      <c r="PY104" s="23"/>
      <c r="PZ104" s="23"/>
      <c r="QA104" s="23"/>
      <c r="QB104" s="23"/>
      <c r="QC104" s="23"/>
      <c r="QD104" s="23"/>
      <c r="QE104" s="23"/>
      <c r="QF104" s="23"/>
      <c r="QG104" s="23"/>
      <c r="QH104" s="23"/>
      <c r="QI104" s="23"/>
      <c r="QJ104" s="23"/>
      <c r="QK104" s="23"/>
      <c r="QL104" s="23"/>
      <c r="QM104" s="23"/>
      <c r="QN104" s="23"/>
      <c r="QO104" s="23"/>
      <c r="QP104" s="23"/>
      <c r="QQ104" s="23"/>
      <c r="QR104" s="23"/>
      <c r="QS104" s="23"/>
      <c r="QT104" s="23"/>
      <c r="QU104" s="23"/>
      <c r="QV104" s="23"/>
      <c r="QW104" s="23"/>
      <c r="QX104" s="23"/>
      <c r="QY104" s="23"/>
      <c r="QZ104" s="23"/>
      <c r="RA104" s="23"/>
      <c r="RB104" s="23"/>
      <c r="RC104" s="23"/>
      <c r="RD104" s="23"/>
      <c r="RE104" s="23"/>
      <c r="RF104" s="23"/>
      <c r="RG104" s="23"/>
      <c r="RH104" s="23"/>
      <c r="RI104" s="23"/>
      <c r="RJ104" s="23"/>
      <c r="RK104" s="23"/>
      <c r="RL104" s="23"/>
      <c r="RM104" s="23"/>
      <c r="RN104" s="23"/>
      <c r="RO104" s="23"/>
      <c r="RP104" s="23"/>
      <c r="RQ104" s="23"/>
      <c r="RR104" s="23"/>
      <c r="RS104" s="23"/>
      <c r="RT104" s="23"/>
      <c r="RU104" s="23"/>
      <c r="RV104" s="23"/>
      <c r="RW104" s="23"/>
      <c r="RX104" s="23"/>
      <c r="RY104" s="23"/>
      <c r="RZ104" s="23"/>
      <c r="SA104" s="23"/>
      <c r="SB104" s="23"/>
      <c r="SC104" s="23"/>
      <c r="SD104" s="23"/>
      <c r="SE104" s="23"/>
      <c r="SF104" s="23"/>
      <c r="SG104" s="23"/>
      <c r="SH104" s="23"/>
      <c r="SI104" s="23"/>
      <c r="SJ104" s="23"/>
      <c r="SK104" s="23"/>
      <c r="SL104" s="23"/>
      <c r="SM104" s="23"/>
      <c r="SN104" s="23"/>
      <c r="SO104" s="23"/>
      <c r="SP104" s="23"/>
      <c r="SQ104" s="23"/>
      <c r="SR104" s="23"/>
      <c r="SS104" s="23"/>
      <c r="ST104" s="23"/>
      <c r="SU104" s="23"/>
      <c r="SV104" s="23"/>
      <c r="SW104" s="23"/>
      <c r="SX104" s="23"/>
      <c r="SY104" s="23"/>
      <c r="SZ104" s="23"/>
      <c r="TA104" s="23"/>
      <c r="TB104" s="23"/>
      <c r="TC104" s="23"/>
      <c r="TD104" s="23"/>
      <c r="TE104" s="23"/>
      <c r="TF104" s="23"/>
      <c r="TG104" s="23"/>
      <c r="TH104" s="23"/>
      <c r="TI104" s="23"/>
      <c r="TJ104" s="23"/>
      <c r="TK104" s="23"/>
      <c r="TL104" s="23"/>
      <c r="TM104" s="23"/>
      <c r="TN104" s="23"/>
      <c r="TO104" s="23"/>
      <c r="TP104" s="23"/>
      <c r="TQ104" s="23"/>
      <c r="TR104" s="23"/>
    </row>
    <row r="105" spans="1:538" s="28" customFormat="1" ht="21" customHeight="1" x14ac:dyDescent="0.2">
      <c r="A105" s="157" t="s">
        <v>186</v>
      </c>
      <c r="B105" s="65"/>
      <c r="C105" s="65"/>
      <c r="D105" s="27" t="s">
        <v>30</v>
      </c>
      <c r="E105" s="59">
        <f>E106</f>
        <v>190488060.61000001</v>
      </c>
      <c r="F105" s="59">
        <f t="shared" ref="F105:W105" si="61">F106</f>
        <v>3458600</v>
      </c>
      <c r="G105" s="59">
        <f t="shared" si="61"/>
        <v>87413</v>
      </c>
      <c r="H105" s="59">
        <f t="shared" si="61"/>
        <v>181975522.40999997</v>
      </c>
      <c r="I105" s="59">
        <f t="shared" si="61"/>
        <v>3405362.34</v>
      </c>
      <c r="J105" s="59">
        <f t="shared" si="61"/>
        <v>60558.62</v>
      </c>
      <c r="K105" s="160">
        <f t="shared" si="57"/>
        <v>95.531195932836766</v>
      </c>
      <c r="L105" s="59">
        <f t="shared" si="61"/>
        <v>124114436</v>
      </c>
      <c r="M105" s="59">
        <f t="shared" si="61"/>
        <v>123229436</v>
      </c>
      <c r="N105" s="59">
        <f t="shared" si="61"/>
        <v>0</v>
      </c>
      <c r="O105" s="59">
        <f t="shared" si="61"/>
        <v>0</v>
      </c>
      <c r="P105" s="59">
        <f t="shared" si="61"/>
        <v>0</v>
      </c>
      <c r="Q105" s="59">
        <f t="shared" si="61"/>
        <v>124114436</v>
      </c>
      <c r="R105" s="59">
        <f t="shared" si="61"/>
        <v>116707352.81</v>
      </c>
      <c r="S105" s="59">
        <f t="shared" si="61"/>
        <v>115084615.56</v>
      </c>
      <c r="T105" s="59">
        <f t="shared" si="61"/>
        <v>1139906.47</v>
      </c>
      <c r="U105" s="59">
        <f t="shared" si="61"/>
        <v>0</v>
      </c>
      <c r="V105" s="59">
        <f t="shared" si="61"/>
        <v>0</v>
      </c>
      <c r="W105" s="59">
        <f t="shared" si="61"/>
        <v>115567446.34</v>
      </c>
      <c r="X105" s="160">
        <f t="shared" si="58"/>
        <v>94.032053459115744</v>
      </c>
      <c r="Y105" s="59">
        <f t="shared" si="59"/>
        <v>298682875.21999997</v>
      </c>
      <c r="Z105" s="213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  <c r="IK105" s="35"/>
      <c r="IL105" s="35"/>
      <c r="IM105" s="35"/>
      <c r="IN105" s="35"/>
      <c r="IO105" s="35"/>
      <c r="IP105" s="35"/>
      <c r="IQ105" s="35"/>
      <c r="IR105" s="35"/>
      <c r="IS105" s="35"/>
      <c r="IT105" s="35"/>
      <c r="IU105" s="35"/>
      <c r="IV105" s="35"/>
      <c r="IW105" s="35"/>
      <c r="IX105" s="35"/>
      <c r="IY105" s="35"/>
      <c r="IZ105" s="35"/>
      <c r="JA105" s="35"/>
      <c r="JB105" s="35"/>
      <c r="JC105" s="35"/>
      <c r="JD105" s="35"/>
      <c r="JE105" s="35"/>
      <c r="JF105" s="35"/>
      <c r="JG105" s="35"/>
      <c r="JH105" s="35"/>
      <c r="JI105" s="35"/>
      <c r="JJ105" s="35"/>
      <c r="JK105" s="35"/>
      <c r="JL105" s="35"/>
      <c r="JM105" s="35"/>
      <c r="JN105" s="35"/>
      <c r="JO105" s="35"/>
      <c r="JP105" s="35"/>
      <c r="JQ105" s="35"/>
      <c r="JR105" s="35"/>
      <c r="JS105" s="35"/>
      <c r="JT105" s="35"/>
      <c r="JU105" s="35"/>
      <c r="JV105" s="35"/>
      <c r="JW105" s="35"/>
      <c r="JX105" s="35"/>
      <c r="JY105" s="35"/>
      <c r="JZ105" s="35"/>
      <c r="KA105" s="35"/>
      <c r="KB105" s="35"/>
      <c r="KC105" s="35"/>
      <c r="KD105" s="35"/>
      <c r="KE105" s="35"/>
      <c r="KF105" s="35"/>
      <c r="KG105" s="35"/>
      <c r="KH105" s="35"/>
      <c r="KI105" s="35"/>
      <c r="KJ105" s="35"/>
      <c r="KK105" s="35"/>
      <c r="KL105" s="35"/>
      <c r="KM105" s="35"/>
      <c r="KN105" s="35"/>
      <c r="KO105" s="35"/>
      <c r="KP105" s="35"/>
      <c r="KQ105" s="35"/>
      <c r="KR105" s="35"/>
      <c r="KS105" s="35"/>
      <c r="KT105" s="35"/>
      <c r="KU105" s="35"/>
      <c r="KV105" s="35"/>
      <c r="KW105" s="35"/>
      <c r="KX105" s="35"/>
      <c r="KY105" s="35"/>
      <c r="KZ105" s="35"/>
      <c r="LA105" s="35"/>
      <c r="LB105" s="35"/>
      <c r="LC105" s="35"/>
      <c r="LD105" s="35"/>
      <c r="LE105" s="35"/>
      <c r="LF105" s="35"/>
      <c r="LG105" s="35"/>
      <c r="LH105" s="35"/>
      <c r="LI105" s="35"/>
      <c r="LJ105" s="35"/>
      <c r="LK105" s="35"/>
      <c r="LL105" s="35"/>
      <c r="LM105" s="35"/>
      <c r="LN105" s="35"/>
      <c r="LO105" s="35"/>
      <c r="LP105" s="35"/>
      <c r="LQ105" s="35"/>
      <c r="LR105" s="35"/>
      <c r="LS105" s="35"/>
      <c r="LT105" s="35"/>
      <c r="LU105" s="35"/>
      <c r="LV105" s="35"/>
      <c r="LW105" s="35"/>
      <c r="LX105" s="35"/>
      <c r="LY105" s="35"/>
      <c r="LZ105" s="35"/>
      <c r="MA105" s="35"/>
      <c r="MB105" s="35"/>
      <c r="MC105" s="35"/>
      <c r="MD105" s="35"/>
      <c r="ME105" s="35"/>
      <c r="MF105" s="35"/>
      <c r="MG105" s="35"/>
      <c r="MH105" s="35"/>
      <c r="MI105" s="35"/>
      <c r="MJ105" s="35"/>
      <c r="MK105" s="35"/>
      <c r="ML105" s="35"/>
      <c r="MM105" s="35"/>
      <c r="MN105" s="35"/>
      <c r="MO105" s="35"/>
      <c r="MP105" s="35"/>
      <c r="MQ105" s="35"/>
      <c r="MR105" s="35"/>
      <c r="MS105" s="35"/>
      <c r="MT105" s="35"/>
      <c r="MU105" s="35"/>
      <c r="MV105" s="35"/>
      <c r="MW105" s="35"/>
      <c r="MX105" s="35"/>
      <c r="MY105" s="35"/>
      <c r="MZ105" s="35"/>
      <c r="NA105" s="35"/>
      <c r="NB105" s="35"/>
      <c r="NC105" s="35"/>
      <c r="ND105" s="35"/>
      <c r="NE105" s="35"/>
      <c r="NF105" s="35"/>
      <c r="NG105" s="35"/>
      <c r="NH105" s="35"/>
      <c r="NI105" s="35"/>
      <c r="NJ105" s="35"/>
      <c r="NK105" s="35"/>
      <c r="NL105" s="35"/>
      <c r="NM105" s="35"/>
      <c r="NN105" s="35"/>
      <c r="NO105" s="35"/>
      <c r="NP105" s="35"/>
      <c r="NQ105" s="35"/>
      <c r="NR105" s="35"/>
      <c r="NS105" s="35"/>
      <c r="NT105" s="35"/>
      <c r="NU105" s="35"/>
      <c r="NV105" s="35"/>
      <c r="NW105" s="35"/>
      <c r="NX105" s="35"/>
      <c r="NY105" s="35"/>
      <c r="NZ105" s="35"/>
      <c r="OA105" s="35"/>
      <c r="OB105" s="35"/>
      <c r="OC105" s="35"/>
      <c r="OD105" s="35"/>
      <c r="OE105" s="35"/>
      <c r="OF105" s="35"/>
      <c r="OG105" s="35"/>
      <c r="OH105" s="35"/>
      <c r="OI105" s="35"/>
      <c r="OJ105" s="35"/>
      <c r="OK105" s="35"/>
      <c r="OL105" s="35"/>
      <c r="OM105" s="35"/>
      <c r="ON105" s="35"/>
      <c r="OO105" s="35"/>
      <c r="OP105" s="35"/>
      <c r="OQ105" s="35"/>
      <c r="OR105" s="35"/>
      <c r="OS105" s="35"/>
      <c r="OT105" s="35"/>
      <c r="OU105" s="35"/>
      <c r="OV105" s="35"/>
      <c r="OW105" s="35"/>
      <c r="OX105" s="35"/>
      <c r="OY105" s="35"/>
      <c r="OZ105" s="35"/>
      <c r="PA105" s="35"/>
      <c r="PB105" s="35"/>
      <c r="PC105" s="35"/>
      <c r="PD105" s="35"/>
      <c r="PE105" s="35"/>
      <c r="PF105" s="35"/>
      <c r="PG105" s="35"/>
      <c r="PH105" s="35"/>
      <c r="PI105" s="35"/>
      <c r="PJ105" s="35"/>
      <c r="PK105" s="35"/>
      <c r="PL105" s="35"/>
      <c r="PM105" s="35"/>
      <c r="PN105" s="35"/>
      <c r="PO105" s="35"/>
      <c r="PP105" s="35"/>
      <c r="PQ105" s="35"/>
      <c r="PR105" s="35"/>
      <c r="PS105" s="35"/>
      <c r="PT105" s="35"/>
      <c r="PU105" s="35"/>
      <c r="PV105" s="35"/>
      <c r="PW105" s="35"/>
      <c r="PX105" s="35"/>
      <c r="PY105" s="35"/>
      <c r="PZ105" s="35"/>
      <c r="QA105" s="35"/>
      <c r="QB105" s="35"/>
      <c r="QC105" s="35"/>
      <c r="QD105" s="35"/>
      <c r="QE105" s="35"/>
      <c r="QF105" s="35"/>
      <c r="QG105" s="35"/>
      <c r="QH105" s="35"/>
      <c r="QI105" s="35"/>
      <c r="QJ105" s="35"/>
      <c r="QK105" s="35"/>
      <c r="QL105" s="35"/>
      <c r="QM105" s="35"/>
      <c r="QN105" s="35"/>
      <c r="QO105" s="35"/>
      <c r="QP105" s="35"/>
      <c r="QQ105" s="35"/>
      <c r="QR105" s="35"/>
      <c r="QS105" s="35"/>
      <c r="QT105" s="35"/>
      <c r="QU105" s="35"/>
      <c r="QV105" s="35"/>
      <c r="QW105" s="35"/>
      <c r="QX105" s="35"/>
      <c r="QY105" s="35"/>
      <c r="QZ105" s="35"/>
      <c r="RA105" s="35"/>
      <c r="RB105" s="35"/>
      <c r="RC105" s="35"/>
      <c r="RD105" s="35"/>
      <c r="RE105" s="35"/>
      <c r="RF105" s="35"/>
      <c r="RG105" s="35"/>
      <c r="RH105" s="35"/>
      <c r="RI105" s="35"/>
      <c r="RJ105" s="35"/>
      <c r="RK105" s="35"/>
      <c r="RL105" s="35"/>
      <c r="RM105" s="35"/>
      <c r="RN105" s="35"/>
      <c r="RO105" s="35"/>
      <c r="RP105" s="35"/>
      <c r="RQ105" s="35"/>
      <c r="RR105" s="35"/>
      <c r="RS105" s="35"/>
      <c r="RT105" s="35"/>
      <c r="RU105" s="35"/>
      <c r="RV105" s="35"/>
      <c r="RW105" s="35"/>
      <c r="RX105" s="35"/>
      <c r="RY105" s="35"/>
      <c r="RZ105" s="35"/>
      <c r="SA105" s="35"/>
      <c r="SB105" s="35"/>
      <c r="SC105" s="35"/>
      <c r="SD105" s="35"/>
      <c r="SE105" s="35"/>
      <c r="SF105" s="35"/>
      <c r="SG105" s="35"/>
      <c r="SH105" s="35"/>
      <c r="SI105" s="35"/>
      <c r="SJ105" s="35"/>
      <c r="SK105" s="35"/>
      <c r="SL105" s="35"/>
      <c r="SM105" s="35"/>
      <c r="SN105" s="35"/>
      <c r="SO105" s="35"/>
      <c r="SP105" s="35"/>
      <c r="SQ105" s="35"/>
      <c r="SR105" s="35"/>
      <c r="SS105" s="35"/>
      <c r="ST105" s="35"/>
      <c r="SU105" s="35"/>
      <c r="SV105" s="35"/>
      <c r="SW105" s="35"/>
      <c r="SX105" s="35"/>
      <c r="SY105" s="35"/>
      <c r="SZ105" s="35"/>
      <c r="TA105" s="35"/>
      <c r="TB105" s="35"/>
      <c r="TC105" s="35"/>
      <c r="TD105" s="35"/>
      <c r="TE105" s="35"/>
      <c r="TF105" s="35"/>
      <c r="TG105" s="35"/>
      <c r="TH105" s="35"/>
      <c r="TI105" s="35"/>
      <c r="TJ105" s="35"/>
      <c r="TK105" s="35"/>
      <c r="TL105" s="35"/>
      <c r="TM105" s="35"/>
      <c r="TN105" s="35"/>
      <c r="TO105" s="35"/>
      <c r="TP105" s="35"/>
      <c r="TQ105" s="35"/>
      <c r="TR105" s="35"/>
    </row>
    <row r="106" spans="1:538" s="37" customFormat="1" ht="30.75" customHeight="1" x14ac:dyDescent="0.25">
      <c r="A106" s="67" t="s">
        <v>187</v>
      </c>
      <c r="B106" s="66"/>
      <c r="C106" s="66"/>
      <c r="D106" s="30" t="s">
        <v>444</v>
      </c>
      <c r="E106" s="61">
        <f>E113+E114+E119+E121+E123+E125+E128+E129+E130+E131+E132+E134+E136+E137+E118</f>
        <v>190488060.61000001</v>
      </c>
      <c r="F106" s="61">
        <f t="shared" ref="F106:Q106" si="62">F113+F114+F119+F121+F123+F125+F128+F129+F130+F131+F132+F134+F136+F137+F118</f>
        <v>3458600</v>
      </c>
      <c r="G106" s="61">
        <f t="shared" si="62"/>
        <v>87413</v>
      </c>
      <c r="H106" s="61">
        <f t="shared" ref="H106:J106" si="63">H113+H114+H119+H121+H123+H125+H128+H129+H130+H131+H132+H134+H136+H137+H118</f>
        <v>181975522.40999997</v>
      </c>
      <c r="I106" s="61">
        <f t="shared" si="63"/>
        <v>3405362.34</v>
      </c>
      <c r="J106" s="61">
        <f t="shared" si="63"/>
        <v>60558.62</v>
      </c>
      <c r="K106" s="162">
        <f t="shared" si="57"/>
        <v>95.531195932836766</v>
      </c>
      <c r="L106" s="61">
        <f t="shared" si="62"/>
        <v>124114436</v>
      </c>
      <c r="M106" s="61">
        <f t="shared" si="62"/>
        <v>123229436</v>
      </c>
      <c r="N106" s="61">
        <f t="shared" si="62"/>
        <v>0</v>
      </c>
      <c r="O106" s="61">
        <f t="shared" si="62"/>
        <v>0</v>
      </c>
      <c r="P106" s="61">
        <f t="shared" si="62"/>
        <v>0</v>
      </c>
      <c r="Q106" s="61">
        <f t="shared" si="62"/>
        <v>124114436</v>
      </c>
      <c r="R106" s="61">
        <f>R113+R114+R119+R121+R123+R125+R128+R129+R130+R131+R132+R134+R136+R137+R118</f>
        <v>116707352.81</v>
      </c>
      <c r="S106" s="61">
        <f t="shared" ref="S106:W106" si="64">S113+S114+S119+S121+S123+S125+S128+S129+S130+S131+S132+S134+S136+S137+S118</f>
        <v>115084615.56</v>
      </c>
      <c r="T106" s="61">
        <f t="shared" si="64"/>
        <v>1139906.47</v>
      </c>
      <c r="U106" s="61">
        <f t="shared" si="64"/>
        <v>0</v>
      </c>
      <c r="V106" s="61">
        <f t="shared" si="64"/>
        <v>0</v>
      </c>
      <c r="W106" s="61">
        <f t="shared" si="64"/>
        <v>115567446.34</v>
      </c>
      <c r="X106" s="162">
        <f t="shared" si="58"/>
        <v>94.032053459115744</v>
      </c>
      <c r="Y106" s="61">
        <f t="shared" si="59"/>
        <v>298682875.21999997</v>
      </c>
      <c r="Z106" s="213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  <c r="IL106" s="36"/>
      <c r="IM106" s="36"/>
      <c r="IN106" s="36"/>
      <c r="IO106" s="36"/>
      <c r="IP106" s="36"/>
      <c r="IQ106" s="36"/>
      <c r="IR106" s="36"/>
      <c r="IS106" s="36"/>
      <c r="IT106" s="36"/>
      <c r="IU106" s="36"/>
      <c r="IV106" s="36"/>
      <c r="IW106" s="36"/>
      <c r="IX106" s="36"/>
      <c r="IY106" s="36"/>
      <c r="IZ106" s="36"/>
      <c r="JA106" s="36"/>
      <c r="JB106" s="36"/>
      <c r="JC106" s="36"/>
      <c r="JD106" s="36"/>
      <c r="JE106" s="36"/>
      <c r="JF106" s="36"/>
      <c r="JG106" s="36"/>
      <c r="JH106" s="36"/>
      <c r="JI106" s="36"/>
      <c r="JJ106" s="36"/>
      <c r="JK106" s="36"/>
      <c r="JL106" s="36"/>
      <c r="JM106" s="36"/>
      <c r="JN106" s="36"/>
      <c r="JO106" s="36"/>
      <c r="JP106" s="36"/>
      <c r="JQ106" s="36"/>
      <c r="JR106" s="36"/>
      <c r="JS106" s="36"/>
      <c r="JT106" s="36"/>
      <c r="JU106" s="36"/>
      <c r="JV106" s="36"/>
      <c r="JW106" s="36"/>
      <c r="JX106" s="36"/>
      <c r="JY106" s="36"/>
      <c r="JZ106" s="36"/>
      <c r="KA106" s="36"/>
      <c r="KB106" s="36"/>
      <c r="KC106" s="36"/>
      <c r="KD106" s="36"/>
      <c r="KE106" s="36"/>
      <c r="KF106" s="36"/>
      <c r="KG106" s="36"/>
      <c r="KH106" s="36"/>
      <c r="KI106" s="36"/>
      <c r="KJ106" s="36"/>
      <c r="KK106" s="36"/>
      <c r="KL106" s="36"/>
      <c r="KM106" s="36"/>
      <c r="KN106" s="36"/>
      <c r="KO106" s="36"/>
      <c r="KP106" s="36"/>
      <c r="KQ106" s="36"/>
      <c r="KR106" s="36"/>
      <c r="KS106" s="36"/>
      <c r="KT106" s="36"/>
      <c r="KU106" s="36"/>
      <c r="KV106" s="36"/>
      <c r="KW106" s="36"/>
      <c r="KX106" s="36"/>
      <c r="KY106" s="36"/>
      <c r="KZ106" s="36"/>
      <c r="LA106" s="36"/>
      <c r="LB106" s="36"/>
      <c r="LC106" s="36"/>
      <c r="LD106" s="36"/>
      <c r="LE106" s="36"/>
      <c r="LF106" s="36"/>
      <c r="LG106" s="36"/>
      <c r="LH106" s="36"/>
      <c r="LI106" s="36"/>
      <c r="LJ106" s="36"/>
      <c r="LK106" s="36"/>
      <c r="LL106" s="36"/>
      <c r="LM106" s="36"/>
      <c r="LN106" s="36"/>
      <c r="LO106" s="36"/>
      <c r="LP106" s="36"/>
      <c r="LQ106" s="36"/>
      <c r="LR106" s="36"/>
      <c r="LS106" s="36"/>
      <c r="LT106" s="36"/>
      <c r="LU106" s="36"/>
      <c r="LV106" s="36"/>
      <c r="LW106" s="36"/>
      <c r="LX106" s="36"/>
      <c r="LY106" s="36"/>
      <c r="LZ106" s="36"/>
      <c r="MA106" s="36"/>
      <c r="MB106" s="36"/>
      <c r="MC106" s="36"/>
      <c r="MD106" s="36"/>
      <c r="ME106" s="36"/>
      <c r="MF106" s="36"/>
      <c r="MG106" s="36"/>
      <c r="MH106" s="36"/>
      <c r="MI106" s="36"/>
      <c r="MJ106" s="36"/>
      <c r="MK106" s="36"/>
      <c r="ML106" s="36"/>
      <c r="MM106" s="36"/>
      <c r="MN106" s="36"/>
      <c r="MO106" s="36"/>
      <c r="MP106" s="36"/>
      <c r="MQ106" s="36"/>
      <c r="MR106" s="36"/>
      <c r="MS106" s="36"/>
      <c r="MT106" s="36"/>
      <c r="MU106" s="36"/>
      <c r="MV106" s="36"/>
      <c r="MW106" s="36"/>
      <c r="MX106" s="36"/>
      <c r="MY106" s="36"/>
      <c r="MZ106" s="36"/>
      <c r="NA106" s="36"/>
      <c r="NB106" s="36"/>
      <c r="NC106" s="36"/>
      <c r="ND106" s="36"/>
      <c r="NE106" s="36"/>
      <c r="NF106" s="36"/>
      <c r="NG106" s="36"/>
      <c r="NH106" s="36"/>
      <c r="NI106" s="36"/>
      <c r="NJ106" s="36"/>
      <c r="NK106" s="36"/>
      <c r="NL106" s="36"/>
      <c r="NM106" s="36"/>
      <c r="NN106" s="36"/>
      <c r="NO106" s="36"/>
      <c r="NP106" s="36"/>
      <c r="NQ106" s="36"/>
      <c r="NR106" s="36"/>
      <c r="NS106" s="36"/>
      <c r="NT106" s="36"/>
      <c r="NU106" s="36"/>
      <c r="NV106" s="36"/>
      <c r="NW106" s="36"/>
      <c r="NX106" s="36"/>
      <c r="NY106" s="36"/>
      <c r="NZ106" s="36"/>
      <c r="OA106" s="36"/>
      <c r="OB106" s="36"/>
      <c r="OC106" s="36"/>
      <c r="OD106" s="36"/>
      <c r="OE106" s="36"/>
      <c r="OF106" s="36"/>
      <c r="OG106" s="36"/>
      <c r="OH106" s="36"/>
      <c r="OI106" s="36"/>
      <c r="OJ106" s="36"/>
      <c r="OK106" s="36"/>
      <c r="OL106" s="36"/>
      <c r="OM106" s="36"/>
      <c r="ON106" s="36"/>
      <c r="OO106" s="36"/>
      <c r="OP106" s="36"/>
      <c r="OQ106" s="36"/>
      <c r="OR106" s="36"/>
      <c r="OS106" s="36"/>
      <c r="OT106" s="36"/>
      <c r="OU106" s="36"/>
      <c r="OV106" s="36"/>
      <c r="OW106" s="36"/>
      <c r="OX106" s="36"/>
      <c r="OY106" s="36"/>
      <c r="OZ106" s="36"/>
      <c r="PA106" s="36"/>
      <c r="PB106" s="36"/>
      <c r="PC106" s="36"/>
      <c r="PD106" s="36"/>
      <c r="PE106" s="36"/>
      <c r="PF106" s="36"/>
      <c r="PG106" s="36"/>
      <c r="PH106" s="36"/>
      <c r="PI106" s="36"/>
      <c r="PJ106" s="36"/>
      <c r="PK106" s="36"/>
      <c r="PL106" s="36"/>
      <c r="PM106" s="36"/>
      <c r="PN106" s="36"/>
      <c r="PO106" s="36"/>
      <c r="PP106" s="36"/>
      <c r="PQ106" s="36"/>
      <c r="PR106" s="36"/>
      <c r="PS106" s="36"/>
      <c r="PT106" s="36"/>
      <c r="PU106" s="36"/>
      <c r="PV106" s="36"/>
      <c r="PW106" s="36"/>
      <c r="PX106" s="36"/>
      <c r="PY106" s="36"/>
      <c r="PZ106" s="36"/>
      <c r="QA106" s="36"/>
      <c r="QB106" s="36"/>
      <c r="QC106" s="36"/>
      <c r="QD106" s="36"/>
      <c r="QE106" s="36"/>
      <c r="QF106" s="36"/>
      <c r="QG106" s="36"/>
      <c r="QH106" s="36"/>
      <c r="QI106" s="36"/>
      <c r="QJ106" s="36"/>
      <c r="QK106" s="36"/>
      <c r="QL106" s="36"/>
      <c r="QM106" s="36"/>
      <c r="QN106" s="36"/>
      <c r="QO106" s="36"/>
      <c r="QP106" s="36"/>
      <c r="QQ106" s="36"/>
      <c r="QR106" s="36"/>
      <c r="QS106" s="36"/>
      <c r="QT106" s="36"/>
      <c r="QU106" s="36"/>
      <c r="QV106" s="36"/>
      <c r="QW106" s="36"/>
      <c r="QX106" s="36"/>
      <c r="QY106" s="36"/>
      <c r="QZ106" s="36"/>
      <c r="RA106" s="36"/>
      <c r="RB106" s="36"/>
      <c r="RC106" s="36"/>
      <c r="RD106" s="36"/>
      <c r="RE106" s="36"/>
      <c r="RF106" s="36"/>
      <c r="RG106" s="36"/>
      <c r="RH106" s="36"/>
      <c r="RI106" s="36"/>
      <c r="RJ106" s="36"/>
      <c r="RK106" s="36"/>
      <c r="RL106" s="36"/>
      <c r="RM106" s="36"/>
      <c r="RN106" s="36"/>
      <c r="RO106" s="36"/>
      <c r="RP106" s="36"/>
      <c r="RQ106" s="36"/>
      <c r="RR106" s="36"/>
      <c r="RS106" s="36"/>
      <c r="RT106" s="36"/>
      <c r="RU106" s="36"/>
      <c r="RV106" s="36"/>
      <c r="RW106" s="36"/>
      <c r="RX106" s="36"/>
      <c r="RY106" s="36"/>
      <c r="RZ106" s="36"/>
      <c r="SA106" s="36"/>
      <c r="SB106" s="36"/>
      <c r="SC106" s="36"/>
      <c r="SD106" s="36"/>
      <c r="SE106" s="36"/>
      <c r="SF106" s="36"/>
      <c r="SG106" s="36"/>
      <c r="SH106" s="36"/>
      <c r="SI106" s="36"/>
      <c r="SJ106" s="36"/>
      <c r="SK106" s="36"/>
      <c r="SL106" s="36"/>
      <c r="SM106" s="36"/>
      <c r="SN106" s="36"/>
      <c r="SO106" s="36"/>
      <c r="SP106" s="36"/>
      <c r="SQ106" s="36"/>
      <c r="SR106" s="36"/>
      <c r="SS106" s="36"/>
      <c r="ST106" s="36"/>
      <c r="SU106" s="36"/>
      <c r="SV106" s="36"/>
      <c r="SW106" s="36"/>
      <c r="SX106" s="36"/>
      <c r="SY106" s="36"/>
      <c r="SZ106" s="36"/>
      <c r="TA106" s="36"/>
      <c r="TB106" s="36"/>
      <c r="TC106" s="36"/>
      <c r="TD106" s="36"/>
      <c r="TE106" s="36"/>
      <c r="TF106" s="36"/>
      <c r="TG106" s="36"/>
      <c r="TH106" s="36"/>
      <c r="TI106" s="36"/>
      <c r="TJ106" s="36"/>
      <c r="TK106" s="36"/>
      <c r="TL106" s="36"/>
      <c r="TM106" s="36"/>
      <c r="TN106" s="36"/>
      <c r="TO106" s="36"/>
      <c r="TP106" s="36"/>
      <c r="TQ106" s="36"/>
      <c r="TR106" s="36"/>
    </row>
    <row r="107" spans="1:538" s="37" customFormat="1" ht="30" x14ac:dyDescent="0.25">
      <c r="A107" s="67"/>
      <c r="B107" s="66"/>
      <c r="C107" s="66"/>
      <c r="D107" s="30" t="s">
        <v>436</v>
      </c>
      <c r="E107" s="61">
        <f>E115+E120+E122</f>
        <v>52689700</v>
      </c>
      <c r="F107" s="61">
        <f t="shared" ref="F107:Q107" si="65">F115+F120+F122</f>
        <v>0</v>
      </c>
      <c r="G107" s="61">
        <f t="shared" si="65"/>
        <v>0</v>
      </c>
      <c r="H107" s="61">
        <f t="shared" ref="H107:J107" si="66">H115+H120+H122</f>
        <v>52689699.969999999</v>
      </c>
      <c r="I107" s="61">
        <f t="shared" si="66"/>
        <v>0</v>
      </c>
      <c r="J107" s="61">
        <f t="shared" si="66"/>
        <v>0</v>
      </c>
      <c r="K107" s="162">
        <f t="shared" si="57"/>
        <v>99.999999943062875</v>
      </c>
      <c r="L107" s="61">
        <f t="shared" si="65"/>
        <v>0</v>
      </c>
      <c r="M107" s="61">
        <f t="shared" si="65"/>
        <v>0</v>
      </c>
      <c r="N107" s="61">
        <f t="shared" si="65"/>
        <v>0</v>
      </c>
      <c r="O107" s="61">
        <f t="shared" si="65"/>
        <v>0</v>
      </c>
      <c r="P107" s="61">
        <f t="shared" si="65"/>
        <v>0</v>
      </c>
      <c r="Q107" s="61">
        <f t="shared" si="65"/>
        <v>0</v>
      </c>
      <c r="R107" s="61">
        <f t="shared" ref="R107:W107" si="67">R115+R120+R122</f>
        <v>0</v>
      </c>
      <c r="S107" s="61">
        <f t="shared" si="67"/>
        <v>0</v>
      </c>
      <c r="T107" s="61">
        <f t="shared" si="67"/>
        <v>0</v>
      </c>
      <c r="U107" s="61">
        <f t="shared" si="67"/>
        <v>0</v>
      </c>
      <c r="V107" s="61">
        <f t="shared" si="67"/>
        <v>0</v>
      </c>
      <c r="W107" s="61">
        <f t="shared" si="67"/>
        <v>0</v>
      </c>
      <c r="X107" s="162"/>
      <c r="Y107" s="61">
        <f t="shared" si="59"/>
        <v>52689699.969999999</v>
      </c>
      <c r="Z107" s="213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  <c r="IM107" s="36"/>
      <c r="IN107" s="36"/>
      <c r="IO107" s="36"/>
      <c r="IP107" s="36"/>
      <c r="IQ107" s="36"/>
      <c r="IR107" s="36"/>
      <c r="IS107" s="36"/>
      <c r="IT107" s="36"/>
      <c r="IU107" s="36"/>
      <c r="IV107" s="36"/>
      <c r="IW107" s="36"/>
      <c r="IX107" s="36"/>
      <c r="IY107" s="36"/>
      <c r="IZ107" s="36"/>
      <c r="JA107" s="36"/>
      <c r="JB107" s="36"/>
      <c r="JC107" s="36"/>
      <c r="JD107" s="36"/>
      <c r="JE107" s="36"/>
      <c r="JF107" s="36"/>
      <c r="JG107" s="36"/>
      <c r="JH107" s="36"/>
      <c r="JI107" s="36"/>
      <c r="JJ107" s="36"/>
      <c r="JK107" s="36"/>
      <c r="JL107" s="36"/>
      <c r="JM107" s="36"/>
      <c r="JN107" s="36"/>
      <c r="JO107" s="36"/>
      <c r="JP107" s="36"/>
      <c r="JQ107" s="36"/>
      <c r="JR107" s="36"/>
      <c r="JS107" s="36"/>
      <c r="JT107" s="36"/>
      <c r="JU107" s="36"/>
      <c r="JV107" s="36"/>
      <c r="JW107" s="36"/>
      <c r="JX107" s="36"/>
      <c r="JY107" s="36"/>
      <c r="JZ107" s="36"/>
      <c r="KA107" s="36"/>
      <c r="KB107" s="36"/>
      <c r="KC107" s="36"/>
      <c r="KD107" s="36"/>
      <c r="KE107" s="36"/>
      <c r="KF107" s="36"/>
      <c r="KG107" s="36"/>
      <c r="KH107" s="36"/>
      <c r="KI107" s="36"/>
      <c r="KJ107" s="36"/>
      <c r="KK107" s="36"/>
      <c r="KL107" s="36"/>
      <c r="KM107" s="36"/>
      <c r="KN107" s="36"/>
      <c r="KO107" s="36"/>
      <c r="KP107" s="36"/>
      <c r="KQ107" s="36"/>
      <c r="KR107" s="36"/>
      <c r="KS107" s="36"/>
      <c r="KT107" s="36"/>
      <c r="KU107" s="36"/>
      <c r="KV107" s="36"/>
      <c r="KW107" s="36"/>
      <c r="KX107" s="36"/>
      <c r="KY107" s="36"/>
      <c r="KZ107" s="36"/>
      <c r="LA107" s="36"/>
      <c r="LB107" s="36"/>
      <c r="LC107" s="36"/>
      <c r="LD107" s="36"/>
      <c r="LE107" s="36"/>
      <c r="LF107" s="36"/>
      <c r="LG107" s="36"/>
      <c r="LH107" s="36"/>
      <c r="LI107" s="36"/>
      <c r="LJ107" s="36"/>
      <c r="LK107" s="36"/>
      <c r="LL107" s="36"/>
      <c r="LM107" s="36"/>
      <c r="LN107" s="36"/>
      <c r="LO107" s="36"/>
      <c r="LP107" s="36"/>
      <c r="LQ107" s="36"/>
      <c r="LR107" s="36"/>
      <c r="LS107" s="36"/>
      <c r="LT107" s="36"/>
      <c r="LU107" s="36"/>
      <c r="LV107" s="36"/>
      <c r="LW107" s="36"/>
      <c r="LX107" s="36"/>
      <c r="LY107" s="36"/>
      <c r="LZ107" s="36"/>
      <c r="MA107" s="36"/>
      <c r="MB107" s="36"/>
      <c r="MC107" s="36"/>
      <c r="MD107" s="36"/>
      <c r="ME107" s="36"/>
      <c r="MF107" s="36"/>
      <c r="MG107" s="36"/>
      <c r="MH107" s="36"/>
      <c r="MI107" s="36"/>
      <c r="MJ107" s="36"/>
      <c r="MK107" s="36"/>
      <c r="ML107" s="36"/>
      <c r="MM107" s="36"/>
      <c r="MN107" s="36"/>
      <c r="MO107" s="36"/>
      <c r="MP107" s="36"/>
      <c r="MQ107" s="36"/>
      <c r="MR107" s="36"/>
      <c r="MS107" s="36"/>
      <c r="MT107" s="36"/>
      <c r="MU107" s="36"/>
      <c r="MV107" s="36"/>
      <c r="MW107" s="36"/>
      <c r="MX107" s="36"/>
      <c r="MY107" s="36"/>
      <c r="MZ107" s="36"/>
      <c r="NA107" s="36"/>
      <c r="NB107" s="36"/>
      <c r="NC107" s="36"/>
      <c r="ND107" s="36"/>
      <c r="NE107" s="36"/>
      <c r="NF107" s="36"/>
      <c r="NG107" s="36"/>
      <c r="NH107" s="36"/>
      <c r="NI107" s="36"/>
      <c r="NJ107" s="36"/>
      <c r="NK107" s="36"/>
      <c r="NL107" s="36"/>
      <c r="NM107" s="36"/>
      <c r="NN107" s="36"/>
      <c r="NO107" s="36"/>
      <c r="NP107" s="36"/>
      <c r="NQ107" s="36"/>
      <c r="NR107" s="36"/>
      <c r="NS107" s="36"/>
      <c r="NT107" s="36"/>
      <c r="NU107" s="36"/>
      <c r="NV107" s="36"/>
      <c r="NW107" s="36"/>
      <c r="NX107" s="36"/>
      <c r="NY107" s="36"/>
      <c r="NZ107" s="36"/>
      <c r="OA107" s="36"/>
      <c r="OB107" s="36"/>
      <c r="OC107" s="36"/>
      <c r="OD107" s="36"/>
      <c r="OE107" s="36"/>
      <c r="OF107" s="36"/>
      <c r="OG107" s="36"/>
      <c r="OH107" s="36"/>
      <c r="OI107" s="36"/>
      <c r="OJ107" s="36"/>
      <c r="OK107" s="36"/>
      <c r="OL107" s="36"/>
      <c r="OM107" s="36"/>
      <c r="ON107" s="36"/>
      <c r="OO107" s="36"/>
      <c r="OP107" s="36"/>
      <c r="OQ107" s="36"/>
      <c r="OR107" s="36"/>
      <c r="OS107" s="36"/>
      <c r="OT107" s="36"/>
      <c r="OU107" s="36"/>
      <c r="OV107" s="36"/>
      <c r="OW107" s="36"/>
      <c r="OX107" s="36"/>
      <c r="OY107" s="36"/>
      <c r="OZ107" s="36"/>
      <c r="PA107" s="36"/>
      <c r="PB107" s="36"/>
      <c r="PC107" s="36"/>
      <c r="PD107" s="36"/>
      <c r="PE107" s="36"/>
      <c r="PF107" s="36"/>
      <c r="PG107" s="36"/>
      <c r="PH107" s="36"/>
      <c r="PI107" s="36"/>
      <c r="PJ107" s="36"/>
      <c r="PK107" s="36"/>
      <c r="PL107" s="36"/>
      <c r="PM107" s="36"/>
      <c r="PN107" s="36"/>
      <c r="PO107" s="36"/>
      <c r="PP107" s="36"/>
      <c r="PQ107" s="36"/>
      <c r="PR107" s="36"/>
      <c r="PS107" s="36"/>
      <c r="PT107" s="36"/>
      <c r="PU107" s="36"/>
      <c r="PV107" s="36"/>
      <c r="PW107" s="36"/>
      <c r="PX107" s="36"/>
      <c r="PY107" s="36"/>
      <c r="PZ107" s="36"/>
      <c r="QA107" s="36"/>
      <c r="QB107" s="36"/>
      <c r="QC107" s="36"/>
      <c r="QD107" s="36"/>
      <c r="QE107" s="36"/>
      <c r="QF107" s="36"/>
      <c r="QG107" s="36"/>
      <c r="QH107" s="36"/>
      <c r="QI107" s="36"/>
      <c r="QJ107" s="36"/>
      <c r="QK107" s="36"/>
      <c r="QL107" s="36"/>
      <c r="QM107" s="36"/>
      <c r="QN107" s="36"/>
      <c r="QO107" s="36"/>
      <c r="QP107" s="36"/>
      <c r="QQ107" s="36"/>
      <c r="QR107" s="36"/>
      <c r="QS107" s="36"/>
      <c r="QT107" s="36"/>
      <c r="QU107" s="36"/>
      <c r="QV107" s="36"/>
      <c r="QW107" s="36"/>
      <c r="QX107" s="36"/>
      <c r="QY107" s="36"/>
      <c r="QZ107" s="36"/>
      <c r="RA107" s="36"/>
      <c r="RB107" s="36"/>
      <c r="RC107" s="36"/>
      <c r="RD107" s="36"/>
      <c r="RE107" s="36"/>
      <c r="RF107" s="36"/>
      <c r="RG107" s="36"/>
      <c r="RH107" s="36"/>
      <c r="RI107" s="36"/>
      <c r="RJ107" s="36"/>
      <c r="RK107" s="36"/>
      <c r="RL107" s="36"/>
      <c r="RM107" s="36"/>
      <c r="RN107" s="36"/>
      <c r="RO107" s="36"/>
      <c r="RP107" s="36"/>
      <c r="RQ107" s="36"/>
      <c r="RR107" s="36"/>
      <c r="RS107" s="36"/>
      <c r="RT107" s="36"/>
      <c r="RU107" s="36"/>
      <c r="RV107" s="36"/>
      <c r="RW107" s="36"/>
      <c r="RX107" s="36"/>
      <c r="RY107" s="36"/>
      <c r="RZ107" s="36"/>
      <c r="SA107" s="36"/>
      <c r="SB107" s="36"/>
      <c r="SC107" s="36"/>
      <c r="SD107" s="36"/>
      <c r="SE107" s="36"/>
      <c r="SF107" s="36"/>
      <c r="SG107" s="36"/>
      <c r="SH107" s="36"/>
      <c r="SI107" s="36"/>
      <c r="SJ107" s="36"/>
      <c r="SK107" s="36"/>
      <c r="SL107" s="36"/>
      <c r="SM107" s="36"/>
      <c r="SN107" s="36"/>
      <c r="SO107" s="36"/>
      <c r="SP107" s="36"/>
      <c r="SQ107" s="36"/>
      <c r="SR107" s="36"/>
      <c r="SS107" s="36"/>
      <c r="ST107" s="36"/>
      <c r="SU107" s="36"/>
      <c r="SV107" s="36"/>
      <c r="SW107" s="36"/>
      <c r="SX107" s="36"/>
      <c r="SY107" s="36"/>
      <c r="SZ107" s="36"/>
      <c r="TA107" s="36"/>
      <c r="TB107" s="36"/>
      <c r="TC107" s="36"/>
      <c r="TD107" s="36"/>
      <c r="TE107" s="36"/>
      <c r="TF107" s="36"/>
      <c r="TG107" s="36"/>
      <c r="TH107" s="36"/>
      <c r="TI107" s="36"/>
      <c r="TJ107" s="36"/>
      <c r="TK107" s="36"/>
      <c r="TL107" s="36"/>
      <c r="TM107" s="36"/>
      <c r="TN107" s="36"/>
      <c r="TO107" s="36"/>
      <c r="TP107" s="36"/>
      <c r="TQ107" s="36"/>
      <c r="TR107" s="36"/>
    </row>
    <row r="108" spans="1:538" s="37" customFormat="1" ht="60" x14ac:dyDescent="0.25">
      <c r="A108" s="67"/>
      <c r="B108" s="66"/>
      <c r="C108" s="66"/>
      <c r="D108" s="30" t="s">
        <v>434</v>
      </c>
      <c r="E108" s="61">
        <f>E133</f>
        <v>0</v>
      </c>
      <c r="F108" s="61">
        <f t="shared" ref="F108:G108" si="68">F133</f>
        <v>0</v>
      </c>
      <c r="G108" s="61">
        <f t="shared" si="68"/>
        <v>0</v>
      </c>
      <c r="H108" s="61">
        <f t="shared" ref="H108:J108" si="69">H133</f>
        <v>0</v>
      </c>
      <c r="I108" s="61">
        <f t="shared" si="69"/>
        <v>0</v>
      </c>
      <c r="J108" s="61">
        <f t="shared" si="69"/>
        <v>0</v>
      </c>
      <c r="K108" s="162"/>
      <c r="L108" s="61">
        <f>L133</f>
        <v>4763800</v>
      </c>
      <c r="M108" s="61">
        <f t="shared" ref="M108:Q108" si="70">M133</f>
        <v>4763800</v>
      </c>
      <c r="N108" s="61">
        <f t="shared" si="70"/>
        <v>0</v>
      </c>
      <c r="O108" s="61">
        <f t="shared" si="70"/>
        <v>0</v>
      </c>
      <c r="P108" s="61">
        <f t="shared" si="70"/>
        <v>0</v>
      </c>
      <c r="Q108" s="61">
        <f t="shared" si="70"/>
        <v>4763800</v>
      </c>
      <c r="R108" s="61">
        <f t="shared" ref="R108:W108" si="71">R133</f>
        <v>4763800</v>
      </c>
      <c r="S108" s="61">
        <f t="shared" si="71"/>
        <v>4763800</v>
      </c>
      <c r="T108" s="61">
        <f t="shared" si="71"/>
        <v>0</v>
      </c>
      <c r="U108" s="61">
        <f t="shared" si="71"/>
        <v>0</v>
      </c>
      <c r="V108" s="61">
        <f t="shared" si="71"/>
        <v>0</v>
      </c>
      <c r="W108" s="61">
        <f t="shared" si="71"/>
        <v>4763800</v>
      </c>
      <c r="X108" s="162">
        <f t="shared" si="58"/>
        <v>100</v>
      </c>
      <c r="Y108" s="61">
        <f t="shared" si="59"/>
        <v>4763800</v>
      </c>
      <c r="Z108" s="213">
        <v>15</v>
      </c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  <c r="IV108" s="36"/>
      <c r="IW108" s="36"/>
      <c r="IX108" s="36"/>
      <c r="IY108" s="36"/>
      <c r="IZ108" s="36"/>
      <c r="JA108" s="36"/>
      <c r="JB108" s="36"/>
      <c r="JC108" s="36"/>
      <c r="JD108" s="36"/>
      <c r="JE108" s="36"/>
      <c r="JF108" s="36"/>
      <c r="JG108" s="36"/>
      <c r="JH108" s="36"/>
      <c r="JI108" s="36"/>
      <c r="JJ108" s="36"/>
      <c r="JK108" s="36"/>
      <c r="JL108" s="36"/>
      <c r="JM108" s="36"/>
      <c r="JN108" s="36"/>
      <c r="JO108" s="36"/>
      <c r="JP108" s="36"/>
      <c r="JQ108" s="36"/>
      <c r="JR108" s="36"/>
      <c r="JS108" s="36"/>
      <c r="JT108" s="36"/>
      <c r="JU108" s="36"/>
      <c r="JV108" s="36"/>
      <c r="JW108" s="36"/>
      <c r="JX108" s="36"/>
      <c r="JY108" s="36"/>
      <c r="JZ108" s="36"/>
      <c r="KA108" s="36"/>
      <c r="KB108" s="36"/>
      <c r="KC108" s="36"/>
      <c r="KD108" s="36"/>
      <c r="KE108" s="36"/>
      <c r="KF108" s="36"/>
      <c r="KG108" s="36"/>
      <c r="KH108" s="36"/>
      <c r="KI108" s="36"/>
      <c r="KJ108" s="36"/>
      <c r="KK108" s="36"/>
      <c r="KL108" s="36"/>
      <c r="KM108" s="36"/>
      <c r="KN108" s="36"/>
      <c r="KO108" s="36"/>
      <c r="KP108" s="36"/>
      <c r="KQ108" s="36"/>
      <c r="KR108" s="36"/>
      <c r="KS108" s="36"/>
      <c r="KT108" s="36"/>
      <c r="KU108" s="36"/>
      <c r="KV108" s="36"/>
      <c r="KW108" s="36"/>
      <c r="KX108" s="36"/>
      <c r="KY108" s="36"/>
      <c r="KZ108" s="36"/>
      <c r="LA108" s="36"/>
      <c r="LB108" s="36"/>
      <c r="LC108" s="36"/>
      <c r="LD108" s="36"/>
      <c r="LE108" s="36"/>
      <c r="LF108" s="36"/>
      <c r="LG108" s="36"/>
      <c r="LH108" s="36"/>
      <c r="LI108" s="36"/>
      <c r="LJ108" s="36"/>
      <c r="LK108" s="36"/>
      <c r="LL108" s="36"/>
      <c r="LM108" s="36"/>
      <c r="LN108" s="36"/>
      <c r="LO108" s="36"/>
      <c r="LP108" s="36"/>
      <c r="LQ108" s="36"/>
      <c r="LR108" s="36"/>
      <c r="LS108" s="36"/>
      <c r="LT108" s="36"/>
      <c r="LU108" s="36"/>
      <c r="LV108" s="36"/>
      <c r="LW108" s="36"/>
      <c r="LX108" s="36"/>
      <c r="LY108" s="36"/>
      <c r="LZ108" s="36"/>
      <c r="MA108" s="36"/>
      <c r="MB108" s="36"/>
      <c r="MC108" s="36"/>
      <c r="MD108" s="36"/>
      <c r="ME108" s="36"/>
      <c r="MF108" s="36"/>
      <c r="MG108" s="36"/>
      <c r="MH108" s="36"/>
      <c r="MI108" s="36"/>
      <c r="MJ108" s="36"/>
      <c r="MK108" s="36"/>
      <c r="ML108" s="36"/>
      <c r="MM108" s="36"/>
      <c r="MN108" s="36"/>
      <c r="MO108" s="36"/>
      <c r="MP108" s="36"/>
      <c r="MQ108" s="36"/>
      <c r="MR108" s="36"/>
      <c r="MS108" s="36"/>
      <c r="MT108" s="36"/>
      <c r="MU108" s="36"/>
      <c r="MV108" s="36"/>
      <c r="MW108" s="36"/>
      <c r="MX108" s="36"/>
      <c r="MY108" s="36"/>
      <c r="MZ108" s="36"/>
      <c r="NA108" s="36"/>
      <c r="NB108" s="36"/>
      <c r="NC108" s="36"/>
      <c r="ND108" s="36"/>
      <c r="NE108" s="36"/>
      <c r="NF108" s="36"/>
      <c r="NG108" s="36"/>
      <c r="NH108" s="36"/>
      <c r="NI108" s="36"/>
      <c r="NJ108" s="36"/>
      <c r="NK108" s="36"/>
      <c r="NL108" s="36"/>
      <c r="NM108" s="36"/>
      <c r="NN108" s="36"/>
      <c r="NO108" s="36"/>
      <c r="NP108" s="36"/>
      <c r="NQ108" s="36"/>
      <c r="NR108" s="36"/>
      <c r="NS108" s="36"/>
      <c r="NT108" s="36"/>
      <c r="NU108" s="36"/>
      <c r="NV108" s="36"/>
      <c r="NW108" s="36"/>
      <c r="NX108" s="36"/>
      <c r="NY108" s="36"/>
      <c r="NZ108" s="36"/>
      <c r="OA108" s="36"/>
      <c r="OB108" s="36"/>
      <c r="OC108" s="36"/>
      <c r="OD108" s="36"/>
      <c r="OE108" s="36"/>
      <c r="OF108" s="36"/>
      <c r="OG108" s="36"/>
      <c r="OH108" s="36"/>
      <c r="OI108" s="36"/>
      <c r="OJ108" s="36"/>
      <c r="OK108" s="36"/>
      <c r="OL108" s="36"/>
      <c r="OM108" s="36"/>
      <c r="ON108" s="36"/>
      <c r="OO108" s="36"/>
      <c r="OP108" s="36"/>
      <c r="OQ108" s="36"/>
      <c r="OR108" s="36"/>
      <c r="OS108" s="36"/>
      <c r="OT108" s="36"/>
      <c r="OU108" s="36"/>
      <c r="OV108" s="36"/>
      <c r="OW108" s="36"/>
      <c r="OX108" s="36"/>
      <c r="OY108" s="36"/>
      <c r="OZ108" s="36"/>
      <c r="PA108" s="36"/>
      <c r="PB108" s="36"/>
      <c r="PC108" s="36"/>
      <c r="PD108" s="36"/>
      <c r="PE108" s="36"/>
      <c r="PF108" s="36"/>
      <c r="PG108" s="36"/>
      <c r="PH108" s="36"/>
      <c r="PI108" s="36"/>
      <c r="PJ108" s="36"/>
      <c r="PK108" s="36"/>
      <c r="PL108" s="36"/>
      <c r="PM108" s="36"/>
      <c r="PN108" s="36"/>
      <c r="PO108" s="36"/>
      <c r="PP108" s="36"/>
      <c r="PQ108" s="36"/>
      <c r="PR108" s="36"/>
      <c r="PS108" s="36"/>
      <c r="PT108" s="36"/>
      <c r="PU108" s="36"/>
      <c r="PV108" s="36"/>
      <c r="PW108" s="36"/>
      <c r="PX108" s="36"/>
      <c r="PY108" s="36"/>
      <c r="PZ108" s="36"/>
      <c r="QA108" s="36"/>
      <c r="QB108" s="36"/>
      <c r="QC108" s="36"/>
      <c r="QD108" s="36"/>
      <c r="QE108" s="36"/>
      <c r="QF108" s="36"/>
      <c r="QG108" s="36"/>
      <c r="QH108" s="36"/>
      <c r="QI108" s="36"/>
      <c r="QJ108" s="36"/>
      <c r="QK108" s="36"/>
      <c r="QL108" s="36"/>
      <c r="QM108" s="36"/>
      <c r="QN108" s="36"/>
      <c r="QO108" s="36"/>
      <c r="QP108" s="36"/>
      <c r="QQ108" s="36"/>
      <c r="QR108" s="36"/>
      <c r="QS108" s="36"/>
      <c r="QT108" s="36"/>
      <c r="QU108" s="36"/>
      <c r="QV108" s="36"/>
      <c r="QW108" s="36"/>
      <c r="QX108" s="36"/>
      <c r="QY108" s="36"/>
      <c r="QZ108" s="36"/>
      <c r="RA108" s="36"/>
      <c r="RB108" s="36"/>
      <c r="RC108" s="36"/>
      <c r="RD108" s="36"/>
      <c r="RE108" s="36"/>
      <c r="RF108" s="36"/>
      <c r="RG108" s="36"/>
      <c r="RH108" s="36"/>
      <c r="RI108" s="36"/>
      <c r="RJ108" s="36"/>
      <c r="RK108" s="36"/>
      <c r="RL108" s="36"/>
      <c r="RM108" s="36"/>
      <c r="RN108" s="36"/>
      <c r="RO108" s="36"/>
      <c r="RP108" s="36"/>
      <c r="RQ108" s="36"/>
      <c r="RR108" s="36"/>
      <c r="RS108" s="36"/>
      <c r="RT108" s="36"/>
      <c r="RU108" s="36"/>
      <c r="RV108" s="36"/>
      <c r="RW108" s="36"/>
      <c r="RX108" s="36"/>
      <c r="RY108" s="36"/>
      <c r="RZ108" s="36"/>
      <c r="SA108" s="36"/>
      <c r="SB108" s="36"/>
      <c r="SC108" s="36"/>
      <c r="SD108" s="36"/>
      <c r="SE108" s="36"/>
      <c r="SF108" s="36"/>
      <c r="SG108" s="36"/>
      <c r="SH108" s="36"/>
      <c r="SI108" s="36"/>
      <c r="SJ108" s="36"/>
      <c r="SK108" s="36"/>
      <c r="SL108" s="36"/>
      <c r="SM108" s="36"/>
      <c r="SN108" s="36"/>
      <c r="SO108" s="36"/>
      <c r="SP108" s="36"/>
      <c r="SQ108" s="36"/>
      <c r="SR108" s="36"/>
      <c r="SS108" s="36"/>
      <c r="ST108" s="36"/>
      <c r="SU108" s="36"/>
      <c r="SV108" s="36"/>
      <c r="SW108" s="36"/>
      <c r="SX108" s="36"/>
      <c r="SY108" s="36"/>
      <c r="SZ108" s="36"/>
      <c r="TA108" s="36"/>
      <c r="TB108" s="36"/>
      <c r="TC108" s="36"/>
      <c r="TD108" s="36"/>
      <c r="TE108" s="36"/>
      <c r="TF108" s="36"/>
      <c r="TG108" s="36"/>
      <c r="TH108" s="36"/>
      <c r="TI108" s="36"/>
      <c r="TJ108" s="36"/>
      <c r="TK108" s="36"/>
      <c r="TL108" s="36"/>
      <c r="TM108" s="36"/>
      <c r="TN108" s="36"/>
      <c r="TO108" s="36"/>
      <c r="TP108" s="36"/>
      <c r="TQ108" s="36"/>
      <c r="TR108" s="36"/>
    </row>
    <row r="109" spans="1:538" s="37" customFormat="1" ht="50.25" customHeight="1" x14ac:dyDescent="0.25">
      <c r="A109" s="67"/>
      <c r="B109" s="66"/>
      <c r="C109" s="66"/>
      <c r="D109" s="30" t="s">
        <v>437</v>
      </c>
      <c r="E109" s="61">
        <f>E116+E126</f>
        <v>4468078.6099999994</v>
      </c>
      <c r="F109" s="61">
        <f t="shared" ref="F109:Q109" si="72">F116+F126</f>
        <v>0</v>
      </c>
      <c r="G109" s="61">
        <f t="shared" si="72"/>
        <v>0</v>
      </c>
      <c r="H109" s="61">
        <f t="shared" ref="H109:J109" si="73">H116+H126</f>
        <v>4467978.6099999994</v>
      </c>
      <c r="I109" s="61">
        <f t="shared" si="73"/>
        <v>0</v>
      </c>
      <c r="J109" s="61">
        <f t="shared" si="73"/>
        <v>0</v>
      </c>
      <c r="K109" s="162">
        <f t="shared" si="57"/>
        <v>99.997761901507815</v>
      </c>
      <c r="L109" s="61">
        <f t="shared" si="72"/>
        <v>0</v>
      </c>
      <c r="M109" s="61">
        <f t="shared" si="72"/>
        <v>0</v>
      </c>
      <c r="N109" s="61">
        <f t="shared" si="72"/>
        <v>0</v>
      </c>
      <c r="O109" s="61">
        <f t="shared" si="72"/>
        <v>0</v>
      </c>
      <c r="P109" s="61">
        <f t="shared" si="72"/>
        <v>0</v>
      </c>
      <c r="Q109" s="61">
        <f t="shared" si="72"/>
        <v>0</v>
      </c>
      <c r="R109" s="61">
        <f t="shared" ref="R109:W109" si="74">R116+R126</f>
        <v>0</v>
      </c>
      <c r="S109" s="61">
        <f t="shared" si="74"/>
        <v>0</v>
      </c>
      <c r="T109" s="61">
        <f t="shared" si="74"/>
        <v>0</v>
      </c>
      <c r="U109" s="61">
        <f t="shared" si="74"/>
        <v>0</v>
      </c>
      <c r="V109" s="61">
        <f t="shared" si="74"/>
        <v>0</v>
      </c>
      <c r="W109" s="61">
        <f t="shared" si="74"/>
        <v>0</v>
      </c>
      <c r="X109" s="162"/>
      <c r="Y109" s="61">
        <f t="shared" si="59"/>
        <v>4467978.6099999994</v>
      </c>
      <c r="Z109" s="213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6"/>
      <c r="IS109" s="36"/>
      <c r="IT109" s="36"/>
      <c r="IU109" s="36"/>
      <c r="IV109" s="36"/>
      <c r="IW109" s="36"/>
      <c r="IX109" s="36"/>
      <c r="IY109" s="36"/>
      <c r="IZ109" s="36"/>
      <c r="JA109" s="36"/>
      <c r="JB109" s="36"/>
      <c r="JC109" s="36"/>
      <c r="JD109" s="36"/>
      <c r="JE109" s="36"/>
      <c r="JF109" s="36"/>
      <c r="JG109" s="36"/>
      <c r="JH109" s="36"/>
      <c r="JI109" s="36"/>
      <c r="JJ109" s="36"/>
      <c r="JK109" s="36"/>
      <c r="JL109" s="36"/>
      <c r="JM109" s="36"/>
      <c r="JN109" s="36"/>
      <c r="JO109" s="36"/>
      <c r="JP109" s="36"/>
      <c r="JQ109" s="36"/>
      <c r="JR109" s="36"/>
      <c r="JS109" s="36"/>
      <c r="JT109" s="36"/>
      <c r="JU109" s="36"/>
      <c r="JV109" s="36"/>
      <c r="JW109" s="36"/>
      <c r="JX109" s="36"/>
      <c r="JY109" s="36"/>
      <c r="JZ109" s="36"/>
      <c r="KA109" s="36"/>
      <c r="KB109" s="36"/>
      <c r="KC109" s="36"/>
      <c r="KD109" s="36"/>
      <c r="KE109" s="36"/>
      <c r="KF109" s="36"/>
      <c r="KG109" s="36"/>
      <c r="KH109" s="36"/>
      <c r="KI109" s="36"/>
      <c r="KJ109" s="36"/>
      <c r="KK109" s="36"/>
      <c r="KL109" s="36"/>
      <c r="KM109" s="36"/>
      <c r="KN109" s="36"/>
      <c r="KO109" s="36"/>
      <c r="KP109" s="36"/>
      <c r="KQ109" s="36"/>
      <c r="KR109" s="36"/>
      <c r="KS109" s="36"/>
      <c r="KT109" s="36"/>
      <c r="KU109" s="36"/>
      <c r="KV109" s="36"/>
      <c r="KW109" s="36"/>
      <c r="KX109" s="36"/>
      <c r="KY109" s="36"/>
      <c r="KZ109" s="36"/>
      <c r="LA109" s="36"/>
      <c r="LB109" s="36"/>
      <c r="LC109" s="36"/>
      <c r="LD109" s="36"/>
      <c r="LE109" s="36"/>
      <c r="LF109" s="36"/>
      <c r="LG109" s="36"/>
      <c r="LH109" s="36"/>
      <c r="LI109" s="36"/>
      <c r="LJ109" s="36"/>
      <c r="LK109" s="36"/>
      <c r="LL109" s="36"/>
      <c r="LM109" s="36"/>
      <c r="LN109" s="36"/>
      <c r="LO109" s="36"/>
      <c r="LP109" s="36"/>
      <c r="LQ109" s="36"/>
      <c r="LR109" s="36"/>
      <c r="LS109" s="36"/>
      <c r="LT109" s="36"/>
      <c r="LU109" s="36"/>
      <c r="LV109" s="36"/>
      <c r="LW109" s="36"/>
      <c r="LX109" s="36"/>
      <c r="LY109" s="36"/>
      <c r="LZ109" s="36"/>
      <c r="MA109" s="36"/>
      <c r="MB109" s="36"/>
      <c r="MC109" s="36"/>
      <c r="MD109" s="36"/>
      <c r="ME109" s="36"/>
      <c r="MF109" s="36"/>
      <c r="MG109" s="36"/>
      <c r="MH109" s="36"/>
      <c r="MI109" s="36"/>
      <c r="MJ109" s="36"/>
      <c r="MK109" s="36"/>
      <c r="ML109" s="36"/>
      <c r="MM109" s="36"/>
      <c r="MN109" s="36"/>
      <c r="MO109" s="36"/>
      <c r="MP109" s="36"/>
      <c r="MQ109" s="36"/>
      <c r="MR109" s="36"/>
      <c r="MS109" s="36"/>
      <c r="MT109" s="36"/>
      <c r="MU109" s="36"/>
      <c r="MV109" s="36"/>
      <c r="MW109" s="36"/>
      <c r="MX109" s="36"/>
      <c r="MY109" s="36"/>
      <c r="MZ109" s="36"/>
      <c r="NA109" s="36"/>
      <c r="NB109" s="36"/>
      <c r="NC109" s="36"/>
      <c r="ND109" s="36"/>
      <c r="NE109" s="36"/>
      <c r="NF109" s="36"/>
      <c r="NG109" s="36"/>
      <c r="NH109" s="36"/>
      <c r="NI109" s="36"/>
      <c r="NJ109" s="36"/>
      <c r="NK109" s="36"/>
      <c r="NL109" s="36"/>
      <c r="NM109" s="36"/>
      <c r="NN109" s="36"/>
      <c r="NO109" s="36"/>
      <c r="NP109" s="36"/>
      <c r="NQ109" s="36"/>
      <c r="NR109" s="36"/>
      <c r="NS109" s="36"/>
      <c r="NT109" s="36"/>
      <c r="NU109" s="36"/>
      <c r="NV109" s="36"/>
      <c r="NW109" s="36"/>
      <c r="NX109" s="36"/>
      <c r="NY109" s="36"/>
      <c r="NZ109" s="36"/>
      <c r="OA109" s="36"/>
      <c r="OB109" s="36"/>
      <c r="OC109" s="36"/>
      <c r="OD109" s="36"/>
      <c r="OE109" s="36"/>
      <c r="OF109" s="36"/>
      <c r="OG109" s="36"/>
      <c r="OH109" s="36"/>
      <c r="OI109" s="36"/>
      <c r="OJ109" s="36"/>
      <c r="OK109" s="36"/>
      <c r="OL109" s="36"/>
      <c r="OM109" s="36"/>
      <c r="ON109" s="36"/>
      <c r="OO109" s="36"/>
      <c r="OP109" s="36"/>
      <c r="OQ109" s="36"/>
      <c r="OR109" s="36"/>
      <c r="OS109" s="36"/>
      <c r="OT109" s="36"/>
      <c r="OU109" s="36"/>
      <c r="OV109" s="36"/>
      <c r="OW109" s="36"/>
      <c r="OX109" s="36"/>
      <c r="OY109" s="36"/>
      <c r="OZ109" s="36"/>
      <c r="PA109" s="36"/>
      <c r="PB109" s="36"/>
      <c r="PC109" s="36"/>
      <c r="PD109" s="36"/>
      <c r="PE109" s="36"/>
      <c r="PF109" s="36"/>
      <c r="PG109" s="36"/>
      <c r="PH109" s="36"/>
      <c r="PI109" s="36"/>
      <c r="PJ109" s="36"/>
      <c r="PK109" s="36"/>
      <c r="PL109" s="36"/>
      <c r="PM109" s="36"/>
      <c r="PN109" s="36"/>
      <c r="PO109" s="36"/>
      <c r="PP109" s="36"/>
      <c r="PQ109" s="36"/>
      <c r="PR109" s="36"/>
      <c r="PS109" s="36"/>
      <c r="PT109" s="36"/>
      <c r="PU109" s="36"/>
      <c r="PV109" s="36"/>
      <c r="PW109" s="36"/>
      <c r="PX109" s="36"/>
      <c r="PY109" s="36"/>
      <c r="PZ109" s="36"/>
      <c r="QA109" s="36"/>
      <c r="QB109" s="36"/>
      <c r="QC109" s="36"/>
      <c r="QD109" s="36"/>
      <c r="QE109" s="36"/>
      <c r="QF109" s="36"/>
      <c r="QG109" s="36"/>
      <c r="QH109" s="36"/>
      <c r="QI109" s="36"/>
      <c r="QJ109" s="36"/>
      <c r="QK109" s="36"/>
      <c r="QL109" s="36"/>
      <c r="QM109" s="36"/>
      <c r="QN109" s="36"/>
      <c r="QO109" s="36"/>
      <c r="QP109" s="36"/>
      <c r="QQ109" s="36"/>
      <c r="QR109" s="36"/>
      <c r="QS109" s="36"/>
      <c r="QT109" s="36"/>
      <c r="QU109" s="36"/>
      <c r="QV109" s="36"/>
      <c r="QW109" s="36"/>
      <c r="QX109" s="36"/>
      <c r="QY109" s="36"/>
      <c r="QZ109" s="36"/>
      <c r="RA109" s="36"/>
      <c r="RB109" s="36"/>
      <c r="RC109" s="36"/>
      <c r="RD109" s="36"/>
      <c r="RE109" s="36"/>
      <c r="RF109" s="36"/>
      <c r="RG109" s="36"/>
      <c r="RH109" s="36"/>
      <c r="RI109" s="36"/>
      <c r="RJ109" s="36"/>
      <c r="RK109" s="36"/>
      <c r="RL109" s="36"/>
      <c r="RM109" s="36"/>
      <c r="RN109" s="36"/>
      <c r="RO109" s="36"/>
      <c r="RP109" s="36"/>
      <c r="RQ109" s="36"/>
      <c r="RR109" s="36"/>
      <c r="RS109" s="36"/>
      <c r="RT109" s="36"/>
      <c r="RU109" s="36"/>
      <c r="RV109" s="36"/>
      <c r="RW109" s="36"/>
      <c r="RX109" s="36"/>
      <c r="RY109" s="36"/>
      <c r="RZ109" s="36"/>
      <c r="SA109" s="36"/>
      <c r="SB109" s="36"/>
      <c r="SC109" s="36"/>
      <c r="SD109" s="36"/>
      <c r="SE109" s="36"/>
      <c r="SF109" s="36"/>
      <c r="SG109" s="36"/>
      <c r="SH109" s="36"/>
      <c r="SI109" s="36"/>
      <c r="SJ109" s="36"/>
      <c r="SK109" s="36"/>
      <c r="SL109" s="36"/>
      <c r="SM109" s="36"/>
      <c r="SN109" s="36"/>
      <c r="SO109" s="36"/>
      <c r="SP109" s="36"/>
      <c r="SQ109" s="36"/>
      <c r="SR109" s="36"/>
      <c r="SS109" s="36"/>
      <c r="ST109" s="36"/>
      <c r="SU109" s="36"/>
      <c r="SV109" s="36"/>
      <c r="SW109" s="36"/>
      <c r="SX109" s="36"/>
      <c r="SY109" s="36"/>
      <c r="SZ109" s="36"/>
      <c r="TA109" s="36"/>
      <c r="TB109" s="36"/>
      <c r="TC109" s="36"/>
      <c r="TD109" s="36"/>
      <c r="TE109" s="36"/>
      <c r="TF109" s="36"/>
      <c r="TG109" s="36"/>
      <c r="TH109" s="36"/>
      <c r="TI109" s="36"/>
      <c r="TJ109" s="36"/>
      <c r="TK109" s="36"/>
      <c r="TL109" s="36"/>
      <c r="TM109" s="36"/>
      <c r="TN109" s="36"/>
      <c r="TO109" s="36"/>
      <c r="TP109" s="36"/>
      <c r="TQ109" s="36"/>
      <c r="TR109" s="36"/>
    </row>
    <row r="110" spans="1:538" s="37" customFormat="1" ht="20.25" customHeight="1" x14ac:dyDescent="0.25">
      <c r="A110" s="67"/>
      <c r="B110" s="66"/>
      <c r="C110" s="66"/>
      <c r="D110" s="30" t="s">
        <v>439</v>
      </c>
      <c r="E110" s="61">
        <f>E117</f>
        <v>60000</v>
      </c>
      <c r="F110" s="61">
        <f t="shared" ref="F110:Q110" si="75">F117</f>
        <v>0</v>
      </c>
      <c r="G110" s="61">
        <f t="shared" si="75"/>
        <v>0</v>
      </c>
      <c r="H110" s="61">
        <f t="shared" ref="H110:J110" si="76">H117</f>
        <v>60000</v>
      </c>
      <c r="I110" s="61">
        <f t="shared" si="76"/>
        <v>0</v>
      </c>
      <c r="J110" s="61">
        <f t="shared" si="76"/>
        <v>0</v>
      </c>
      <c r="K110" s="162">
        <f t="shared" si="57"/>
        <v>100</v>
      </c>
      <c r="L110" s="61">
        <f t="shared" si="75"/>
        <v>0</v>
      </c>
      <c r="M110" s="61">
        <f t="shared" si="75"/>
        <v>0</v>
      </c>
      <c r="N110" s="61">
        <f t="shared" si="75"/>
        <v>0</v>
      </c>
      <c r="O110" s="61">
        <f t="shared" si="75"/>
        <v>0</v>
      </c>
      <c r="P110" s="61">
        <f t="shared" si="75"/>
        <v>0</v>
      </c>
      <c r="Q110" s="61">
        <f t="shared" si="75"/>
        <v>0</v>
      </c>
      <c r="R110" s="61">
        <f t="shared" ref="R110:W110" si="77">R117</f>
        <v>0</v>
      </c>
      <c r="S110" s="61">
        <f t="shared" si="77"/>
        <v>0</v>
      </c>
      <c r="T110" s="61">
        <f t="shared" si="77"/>
        <v>0</v>
      </c>
      <c r="U110" s="61">
        <f t="shared" si="77"/>
        <v>0</v>
      </c>
      <c r="V110" s="61">
        <f t="shared" si="77"/>
        <v>0</v>
      </c>
      <c r="W110" s="61">
        <f t="shared" si="77"/>
        <v>0</v>
      </c>
      <c r="X110" s="162"/>
      <c r="Y110" s="61">
        <f t="shared" si="59"/>
        <v>60000</v>
      </c>
      <c r="Z110" s="213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  <c r="IM110" s="36"/>
      <c r="IN110" s="36"/>
      <c r="IO110" s="36"/>
      <c r="IP110" s="36"/>
      <c r="IQ110" s="36"/>
      <c r="IR110" s="36"/>
      <c r="IS110" s="36"/>
      <c r="IT110" s="36"/>
      <c r="IU110" s="36"/>
      <c r="IV110" s="36"/>
      <c r="IW110" s="36"/>
      <c r="IX110" s="36"/>
      <c r="IY110" s="36"/>
      <c r="IZ110" s="36"/>
      <c r="JA110" s="36"/>
      <c r="JB110" s="36"/>
      <c r="JC110" s="36"/>
      <c r="JD110" s="36"/>
      <c r="JE110" s="36"/>
      <c r="JF110" s="36"/>
      <c r="JG110" s="36"/>
      <c r="JH110" s="36"/>
      <c r="JI110" s="36"/>
      <c r="JJ110" s="36"/>
      <c r="JK110" s="36"/>
      <c r="JL110" s="36"/>
      <c r="JM110" s="36"/>
      <c r="JN110" s="36"/>
      <c r="JO110" s="36"/>
      <c r="JP110" s="36"/>
      <c r="JQ110" s="36"/>
      <c r="JR110" s="36"/>
      <c r="JS110" s="36"/>
      <c r="JT110" s="36"/>
      <c r="JU110" s="36"/>
      <c r="JV110" s="36"/>
      <c r="JW110" s="36"/>
      <c r="JX110" s="36"/>
      <c r="JY110" s="36"/>
      <c r="JZ110" s="36"/>
      <c r="KA110" s="36"/>
      <c r="KB110" s="36"/>
      <c r="KC110" s="36"/>
      <c r="KD110" s="36"/>
      <c r="KE110" s="36"/>
      <c r="KF110" s="36"/>
      <c r="KG110" s="36"/>
      <c r="KH110" s="36"/>
      <c r="KI110" s="36"/>
      <c r="KJ110" s="36"/>
      <c r="KK110" s="36"/>
      <c r="KL110" s="36"/>
      <c r="KM110" s="36"/>
      <c r="KN110" s="36"/>
      <c r="KO110" s="36"/>
      <c r="KP110" s="36"/>
      <c r="KQ110" s="36"/>
      <c r="KR110" s="36"/>
      <c r="KS110" s="36"/>
      <c r="KT110" s="36"/>
      <c r="KU110" s="36"/>
      <c r="KV110" s="36"/>
      <c r="KW110" s="36"/>
      <c r="KX110" s="36"/>
      <c r="KY110" s="36"/>
      <c r="KZ110" s="36"/>
      <c r="LA110" s="36"/>
      <c r="LB110" s="36"/>
      <c r="LC110" s="36"/>
      <c r="LD110" s="36"/>
      <c r="LE110" s="36"/>
      <c r="LF110" s="36"/>
      <c r="LG110" s="36"/>
      <c r="LH110" s="36"/>
      <c r="LI110" s="36"/>
      <c r="LJ110" s="36"/>
      <c r="LK110" s="36"/>
      <c r="LL110" s="36"/>
      <c r="LM110" s="36"/>
      <c r="LN110" s="36"/>
      <c r="LO110" s="36"/>
      <c r="LP110" s="36"/>
      <c r="LQ110" s="36"/>
      <c r="LR110" s="36"/>
      <c r="LS110" s="36"/>
      <c r="LT110" s="36"/>
      <c r="LU110" s="36"/>
      <c r="LV110" s="36"/>
      <c r="LW110" s="36"/>
      <c r="LX110" s="36"/>
      <c r="LY110" s="36"/>
      <c r="LZ110" s="36"/>
      <c r="MA110" s="36"/>
      <c r="MB110" s="36"/>
      <c r="MC110" s="36"/>
      <c r="MD110" s="36"/>
      <c r="ME110" s="36"/>
      <c r="MF110" s="36"/>
      <c r="MG110" s="36"/>
      <c r="MH110" s="36"/>
      <c r="MI110" s="36"/>
      <c r="MJ110" s="36"/>
      <c r="MK110" s="36"/>
      <c r="ML110" s="36"/>
      <c r="MM110" s="36"/>
      <c r="MN110" s="36"/>
      <c r="MO110" s="36"/>
      <c r="MP110" s="36"/>
      <c r="MQ110" s="36"/>
      <c r="MR110" s="36"/>
      <c r="MS110" s="36"/>
      <c r="MT110" s="36"/>
      <c r="MU110" s="36"/>
      <c r="MV110" s="36"/>
      <c r="MW110" s="36"/>
      <c r="MX110" s="36"/>
      <c r="MY110" s="36"/>
      <c r="MZ110" s="36"/>
      <c r="NA110" s="36"/>
      <c r="NB110" s="36"/>
      <c r="NC110" s="36"/>
      <c r="ND110" s="36"/>
      <c r="NE110" s="36"/>
      <c r="NF110" s="36"/>
      <c r="NG110" s="36"/>
      <c r="NH110" s="36"/>
      <c r="NI110" s="36"/>
      <c r="NJ110" s="36"/>
      <c r="NK110" s="36"/>
      <c r="NL110" s="36"/>
      <c r="NM110" s="36"/>
      <c r="NN110" s="36"/>
      <c r="NO110" s="36"/>
      <c r="NP110" s="36"/>
      <c r="NQ110" s="36"/>
      <c r="NR110" s="36"/>
      <c r="NS110" s="36"/>
      <c r="NT110" s="36"/>
      <c r="NU110" s="36"/>
      <c r="NV110" s="36"/>
      <c r="NW110" s="36"/>
      <c r="NX110" s="36"/>
      <c r="NY110" s="36"/>
      <c r="NZ110" s="36"/>
      <c r="OA110" s="36"/>
      <c r="OB110" s="36"/>
      <c r="OC110" s="36"/>
      <c r="OD110" s="36"/>
      <c r="OE110" s="36"/>
      <c r="OF110" s="36"/>
      <c r="OG110" s="36"/>
      <c r="OH110" s="36"/>
      <c r="OI110" s="36"/>
      <c r="OJ110" s="36"/>
      <c r="OK110" s="36"/>
      <c r="OL110" s="36"/>
      <c r="OM110" s="36"/>
      <c r="ON110" s="36"/>
      <c r="OO110" s="36"/>
      <c r="OP110" s="36"/>
      <c r="OQ110" s="36"/>
      <c r="OR110" s="36"/>
      <c r="OS110" s="36"/>
      <c r="OT110" s="36"/>
      <c r="OU110" s="36"/>
      <c r="OV110" s="36"/>
      <c r="OW110" s="36"/>
      <c r="OX110" s="36"/>
      <c r="OY110" s="36"/>
      <c r="OZ110" s="36"/>
      <c r="PA110" s="36"/>
      <c r="PB110" s="36"/>
      <c r="PC110" s="36"/>
      <c r="PD110" s="36"/>
      <c r="PE110" s="36"/>
      <c r="PF110" s="36"/>
      <c r="PG110" s="36"/>
      <c r="PH110" s="36"/>
      <c r="PI110" s="36"/>
      <c r="PJ110" s="36"/>
      <c r="PK110" s="36"/>
      <c r="PL110" s="36"/>
      <c r="PM110" s="36"/>
      <c r="PN110" s="36"/>
      <c r="PO110" s="36"/>
      <c r="PP110" s="36"/>
      <c r="PQ110" s="36"/>
      <c r="PR110" s="36"/>
      <c r="PS110" s="36"/>
      <c r="PT110" s="36"/>
      <c r="PU110" s="36"/>
      <c r="PV110" s="36"/>
      <c r="PW110" s="36"/>
      <c r="PX110" s="36"/>
      <c r="PY110" s="36"/>
      <c r="PZ110" s="36"/>
      <c r="QA110" s="36"/>
      <c r="QB110" s="36"/>
      <c r="QC110" s="36"/>
      <c r="QD110" s="36"/>
      <c r="QE110" s="36"/>
      <c r="QF110" s="36"/>
      <c r="QG110" s="36"/>
      <c r="QH110" s="36"/>
      <c r="QI110" s="36"/>
      <c r="QJ110" s="36"/>
      <c r="QK110" s="36"/>
      <c r="QL110" s="36"/>
      <c r="QM110" s="36"/>
      <c r="QN110" s="36"/>
      <c r="QO110" s="36"/>
      <c r="QP110" s="36"/>
      <c r="QQ110" s="36"/>
      <c r="QR110" s="36"/>
      <c r="QS110" s="36"/>
      <c r="QT110" s="36"/>
      <c r="QU110" s="36"/>
      <c r="QV110" s="36"/>
      <c r="QW110" s="36"/>
      <c r="QX110" s="36"/>
      <c r="QY110" s="36"/>
      <c r="QZ110" s="36"/>
      <c r="RA110" s="36"/>
      <c r="RB110" s="36"/>
      <c r="RC110" s="36"/>
      <c r="RD110" s="36"/>
      <c r="RE110" s="36"/>
      <c r="RF110" s="36"/>
      <c r="RG110" s="36"/>
      <c r="RH110" s="36"/>
      <c r="RI110" s="36"/>
      <c r="RJ110" s="36"/>
      <c r="RK110" s="36"/>
      <c r="RL110" s="36"/>
      <c r="RM110" s="36"/>
      <c r="RN110" s="36"/>
      <c r="RO110" s="36"/>
      <c r="RP110" s="36"/>
      <c r="RQ110" s="36"/>
      <c r="RR110" s="36"/>
      <c r="RS110" s="36"/>
      <c r="RT110" s="36"/>
      <c r="RU110" s="36"/>
      <c r="RV110" s="36"/>
      <c r="RW110" s="36"/>
      <c r="RX110" s="36"/>
      <c r="RY110" s="36"/>
      <c r="RZ110" s="36"/>
      <c r="SA110" s="36"/>
      <c r="SB110" s="36"/>
      <c r="SC110" s="36"/>
      <c r="SD110" s="36"/>
      <c r="SE110" s="36"/>
      <c r="SF110" s="36"/>
      <c r="SG110" s="36"/>
      <c r="SH110" s="36"/>
      <c r="SI110" s="36"/>
      <c r="SJ110" s="36"/>
      <c r="SK110" s="36"/>
      <c r="SL110" s="36"/>
      <c r="SM110" s="36"/>
      <c r="SN110" s="36"/>
      <c r="SO110" s="36"/>
      <c r="SP110" s="36"/>
      <c r="SQ110" s="36"/>
      <c r="SR110" s="36"/>
      <c r="SS110" s="36"/>
      <c r="ST110" s="36"/>
      <c r="SU110" s="36"/>
      <c r="SV110" s="36"/>
      <c r="SW110" s="36"/>
      <c r="SX110" s="36"/>
      <c r="SY110" s="36"/>
      <c r="SZ110" s="36"/>
      <c r="TA110" s="36"/>
      <c r="TB110" s="36"/>
      <c r="TC110" s="36"/>
      <c r="TD110" s="36"/>
      <c r="TE110" s="36"/>
      <c r="TF110" s="36"/>
      <c r="TG110" s="36"/>
      <c r="TH110" s="36"/>
      <c r="TI110" s="36"/>
      <c r="TJ110" s="36"/>
      <c r="TK110" s="36"/>
      <c r="TL110" s="36"/>
      <c r="TM110" s="36"/>
      <c r="TN110" s="36"/>
      <c r="TO110" s="36"/>
      <c r="TP110" s="36"/>
      <c r="TQ110" s="36"/>
      <c r="TR110" s="36"/>
    </row>
    <row r="111" spans="1:538" s="37" customFormat="1" ht="61.5" customHeight="1" x14ac:dyDescent="0.25">
      <c r="A111" s="67"/>
      <c r="B111" s="66"/>
      <c r="C111" s="66"/>
      <c r="D111" s="30" t="s">
        <v>438</v>
      </c>
      <c r="E111" s="61">
        <f>E124+E127</f>
        <v>6612087</v>
      </c>
      <c r="F111" s="61">
        <f t="shared" ref="F111:Q111" si="78">F124+F127</f>
        <v>0</v>
      </c>
      <c r="G111" s="61">
        <f t="shared" si="78"/>
        <v>0</v>
      </c>
      <c r="H111" s="61">
        <f t="shared" ref="H111:J111" si="79">H124+H127</f>
        <v>6612087</v>
      </c>
      <c r="I111" s="61">
        <f t="shared" si="79"/>
        <v>0</v>
      </c>
      <c r="J111" s="61">
        <f t="shared" si="79"/>
        <v>0</v>
      </c>
      <c r="K111" s="162">
        <f t="shared" si="57"/>
        <v>100</v>
      </c>
      <c r="L111" s="61">
        <f t="shared" si="78"/>
        <v>0</v>
      </c>
      <c r="M111" s="61">
        <f t="shared" si="78"/>
        <v>0</v>
      </c>
      <c r="N111" s="61">
        <f t="shared" si="78"/>
        <v>0</v>
      </c>
      <c r="O111" s="61">
        <f t="shared" si="78"/>
        <v>0</v>
      </c>
      <c r="P111" s="61">
        <f t="shared" si="78"/>
        <v>0</v>
      </c>
      <c r="Q111" s="61">
        <f t="shared" si="78"/>
        <v>0</v>
      </c>
      <c r="R111" s="61">
        <f t="shared" ref="R111:W111" si="80">R124+R127</f>
        <v>0</v>
      </c>
      <c r="S111" s="61">
        <f t="shared" si="80"/>
        <v>0</v>
      </c>
      <c r="T111" s="61">
        <f t="shared" si="80"/>
        <v>0</v>
      </c>
      <c r="U111" s="61">
        <f t="shared" si="80"/>
        <v>0</v>
      </c>
      <c r="V111" s="61">
        <f t="shared" si="80"/>
        <v>0</v>
      </c>
      <c r="W111" s="61">
        <f t="shared" si="80"/>
        <v>0</v>
      </c>
      <c r="X111" s="162"/>
      <c r="Y111" s="61">
        <f t="shared" si="59"/>
        <v>6612087</v>
      </c>
      <c r="Z111" s="213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  <c r="IM111" s="36"/>
      <c r="IN111" s="36"/>
      <c r="IO111" s="36"/>
      <c r="IP111" s="36"/>
      <c r="IQ111" s="36"/>
      <c r="IR111" s="36"/>
      <c r="IS111" s="36"/>
      <c r="IT111" s="36"/>
      <c r="IU111" s="36"/>
      <c r="IV111" s="36"/>
      <c r="IW111" s="36"/>
      <c r="IX111" s="36"/>
      <c r="IY111" s="36"/>
      <c r="IZ111" s="36"/>
      <c r="JA111" s="36"/>
      <c r="JB111" s="36"/>
      <c r="JC111" s="36"/>
      <c r="JD111" s="36"/>
      <c r="JE111" s="36"/>
      <c r="JF111" s="36"/>
      <c r="JG111" s="36"/>
      <c r="JH111" s="36"/>
      <c r="JI111" s="36"/>
      <c r="JJ111" s="36"/>
      <c r="JK111" s="36"/>
      <c r="JL111" s="36"/>
      <c r="JM111" s="36"/>
      <c r="JN111" s="36"/>
      <c r="JO111" s="36"/>
      <c r="JP111" s="36"/>
      <c r="JQ111" s="36"/>
      <c r="JR111" s="36"/>
      <c r="JS111" s="36"/>
      <c r="JT111" s="36"/>
      <c r="JU111" s="36"/>
      <c r="JV111" s="36"/>
      <c r="JW111" s="36"/>
      <c r="JX111" s="36"/>
      <c r="JY111" s="36"/>
      <c r="JZ111" s="36"/>
      <c r="KA111" s="36"/>
      <c r="KB111" s="36"/>
      <c r="KC111" s="36"/>
      <c r="KD111" s="36"/>
      <c r="KE111" s="36"/>
      <c r="KF111" s="36"/>
      <c r="KG111" s="36"/>
      <c r="KH111" s="36"/>
      <c r="KI111" s="36"/>
      <c r="KJ111" s="36"/>
      <c r="KK111" s="36"/>
      <c r="KL111" s="36"/>
      <c r="KM111" s="36"/>
      <c r="KN111" s="36"/>
      <c r="KO111" s="36"/>
      <c r="KP111" s="36"/>
      <c r="KQ111" s="36"/>
      <c r="KR111" s="36"/>
      <c r="KS111" s="36"/>
      <c r="KT111" s="36"/>
      <c r="KU111" s="36"/>
      <c r="KV111" s="36"/>
      <c r="KW111" s="36"/>
      <c r="KX111" s="36"/>
      <c r="KY111" s="36"/>
      <c r="KZ111" s="36"/>
      <c r="LA111" s="36"/>
      <c r="LB111" s="36"/>
      <c r="LC111" s="36"/>
      <c r="LD111" s="36"/>
      <c r="LE111" s="36"/>
      <c r="LF111" s="36"/>
      <c r="LG111" s="36"/>
      <c r="LH111" s="36"/>
      <c r="LI111" s="36"/>
      <c r="LJ111" s="36"/>
      <c r="LK111" s="36"/>
      <c r="LL111" s="36"/>
      <c r="LM111" s="36"/>
      <c r="LN111" s="36"/>
      <c r="LO111" s="36"/>
      <c r="LP111" s="36"/>
      <c r="LQ111" s="36"/>
      <c r="LR111" s="36"/>
      <c r="LS111" s="36"/>
      <c r="LT111" s="36"/>
      <c r="LU111" s="36"/>
      <c r="LV111" s="36"/>
      <c r="LW111" s="36"/>
      <c r="LX111" s="36"/>
      <c r="LY111" s="36"/>
      <c r="LZ111" s="36"/>
      <c r="MA111" s="36"/>
      <c r="MB111" s="36"/>
      <c r="MC111" s="36"/>
      <c r="MD111" s="36"/>
      <c r="ME111" s="36"/>
      <c r="MF111" s="36"/>
      <c r="MG111" s="36"/>
      <c r="MH111" s="36"/>
      <c r="MI111" s="36"/>
      <c r="MJ111" s="36"/>
      <c r="MK111" s="36"/>
      <c r="ML111" s="36"/>
      <c r="MM111" s="36"/>
      <c r="MN111" s="36"/>
      <c r="MO111" s="36"/>
      <c r="MP111" s="36"/>
      <c r="MQ111" s="36"/>
      <c r="MR111" s="36"/>
      <c r="MS111" s="36"/>
      <c r="MT111" s="36"/>
      <c r="MU111" s="36"/>
      <c r="MV111" s="36"/>
      <c r="MW111" s="36"/>
      <c r="MX111" s="36"/>
      <c r="MY111" s="36"/>
      <c r="MZ111" s="36"/>
      <c r="NA111" s="36"/>
      <c r="NB111" s="36"/>
      <c r="NC111" s="36"/>
      <c r="ND111" s="36"/>
      <c r="NE111" s="36"/>
      <c r="NF111" s="36"/>
      <c r="NG111" s="36"/>
      <c r="NH111" s="36"/>
      <c r="NI111" s="36"/>
      <c r="NJ111" s="36"/>
      <c r="NK111" s="36"/>
      <c r="NL111" s="36"/>
      <c r="NM111" s="36"/>
      <c r="NN111" s="36"/>
      <c r="NO111" s="36"/>
      <c r="NP111" s="36"/>
      <c r="NQ111" s="36"/>
      <c r="NR111" s="36"/>
      <c r="NS111" s="36"/>
      <c r="NT111" s="36"/>
      <c r="NU111" s="36"/>
      <c r="NV111" s="36"/>
      <c r="NW111" s="36"/>
      <c r="NX111" s="36"/>
      <c r="NY111" s="36"/>
      <c r="NZ111" s="36"/>
      <c r="OA111" s="36"/>
      <c r="OB111" s="36"/>
      <c r="OC111" s="36"/>
      <c r="OD111" s="36"/>
      <c r="OE111" s="36"/>
      <c r="OF111" s="36"/>
      <c r="OG111" s="36"/>
      <c r="OH111" s="36"/>
      <c r="OI111" s="36"/>
      <c r="OJ111" s="36"/>
      <c r="OK111" s="36"/>
      <c r="OL111" s="36"/>
      <c r="OM111" s="36"/>
      <c r="ON111" s="36"/>
      <c r="OO111" s="36"/>
      <c r="OP111" s="36"/>
      <c r="OQ111" s="36"/>
      <c r="OR111" s="36"/>
      <c r="OS111" s="36"/>
      <c r="OT111" s="36"/>
      <c r="OU111" s="36"/>
      <c r="OV111" s="36"/>
      <c r="OW111" s="36"/>
      <c r="OX111" s="36"/>
      <c r="OY111" s="36"/>
      <c r="OZ111" s="36"/>
      <c r="PA111" s="36"/>
      <c r="PB111" s="36"/>
      <c r="PC111" s="36"/>
      <c r="PD111" s="36"/>
      <c r="PE111" s="36"/>
      <c r="PF111" s="36"/>
      <c r="PG111" s="36"/>
      <c r="PH111" s="36"/>
      <c r="PI111" s="36"/>
      <c r="PJ111" s="36"/>
      <c r="PK111" s="36"/>
      <c r="PL111" s="36"/>
      <c r="PM111" s="36"/>
      <c r="PN111" s="36"/>
      <c r="PO111" s="36"/>
      <c r="PP111" s="36"/>
      <c r="PQ111" s="36"/>
      <c r="PR111" s="36"/>
      <c r="PS111" s="36"/>
      <c r="PT111" s="36"/>
      <c r="PU111" s="36"/>
      <c r="PV111" s="36"/>
      <c r="PW111" s="36"/>
      <c r="PX111" s="36"/>
      <c r="PY111" s="36"/>
      <c r="PZ111" s="36"/>
      <c r="QA111" s="36"/>
      <c r="QB111" s="36"/>
      <c r="QC111" s="36"/>
      <c r="QD111" s="36"/>
      <c r="QE111" s="36"/>
      <c r="QF111" s="36"/>
      <c r="QG111" s="36"/>
      <c r="QH111" s="36"/>
      <c r="QI111" s="36"/>
      <c r="QJ111" s="36"/>
      <c r="QK111" s="36"/>
      <c r="QL111" s="36"/>
      <c r="QM111" s="36"/>
      <c r="QN111" s="36"/>
      <c r="QO111" s="36"/>
      <c r="QP111" s="36"/>
      <c r="QQ111" s="36"/>
      <c r="QR111" s="36"/>
      <c r="QS111" s="36"/>
      <c r="QT111" s="36"/>
      <c r="QU111" s="36"/>
      <c r="QV111" s="36"/>
      <c r="QW111" s="36"/>
      <c r="QX111" s="36"/>
      <c r="QY111" s="36"/>
      <c r="QZ111" s="36"/>
      <c r="RA111" s="36"/>
      <c r="RB111" s="36"/>
      <c r="RC111" s="36"/>
      <c r="RD111" s="36"/>
      <c r="RE111" s="36"/>
      <c r="RF111" s="36"/>
      <c r="RG111" s="36"/>
      <c r="RH111" s="36"/>
      <c r="RI111" s="36"/>
      <c r="RJ111" s="36"/>
      <c r="RK111" s="36"/>
      <c r="RL111" s="36"/>
      <c r="RM111" s="36"/>
      <c r="RN111" s="36"/>
      <c r="RO111" s="36"/>
      <c r="RP111" s="36"/>
      <c r="RQ111" s="36"/>
      <c r="RR111" s="36"/>
      <c r="RS111" s="36"/>
      <c r="RT111" s="36"/>
      <c r="RU111" s="36"/>
      <c r="RV111" s="36"/>
      <c r="RW111" s="36"/>
      <c r="RX111" s="36"/>
      <c r="RY111" s="36"/>
      <c r="RZ111" s="36"/>
      <c r="SA111" s="36"/>
      <c r="SB111" s="36"/>
      <c r="SC111" s="36"/>
      <c r="SD111" s="36"/>
      <c r="SE111" s="36"/>
      <c r="SF111" s="36"/>
      <c r="SG111" s="36"/>
      <c r="SH111" s="36"/>
      <c r="SI111" s="36"/>
      <c r="SJ111" s="36"/>
      <c r="SK111" s="36"/>
      <c r="SL111" s="36"/>
      <c r="SM111" s="36"/>
      <c r="SN111" s="36"/>
      <c r="SO111" s="36"/>
      <c r="SP111" s="36"/>
      <c r="SQ111" s="36"/>
      <c r="SR111" s="36"/>
      <c r="SS111" s="36"/>
      <c r="ST111" s="36"/>
      <c r="SU111" s="36"/>
      <c r="SV111" s="36"/>
      <c r="SW111" s="36"/>
      <c r="SX111" s="36"/>
      <c r="SY111" s="36"/>
      <c r="SZ111" s="36"/>
      <c r="TA111" s="36"/>
      <c r="TB111" s="36"/>
      <c r="TC111" s="36"/>
      <c r="TD111" s="36"/>
      <c r="TE111" s="36"/>
      <c r="TF111" s="36"/>
      <c r="TG111" s="36"/>
      <c r="TH111" s="36"/>
      <c r="TI111" s="36"/>
      <c r="TJ111" s="36"/>
      <c r="TK111" s="36"/>
      <c r="TL111" s="36"/>
      <c r="TM111" s="36"/>
      <c r="TN111" s="36"/>
      <c r="TO111" s="36"/>
      <c r="TP111" s="36"/>
      <c r="TQ111" s="36"/>
      <c r="TR111" s="36"/>
    </row>
    <row r="112" spans="1:538" s="37" customFormat="1" x14ac:dyDescent="0.25">
      <c r="A112" s="67"/>
      <c r="B112" s="66"/>
      <c r="C112" s="66"/>
      <c r="D112" s="125" t="s">
        <v>489</v>
      </c>
      <c r="E112" s="61">
        <f>E135</f>
        <v>0</v>
      </c>
      <c r="F112" s="61">
        <f t="shared" ref="F112:Q112" si="81">F135</f>
        <v>0</v>
      </c>
      <c r="G112" s="61">
        <f t="shared" si="81"/>
        <v>0</v>
      </c>
      <c r="H112" s="61">
        <f t="shared" ref="H112:J112" si="82">H135</f>
        <v>0</v>
      </c>
      <c r="I112" s="61">
        <f t="shared" si="82"/>
        <v>0</v>
      </c>
      <c r="J112" s="61">
        <f t="shared" si="82"/>
        <v>0</v>
      </c>
      <c r="K112" s="162"/>
      <c r="L112" s="61">
        <f t="shared" si="81"/>
        <v>14714700</v>
      </c>
      <c r="M112" s="61">
        <f t="shared" si="81"/>
        <v>14714700</v>
      </c>
      <c r="N112" s="61">
        <f t="shared" si="81"/>
        <v>0</v>
      </c>
      <c r="O112" s="61">
        <f t="shared" si="81"/>
        <v>0</v>
      </c>
      <c r="P112" s="61">
        <f t="shared" si="81"/>
        <v>0</v>
      </c>
      <c r="Q112" s="61">
        <f t="shared" si="81"/>
        <v>14714700</v>
      </c>
      <c r="R112" s="61">
        <f t="shared" ref="R112:W112" si="83">R135</f>
        <v>10052629.880000001</v>
      </c>
      <c r="S112" s="61">
        <f t="shared" si="83"/>
        <v>10052629.880000001</v>
      </c>
      <c r="T112" s="61">
        <f t="shared" si="83"/>
        <v>0</v>
      </c>
      <c r="U112" s="61">
        <f t="shared" si="83"/>
        <v>0</v>
      </c>
      <c r="V112" s="61">
        <f t="shared" si="83"/>
        <v>0</v>
      </c>
      <c r="W112" s="61">
        <f t="shared" si="83"/>
        <v>10052629.880000001</v>
      </c>
      <c r="X112" s="162">
        <f t="shared" si="58"/>
        <v>68.316920358553006</v>
      </c>
      <c r="Y112" s="61">
        <f t="shared" si="59"/>
        <v>10052629.880000001</v>
      </c>
      <c r="Z112" s="213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  <c r="IR112" s="36"/>
      <c r="IS112" s="36"/>
      <c r="IT112" s="36"/>
      <c r="IU112" s="36"/>
      <c r="IV112" s="36"/>
      <c r="IW112" s="36"/>
      <c r="IX112" s="36"/>
      <c r="IY112" s="36"/>
      <c r="IZ112" s="36"/>
      <c r="JA112" s="36"/>
      <c r="JB112" s="36"/>
      <c r="JC112" s="36"/>
      <c r="JD112" s="36"/>
      <c r="JE112" s="36"/>
      <c r="JF112" s="36"/>
      <c r="JG112" s="36"/>
      <c r="JH112" s="36"/>
      <c r="JI112" s="36"/>
      <c r="JJ112" s="36"/>
      <c r="JK112" s="36"/>
      <c r="JL112" s="36"/>
      <c r="JM112" s="36"/>
      <c r="JN112" s="36"/>
      <c r="JO112" s="36"/>
      <c r="JP112" s="36"/>
      <c r="JQ112" s="36"/>
      <c r="JR112" s="36"/>
      <c r="JS112" s="36"/>
      <c r="JT112" s="36"/>
      <c r="JU112" s="36"/>
      <c r="JV112" s="36"/>
      <c r="JW112" s="36"/>
      <c r="JX112" s="36"/>
      <c r="JY112" s="36"/>
      <c r="JZ112" s="36"/>
      <c r="KA112" s="36"/>
      <c r="KB112" s="36"/>
      <c r="KC112" s="36"/>
      <c r="KD112" s="36"/>
      <c r="KE112" s="36"/>
      <c r="KF112" s="36"/>
      <c r="KG112" s="36"/>
      <c r="KH112" s="36"/>
      <c r="KI112" s="36"/>
      <c r="KJ112" s="36"/>
      <c r="KK112" s="36"/>
      <c r="KL112" s="36"/>
      <c r="KM112" s="36"/>
      <c r="KN112" s="36"/>
      <c r="KO112" s="36"/>
      <c r="KP112" s="36"/>
      <c r="KQ112" s="36"/>
      <c r="KR112" s="36"/>
      <c r="KS112" s="36"/>
      <c r="KT112" s="36"/>
      <c r="KU112" s="36"/>
      <c r="KV112" s="36"/>
      <c r="KW112" s="36"/>
      <c r="KX112" s="36"/>
      <c r="KY112" s="36"/>
      <c r="KZ112" s="36"/>
      <c r="LA112" s="36"/>
      <c r="LB112" s="36"/>
      <c r="LC112" s="36"/>
      <c r="LD112" s="36"/>
      <c r="LE112" s="36"/>
      <c r="LF112" s="36"/>
      <c r="LG112" s="36"/>
      <c r="LH112" s="36"/>
      <c r="LI112" s="36"/>
      <c r="LJ112" s="36"/>
      <c r="LK112" s="36"/>
      <c r="LL112" s="36"/>
      <c r="LM112" s="36"/>
      <c r="LN112" s="36"/>
      <c r="LO112" s="36"/>
      <c r="LP112" s="36"/>
      <c r="LQ112" s="36"/>
      <c r="LR112" s="36"/>
      <c r="LS112" s="36"/>
      <c r="LT112" s="36"/>
      <c r="LU112" s="36"/>
      <c r="LV112" s="36"/>
      <c r="LW112" s="36"/>
      <c r="LX112" s="36"/>
      <c r="LY112" s="36"/>
      <c r="LZ112" s="36"/>
      <c r="MA112" s="36"/>
      <c r="MB112" s="36"/>
      <c r="MC112" s="36"/>
      <c r="MD112" s="36"/>
      <c r="ME112" s="36"/>
      <c r="MF112" s="36"/>
      <c r="MG112" s="36"/>
      <c r="MH112" s="36"/>
      <c r="MI112" s="36"/>
      <c r="MJ112" s="36"/>
      <c r="MK112" s="36"/>
      <c r="ML112" s="36"/>
      <c r="MM112" s="36"/>
      <c r="MN112" s="36"/>
      <c r="MO112" s="36"/>
      <c r="MP112" s="36"/>
      <c r="MQ112" s="36"/>
      <c r="MR112" s="36"/>
      <c r="MS112" s="36"/>
      <c r="MT112" s="36"/>
      <c r="MU112" s="36"/>
      <c r="MV112" s="36"/>
      <c r="MW112" s="36"/>
      <c r="MX112" s="36"/>
      <c r="MY112" s="36"/>
      <c r="MZ112" s="36"/>
      <c r="NA112" s="36"/>
      <c r="NB112" s="36"/>
      <c r="NC112" s="36"/>
      <c r="ND112" s="36"/>
      <c r="NE112" s="36"/>
      <c r="NF112" s="36"/>
      <c r="NG112" s="36"/>
      <c r="NH112" s="36"/>
      <c r="NI112" s="36"/>
      <c r="NJ112" s="36"/>
      <c r="NK112" s="36"/>
      <c r="NL112" s="36"/>
      <c r="NM112" s="36"/>
      <c r="NN112" s="36"/>
      <c r="NO112" s="36"/>
      <c r="NP112" s="36"/>
      <c r="NQ112" s="36"/>
      <c r="NR112" s="36"/>
      <c r="NS112" s="36"/>
      <c r="NT112" s="36"/>
      <c r="NU112" s="36"/>
      <c r="NV112" s="36"/>
      <c r="NW112" s="36"/>
      <c r="NX112" s="36"/>
      <c r="NY112" s="36"/>
      <c r="NZ112" s="36"/>
      <c r="OA112" s="36"/>
      <c r="OB112" s="36"/>
      <c r="OC112" s="36"/>
      <c r="OD112" s="36"/>
      <c r="OE112" s="36"/>
      <c r="OF112" s="36"/>
      <c r="OG112" s="36"/>
      <c r="OH112" s="36"/>
      <c r="OI112" s="36"/>
      <c r="OJ112" s="36"/>
      <c r="OK112" s="36"/>
      <c r="OL112" s="36"/>
      <c r="OM112" s="36"/>
      <c r="ON112" s="36"/>
      <c r="OO112" s="36"/>
      <c r="OP112" s="36"/>
      <c r="OQ112" s="36"/>
      <c r="OR112" s="36"/>
      <c r="OS112" s="36"/>
      <c r="OT112" s="36"/>
      <c r="OU112" s="36"/>
      <c r="OV112" s="36"/>
      <c r="OW112" s="36"/>
      <c r="OX112" s="36"/>
      <c r="OY112" s="36"/>
      <c r="OZ112" s="36"/>
      <c r="PA112" s="36"/>
      <c r="PB112" s="36"/>
      <c r="PC112" s="36"/>
      <c r="PD112" s="36"/>
      <c r="PE112" s="36"/>
      <c r="PF112" s="36"/>
      <c r="PG112" s="36"/>
      <c r="PH112" s="36"/>
      <c r="PI112" s="36"/>
      <c r="PJ112" s="36"/>
      <c r="PK112" s="36"/>
      <c r="PL112" s="36"/>
      <c r="PM112" s="36"/>
      <c r="PN112" s="36"/>
      <c r="PO112" s="36"/>
      <c r="PP112" s="36"/>
      <c r="PQ112" s="36"/>
      <c r="PR112" s="36"/>
      <c r="PS112" s="36"/>
      <c r="PT112" s="36"/>
      <c r="PU112" s="36"/>
      <c r="PV112" s="36"/>
      <c r="PW112" s="36"/>
      <c r="PX112" s="36"/>
      <c r="PY112" s="36"/>
      <c r="PZ112" s="36"/>
      <c r="QA112" s="36"/>
      <c r="QB112" s="36"/>
      <c r="QC112" s="36"/>
      <c r="QD112" s="36"/>
      <c r="QE112" s="36"/>
      <c r="QF112" s="36"/>
      <c r="QG112" s="36"/>
      <c r="QH112" s="36"/>
      <c r="QI112" s="36"/>
      <c r="QJ112" s="36"/>
      <c r="QK112" s="36"/>
      <c r="QL112" s="36"/>
      <c r="QM112" s="36"/>
      <c r="QN112" s="36"/>
      <c r="QO112" s="36"/>
      <c r="QP112" s="36"/>
      <c r="QQ112" s="36"/>
      <c r="QR112" s="36"/>
      <c r="QS112" s="36"/>
      <c r="QT112" s="36"/>
      <c r="QU112" s="36"/>
      <c r="QV112" s="36"/>
      <c r="QW112" s="36"/>
      <c r="QX112" s="36"/>
      <c r="QY112" s="36"/>
      <c r="QZ112" s="36"/>
      <c r="RA112" s="36"/>
      <c r="RB112" s="36"/>
      <c r="RC112" s="36"/>
      <c r="RD112" s="36"/>
      <c r="RE112" s="36"/>
      <c r="RF112" s="36"/>
      <c r="RG112" s="36"/>
      <c r="RH112" s="36"/>
      <c r="RI112" s="36"/>
      <c r="RJ112" s="36"/>
      <c r="RK112" s="36"/>
      <c r="RL112" s="36"/>
      <c r="RM112" s="36"/>
      <c r="RN112" s="36"/>
      <c r="RO112" s="36"/>
      <c r="RP112" s="36"/>
      <c r="RQ112" s="36"/>
      <c r="RR112" s="36"/>
      <c r="RS112" s="36"/>
      <c r="RT112" s="36"/>
      <c r="RU112" s="36"/>
      <c r="RV112" s="36"/>
      <c r="RW112" s="36"/>
      <c r="RX112" s="36"/>
      <c r="RY112" s="36"/>
      <c r="RZ112" s="36"/>
      <c r="SA112" s="36"/>
      <c r="SB112" s="36"/>
      <c r="SC112" s="36"/>
      <c r="SD112" s="36"/>
      <c r="SE112" s="36"/>
      <c r="SF112" s="36"/>
      <c r="SG112" s="36"/>
      <c r="SH112" s="36"/>
      <c r="SI112" s="36"/>
      <c r="SJ112" s="36"/>
      <c r="SK112" s="36"/>
      <c r="SL112" s="36"/>
      <c r="SM112" s="36"/>
      <c r="SN112" s="36"/>
      <c r="SO112" s="36"/>
      <c r="SP112" s="36"/>
      <c r="SQ112" s="36"/>
      <c r="SR112" s="36"/>
      <c r="SS112" s="36"/>
      <c r="ST112" s="36"/>
      <c r="SU112" s="36"/>
      <c r="SV112" s="36"/>
      <c r="SW112" s="36"/>
      <c r="SX112" s="36"/>
      <c r="SY112" s="36"/>
      <c r="SZ112" s="36"/>
      <c r="TA112" s="36"/>
      <c r="TB112" s="36"/>
      <c r="TC112" s="36"/>
      <c r="TD112" s="36"/>
      <c r="TE112" s="36"/>
      <c r="TF112" s="36"/>
      <c r="TG112" s="36"/>
      <c r="TH112" s="36"/>
      <c r="TI112" s="36"/>
      <c r="TJ112" s="36"/>
      <c r="TK112" s="36"/>
      <c r="TL112" s="36"/>
      <c r="TM112" s="36"/>
      <c r="TN112" s="36"/>
      <c r="TO112" s="36"/>
      <c r="TP112" s="36"/>
      <c r="TQ112" s="36"/>
      <c r="TR112" s="36"/>
    </row>
    <row r="113" spans="1:538" s="20" customFormat="1" ht="51.75" customHeight="1" x14ac:dyDescent="0.25">
      <c r="A113" s="40" t="s">
        <v>188</v>
      </c>
      <c r="B113" s="41" t="str">
        <f>'дод 3'!A20</f>
        <v>0160</v>
      </c>
      <c r="C113" s="41" t="str">
        <f>'дод 3'!B20</f>
        <v>0111</v>
      </c>
      <c r="D113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13" s="62">
        <v>1997300</v>
      </c>
      <c r="F113" s="62">
        <v>1337700</v>
      </c>
      <c r="G113" s="62">
        <v>35400</v>
      </c>
      <c r="H113" s="62">
        <v>1870571.22</v>
      </c>
      <c r="I113" s="62">
        <v>1286680.77</v>
      </c>
      <c r="J113" s="62">
        <v>24674.68</v>
      </c>
      <c r="K113" s="163">
        <f t="shared" si="57"/>
        <v>93.654995243578838</v>
      </c>
      <c r="L113" s="62">
        <f>N113+Q113</f>
        <v>0</v>
      </c>
      <c r="M113" s="62"/>
      <c r="N113" s="62"/>
      <c r="O113" s="62"/>
      <c r="P113" s="62"/>
      <c r="Q113" s="62"/>
      <c r="R113" s="62">
        <f t="shared" si="60"/>
        <v>0</v>
      </c>
      <c r="S113" s="62"/>
      <c r="T113" s="62"/>
      <c r="U113" s="62"/>
      <c r="V113" s="62"/>
      <c r="W113" s="62"/>
      <c r="X113" s="163"/>
      <c r="Y113" s="62">
        <f t="shared" si="59"/>
        <v>1870571.22</v>
      </c>
      <c r="Z113" s="21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  <c r="IW113" s="23"/>
      <c r="IX113" s="23"/>
      <c r="IY113" s="23"/>
      <c r="IZ113" s="23"/>
      <c r="JA113" s="23"/>
      <c r="JB113" s="23"/>
      <c r="JC113" s="23"/>
      <c r="JD113" s="23"/>
      <c r="JE113" s="23"/>
      <c r="JF113" s="23"/>
      <c r="JG113" s="23"/>
      <c r="JH113" s="23"/>
      <c r="JI113" s="23"/>
      <c r="JJ113" s="23"/>
      <c r="JK113" s="23"/>
      <c r="JL113" s="23"/>
      <c r="JM113" s="23"/>
      <c r="JN113" s="23"/>
      <c r="JO113" s="23"/>
      <c r="JP113" s="23"/>
      <c r="JQ113" s="23"/>
      <c r="JR113" s="23"/>
      <c r="JS113" s="23"/>
      <c r="JT113" s="23"/>
      <c r="JU113" s="23"/>
      <c r="JV113" s="23"/>
      <c r="JW113" s="23"/>
      <c r="JX113" s="23"/>
      <c r="JY113" s="23"/>
      <c r="JZ113" s="23"/>
      <c r="KA113" s="23"/>
      <c r="KB113" s="23"/>
      <c r="KC113" s="23"/>
      <c r="KD113" s="23"/>
      <c r="KE113" s="23"/>
      <c r="KF113" s="23"/>
      <c r="KG113" s="23"/>
      <c r="KH113" s="23"/>
      <c r="KI113" s="23"/>
      <c r="KJ113" s="23"/>
      <c r="KK113" s="23"/>
      <c r="KL113" s="23"/>
      <c r="KM113" s="23"/>
      <c r="KN113" s="23"/>
      <c r="KO113" s="23"/>
      <c r="KP113" s="23"/>
      <c r="KQ113" s="23"/>
      <c r="KR113" s="23"/>
      <c r="KS113" s="23"/>
      <c r="KT113" s="23"/>
      <c r="KU113" s="23"/>
      <c r="KV113" s="23"/>
      <c r="KW113" s="23"/>
      <c r="KX113" s="23"/>
      <c r="KY113" s="23"/>
      <c r="KZ113" s="23"/>
      <c r="LA113" s="23"/>
      <c r="LB113" s="23"/>
      <c r="LC113" s="23"/>
      <c r="LD113" s="23"/>
      <c r="LE113" s="23"/>
      <c r="LF113" s="23"/>
      <c r="LG113" s="23"/>
      <c r="LH113" s="23"/>
      <c r="LI113" s="23"/>
      <c r="LJ113" s="23"/>
      <c r="LK113" s="23"/>
      <c r="LL113" s="23"/>
      <c r="LM113" s="23"/>
      <c r="LN113" s="23"/>
      <c r="LO113" s="23"/>
      <c r="LP113" s="23"/>
      <c r="LQ113" s="23"/>
      <c r="LR113" s="23"/>
      <c r="LS113" s="23"/>
      <c r="LT113" s="23"/>
      <c r="LU113" s="23"/>
      <c r="LV113" s="23"/>
      <c r="LW113" s="23"/>
      <c r="LX113" s="23"/>
      <c r="LY113" s="23"/>
      <c r="LZ113" s="23"/>
      <c r="MA113" s="23"/>
      <c r="MB113" s="23"/>
      <c r="MC113" s="23"/>
      <c r="MD113" s="23"/>
      <c r="ME113" s="23"/>
      <c r="MF113" s="23"/>
      <c r="MG113" s="23"/>
      <c r="MH113" s="23"/>
      <c r="MI113" s="23"/>
      <c r="MJ113" s="23"/>
      <c r="MK113" s="23"/>
      <c r="ML113" s="23"/>
      <c r="MM113" s="23"/>
      <c r="MN113" s="23"/>
      <c r="MO113" s="23"/>
      <c r="MP113" s="23"/>
      <c r="MQ113" s="23"/>
      <c r="MR113" s="23"/>
      <c r="MS113" s="23"/>
      <c r="MT113" s="23"/>
      <c r="MU113" s="23"/>
      <c r="MV113" s="23"/>
      <c r="MW113" s="23"/>
      <c r="MX113" s="23"/>
      <c r="MY113" s="23"/>
      <c r="MZ113" s="23"/>
      <c r="NA113" s="23"/>
      <c r="NB113" s="23"/>
      <c r="NC113" s="23"/>
      <c r="ND113" s="23"/>
      <c r="NE113" s="23"/>
      <c r="NF113" s="23"/>
      <c r="NG113" s="23"/>
      <c r="NH113" s="23"/>
      <c r="NI113" s="23"/>
      <c r="NJ113" s="23"/>
      <c r="NK113" s="23"/>
      <c r="NL113" s="23"/>
      <c r="NM113" s="23"/>
      <c r="NN113" s="23"/>
      <c r="NO113" s="23"/>
      <c r="NP113" s="23"/>
      <c r="NQ113" s="23"/>
      <c r="NR113" s="23"/>
      <c r="NS113" s="23"/>
      <c r="NT113" s="23"/>
      <c r="NU113" s="23"/>
      <c r="NV113" s="23"/>
      <c r="NW113" s="23"/>
      <c r="NX113" s="23"/>
      <c r="NY113" s="23"/>
      <c r="NZ113" s="23"/>
      <c r="OA113" s="23"/>
      <c r="OB113" s="23"/>
      <c r="OC113" s="23"/>
      <c r="OD113" s="23"/>
      <c r="OE113" s="23"/>
      <c r="OF113" s="23"/>
      <c r="OG113" s="23"/>
      <c r="OH113" s="23"/>
      <c r="OI113" s="23"/>
      <c r="OJ113" s="23"/>
      <c r="OK113" s="23"/>
      <c r="OL113" s="23"/>
      <c r="OM113" s="23"/>
      <c r="ON113" s="23"/>
      <c r="OO113" s="23"/>
      <c r="OP113" s="23"/>
      <c r="OQ113" s="23"/>
      <c r="OR113" s="23"/>
      <c r="OS113" s="23"/>
      <c r="OT113" s="23"/>
      <c r="OU113" s="23"/>
      <c r="OV113" s="23"/>
      <c r="OW113" s="23"/>
      <c r="OX113" s="23"/>
      <c r="OY113" s="23"/>
      <c r="OZ113" s="23"/>
      <c r="PA113" s="23"/>
      <c r="PB113" s="23"/>
      <c r="PC113" s="23"/>
      <c r="PD113" s="23"/>
      <c r="PE113" s="23"/>
      <c r="PF113" s="23"/>
      <c r="PG113" s="23"/>
      <c r="PH113" s="23"/>
      <c r="PI113" s="23"/>
      <c r="PJ113" s="23"/>
      <c r="PK113" s="23"/>
      <c r="PL113" s="23"/>
      <c r="PM113" s="23"/>
      <c r="PN113" s="23"/>
      <c r="PO113" s="23"/>
      <c r="PP113" s="23"/>
      <c r="PQ113" s="23"/>
      <c r="PR113" s="23"/>
      <c r="PS113" s="23"/>
      <c r="PT113" s="23"/>
      <c r="PU113" s="23"/>
      <c r="PV113" s="23"/>
      <c r="PW113" s="23"/>
      <c r="PX113" s="23"/>
      <c r="PY113" s="23"/>
      <c r="PZ113" s="23"/>
      <c r="QA113" s="23"/>
      <c r="QB113" s="23"/>
      <c r="QC113" s="23"/>
      <c r="QD113" s="23"/>
      <c r="QE113" s="23"/>
      <c r="QF113" s="23"/>
      <c r="QG113" s="23"/>
      <c r="QH113" s="23"/>
      <c r="QI113" s="23"/>
      <c r="QJ113" s="23"/>
      <c r="QK113" s="23"/>
      <c r="QL113" s="23"/>
      <c r="QM113" s="23"/>
      <c r="QN113" s="23"/>
      <c r="QO113" s="23"/>
      <c r="QP113" s="23"/>
      <c r="QQ113" s="23"/>
      <c r="QR113" s="23"/>
      <c r="QS113" s="23"/>
      <c r="QT113" s="23"/>
      <c r="QU113" s="23"/>
      <c r="QV113" s="23"/>
      <c r="QW113" s="23"/>
      <c r="QX113" s="23"/>
      <c r="QY113" s="23"/>
      <c r="QZ113" s="23"/>
      <c r="RA113" s="23"/>
      <c r="RB113" s="23"/>
      <c r="RC113" s="23"/>
      <c r="RD113" s="23"/>
      <c r="RE113" s="23"/>
      <c r="RF113" s="23"/>
      <c r="RG113" s="23"/>
      <c r="RH113" s="23"/>
      <c r="RI113" s="23"/>
      <c r="RJ113" s="23"/>
      <c r="RK113" s="23"/>
      <c r="RL113" s="23"/>
      <c r="RM113" s="23"/>
      <c r="RN113" s="23"/>
      <c r="RO113" s="23"/>
      <c r="RP113" s="23"/>
      <c r="RQ113" s="23"/>
      <c r="RR113" s="23"/>
      <c r="RS113" s="23"/>
      <c r="RT113" s="23"/>
      <c r="RU113" s="23"/>
      <c r="RV113" s="23"/>
      <c r="RW113" s="23"/>
      <c r="RX113" s="23"/>
      <c r="RY113" s="23"/>
      <c r="RZ113" s="23"/>
      <c r="SA113" s="23"/>
      <c r="SB113" s="23"/>
      <c r="SC113" s="23"/>
      <c r="SD113" s="23"/>
      <c r="SE113" s="23"/>
      <c r="SF113" s="23"/>
      <c r="SG113" s="23"/>
      <c r="SH113" s="23"/>
      <c r="SI113" s="23"/>
      <c r="SJ113" s="23"/>
      <c r="SK113" s="23"/>
      <c r="SL113" s="23"/>
      <c r="SM113" s="23"/>
      <c r="SN113" s="23"/>
      <c r="SO113" s="23"/>
      <c r="SP113" s="23"/>
      <c r="SQ113" s="23"/>
      <c r="SR113" s="23"/>
      <c r="SS113" s="23"/>
      <c r="ST113" s="23"/>
      <c r="SU113" s="23"/>
      <c r="SV113" s="23"/>
      <c r="SW113" s="23"/>
      <c r="SX113" s="23"/>
      <c r="SY113" s="23"/>
      <c r="SZ113" s="23"/>
      <c r="TA113" s="23"/>
      <c r="TB113" s="23"/>
      <c r="TC113" s="23"/>
      <c r="TD113" s="23"/>
      <c r="TE113" s="23"/>
      <c r="TF113" s="23"/>
      <c r="TG113" s="23"/>
      <c r="TH113" s="23"/>
      <c r="TI113" s="23"/>
      <c r="TJ113" s="23"/>
      <c r="TK113" s="23"/>
      <c r="TL113" s="23"/>
      <c r="TM113" s="23"/>
      <c r="TN113" s="23"/>
      <c r="TO113" s="23"/>
      <c r="TP113" s="23"/>
      <c r="TQ113" s="23"/>
      <c r="TR113" s="23"/>
    </row>
    <row r="114" spans="1:538" s="20" customFormat="1" ht="33" customHeight="1" x14ac:dyDescent="0.25">
      <c r="A114" s="40" t="s">
        <v>189</v>
      </c>
      <c r="B114" s="41" t="str">
        <f>'дод 3'!A62</f>
        <v>2010</v>
      </c>
      <c r="C114" s="41" t="str">
        <f>'дод 3'!B62</f>
        <v>0731</v>
      </c>
      <c r="D114" s="6" t="s">
        <v>458</v>
      </c>
      <c r="E114" s="62">
        <v>120445120.61</v>
      </c>
      <c r="F114" s="62"/>
      <c r="G114" s="62"/>
      <c r="H114" s="62">
        <v>113716240.56999999</v>
      </c>
      <c r="I114" s="62"/>
      <c r="J114" s="62"/>
      <c r="K114" s="163">
        <f t="shared" si="57"/>
        <v>94.413322842867132</v>
      </c>
      <c r="L114" s="62">
        <f t="shared" ref="L114:L137" si="84">N114+Q114</f>
        <v>39711444</v>
      </c>
      <c r="M114" s="62">
        <v>39711444</v>
      </c>
      <c r="N114" s="62"/>
      <c r="O114" s="62"/>
      <c r="P114" s="62"/>
      <c r="Q114" s="62">
        <v>39711444</v>
      </c>
      <c r="R114" s="62">
        <f t="shared" si="60"/>
        <v>39298305.75</v>
      </c>
      <c r="S114" s="62">
        <v>39298305.75</v>
      </c>
      <c r="T114" s="62"/>
      <c r="U114" s="62"/>
      <c r="V114" s="62"/>
      <c r="W114" s="62">
        <v>39298305.75</v>
      </c>
      <c r="X114" s="163">
        <f t="shared" si="58"/>
        <v>98.95964938973259</v>
      </c>
      <c r="Y114" s="62">
        <f t="shared" si="59"/>
        <v>153014546.31999999</v>
      </c>
      <c r="Z114" s="21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  <c r="IW114" s="23"/>
      <c r="IX114" s="23"/>
      <c r="IY114" s="23"/>
      <c r="IZ114" s="23"/>
      <c r="JA114" s="23"/>
      <c r="JB114" s="23"/>
      <c r="JC114" s="23"/>
      <c r="JD114" s="23"/>
      <c r="JE114" s="23"/>
      <c r="JF114" s="23"/>
      <c r="JG114" s="23"/>
      <c r="JH114" s="23"/>
      <c r="JI114" s="23"/>
      <c r="JJ114" s="23"/>
      <c r="JK114" s="23"/>
      <c r="JL114" s="23"/>
      <c r="JM114" s="23"/>
      <c r="JN114" s="23"/>
      <c r="JO114" s="23"/>
      <c r="JP114" s="23"/>
      <c r="JQ114" s="23"/>
      <c r="JR114" s="23"/>
      <c r="JS114" s="23"/>
      <c r="JT114" s="23"/>
      <c r="JU114" s="23"/>
      <c r="JV114" s="23"/>
      <c r="JW114" s="23"/>
      <c r="JX114" s="23"/>
      <c r="JY114" s="23"/>
      <c r="JZ114" s="23"/>
      <c r="KA114" s="23"/>
      <c r="KB114" s="23"/>
      <c r="KC114" s="23"/>
      <c r="KD114" s="23"/>
      <c r="KE114" s="23"/>
      <c r="KF114" s="23"/>
      <c r="KG114" s="23"/>
      <c r="KH114" s="23"/>
      <c r="KI114" s="23"/>
      <c r="KJ114" s="23"/>
      <c r="KK114" s="23"/>
      <c r="KL114" s="23"/>
      <c r="KM114" s="23"/>
      <c r="KN114" s="23"/>
      <c r="KO114" s="23"/>
      <c r="KP114" s="23"/>
      <c r="KQ114" s="23"/>
      <c r="KR114" s="23"/>
      <c r="KS114" s="23"/>
      <c r="KT114" s="23"/>
      <c r="KU114" s="23"/>
      <c r="KV114" s="23"/>
      <c r="KW114" s="23"/>
      <c r="KX114" s="23"/>
      <c r="KY114" s="23"/>
      <c r="KZ114" s="23"/>
      <c r="LA114" s="23"/>
      <c r="LB114" s="23"/>
      <c r="LC114" s="23"/>
      <c r="LD114" s="23"/>
      <c r="LE114" s="23"/>
      <c r="LF114" s="23"/>
      <c r="LG114" s="23"/>
      <c r="LH114" s="23"/>
      <c r="LI114" s="23"/>
      <c r="LJ114" s="23"/>
      <c r="LK114" s="23"/>
      <c r="LL114" s="23"/>
      <c r="LM114" s="23"/>
      <c r="LN114" s="23"/>
      <c r="LO114" s="23"/>
      <c r="LP114" s="23"/>
      <c r="LQ114" s="23"/>
      <c r="LR114" s="23"/>
      <c r="LS114" s="23"/>
      <c r="LT114" s="23"/>
      <c r="LU114" s="23"/>
      <c r="LV114" s="23"/>
      <c r="LW114" s="23"/>
      <c r="LX114" s="23"/>
      <c r="LY114" s="23"/>
      <c r="LZ114" s="23"/>
      <c r="MA114" s="23"/>
      <c r="MB114" s="23"/>
      <c r="MC114" s="23"/>
      <c r="MD114" s="23"/>
      <c r="ME114" s="23"/>
      <c r="MF114" s="23"/>
      <c r="MG114" s="23"/>
      <c r="MH114" s="23"/>
      <c r="MI114" s="23"/>
      <c r="MJ114" s="23"/>
      <c r="MK114" s="23"/>
      <c r="ML114" s="23"/>
      <c r="MM114" s="23"/>
      <c r="MN114" s="23"/>
      <c r="MO114" s="23"/>
      <c r="MP114" s="23"/>
      <c r="MQ114" s="23"/>
      <c r="MR114" s="23"/>
      <c r="MS114" s="23"/>
      <c r="MT114" s="23"/>
      <c r="MU114" s="23"/>
      <c r="MV114" s="23"/>
      <c r="MW114" s="23"/>
      <c r="MX114" s="23"/>
      <c r="MY114" s="23"/>
      <c r="MZ114" s="23"/>
      <c r="NA114" s="23"/>
      <c r="NB114" s="23"/>
      <c r="NC114" s="23"/>
      <c r="ND114" s="23"/>
      <c r="NE114" s="23"/>
      <c r="NF114" s="23"/>
      <c r="NG114" s="23"/>
      <c r="NH114" s="23"/>
      <c r="NI114" s="23"/>
      <c r="NJ114" s="23"/>
      <c r="NK114" s="23"/>
      <c r="NL114" s="23"/>
      <c r="NM114" s="23"/>
      <c r="NN114" s="23"/>
      <c r="NO114" s="23"/>
      <c r="NP114" s="23"/>
      <c r="NQ114" s="23"/>
      <c r="NR114" s="23"/>
      <c r="NS114" s="23"/>
      <c r="NT114" s="23"/>
      <c r="NU114" s="23"/>
      <c r="NV114" s="23"/>
      <c r="NW114" s="23"/>
      <c r="NX114" s="23"/>
      <c r="NY114" s="23"/>
      <c r="NZ114" s="23"/>
      <c r="OA114" s="23"/>
      <c r="OB114" s="23"/>
      <c r="OC114" s="23"/>
      <c r="OD114" s="23"/>
      <c r="OE114" s="23"/>
      <c r="OF114" s="23"/>
      <c r="OG114" s="23"/>
      <c r="OH114" s="23"/>
      <c r="OI114" s="23"/>
      <c r="OJ114" s="23"/>
      <c r="OK114" s="23"/>
      <c r="OL114" s="23"/>
      <c r="OM114" s="23"/>
      <c r="ON114" s="23"/>
      <c r="OO114" s="23"/>
      <c r="OP114" s="23"/>
      <c r="OQ114" s="23"/>
      <c r="OR114" s="23"/>
      <c r="OS114" s="23"/>
      <c r="OT114" s="23"/>
      <c r="OU114" s="23"/>
      <c r="OV114" s="23"/>
      <c r="OW114" s="23"/>
      <c r="OX114" s="23"/>
      <c r="OY114" s="23"/>
      <c r="OZ114" s="23"/>
      <c r="PA114" s="23"/>
      <c r="PB114" s="23"/>
      <c r="PC114" s="23"/>
      <c r="PD114" s="23"/>
      <c r="PE114" s="23"/>
      <c r="PF114" s="23"/>
      <c r="PG114" s="23"/>
      <c r="PH114" s="23"/>
      <c r="PI114" s="23"/>
      <c r="PJ114" s="23"/>
      <c r="PK114" s="23"/>
      <c r="PL114" s="23"/>
      <c r="PM114" s="23"/>
      <c r="PN114" s="23"/>
      <c r="PO114" s="23"/>
      <c r="PP114" s="23"/>
      <c r="PQ114" s="23"/>
      <c r="PR114" s="23"/>
      <c r="PS114" s="23"/>
      <c r="PT114" s="23"/>
      <c r="PU114" s="23"/>
      <c r="PV114" s="23"/>
      <c r="PW114" s="23"/>
      <c r="PX114" s="23"/>
      <c r="PY114" s="23"/>
      <c r="PZ114" s="23"/>
      <c r="QA114" s="23"/>
      <c r="QB114" s="23"/>
      <c r="QC114" s="23"/>
      <c r="QD114" s="23"/>
      <c r="QE114" s="23"/>
      <c r="QF114" s="23"/>
      <c r="QG114" s="23"/>
      <c r="QH114" s="23"/>
      <c r="QI114" s="23"/>
      <c r="QJ114" s="23"/>
      <c r="QK114" s="23"/>
      <c r="QL114" s="23"/>
      <c r="QM114" s="23"/>
      <c r="QN114" s="23"/>
      <c r="QO114" s="23"/>
      <c r="QP114" s="23"/>
      <c r="QQ114" s="23"/>
      <c r="QR114" s="23"/>
      <c r="QS114" s="23"/>
      <c r="QT114" s="23"/>
      <c r="QU114" s="23"/>
      <c r="QV114" s="23"/>
      <c r="QW114" s="23"/>
      <c r="QX114" s="23"/>
      <c r="QY114" s="23"/>
      <c r="QZ114" s="23"/>
      <c r="RA114" s="23"/>
      <c r="RB114" s="23"/>
      <c r="RC114" s="23"/>
      <c r="RD114" s="23"/>
      <c r="RE114" s="23"/>
      <c r="RF114" s="23"/>
      <c r="RG114" s="23"/>
      <c r="RH114" s="23"/>
      <c r="RI114" s="23"/>
      <c r="RJ114" s="23"/>
      <c r="RK114" s="23"/>
      <c r="RL114" s="23"/>
      <c r="RM114" s="23"/>
      <c r="RN114" s="23"/>
      <c r="RO114" s="23"/>
      <c r="RP114" s="23"/>
      <c r="RQ114" s="23"/>
      <c r="RR114" s="23"/>
      <c r="RS114" s="23"/>
      <c r="RT114" s="23"/>
      <c r="RU114" s="23"/>
      <c r="RV114" s="23"/>
      <c r="RW114" s="23"/>
      <c r="RX114" s="23"/>
      <c r="RY114" s="23"/>
      <c r="RZ114" s="23"/>
      <c r="SA114" s="23"/>
      <c r="SB114" s="23"/>
      <c r="SC114" s="23"/>
      <c r="SD114" s="23"/>
      <c r="SE114" s="23"/>
      <c r="SF114" s="23"/>
      <c r="SG114" s="23"/>
      <c r="SH114" s="23"/>
      <c r="SI114" s="23"/>
      <c r="SJ114" s="23"/>
      <c r="SK114" s="23"/>
      <c r="SL114" s="23"/>
      <c r="SM114" s="23"/>
      <c r="SN114" s="23"/>
      <c r="SO114" s="23"/>
      <c r="SP114" s="23"/>
      <c r="SQ114" s="23"/>
      <c r="SR114" s="23"/>
      <c r="SS114" s="23"/>
      <c r="ST114" s="23"/>
      <c r="SU114" s="23"/>
      <c r="SV114" s="23"/>
      <c r="SW114" s="23"/>
      <c r="SX114" s="23"/>
      <c r="SY114" s="23"/>
      <c r="SZ114" s="23"/>
      <c r="TA114" s="23"/>
      <c r="TB114" s="23"/>
      <c r="TC114" s="23"/>
      <c r="TD114" s="23"/>
      <c r="TE114" s="23"/>
      <c r="TF114" s="23"/>
      <c r="TG114" s="23"/>
      <c r="TH114" s="23"/>
      <c r="TI114" s="23"/>
      <c r="TJ114" s="23"/>
      <c r="TK114" s="23"/>
      <c r="TL114" s="23"/>
      <c r="TM114" s="23"/>
      <c r="TN114" s="23"/>
      <c r="TO114" s="23"/>
      <c r="TP114" s="23"/>
      <c r="TQ114" s="23"/>
      <c r="TR114" s="23"/>
    </row>
    <row r="115" spans="1:538" s="24" customFormat="1" ht="30" x14ac:dyDescent="0.25">
      <c r="A115" s="123"/>
      <c r="B115" s="124"/>
      <c r="C115" s="124"/>
      <c r="D115" s="121" t="s">
        <v>436</v>
      </c>
      <c r="E115" s="122">
        <v>45209900</v>
      </c>
      <c r="F115" s="122"/>
      <c r="G115" s="122"/>
      <c r="H115" s="122">
        <v>45209899.969999999</v>
      </c>
      <c r="I115" s="122"/>
      <c r="J115" s="122"/>
      <c r="K115" s="164">
        <f t="shared" si="57"/>
        <v>99.99999993364284</v>
      </c>
      <c r="L115" s="122">
        <f t="shared" si="84"/>
        <v>0</v>
      </c>
      <c r="M115" s="122"/>
      <c r="N115" s="122"/>
      <c r="O115" s="122"/>
      <c r="P115" s="122"/>
      <c r="Q115" s="122"/>
      <c r="R115" s="122">
        <f t="shared" si="60"/>
        <v>0</v>
      </c>
      <c r="S115" s="122"/>
      <c r="T115" s="122"/>
      <c r="U115" s="122"/>
      <c r="V115" s="122"/>
      <c r="W115" s="122"/>
      <c r="X115" s="164"/>
      <c r="Y115" s="122">
        <f t="shared" si="59"/>
        <v>45209899.969999999</v>
      </c>
      <c r="Z115" s="21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  <c r="IW115" s="33"/>
      <c r="IX115" s="33"/>
      <c r="IY115" s="33"/>
      <c r="IZ115" s="33"/>
      <c r="JA115" s="33"/>
      <c r="JB115" s="33"/>
      <c r="JC115" s="33"/>
      <c r="JD115" s="33"/>
      <c r="JE115" s="33"/>
      <c r="JF115" s="33"/>
      <c r="JG115" s="33"/>
      <c r="JH115" s="33"/>
      <c r="JI115" s="33"/>
      <c r="JJ115" s="33"/>
      <c r="JK115" s="33"/>
      <c r="JL115" s="33"/>
      <c r="JM115" s="33"/>
      <c r="JN115" s="33"/>
      <c r="JO115" s="33"/>
      <c r="JP115" s="33"/>
      <c r="JQ115" s="33"/>
      <c r="JR115" s="33"/>
      <c r="JS115" s="33"/>
      <c r="JT115" s="33"/>
      <c r="JU115" s="33"/>
      <c r="JV115" s="33"/>
      <c r="JW115" s="33"/>
      <c r="JX115" s="33"/>
      <c r="JY115" s="33"/>
      <c r="JZ115" s="33"/>
      <c r="KA115" s="33"/>
      <c r="KB115" s="33"/>
      <c r="KC115" s="33"/>
      <c r="KD115" s="33"/>
      <c r="KE115" s="33"/>
      <c r="KF115" s="33"/>
      <c r="KG115" s="33"/>
      <c r="KH115" s="33"/>
      <c r="KI115" s="33"/>
      <c r="KJ115" s="33"/>
      <c r="KK115" s="33"/>
      <c r="KL115" s="33"/>
      <c r="KM115" s="33"/>
      <c r="KN115" s="33"/>
      <c r="KO115" s="33"/>
      <c r="KP115" s="33"/>
      <c r="KQ115" s="33"/>
      <c r="KR115" s="33"/>
      <c r="KS115" s="33"/>
      <c r="KT115" s="33"/>
      <c r="KU115" s="33"/>
      <c r="KV115" s="33"/>
      <c r="KW115" s="33"/>
      <c r="KX115" s="33"/>
      <c r="KY115" s="33"/>
      <c r="KZ115" s="33"/>
      <c r="LA115" s="33"/>
      <c r="LB115" s="33"/>
      <c r="LC115" s="33"/>
      <c r="LD115" s="33"/>
      <c r="LE115" s="33"/>
      <c r="LF115" s="33"/>
      <c r="LG115" s="33"/>
      <c r="LH115" s="33"/>
      <c r="LI115" s="33"/>
      <c r="LJ115" s="33"/>
      <c r="LK115" s="33"/>
      <c r="LL115" s="33"/>
      <c r="LM115" s="33"/>
      <c r="LN115" s="33"/>
      <c r="LO115" s="33"/>
      <c r="LP115" s="33"/>
      <c r="LQ115" s="33"/>
      <c r="LR115" s="33"/>
      <c r="LS115" s="33"/>
      <c r="LT115" s="33"/>
      <c r="LU115" s="33"/>
      <c r="LV115" s="33"/>
      <c r="LW115" s="33"/>
      <c r="LX115" s="33"/>
      <c r="LY115" s="33"/>
      <c r="LZ115" s="33"/>
      <c r="MA115" s="33"/>
      <c r="MB115" s="33"/>
      <c r="MC115" s="33"/>
      <c r="MD115" s="33"/>
      <c r="ME115" s="33"/>
      <c r="MF115" s="33"/>
      <c r="MG115" s="33"/>
      <c r="MH115" s="33"/>
      <c r="MI115" s="33"/>
      <c r="MJ115" s="33"/>
      <c r="MK115" s="33"/>
      <c r="ML115" s="33"/>
      <c r="MM115" s="33"/>
      <c r="MN115" s="33"/>
      <c r="MO115" s="33"/>
      <c r="MP115" s="33"/>
      <c r="MQ115" s="33"/>
      <c r="MR115" s="33"/>
      <c r="MS115" s="33"/>
      <c r="MT115" s="33"/>
      <c r="MU115" s="33"/>
      <c r="MV115" s="33"/>
      <c r="MW115" s="33"/>
      <c r="MX115" s="33"/>
      <c r="MY115" s="33"/>
      <c r="MZ115" s="33"/>
      <c r="NA115" s="33"/>
      <c r="NB115" s="33"/>
      <c r="NC115" s="33"/>
      <c r="ND115" s="33"/>
      <c r="NE115" s="33"/>
      <c r="NF115" s="33"/>
      <c r="NG115" s="33"/>
      <c r="NH115" s="33"/>
      <c r="NI115" s="33"/>
      <c r="NJ115" s="33"/>
      <c r="NK115" s="33"/>
      <c r="NL115" s="33"/>
      <c r="NM115" s="33"/>
      <c r="NN115" s="33"/>
      <c r="NO115" s="33"/>
      <c r="NP115" s="33"/>
      <c r="NQ115" s="33"/>
      <c r="NR115" s="33"/>
      <c r="NS115" s="33"/>
      <c r="NT115" s="33"/>
      <c r="NU115" s="33"/>
      <c r="NV115" s="33"/>
      <c r="NW115" s="33"/>
      <c r="NX115" s="33"/>
      <c r="NY115" s="33"/>
      <c r="NZ115" s="33"/>
      <c r="OA115" s="33"/>
      <c r="OB115" s="33"/>
      <c r="OC115" s="33"/>
      <c r="OD115" s="33"/>
      <c r="OE115" s="33"/>
      <c r="OF115" s="33"/>
      <c r="OG115" s="33"/>
      <c r="OH115" s="33"/>
      <c r="OI115" s="33"/>
      <c r="OJ115" s="33"/>
      <c r="OK115" s="33"/>
      <c r="OL115" s="33"/>
      <c r="OM115" s="33"/>
      <c r="ON115" s="33"/>
      <c r="OO115" s="33"/>
      <c r="OP115" s="33"/>
      <c r="OQ115" s="33"/>
      <c r="OR115" s="33"/>
      <c r="OS115" s="33"/>
      <c r="OT115" s="33"/>
      <c r="OU115" s="33"/>
      <c r="OV115" s="33"/>
      <c r="OW115" s="33"/>
      <c r="OX115" s="33"/>
      <c r="OY115" s="33"/>
      <c r="OZ115" s="33"/>
      <c r="PA115" s="33"/>
      <c r="PB115" s="33"/>
      <c r="PC115" s="33"/>
      <c r="PD115" s="33"/>
      <c r="PE115" s="33"/>
      <c r="PF115" s="33"/>
      <c r="PG115" s="33"/>
      <c r="PH115" s="33"/>
      <c r="PI115" s="33"/>
      <c r="PJ115" s="33"/>
      <c r="PK115" s="33"/>
      <c r="PL115" s="33"/>
      <c r="PM115" s="33"/>
      <c r="PN115" s="33"/>
      <c r="PO115" s="33"/>
      <c r="PP115" s="33"/>
      <c r="PQ115" s="33"/>
      <c r="PR115" s="33"/>
      <c r="PS115" s="33"/>
      <c r="PT115" s="33"/>
      <c r="PU115" s="33"/>
      <c r="PV115" s="33"/>
      <c r="PW115" s="33"/>
      <c r="PX115" s="33"/>
      <c r="PY115" s="33"/>
      <c r="PZ115" s="33"/>
      <c r="QA115" s="33"/>
      <c r="QB115" s="33"/>
      <c r="QC115" s="33"/>
      <c r="QD115" s="33"/>
      <c r="QE115" s="33"/>
      <c r="QF115" s="33"/>
      <c r="QG115" s="33"/>
      <c r="QH115" s="33"/>
      <c r="QI115" s="33"/>
      <c r="QJ115" s="33"/>
      <c r="QK115" s="33"/>
      <c r="QL115" s="33"/>
      <c r="QM115" s="33"/>
      <c r="QN115" s="33"/>
      <c r="QO115" s="33"/>
      <c r="QP115" s="33"/>
      <c r="QQ115" s="33"/>
      <c r="QR115" s="33"/>
      <c r="QS115" s="33"/>
      <c r="QT115" s="33"/>
      <c r="QU115" s="33"/>
      <c r="QV115" s="33"/>
      <c r="QW115" s="33"/>
      <c r="QX115" s="33"/>
      <c r="QY115" s="33"/>
      <c r="QZ115" s="33"/>
      <c r="RA115" s="33"/>
      <c r="RB115" s="33"/>
      <c r="RC115" s="33"/>
      <c r="RD115" s="33"/>
      <c r="RE115" s="33"/>
      <c r="RF115" s="33"/>
      <c r="RG115" s="33"/>
      <c r="RH115" s="33"/>
      <c r="RI115" s="33"/>
      <c r="RJ115" s="33"/>
      <c r="RK115" s="33"/>
      <c r="RL115" s="33"/>
      <c r="RM115" s="33"/>
      <c r="RN115" s="33"/>
      <c r="RO115" s="33"/>
      <c r="RP115" s="33"/>
      <c r="RQ115" s="33"/>
      <c r="RR115" s="33"/>
      <c r="RS115" s="33"/>
      <c r="RT115" s="33"/>
      <c r="RU115" s="33"/>
      <c r="RV115" s="33"/>
      <c r="RW115" s="33"/>
      <c r="RX115" s="33"/>
      <c r="RY115" s="33"/>
      <c r="RZ115" s="33"/>
      <c r="SA115" s="33"/>
      <c r="SB115" s="33"/>
      <c r="SC115" s="33"/>
      <c r="SD115" s="33"/>
      <c r="SE115" s="33"/>
      <c r="SF115" s="33"/>
      <c r="SG115" s="33"/>
      <c r="SH115" s="33"/>
      <c r="SI115" s="33"/>
      <c r="SJ115" s="33"/>
      <c r="SK115" s="33"/>
      <c r="SL115" s="33"/>
      <c r="SM115" s="33"/>
      <c r="SN115" s="33"/>
      <c r="SO115" s="33"/>
      <c r="SP115" s="33"/>
      <c r="SQ115" s="33"/>
      <c r="SR115" s="33"/>
      <c r="SS115" s="33"/>
      <c r="ST115" s="33"/>
      <c r="SU115" s="33"/>
      <c r="SV115" s="33"/>
      <c r="SW115" s="33"/>
      <c r="SX115" s="33"/>
      <c r="SY115" s="33"/>
      <c r="SZ115" s="33"/>
      <c r="TA115" s="33"/>
      <c r="TB115" s="33"/>
      <c r="TC115" s="33"/>
      <c r="TD115" s="33"/>
      <c r="TE115" s="33"/>
      <c r="TF115" s="33"/>
      <c r="TG115" s="33"/>
      <c r="TH115" s="33"/>
      <c r="TI115" s="33"/>
      <c r="TJ115" s="33"/>
      <c r="TK115" s="33"/>
      <c r="TL115" s="33"/>
      <c r="TM115" s="33"/>
      <c r="TN115" s="33"/>
      <c r="TO115" s="33"/>
      <c r="TP115" s="33"/>
      <c r="TQ115" s="33"/>
      <c r="TR115" s="33"/>
    </row>
    <row r="116" spans="1:538" s="24" customFormat="1" ht="45" x14ac:dyDescent="0.25">
      <c r="A116" s="123"/>
      <c r="B116" s="124"/>
      <c r="C116" s="124"/>
      <c r="D116" s="121" t="s">
        <v>437</v>
      </c>
      <c r="E116" s="122">
        <v>2977938.61</v>
      </c>
      <c r="F116" s="122"/>
      <c r="G116" s="122"/>
      <c r="H116" s="122">
        <v>2977838.61</v>
      </c>
      <c r="I116" s="122"/>
      <c r="J116" s="122"/>
      <c r="K116" s="164">
        <f t="shared" si="57"/>
        <v>99.996641972414608</v>
      </c>
      <c r="L116" s="122">
        <f t="shared" si="84"/>
        <v>0</v>
      </c>
      <c r="M116" s="122"/>
      <c r="N116" s="122"/>
      <c r="O116" s="122"/>
      <c r="P116" s="122"/>
      <c r="Q116" s="122"/>
      <c r="R116" s="122">
        <f t="shared" si="60"/>
        <v>0</v>
      </c>
      <c r="S116" s="122"/>
      <c r="T116" s="122"/>
      <c r="U116" s="122"/>
      <c r="V116" s="122"/>
      <c r="W116" s="122"/>
      <c r="X116" s="164"/>
      <c r="Y116" s="122">
        <f t="shared" si="59"/>
        <v>2977838.61</v>
      </c>
      <c r="Z116" s="21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  <c r="IW116" s="33"/>
      <c r="IX116" s="33"/>
      <c r="IY116" s="33"/>
      <c r="IZ116" s="33"/>
      <c r="JA116" s="33"/>
      <c r="JB116" s="33"/>
      <c r="JC116" s="33"/>
      <c r="JD116" s="33"/>
      <c r="JE116" s="33"/>
      <c r="JF116" s="33"/>
      <c r="JG116" s="33"/>
      <c r="JH116" s="33"/>
      <c r="JI116" s="33"/>
      <c r="JJ116" s="33"/>
      <c r="JK116" s="33"/>
      <c r="JL116" s="33"/>
      <c r="JM116" s="33"/>
      <c r="JN116" s="33"/>
      <c r="JO116" s="33"/>
      <c r="JP116" s="33"/>
      <c r="JQ116" s="33"/>
      <c r="JR116" s="33"/>
      <c r="JS116" s="33"/>
      <c r="JT116" s="33"/>
      <c r="JU116" s="33"/>
      <c r="JV116" s="33"/>
      <c r="JW116" s="33"/>
      <c r="JX116" s="33"/>
      <c r="JY116" s="33"/>
      <c r="JZ116" s="33"/>
      <c r="KA116" s="33"/>
      <c r="KB116" s="33"/>
      <c r="KC116" s="33"/>
      <c r="KD116" s="33"/>
      <c r="KE116" s="33"/>
      <c r="KF116" s="33"/>
      <c r="KG116" s="33"/>
      <c r="KH116" s="33"/>
      <c r="KI116" s="33"/>
      <c r="KJ116" s="33"/>
      <c r="KK116" s="33"/>
      <c r="KL116" s="33"/>
      <c r="KM116" s="33"/>
      <c r="KN116" s="33"/>
      <c r="KO116" s="33"/>
      <c r="KP116" s="33"/>
      <c r="KQ116" s="33"/>
      <c r="KR116" s="33"/>
      <c r="KS116" s="33"/>
      <c r="KT116" s="33"/>
      <c r="KU116" s="33"/>
      <c r="KV116" s="33"/>
      <c r="KW116" s="33"/>
      <c r="KX116" s="33"/>
      <c r="KY116" s="33"/>
      <c r="KZ116" s="33"/>
      <c r="LA116" s="33"/>
      <c r="LB116" s="33"/>
      <c r="LC116" s="33"/>
      <c r="LD116" s="33"/>
      <c r="LE116" s="33"/>
      <c r="LF116" s="33"/>
      <c r="LG116" s="33"/>
      <c r="LH116" s="33"/>
      <c r="LI116" s="33"/>
      <c r="LJ116" s="33"/>
      <c r="LK116" s="33"/>
      <c r="LL116" s="33"/>
      <c r="LM116" s="33"/>
      <c r="LN116" s="33"/>
      <c r="LO116" s="33"/>
      <c r="LP116" s="33"/>
      <c r="LQ116" s="33"/>
      <c r="LR116" s="33"/>
      <c r="LS116" s="33"/>
      <c r="LT116" s="33"/>
      <c r="LU116" s="33"/>
      <c r="LV116" s="33"/>
      <c r="LW116" s="33"/>
      <c r="LX116" s="33"/>
      <c r="LY116" s="33"/>
      <c r="LZ116" s="33"/>
      <c r="MA116" s="33"/>
      <c r="MB116" s="33"/>
      <c r="MC116" s="33"/>
      <c r="MD116" s="33"/>
      <c r="ME116" s="33"/>
      <c r="MF116" s="33"/>
      <c r="MG116" s="33"/>
      <c r="MH116" s="33"/>
      <c r="MI116" s="33"/>
      <c r="MJ116" s="33"/>
      <c r="MK116" s="33"/>
      <c r="ML116" s="33"/>
      <c r="MM116" s="33"/>
      <c r="MN116" s="33"/>
      <c r="MO116" s="33"/>
      <c r="MP116" s="33"/>
      <c r="MQ116" s="33"/>
      <c r="MR116" s="33"/>
      <c r="MS116" s="33"/>
      <c r="MT116" s="33"/>
      <c r="MU116" s="33"/>
      <c r="MV116" s="33"/>
      <c r="MW116" s="33"/>
      <c r="MX116" s="33"/>
      <c r="MY116" s="33"/>
      <c r="MZ116" s="33"/>
      <c r="NA116" s="33"/>
      <c r="NB116" s="33"/>
      <c r="NC116" s="33"/>
      <c r="ND116" s="33"/>
      <c r="NE116" s="33"/>
      <c r="NF116" s="33"/>
      <c r="NG116" s="33"/>
      <c r="NH116" s="33"/>
      <c r="NI116" s="33"/>
      <c r="NJ116" s="33"/>
      <c r="NK116" s="33"/>
      <c r="NL116" s="33"/>
      <c r="NM116" s="33"/>
      <c r="NN116" s="33"/>
      <c r="NO116" s="33"/>
      <c r="NP116" s="33"/>
      <c r="NQ116" s="33"/>
      <c r="NR116" s="33"/>
      <c r="NS116" s="33"/>
      <c r="NT116" s="33"/>
      <c r="NU116" s="33"/>
      <c r="NV116" s="33"/>
      <c r="NW116" s="33"/>
      <c r="NX116" s="33"/>
      <c r="NY116" s="33"/>
      <c r="NZ116" s="33"/>
      <c r="OA116" s="33"/>
      <c r="OB116" s="33"/>
      <c r="OC116" s="33"/>
      <c r="OD116" s="33"/>
      <c r="OE116" s="33"/>
      <c r="OF116" s="33"/>
      <c r="OG116" s="33"/>
      <c r="OH116" s="33"/>
      <c r="OI116" s="33"/>
      <c r="OJ116" s="33"/>
      <c r="OK116" s="33"/>
      <c r="OL116" s="33"/>
      <c r="OM116" s="33"/>
      <c r="ON116" s="33"/>
      <c r="OO116" s="33"/>
      <c r="OP116" s="33"/>
      <c r="OQ116" s="33"/>
      <c r="OR116" s="33"/>
      <c r="OS116" s="33"/>
      <c r="OT116" s="33"/>
      <c r="OU116" s="33"/>
      <c r="OV116" s="33"/>
      <c r="OW116" s="33"/>
      <c r="OX116" s="33"/>
      <c r="OY116" s="33"/>
      <c r="OZ116" s="33"/>
      <c r="PA116" s="33"/>
      <c r="PB116" s="33"/>
      <c r="PC116" s="33"/>
      <c r="PD116" s="33"/>
      <c r="PE116" s="33"/>
      <c r="PF116" s="33"/>
      <c r="PG116" s="33"/>
      <c r="PH116" s="33"/>
      <c r="PI116" s="33"/>
      <c r="PJ116" s="33"/>
      <c r="PK116" s="33"/>
      <c r="PL116" s="33"/>
      <c r="PM116" s="33"/>
      <c r="PN116" s="33"/>
      <c r="PO116" s="33"/>
      <c r="PP116" s="33"/>
      <c r="PQ116" s="33"/>
      <c r="PR116" s="33"/>
      <c r="PS116" s="33"/>
      <c r="PT116" s="33"/>
      <c r="PU116" s="33"/>
      <c r="PV116" s="33"/>
      <c r="PW116" s="33"/>
      <c r="PX116" s="33"/>
      <c r="PY116" s="33"/>
      <c r="PZ116" s="33"/>
      <c r="QA116" s="33"/>
      <c r="QB116" s="33"/>
      <c r="QC116" s="33"/>
      <c r="QD116" s="33"/>
      <c r="QE116" s="33"/>
      <c r="QF116" s="33"/>
      <c r="QG116" s="33"/>
      <c r="QH116" s="33"/>
      <c r="QI116" s="33"/>
      <c r="QJ116" s="33"/>
      <c r="QK116" s="33"/>
      <c r="QL116" s="33"/>
      <c r="QM116" s="33"/>
      <c r="QN116" s="33"/>
      <c r="QO116" s="33"/>
      <c r="QP116" s="33"/>
      <c r="QQ116" s="33"/>
      <c r="QR116" s="33"/>
      <c r="QS116" s="33"/>
      <c r="QT116" s="33"/>
      <c r="QU116" s="33"/>
      <c r="QV116" s="33"/>
      <c r="QW116" s="33"/>
      <c r="QX116" s="33"/>
      <c r="QY116" s="33"/>
      <c r="QZ116" s="33"/>
      <c r="RA116" s="33"/>
      <c r="RB116" s="33"/>
      <c r="RC116" s="33"/>
      <c r="RD116" s="33"/>
      <c r="RE116" s="33"/>
      <c r="RF116" s="33"/>
      <c r="RG116" s="33"/>
      <c r="RH116" s="33"/>
      <c r="RI116" s="33"/>
      <c r="RJ116" s="33"/>
      <c r="RK116" s="33"/>
      <c r="RL116" s="33"/>
      <c r="RM116" s="33"/>
      <c r="RN116" s="33"/>
      <c r="RO116" s="33"/>
      <c r="RP116" s="33"/>
      <c r="RQ116" s="33"/>
      <c r="RR116" s="33"/>
      <c r="RS116" s="33"/>
      <c r="RT116" s="33"/>
      <c r="RU116" s="33"/>
      <c r="RV116" s="33"/>
      <c r="RW116" s="33"/>
      <c r="RX116" s="33"/>
      <c r="RY116" s="33"/>
      <c r="RZ116" s="33"/>
      <c r="SA116" s="33"/>
      <c r="SB116" s="33"/>
      <c r="SC116" s="33"/>
      <c r="SD116" s="33"/>
      <c r="SE116" s="33"/>
      <c r="SF116" s="33"/>
      <c r="SG116" s="33"/>
      <c r="SH116" s="33"/>
      <c r="SI116" s="33"/>
      <c r="SJ116" s="33"/>
      <c r="SK116" s="33"/>
      <c r="SL116" s="33"/>
      <c r="SM116" s="33"/>
      <c r="SN116" s="33"/>
      <c r="SO116" s="33"/>
      <c r="SP116" s="33"/>
      <c r="SQ116" s="33"/>
      <c r="SR116" s="33"/>
      <c r="SS116" s="33"/>
      <c r="ST116" s="33"/>
      <c r="SU116" s="33"/>
      <c r="SV116" s="33"/>
      <c r="SW116" s="33"/>
      <c r="SX116" s="33"/>
      <c r="SY116" s="33"/>
      <c r="SZ116" s="33"/>
      <c r="TA116" s="33"/>
      <c r="TB116" s="33"/>
      <c r="TC116" s="33"/>
      <c r="TD116" s="33"/>
      <c r="TE116" s="33"/>
      <c r="TF116" s="33"/>
      <c r="TG116" s="33"/>
      <c r="TH116" s="33"/>
      <c r="TI116" s="33"/>
      <c r="TJ116" s="33"/>
      <c r="TK116" s="33"/>
      <c r="TL116" s="33"/>
      <c r="TM116" s="33"/>
      <c r="TN116" s="33"/>
      <c r="TO116" s="33"/>
      <c r="TP116" s="33"/>
      <c r="TQ116" s="33"/>
      <c r="TR116" s="33"/>
    </row>
    <row r="117" spans="1:538" s="24" customFormat="1" x14ac:dyDescent="0.25">
      <c r="A117" s="123"/>
      <c r="B117" s="124"/>
      <c r="C117" s="124"/>
      <c r="D117" s="121" t="s">
        <v>439</v>
      </c>
      <c r="E117" s="122">
        <v>60000</v>
      </c>
      <c r="F117" s="122"/>
      <c r="G117" s="122"/>
      <c r="H117" s="122">
        <v>60000</v>
      </c>
      <c r="I117" s="122"/>
      <c r="J117" s="122"/>
      <c r="K117" s="164">
        <f t="shared" si="57"/>
        <v>100</v>
      </c>
      <c r="L117" s="122">
        <f t="shared" si="84"/>
        <v>0</v>
      </c>
      <c r="M117" s="122"/>
      <c r="N117" s="122"/>
      <c r="O117" s="122"/>
      <c r="P117" s="122"/>
      <c r="Q117" s="122"/>
      <c r="R117" s="122">
        <f t="shared" si="60"/>
        <v>0</v>
      </c>
      <c r="S117" s="122"/>
      <c r="T117" s="122"/>
      <c r="U117" s="122"/>
      <c r="V117" s="122"/>
      <c r="W117" s="122"/>
      <c r="X117" s="164"/>
      <c r="Y117" s="122">
        <f t="shared" si="59"/>
        <v>60000</v>
      </c>
      <c r="Z117" s="21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  <c r="IT117" s="33"/>
      <c r="IU117" s="33"/>
      <c r="IV117" s="33"/>
      <c r="IW117" s="33"/>
      <c r="IX117" s="33"/>
      <c r="IY117" s="33"/>
      <c r="IZ117" s="33"/>
      <c r="JA117" s="33"/>
      <c r="JB117" s="33"/>
      <c r="JC117" s="33"/>
      <c r="JD117" s="33"/>
      <c r="JE117" s="33"/>
      <c r="JF117" s="33"/>
      <c r="JG117" s="33"/>
      <c r="JH117" s="33"/>
      <c r="JI117" s="33"/>
      <c r="JJ117" s="33"/>
      <c r="JK117" s="33"/>
      <c r="JL117" s="33"/>
      <c r="JM117" s="33"/>
      <c r="JN117" s="33"/>
      <c r="JO117" s="33"/>
      <c r="JP117" s="33"/>
      <c r="JQ117" s="33"/>
      <c r="JR117" s="33"/>
      <c r="JS117" s="33"/>
      <c r="JT117" s="33"/>
      <c r="JU117" s="33"/>
      <c r="JV117" s="33"/>
      <c r="JW117" s="33"/>
      <c r="JX117" s="33"/>
      <c r="JY117" s="33"/>
      <c r="JZ117" s="33"/>
      <c r="KA117" s="33"/>
      <c r="KB117" s="33"/>
      <c r="KC117" s="33"/>
      <c r="KD117" s="33"/>
      <c r="KE117" s="33"/>
      <c r="KF117" s="33"/>
      <c r="KG117" s="33"/>
      <c r="KH117" s="33"/>
      <c r="KI117" s="33"/>
      <c r="KJ117" s="33"/>
      <c r="KK117" s="33"/>
      <c r="KL117" s="33"/>
      <c r="KM117" s="33"/>
      <c r="KN117" s="33"/>
      <c r="KO117" s="33"/>
      <c r="KP117" s="33"/>
      <c r="KQ117" s="33"/>
      <c r="KR117" s="33"/>
      <c r="KS117" s="33"/>
      <c r="KT117" s="33"/>
      <c r="KU117" s="33"/>
      <c r="KV117" s="33"/>
      <c r="KW117" s="33"/>
      <c r="KX117" s="33"/>
      <c r="KY117" s="33"/>
      <c r="KZ117" s="33"/>
      <c r="LA117" s="33"/>
      <c r="LB117" s="33"/>
      <c r="LC117" s="33"/>
      <c r="LD117" s="33"/>
      <c r="LE117" s="33"/>
      <c r="LF117" s="33"/>
      <c r="LG117" s="33"/>
      <c r="LH117" s="33"/>
      <c r="LI117" s="33"/>
      <c r="LJ117" s="33"/>
      <c r="LK117" s="33"/>
      <c r="LL117" s="33"/>
      <c r="LM117" s="33"/>
      <c r="LN117" s="33"/>
      <c r="LO117" s="33"/>
      <c r="LP117" s="33"/>
      <c r="LQ117" s="33"/>
      <c r="LR117" s="33"/>
      <c r="LS117" s="33"/>
      <c r="LT117" s="33"/>
      <c r="LU117" s="33"/>
      <c r="LV117" s="33"/>
      <c r="LW117" s="33"/>
      <c r="LX117" s="33"/>
      <c r="LY117" s="33"/>
      <c r="LZ117" s="33"/>
      <c r="MA117" s="33"/>
      <c r="MB117" s="33"/>
      <c r="MC117" s="33"/>
      <c r="MD117" s="33"/>
      <c r="ME117" s="33"/>
      <c r="MF117" s="33"/>
      <c r="MG117" s="33"/>
      <c r="MH117" s="33"/>
      <c r="MI117" s="33"/>
      <c r="MJ117" s="33"/>
      <c r="MK117" s="33"/>
      <c r="ML117" s="33"/>
      <c r="MM117" s="33"/>
      <c r="MN117" s="33"/>
      <c r="MO117" s="33"/>
      <c r="MP117" s="33"/>
      <c r="MQ117" s="33"/>
      <c r="MR117" s="33"/>
      <c r="MS117" s="33"/>
      <c r="MT117" s="33"/>
      <c r="MU117" s="33"/>
      <c r="MV117" s="33"/>
      <c r="MW117" s="33"/>
      <c r="MX117" s="33"/>
      <c r="MY117" s="33"/>
      <c r="MZ117" s="33"/>
      <c r="NA117" s="33"/>
      <c r="NB117" s="33"/>
      <c r="NC117" s="33"/>
      <c r="ND117" s="33"/>
      <c r="NE117" s="33"/>
      <c r="NF117" s="33"/>
      <c r="NG117" s="33"/>
      <c r="NH117" s="33"/>
      <c r="NI117" s="33"/>
      <c r="NJ117" s="33"/>
      <c r="NK117" s="33"/>
      <c r="NL117" s="33"/>
      <c r="NM117" s="33"/>
      <c r="NN117" s="33"/>
      <c r="NO117" s="33"/>
      <c r="NP117" s="33"/>
      <c r="NQ117" s="33"/>
      <c r="NR117" s="33"/>
      <c r="NS117" s="33"/>
      <c r="NT117" s="33"/>
      <c r="NU117" s="33"/>
      <c r="NV117" s="33"/>
      <c r="NW117" s="33"/>
      <c r="NX117" s="33"/>
      <c r="NY117" s="33"/>
      <c r="NZ117" s="33"/>
      <c r="OA117" s="33"/>
      <c r="OB117" s="33"/>
      <c r="OC117" s="33"/>
      <c r="OD117" s="33"/>
      <c r="OE117" s="33"/>
      <c r="OF117" s="33"/>
      <c r="OG117" s="33"/>
      <c r="OH117" s="33"/>
      <c r="OI117" s="33"/>
      <c r="OJ117" s="33"/>
      <c r="OK117" s="33"/>
      <c r="OL117" s="33"/>
      <c r="OM117" s="33"/>
      <c r="ON117" s="33"/>
      <c r="OO117" s="33"/>
      <c r="OP117" s="33"/>
      <c r="OQ117" s="33"/>
      <c r="OR117" s="33"/>
      <c r="OS117" s="33"/>
      <c r="OT117" s="33"/>
      <c r="OU117" s="33"/>
      <c r="OV117" s="33"/>
      <c r="OW117" s="33"/>
      <c r="OX117" s="33"/>
      <c r="OY117" s="33"/>
      <c r="OZ117" s="33"/>
      <c r="PA117" s="33"/>
      <c r="PB117" s="33"/>
      <c r="PC117" s="33"/>
      <c r="PD117" s="33"/>
      <c r="PE117" s="33"/>
      <c r="PF117" s="33"/>
      <c r="PG117" s="33"/>
      <c r="PH117" s="33"/>
      <c r="PI117" s="33"/>
      <c r="PJ117" s="33"/>
      <c r="PK117" s="33"/>
      <c r="PL117" s="33"/>
      <c r="PM117" s="33"/>
      <c r="PN117" s="33"/>
      <c r="PO117" s="33"/>
      <c r="PP117" s="33"/>
      <c r="PQ117" s="33"/>
      <c r="PR117" s="33"/>
      <c r="PS117" s="33"/>
      <c r="PT117" s="33"/>
      <c r="PU117" s="33"/>
      <c r="PV117" s="33"/>
      <c r="PW117" s="33"/>
      <c r="PX117" s="33"/>
      <c r="PY117" s="33"/>
      <c r="PZ117" s="33"/>
      <c r="QA117" s="33"/>
      <c r="QB117" s="33"/>
      <c r="QC117" s="33"/>
      <c r="QD117" s="33"/>
      <c r="QE117" s="33"/>
      <c r="QF117" s="33"/>
      <c r="QG117" s="33"/>
      <c r="QH117" s="33"/>
      <c r="QI117" s="33"/>
      <c r="QJ117" s="33"/>
      <c r="QK117" s="33"/>
      <c r="QL117" s="33"/>
      <c r="QM117" s="33"/>
      <c r="QN117" s="33"/>
      <c r="QO117" s="33"/>
      <c r="QP117" s="33"/>
      <c r="QQ117" s="33"/>
      <c r="QR117" s="33"/>
      <c r="QS117" s="33"/>
      <c r="QT117" s="33"/>
      <c r="QU117" s="33"/>
      <c r="QV117" s="33"/>
      <c r="QW117" s="33"/>
      <c r="QX117" s="33"/>
      <c r="QY117" s="33"/>
      <c r="QZ117" s="33"/>
      <c r="RA117" s="33"/>
      <c r="RB117" s="33"/>
      <c r="RC117" s="33"/>
      <c r="RD117" s="33"/>
      <c r="RE117" s="33"/>
      <c r="RF117" s="33"/>
      <c r="RG117" s="33"/>
      <c r="RH117" s="33"/>
      <c r="RI117" s="33"/>
      <c r="RJ117" s="33"/>
      <c r="RK117" s="33"/>
      <c r="RL117" s="33"/>
      <c r="RM117" s="33"/>
      <c r="RN117" s="33"/>
      <c r="RO117" s="33"/>
      <c r="RP117" s="33"/>
      <c r="RQ117" s="33"/>
      <c r="RR117" s="33"/>
      <c r="RS117" s="33"/>
      <c r="RT117" s="33"/>
      <c r="RU117" s="33"/>
      <c r="RV117" s="33"/>
      <c r="RW117" s="33"/>
      <c r="RX117" s="33"/>
      <c r="RY117" s="33"/>
      <c r="RZ117" s="33"/>
      <c r="SA117" s="33"/>
      <c r="SB117" s="33"/>
      <c r="SC117" s="33"/>
      <c r="SD117" s="33"/>
      <c r="SE117" s="33"/>
      <c r="SF117" s="33"/>
      <c r="SG117" s="33"/>
      <c r="SH117" s="33"/>
      <c r="SI117" s="33"/>
      <c r="SJ117" s="33"/>
      <c r="SK117" s="33"/>
      <c r="SL117" s="33"/>
      <c r="SM117" s="33"/>
      <c r="SN117" s="33"/>
      <c r="SO117" s="33"/>
      <c r="SP117" s="33"/>
      <c r="SQ117" s="33"/>
      <c r="SR117" s="33"/>
      <c r="SS117" s="33"/>
      <c r="ST117" s="33"/>
      <c r="SU117" s="33"/>
      <c r="SV117" s="33"/>
      <c r="SW117" s="33"/>
      <c r="SX117" s="33"/>
      <c r="SY117" s="33"/>
      <c r="SZ117" s="33"/>
      <c r="TA117" s="33"/>
      <c r="TB117" s="33"/>
      <c r="TC117" s="33"/>
      <c r="TD117" s="33"/>
      <c r="TE117" s="33"/>
      <c r="TF117" s="33"/>
      <c r="TG117" s="33"/>
      <c r="TH117" s="33"/>
      <c r="TI117" s="33"/>
      <c r="TJ117" s="33"/>
      <c r="TK117" s="33"/>
      <c r="TL117" s="33"/>
      <c r="TM117" s="33"/>
      <c r="TN117" s="33"/>
      <c r="TO117" s="33"/>
      <c r="TP117" s="33"/>
      <c r="TQ117" s="33"/>
      <c r="TR117" s="33"/>
    </row>
    <row r="118" spans="1:538" s="20" customFormat="1" ht="20.25" customHeight="1" x14ac:dyDescent="0.25">
      <c r="A118" s="40" t="s">
        <v>524</v>
      </c>
      <c r="B118" s="41">
        <v>2020</v>
      </c>
      <c r="C118" s="40" t="s">
        <v>525</v>
      </c>
      <c r="D118" s="21" t="s">
        <v>528</v>
      </c>
      <c r="E118" s="62">
        <v>3000000</v>
      </c>
      <c r="F118" s="62"/>
      <c r="G118" s="62"/>
      <c r="H118" s="62">
        <v>3000000</v>
      </c>
      <c r="I118" s="62"/>
      <c r="J118" s="62"/>
      <c r="K118" s="163">
        <f t="shared" si="57"/>
        <v>100</v>
      </c>
      <c r="L118" s="62">
        <f t="shared" si="84"/>
        <v>0</v>
      </c>
      <c r="M118" s="62"/>
      <c r="N118" s="62"/>
      <c r="O118" s="62"/>
      <c r="P118" s="62"/>
      <c r="Q118" s="62"/>
      <c r="R118" s="62">
        <f t="shared" si="60"/>
        <v>0</v>
      </c>
      <c r="S118" s="62"/>
      <c r="T118" s="62"/>
      <c r="U118" s="62"/>
      <c r="V118" s="62"/>
      <c r="W118" s="62"/>
      <c r="X118" s="163"/>
      <c r="Y118" s="62">
        <f t="shared" si="59"/>
        <v>3000000</v>
      </c>
      <c r="Z118" s="21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  <c r="IU118" s="23"/>
      <c r="IV118" s="23"/>
      <c r="IW118" s="23"/>
      <c r="IX118" s="23"/>
      <c r="IY118" s="23"/>
      <c r="IZ118" s="23"/>
      <c r="JA118" s="23"/>
      <c r="JB118" s="23"/>
      <c r="JC118" s="23"/>
      <c r="JD118" s="23"/>
      <c r="JE118" s="23"/>
      <c r="JF118" s="23"/>
      <c r="JG118" s="23"/>
      <c r="JH118" s="23"/>
      <c r="JI118" s="23"/>
      <c r="JJ118" s="23"/>
      <c r="JK118" s="23"/>
      <c r="JL118" s="23"/>
      <c r="JM118" s="23"/>
      <c r="JN118" s="23"/>
      <c r="JO118" s="23"/>
      <c r="JP118" s="23"/>
      <c r="JQ118" s="23"/>
      <c r="JR118" s="23"/>
      <c r="JS118" s="23"/>
      <c r="JT118" s="23"/>
      <c r="JU118" s="23"/>
      <c r="JV118" s="23"/>
      <c r="JW118" s="23"/>
      <c r="JX118" s="23"/>
      <c r="JY118" s="23"/>
      <c r="JZ118" s="23"/>
      <c r="KA118" s="23"/>
      <c r="KB118" s="23"/>
      <c r="KC118" s="23"/>
      <c r="KD118" s="23"/>
      <c r="KE118" s="23"/>
      <c r="KF118" s="23"/>
      <c r="KG118" s="23"/>
      <c r="KH118" s="23"/>
      <c r="KI118" s="23"/>
      <c r="KJ118" s="23"/>
      <c r="KK118" s="23"/>
      <c r="KL118" s="23"/>
      <c r="KM118" s="23"/>
      <c r="KN118" s="23"/>
      <c r="KO118" s="23"/>
      <c r="KP118" s="23"/>
      <c r="KQ118" s="23"/>
      <c r="KR118" s="23"/>
      <c r="KS118" s="23"/>
      <c r="KT118" s="23"/>
      <c r="KU118" s="23"/>
      <c r="KV118" s="23"/>
      <c r="KW118" s="23"/>
      <c r="KX118" s="23"/>
      <c r="KY118" s="23"/>
      <c r="KZ118" s="23"/>
      <c r="LA118" s="23"/>
      <c r="LB118" s="23"/>
      <c r="LC118" s="23"/>
      <c r="LD118" s="23"/>
      <c r="LE118" s="23"/>
      <c r="LF118" s="23"/>
      <c r="LG118" s="23"/>
      <c r="LH118" s="23"/>
      <c r="LI118" s="23"/>
      <c r="LJ118" s="23"/>
      <c r="LK118" s="23"/>
      <c r="LL118" s="23"/>
      <c r="LM118" s="23"/>
      <c r="LN118" s="23"/>
      <c r="LO118" s="23"/>
      <c r="LP118" s="23"/>
      <c r="LQ118" s="23"/>
      <c r="LR118" s="23"/>
      <c r="LS118" s="23"/>
      <c r="LT118" s="23"/>
      <c r="LU118" s="23"/>
      <c r="LV118" s="23"/>
      <c r="LW118" s="23"/>
      <c r="LX118" s="23"/>
      <c r="LY118" s="23"/>
      <c r="LZ118" s="23"/>
      <c r="MA118" s="23"/>
      <c r="MB118" s="23"/>
      <c r="MC118" s="23"/>
      <c r="MD118" s="23"/>
      <c r="ME118" s="23"/>
      <c r="MF118" s="23"/>
      <c r="MG118" s="23"/>
      <c r="MH118" s="23"/>
      <c r="MI118" s="23"/>
      <c r="MJ118" s="23"/>
      <c r="MK118" s="23"/>
      <c r="ML118" s="23"/>
      <c r="MM118" s="23"/>
      <c r="MN118" s="23"/>
      <c r="MO118" s="23"/>
      <c r="MP118" s="23"/>
      <c r="MQ118" s="23"/>
      <c r="MR118" s="23"/>
      <c r="MS118" s="23"/>
      <c r="MT118" s="23"/>
      <c r="MU118" s="23"/>
      <c r="MV118" s="23"/>
      <c r="MW118" s="23"/>
      <c r="MX118" s="23"/>
      <c r="MY118" s="23"/>
      <c r="MZ118" s="23"/>
      <c r="NA118" s="23"/>
      <c r="NB118" s="23"/>
      <c r="NC118" s="23"/>
      <c r="ND118" s="23"/>
      <c r="NE118" s="23"/>
      <c r="NF118" s="23"/>
      <c r="NG118" s="23"/>
      <c r="NH118" s="23"/>
      <c r="NI118" s="23"/>
      <c r="NJ118" s="23"/>
      <c r="NK118" s="23"/>
      <c r="NL118" s="23"/>
      <c r="NM118" s="23"/>
      <c r="NN118" s="23"/>
      <c r="NO118" s="23"/>
      <c r="NP118" s="23"/>
      <c r="NQ118" s="23"/>
      <c r="NR118" s="23"/>
      <c r="NS118" s="23"/>
      <c r="NT118" s="23"/>
      <c r="NU118" s="23"/>
      <c r="NV118" s="23"/>
      <c r="NW118" s="23"/>
      <c r="NX118" s="23"/>
      <c r="NY118" s="23"/>
      <c r="NZ118" s="23"/>
      <c r="OA118" s="23"/>
      <c r="OB118" s="23"/>
      <c r="OC118" s="23"/>
      <c r="OD118" s="23"/>
      <c r="OE118" s="23"/>
      <c r="OF118" s="23"/>
      <c r="OG118" s="23"/>
      <c r="OH118" s="23"/>
      <c r="OI118" s="23"/>
      <c r="OJ118" s="23"/>
      <c r="OK118" s="23"/>
      <c r="OL118" s="23"/>
      <c r="OM118" s="23"/>
      <c r="ON118" s="23"/>
      <c r="OO118" s="23"/>
      <c r="OP118" s="23"/>
      <c r="OQ118" s="23"/>
      <c r="OR118" s="23"/>
      <c r="OS118" s="23"/>
      <c r="OT118" s="23"/>
      <c r="OU118" s="23"/>
      <c r="OV118" s="23"/>
      <c r="OW118" s="23"/>
      <c r="OX118" s="23"/>
      <c r="OY118" s="23"/>
      <c r="OZ118" s="23"/>
      <c r="PA118" s="23"/>
      <c r="PB118" s="23"/>
      <c r="PC118" s="23"/>
      <c r="PD118" s="23"/>
      <c r="PE118" s="23"/>
      <c r="PF118" s="23"/>
      <c r="PG118" s="23"/>
      <c r="PH118" s="23"/>
      <c r="PI118" s="23"/>
      <c r="PJ118" s="23"/>
      <c r="PK118" s="23"/>
      <c r="PL118" s="23"/>
      <c r="PM118" s="23"/>
      <c r="PN118" s="23"/>
      <c r="PO118" s="23"/>
      <c r="PP118" s="23"/>
      <c r="PQ118" s="23"/>
      <c r="PR118" s="23"/>
      <c r="PS118" s="23"/>
      <c r="PT118" s="23"/>
      <c r="PU118" s="23"/>
      <c r="PV118" s="23"/>
      <c r="PW118" s="23"/>
      <c r="PX118" s="23"/>
      <c r="PY118" s="23"/>
      <c r="PZ118" s="23"/>
      <c r="QA118" s="23"/>
      <c r="QB118" s="23"/>
      <c r="QC118" s="23"/>
      <c r="QD118" s="23"/>
      <c r="QE118" s="23"/>
      <c r="QF118" s="23"/>
      <c r="QG118" s="23"/>
      <c r="QH118" s="23"/>
      <c r="QI118" s="23"/>
      <c r="QJ118" s="23"/>
      <c r="QK118" s="23"/>
      <c r="QL118" s="23"/>
      <c r="QM118" s="23"/>
      <c r="QN118" s="23"/>
      <c r="QO118" s="23"/>
      <c r="QP118" s="23"/>
      <c r="QQ118" s="23"/>
      <c r="QR118" s="23"/>
      <c r="QS118" s="23"/>
      <c r="QT118" s="23"/>
      <c r="QU118" s="23"/>
      <c r="QV118" s="23"/>
      <c r="QW118" s="23"/>
      <c r="QX118" s="23"/>
      <c r="QY118" s="23"/>
      <c r="QZ118" s="23"/>
      <c r="RA118" s="23"/>
      <c r="RB118" s="23"/>
      <c r="RC118" s="23"/>
      <c r="RD118" s="23"/>
      <c r="RE118" s="23"/>
      <c r="RF118" s="23"/>
      <c r="RG118" s="23"/>
      <c r="RH118" s="23"/>
      <c r="RI118" s="23"/>
      <c r="RJ118" s="23"/>
      <c r="RK118" s="23"/>
      <c r="RL118" s="23"/>
      <c r="RM118" s="23"/>
      <c r="RN118" s="23"/>
      <c r="RO118" s="23"/>
      <c r="RP118" s="23"/>
      <c r="RQ118" s="23"/>
      <c r="RR118" s="23"/>
      <c r="RS118" s="23"/>
      <c r="RT118" s="23"/>
      <c r="RU118" s="23"/>
      <c r="RV118" s="23"/>
      <c r="RW118" s="23"/>
      <c r="RX118" s="23"/>
      <c r="RY118" s="23"/>
      <c r="RZ118" s="23"/>
      <c r="SA118" s="23"/>
      <c r="SB118" s="23"/>
      <c r="SC118" s="23"/>
      <c r="SD118" s="23"/>
      <c r="SE118" s="23"/>
      <c r="SF118" s="23"/>
      <c r="SG118" s="23"/>
      <c r="SH118" s="23"/>
      <c r="SI118" s="23"/>
      <c r="SJ118" s="23"/>
      <c r="SK118" s="23"/>
      <c r="SL118" s="23"/>
      <c r="SM118" s="23"/>
      <c r="SN118" s="23"/>
      <c r="SO118" s="23"/>
      <c r="SP118" s="23"/>
      <c r="SQ118" s="23"/>
      <c r="SR118" s="23"/>
      <c r="SS118" s="23"/>
      <c r="ST118" s="23"/>
      <c r="SU118" s="23"/>
      <c r="SV118" s="23"/>
      <c r="SW118" s="23"/>
      <c r="SX118" s="23"/>
      <c r="SY118" s="23"/>
      <c r="SZ118" s="23"/>
      <c r="TA118" s="23"/>
      <c r="TB118" s="23"/>
      <c r="TC118" s="23"/>
      <c r="TD118" s="23"/>
      <c r="TE118" s="23"/>
      <c r="TF118" s="23"/>
      <c r="TG118" s="23"/>
      <c r="TH118" s="23"/>
      <c r="TI118" s="23"/>
      <c r="TJ118" s="23"/>
      <c r="TK118" s="23"/>
      <c r="TL118" s="23"/>
      <c r="TM118" s="23"/>
      <c r="TN118" s="23"/>
      <c r="TO118" s="23"/>
      <c r="TP118" s="23"/>
      <c r="TQ118" s="23"/>
      <c r="TR118" s="23"/>
    </row>
    <row r="119" spans="1:538" s="20" customFormat="1" ht="36.75" customHeight="1" x14ac:dyDescent="0.25">
      <c r="A119" s="40" t="s">
        <v>194</v>
      </c>
      <c r="B119" s="41" t="str">
        <f>'дод 3'!A67</f>
        <v>2030</v>
      </c>
      <c r="C119" s="41" t="str">
        <f>'дод 3'!B67</f>
        <v>0733</v>
      </c>
      <c r="D119" s="21" t="s">
        <v>459</v>
      </c>
      <c r="E119" s="62">
        <v>12620473</v>
      </c>
      <c r="F119" s="62"/>
      <c r="G119" s="62"/>
      <c r="H119" s="62">
        <v>12411485.970000001</v>
      </c>
      <c r="I119" s="62"/>
      <c r="J119" s="62"/>
      <c r="K119" s="163">
        <f t="shared" si="57"/>
        <v>98.344063411886395</v>
      </c>
      <c r="L119" s="62">
        <f t="shared" si="84"/>
        <v>6830000</v>
      </c>
      <c r="M119" s="62">
        <v>6830000</v>
      </c>
      <c r="N119" s="62"/>
      <c r="O119" s="62"/>
      <c r="P119" s="62"/>
      <c r="Q119" s="62">
        <v>6830000</v>
      </c>
      <c r="R119" s="62">
        <f t="shared" si="60"/>
        <v>6709987.2999999998</v>
      </c>
      <c r="S119" s="62">
        <v>6709987.2999999998</v>
      </c>
      <c r="T119" s="62"/>
      <c r="U119" s="62"/>
      <c r="V119" s="62"/>
      <c r="W119" s="62">
        <v>6709987.2999999998</v>
      </c>
      <c r="X119" s="163">
        <f t="shared" si="58"/>
        <v>98.242859443631033</v>
      </c>
      <c r="Y119" s="62">
        <f t="shared" si="59"/>
        <v>19121473.27</v>
      </c>
      <c r="Z119" s="21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  <c r="IW119" s="23"/>
      <c r="IX119" s="23"/>
      <c r="IY119" s="23"/>
      <c r="IZ119" s="23"/>
      <c r="JA119" s="23"/>
      <c r="JB119" s="23"/>
      <c r="JC119" s="23"/>
      <c r="JD119" s="23"/>
      <c r="JE119" s="23"/>
      <c r="JF119" s="23"/>
      <c r="JG119" s="23"/>
      <c r="JH119" s="23"/>
      <c r="JI119" s="23"/>
      <c r="JJ119" s="23"/>
      <c r="JK119" s="23"/>
      <c r="JL119" s="23"/>
      <c r="JM119" s="23"/>
      <c r="JN119" s="23"/>
      <c r="JO119" s="23"/>
      <c r="JP119" s="23"/>
      <c r="JQ119" s="23"/>
      <c r="JR119" s="23"/>
      <c r="JS119" s="23"/>
      <c r="JT119" s="23"/>
      <c r="JU119" s="23"/>
      <c r="JV119" s="23"/>
      <c r="JW119" s="23"/>
      <c r="JX119" s="23"/>
      <c r="JY119" s="23"/>
      <c r="JZ119" s="23"/>
      <c r="KA119" s="23"/>
      <c r="KB119" s="23"/>
      <c r="KC119" s="23"/>
      <c r="KD119" s="23"/>
      <c r="KE119" s="23"/>
      <c r="KF119" s="23"/>
      <c r="KG119" s="23"/>
      <c r="KH119" s="23"/>
      <c r="KI119" s="23"/>
      <c r="KJ119" s="23"/>
      <c r="KK119" s="23"/>
      <c r="KL119" s="23"/>
      <c r="KM119" s="23"/>
      <c r="KN119" s="23"/>
      <c r="KO119" s="23"/>
      <c r="KP119" s="23"/>
      <c r="KQ119" s="23"/>
      <c r="KR119" s="23"/>
      <c r="KS119" s="23"/>
      <c r="KT119" s="23"/>
      <c r="KU119" s="23"/>
      <c r="KV119" s="23"/>
      <c r="KW119" s="23"/>
      <c r="KX119" s="23"/>
      <c r="KY119" s="23"/>
      <c r="KZ119" s="23"/>
      <c r="LA119" s="23"/>
      <c r="LB119" s="23"/>
      <c r="LC119" s="23"/>
      <c r="LD119" s="23"/>
      <c r="LE119" s="23"/>
      <c r="LF119" s="23"/>
      <c r="LG119" s="23"/>
      <c r="LH119" s="23"/>
      <c r="LI119" s="23"/>
      <c r="LJ119" s="23"/>
      <c r="LK119" s="23"/>
      <c r="LL119" s="23"/>
      <c r="LM119" s="23"/>
      <c r="LN119" s="23"/>
      <c r="LO119" s="23"/>
      <c r="LP119" s="23"/>
      <c r="LQ119" s="23"/>
      <c r="LR119" s="23"/>
      <c r="LS119" s="23"/>
      <c r="LT119" s="23"/>
      <c r="LU119" s="23"/>
      <c r="LV119" s="23"/>
      <c r="LW119" s="23"/>
      <c r="LX119" s="23"/>
      <c r="LY119" s="23"/>
      <c r="LZ119" s="23"/>
      <c r="MA119" s="23"/>
      <c r="MB119" s="23"/>
      <c r="MC119" s="23"/>
      <c r="MD119" s="23"/>
      <c r="ME119" s="23"/>
      <c r="MF119" s="23"/>
      <c r="MG119" s="23"/>
      <c r="MH119" s="23"/>
      <c r="MI119" s="23"/>
      <c r="MJ119" s="23"/>
      <c r="MK119" s="23"/>
      <c r="ML119" s="23"/>
      <c r="MM119" s="23"/>
      <c r="MN119" s="23"/>
      <c r="MO119" s="23"/>
      <c r="MP119" s="23"/>
      <c r="MQ119" s="23"/>
      <c r="MR119" s="23"/>
      <c r="MS119" s="23"/>
      <c r="MT119" s="23"/>
      <c r="MU119" s="23"/>
      <c r="MV119" s="23"/>
      <c r="MW119" s="23"/>
      <c r="MX119" s="23"/>
      <c r="MY119" s="23"/>
      <c r="MZ119" s="23"/>
      <c r="NA119" s="23"/>
      <c r="NB119" s="23"/>
      <c r="NC119" s="23"/>
      <c r="ND119" s="23"/>
      <c r="NE119" s="23"/>
      <c r="NF119" s="23"/>
      <c r="NG119" s="23"/>
      <c r="NH119" s="23"/>
      <c r="NI119" s="23"/>
      <c r="NJ119" s="23"/>
      <c r="NK119" s="23"/>
      <c r="NL119" s="23"/>
      <c r="NM119" s="23"/>
      <c r="NN119" s="23"/>
      <c r="NO119" s="23"/>
      <c r="NP119" s="23"/>
      <c r="NQ119" s="23"/>
      <c r="NR119" s="23"/>
      <c r="NS119" s="23"/>
      <c r="NT119" s="23"/>
      <c r="NU119" s="23"/>
      <c r="NV119" s="23"/>
      <c r="NW119" s="23"/>
      <c r="NX119" s="23"/>
      <c r="NY119" s="23"/>
      <c r="NZ119" s="23"/>
      <c r="OA119" s="23"/>
      <c r="OB119" s="23"/>
      <c r="OC119" s="23"/>
      <c r="OD119" s="23"/>
      <c r="OE119" s="23"/>
      <c r="OF119" s="23"/>
      <c r="OG119" s="23"/>
      <c r="OH119" s="23"/>
      <c r="OI119" s="23"/>
      <c r="OJ119" s="23"/>
      <c r="OK119" s="23"/>
      <c r="OL119" s="23"/>
      <c r="OM119" s="23"/>
      <c r="ON119" s="23"/>
      <c r="OO119" s="23"/>
      <c r="OP119" s="23"/>
      <c r="OQ119" s="23"/>
      <c r="OR119" s="23"/>
      <c r="OS119" s="23"/>
      <c r="OT119" s="23"/>
      <c r="OU119" s="23"/>
      <c r="OV119" s="23"/>
      <c r="OW119" s="23"/>
      <c r="OX119" s="23"/>
      <c r="OY119" s="23"/>
      <c r="OZ119" s="23"/>
      <c r="PA119" s="23"/>
      <c r="PB119" s="23"/>
      <c r="PC119" s="23"/>
      <c r="PD119" s="23"/>
      <c r="PE119" s="23"/>
      <c r="PF119" s="23"/>
      <c r="PG119" s="23"/>
      <c r="PH119" s="23"/>
      <c r="PI119" s="23"/>
      <c r="PJ119" s="23"/>
      <c r="PK119" s="23"/>
      <c r="PL119" s="23"/>
      <c r="PM119" s="23"/>
      <c r="PN119" s="23"/>
      <c r="PO119" s="23"/>
      <c r="PP119" s="23"/>
      <c r="PQ119" s="23"/>
      <c r="PR119" s="23"/>
      <c r="PS119" s="23"/>
      <c r="PT119" s="23"/>
      <c r="PU119" s="23"/>
      <c r="PV119" s="23"/>
      <c r="PW119" s="23"/>
      <c r="PX119" s="23"/>
      <c r="PY119" s="23"/>
      <c r="PZ119" s="23"/>
      <c r="QA119" s="23"/>
      <c r="QB119" s="23"/>
      <c r="QC119" s="23"/>
      <c r="QD119" s="23"/>
      <c r="QE119" s="23"/>
      <c r="QF119" s="23"/>
      <c r="QG119" s="23"/>
      <c r="QH119" s="23"/>
      <c r="QI119" s="23"/>
      <c r="QJ119" s="23"/>
      <c r="QK119" s="23"/>
      <c r="QL119" s="23"/>
      <c r="QM119" s="23"/>
      <c r="QN119" s="23"/>
      <c r="QO119" s="23"/>
      <c r="QP119" s="23"/>
      <c r="QQ119" s="23"/>
      <c r="QR119" s="23"/>
      <c r="QS119" s="23"/>
      <c r="QT119" s="23"/>
      <c r="QU119" s="23"/>
      <c r="QV119" s="23"/>
      <c r="QW119" s="23"/>
      <c r="QX119" s="23"/>
      <c r="QY119" s="23"/>
      <c r="QZ119" s="23"/>
      <c r="RA119" s="23"/>
      <c r="RB119" s="23"/>
      <c r="RC119" s="23"/>
      <c r="RD119" s="23"/>
      <c r="RE119" s="23"/>
      <c r="RF119" s="23"/>
      <c r="RG119" s="23"/>
      <c r="RH119" s="23"/>
      <c r="RI119" s="23"/>
      <c r="RJ119" s="23"/>
      <c r="RK119" s="23"/>
      <c r="RL119" s="23"/>
      <c r="RM119" s="23"/>
      <c r="RN119" s="23"/>
      <c r="RO119" s="23"/>
      <c r="RP119" s="23"/>
      <c r="RQ119" s="23"/>
      <c r="RR119" s="23"/>
      <c r="RS119" s="23"/>
      <c r="RT119" s="23"/>
      <c r="RU119" s="23"/>
      <c r="RV119" s="23"/>
      <c r="RW119" s="23"/>
      <c r="RX119" s="23"/>
      <c r="RY119" s="23"/>
      <c r="RZ119" s="23"/>
      <c r="SA119" s="23"/>
      <c r="SB119" s="23"/>
      <c r="SC119" s="23"/>
      <c r="SD119" s="23"/>
      <c r="SE119" s="23"/>
      <c r="SF119" s="23"/>
      <c r="SG119" s="23"/>
      <c r="SH119" s="23"/>
      <c r="SI119" s="23"/>
      <c r="SJ119" s="23"/>
      <c r="SK119" s="23"/>
      <c r="SL119" s="23"/>
      <c r="SM119" s="23"/>
      <c r="SN119" s="23"/>
      <c r="SO119" s="23"/>
      <c r="SP119" s="23"/>
      <c r="SQ119" s="23"/>
      <c r="SR119" s="23"/>
      <c r="SS119" s="23"/>
      <c r="ST119" s="23"/>
      <c r="SU119" s="23"/>
      <c r="SV119" s="23"/>
      <c r="SW119" s="23"/>
      <c r="SX119" s="23"/>
      <c r="SY119" s="23"/>
      <c r="SZ119" s="23"/>
      <c r="TA119" s="23"/>
      <c r="TB119" s="23"/>
      <c r="TC119" s="23"/>
      <c r="TD119" s="23"/>
      <c r="TE119" s="23"/>
      <c r="TF119" s="23"/>
      <c r="TG119" s="23"/>
      <c r="TH119" s="23"/>
      <c r="TI119" s="23"/>
      <c r="TJ119" s="23"/>
      <c r="TK119" s="23"/>
      <c r="TL119" s="23"/>
      <c r="TM119" s="23"/>
      <c r="TN119" s="23"/>
      <c r="TO119" s="23"/>
      <c r="TP119" s="23"/>
      <c r="TQ119" s="23"/>
      <c r="TR119" s="23"/>
    </row>
    <row r="120" spans="1:538" s="24" customFormat="1" ht="30" x14ac:dyDescent="0.25">
      <c r="A120" s="123"/>
      <c r="B120" s="124"/>
      <c r="C120" s="124"/>
      <c r="D120" s="121" t="s">
        <v>436</v>
      </c>
      <c r="E120" s="122">
        <v>6347600</v>
      </c>
      <c r="F120" s="122"/>
      <c r="G120" s="122"/>
      <c r="H120" s="122">
        <v>6347600</v>
      </c>
      <c r="I120" s="122"/>
      <c r="J120" s="122"/>
      <c r="K120" s="164">
        <f t="shared" si="57"/>
        <v>100</v>
      </c>
      <c r="L120" s="122">
        <f t="shared" si="84"/>
        <v>0</v>
      </c>
      <c r="M120" s="122"/>
      <c r="N120" s="122"/>
      <c r="O120" s="122"/>
      <c r="P120" s="122"/>
      <c r="Q120" s="122"/>
      <c r="R120" s="122">
        <f t="shared" si="60"/>
        <v>0</v>
      </c>
      <c r="S120" s="122"/>
      <c r="T120" s="122"/>
      <c r="U120" s="122"/>
      <c r="V120" s="122"/>
      <c r="W120" s="122"/>
      <c r="X120" s="164"/>
      <c r="Y120" s="61">
        <f t="shared" si="59"/>
        <v>6347600</v>
      </c>
      <c r="Z120" s="21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  <c r="IW120" s="33"/>
      <c r="IX120" s="33"/>
      <c r="IY120" s="33"/>
      <c r="IZ120" s="33"/>
      <c r="JA120" s="33"/>
      <c r="JB120" s="33"/>
      <c r="JC120" s="33"/>
      <c r="JD120" s="33"/>
      <c r="JE120" s="33"/>
      <c r="JF120" s="33"/>
      <c r="JG120" s="33"/>
      <c r="JH120" s="33"/>
      <c r="JI120" s="33"/>
      <c r="JJ120" s="33"/>
      <c r="JK120" s="33"/>
      <c r="JL120" s="33"/>
      <c r="JM120" s="33"/>
      <c r="JN120" s="33"/>
      <c r="JO120" s="33"/>
      <c r="JP120" s="33"/>
      <c r="JQ120" s="33"/>
      <c r="JR120" s="33"/>
      <c r="JS120" s="33"/>
      <c r="JT120" s="33"/>
      <c r="JU120" s="33"/>
      <c r="JV120" s="33"/>
      <c r="JW120" s="33"/>
      <c r="JX120" s="33"/>
      <c r="JY120" s="33"/>
      <c r="JZ120" s="33"/>
      <c r="KA120" s="33"/>
      <c r="KB120" s="33"/>
      <c r="KC120" s="33"/>
      <c r="KD120" s="33"/>
      <c r="KE120" s="33"/>
      <c r="KF120" s="33"/>
      <c r="KG120" s="33"/>
      <c r="KH120" s="33"/>
      <c r="KI120" s="33"/>
      <c r="KJ120" s="33"/>
      <c r="KK120" s="33"/>
      <c r="KL120" s="33"/>
      <c r="KM120" s="33"/>
      <c r="KN120" s="33"/>
      <c r="KO120" s="33"/>
      <c r="KP120" s="33"/>
      <c r="KQ120" s="33"/>
      <c r="KR120" s="33"/>
      <c r="KS120" s="33"/>
      <c r="KT120" s="33"/>
      <c r="KU120" s="33"/>
      <c r="KV120" s="33"/>
      <c r="KW120" s="33"/>
      <c r="KX120" s="33"/>
      <c r="KY120" s="33"/>
      <c r="KZ120" s="33"/>
      <c r="LA120" s="33"/>
      <c r="LB120" s="33"/>
      <c r="LC120" s="33"/>
      <c r="LD120" s="33"/>
      <c r="LE120" s="33"/>
      <c r="LF120" s="33"/>
      <c r="LG120" s="33"/>
      <c r="LH120" s="33"/>
      <c r="LI120" s="33"/>
      <c r="LJ120" s="33"/>
      <c r="LK120" s="33"/>
      <c r="LL120" s="33"/>
      <c r="LM120" s="33"/>
      <c r="LN120" s="33"/>
      <c r="LO120" s="33"/>
      <c r="LP120" s="33"/>
      <c r="LQ120" s="33"/>
      <c r="LR120" s="33"/>
      <c r="LS120" s="33"/>
      <c r="LT120" s="33"/>
      <c r="LU120" s="33"/>
      <c r="LV120" s="33"/>
      <c r="LW120" s="33"/>
      <c r="LX120" s="33"/>
      <c r="LY120" s="33"/>
      <c r="LZ120" s="33"/>
      <c r="MA120" s="33"/>
      <c r="MB120" s="33"/>
      <c r="MC120" s="33"/>
      <c r="MD120" s="33"/>
      <c r="ME120" s="33"/>
      <c r="MF120" s="33"/>
      <c r="MG120" s="33"/>
      <c r="MH120" s="33"/>
      <c r="MI120" s="33"/>
      <c r="MJ120" s="33"/>
      <c r="MK120" s="33"/>
      <c r="ML120" s="33"/>
      <c r="MM120" s="33"/>
      <c r="MN120" s="33"/>
      <c r="MO120" s="33"/>
      <c r="MP120" s="33"/>
      <c r="MQ120" s="33"/>
      <c r="MR120" s="33"/>
      <c r="MS120" s="33"/>
      <c r="MT120" s="33"/>
      <c r="MU120" s="33"/>
      <c r="MV120" s="33"/>
      <c r="MW120" s="33"/>
      <c r="MX120" s="33"/>
      <c r="MY120" s="33"/>
      <c r="MZ120" s="33"/>
      <c r="NA120" s="33"/>
      <c r="NB120" s="33"/>
      <c r="NC120" s="33"/>
      <c r="ND120" s="33"/>
      <c r="NE120" s="33"/>
      <c r="NF120" s="33"/>
      <c r="NG120" s="33"/>
      <c r="NH120" s="33"/>
      <c r="NI120" s="33"/>
      <c r="NJ120" s="33"/>
      <c r="NK120" s="33"/>
      <c r="NL120" s="33"/>
      <c r="NM120" s="33"/>
      <c r="NN120" s="33"/>
      <c r="NO120" s="33"/>
      <c r="NP120" s="33"/>
      <c r="NQ120" s="33"/>
      <c r="NR120" s="33"/>
      <c r="NS120" s="33"/>
      <c r="NT120" s="33"/>
      <c r="NU120" s="33"/>
      <c r="NV120" s="33"/>
      <c r="NW120" s="33"/>
      <c r="NX120" s="33"/>
      <c r="NY120" s="33"/>
      <c r="NZ120" s="33"/>
      <c r="OA120" s="33"/>
      <c r="OB120" s="33"/>
      <c r="OC120" s="33"/>
      <c r="OD120" s="33"/>
      <c r="OE120" s="33"/>
      <c r="OF120" s="33"/>
      <c r="OG120" s="33"/>
      <c r="OH120" s="33"/>
      <c r="OI120" s="33"/>
      <c r="OJ120" s="33"/>
      <c r="OK120" s="33"/>
      <c r="OL120" s="33"/>
      <c r="OM120" s="33"/>
      <c r="ON120" s="33"/>
      <c r="OO120" s="33"/>
      <c r="OP120" s="33"/>
      <c r="OQ120" s="33"/>
      <c r="OR120" s="33"/>
      <c r="OS120" s="33"/>
      <c r="OT120" s="33"/>
      <c r="OU120" s="33"/>
      <c r="OV120" s="33"/>
      <c r="OW120" s="33"/>
      <c r="OX120" s="33"/>
      <c r="OY120" s="33"/>
      <c r="OZ120" s="33"/>
      <c r="PA120" s="33"/>
      <c r="PB120" s="33"/>
      <c r="PC120" s="33"/>
      <c r="PD120" s="33"/>
      <c r="PE120" s="33"/>
      <c r="PF120" s="33"/>
      <c r="PG120" s="33"/>
      <c r="PH120" s="33"/>
      <c r="PI120" s="33"/>
      <c r="PJ120" s="33"/>
      <c r="PK120" s="33"/>
      <c r="PL120" s="33"/>
      <c r="PM120" s="33"/>
      <c r="PN120" s="33"/>
      <c r="PO120" s="33"/>
      <c r="PP120" s="33"/>
      <c r="PQ120" s="33"/>
      <c r="PR120" s="33"/>
      <c r="PS120" s="33"/>
      <c r="PT120" s="33"/>
      <c r="PU120" s="33"/>
      <c r="PV120" s="33"/>
      <c r="PW120" s="33"/>
      <c r="PX120" s="33"/>
      <c r="PY120" s="33"/>
      <c r="PZ120" s="33"/>
      <c r="QA120" s="33"/>
      <c r="QB120" s="33"/>
      <c r="QC120" s="33"/>
      <c r="QD120" s="33"/>
      <c r="QE120" s="33"/>
      <c r="QF120" s="33"/>
      <c r="QG120" s="33"/>
      <c r="QH120" s="33"/>
      <c r="QI120" s="33"/>
      <c r="QJ120" s="33"/>
      <c r="QK120" s="33"/>
      <c r="QL120" s="33"/>
      <c r="QM120" s="33"/>
      <c r="QN120" s="33"/>
      <c r="QO120" s="33"/>
      <c r="QP120" s="33"/>
      <c r="QQ120" s="33"/>
      <c r="QR120" s="33"/>
      <c r="QS120" s="33"/>
      <c r="QT120" s="33"/>
      <c r="QU120" s="33"/>
      <c r="QV120" s="33"/>
      <c r="QW120" s="33"/>
      <c r="QX120" s="33"/>
      <c r="QY120" s="33"/>
      <c r="QZ120" s="33"/>
      <c r="RA120" s="33"/>
      <c r="RB120" s="33"/>
      <c r="RC120" s="33"/>
      <c r="RD120" s="33"/>
      <c r="RE120" s="33"/>
      <c r="RF120" s="33"/>
      <c r="RG120" s="33"/>
      <c r="RH120" s="33"/>
      <c r="RI120" s="33"/>
      <c r="RJ120" s="33"/>
      <c r="RK120" s="33"/>
      <c r="RL120" s="33"/>
      <c r="RM120" s="33"/>
      <c r="RN120" s="33"/>
      <c r="RO120" s="33"/>
      <c r="RP120" s="33"/>
      <c r="RQ120" s="33"/>
      <c r="RR120" s="33"/>
      <c r="RS120" s="33"/>
      <c r="RT120" s="33"/>
      <c r="RU120" s="33"/>
      <c r="RV120" s="33"/>
      <c r="RW120" s="33"/>
      <c r="RX120" s="33"/>
      <c r="RY120" s="33"/>
      <c r="RZ120" s="33"/>
      <c r="SA120" s="33"/>
      <c r="SB120" s="33"/>
      <c r="SC120" s="33"/>
      <c r="SD120" s="33"/>
      <c r="SE120" s="33"/>
      <c r="SF120" s="33"/>
      <c r="SG120" s="33"/>
      <c r="SH120" s="33"/>
      <c r="SI120" s="33"/>
      <c r="SJ120" s="33"/>
      <c r="SK120" s="33"/>
      <c r="SL120" s="33"/>
      <c r="SM120" s="33"/>
      <c r="SN120" s="33"/>
      <c r="SO120" s="33"/>
      <c r="SP120" s="33"/>
      <c r="SQ120" s="33"/>
      <c r="SR120" s="33"/>
      <c r="SS120" s="33"/>
      <c r="ST120" s="33"/>
      <c r="SU120" s="33"/>
      <c r="SV120" s="33"/>
      <c r="SW120" s="33"/>
      <c r="SX120" s="33"/>
      <c r="SY120" s="33"/>
      <c r="SZ120" s="33"/>
      <c r="TA120" s="33"/>
      <c r="TB120" s="33"/>
      <c r="TC120" s="33"/>
      <c r="TD120" s="33"/>
      <c r="TE120" s="33"/>
      <c r="TF120" s="33"/>
      <c r="TG120" s="33"/>
      <c r="TH120" s="33"/>
      <c r="TI120" s="33"/>
      <c r="TJ120" s="33"/>
      <c r="TK120" s="33"/>
      <c r="TL120" s="33"/>
      <c r="TM120" s="33"/>
      <c r="TN120" s="33"/>
      <c r="TO120" s="33"/>
      <c r="TP120" s="33"/>
      <c r="TQ120" s="33"/>
      <c r="TR120" s="33"/>
    </row>
    <row r="121" spans="1:538" s="20" customFormat="1" ht="24" customHeight="1" x14ac:dyDescent="0.25">
      <c r="A121" s="40" t="s">
        <v>193</v>
      </c>
      <c r="B121" s="41" t="str">
        <f>'дод 3'!A69</f>
        <v>2100</v>
      </c>
      <c r="C121" s="41" t="str">
        <f>'дод 3'!B69</f>
        <v>0722</v>
      </c>
      <c r="D121" s="21" t="str">
        <f>'дод 3'!C69</f>
        <v>Стоматологічна допомога населенню, у т.ч. за рахунок:</v>
      </c>
      <c r="E121" s="62">
        <v>6772226</v>
      </c>
      <c r="F121" s="62"/>
      <c r="G121" s="62"/>
      <c r="H121" s="62">
        <v>6701620.8700000001</v>
      </c>
      <c r="I121" s="62"/>
      <c r="J121" s="62"/>
      <c r="K121" s="163">
        <f t="shared" si="57"/>
        <v>98.957430983549571</v>
      </c>
      <c r="L121" s="62">
        <f t="shared" si="84"/>
        <v>690000</v>
      </c>
      <c r="M121" s="62">
        <v>690000</v>
      </c>
      <c r="N121" s="62"/>
      <c r="O121" s="62"/>
      <c r="P121" s="62"/>
      <c r="Q121" s="62">
        <v>690000</v>
      </c>
      <c r="R121" s="62">
        <f t="shared" si="60"/>
        <v>396600</v>
      </c>
      <c r="S121" s="62">
        <v>396600</v>
      </c>
      <c r="T121" s="62"/>
      <c r="U121" s="62"/>
      <c r="V121" s="62"/>
      <c r="W121" s="62">
        <v>396600</v>
      </c>
      <c r="X121" s="163">
        <f t="shared" si="58"/>
        <v>57.478260869565212</v>
      </c>
      <c r="Y121" s="59">
        <f t="shared" si="59"/>
        <v>7098220.8700000001</v>
      </c>
      <c r="Z121" s="21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  <c r="IW121" s="23"/>
      <c r="IX121" s="23"/>
      <c r="IY121" s="23"/>
      <c r="IZ121" s="23"/>
      <c r="JA121" s="23"/>
      <c r="JB121" s="23"/>
      <c r="JC121" s="23"/>
      <c r="JD121" s="23"/>
      <c r="JE121" s="23"/>
      <c r="JF121" s="23"/>
      <c r="JG121" s="23"/>
      <c r="JH121" s="23"/>
      <c r="JI121" s="23"/>
      <c r="JJ121" s="23"/>
      <c r="JK121" s="23"/>
      <c r="JL121" s="23"/>
      <c r="JM121" s="23"/>
      <c r="JN121" s="23"/>
      <c r="JO121" s="23"/>
      <c r="JP121" s="23"/>
      <c r="JQ121" s="23"/>
      <c r="JR121" s="23"/>
      <c r="JS121" s="23"/>
      <c r="JT121" s="23"/>
      <c r="JU121" s="23"/>
      <c r="JV121" s="23"/>
      <c r="JW121" s="23"/>
      <c r="JX121" s="23"/>
      <c r="JY121" s="23"/>
      <c r="JZ121" s="23"/>
      <c r="KA121" s="23"/>
      <c r="KB121" s="23"/>
      <c r="KC121" s="23"/>
      <c r="KD121" s="23"/>
      <c r="KE121" s="23"/>
      <c r="KF121" s="23"/>
      <c r="KG121" s="23"/>
      <c r="KH121" s="23"/>
      <c r="KI121" s="23"/>
      <c r="KJ121" s="23"/>
      <c r="KK121" s="23"/>
      <c r="KL121" s="23"/>
      <c r="KM121" s="23"/>
      <c r="KN121" s="23"/>
      <c r="KO121" s="23"/>
      <c r="KP121" s="23"/>
      <c r="KQ121" s="23"/>
      <c r="KR121" s="23"/>
      <c r="KS121" s="23"/>
      <c r="KT121" s="23"/>
      <c r="KU121" s="23"/>
      <c r="KV121" s="23"/>
      <c r="KW121" s="23"/>
      <c r="KX121" s="23"/>
      <c r="KY121" s="23"/>
      <c r="KZ121" s="23"/>
      <c r="LA121" s="23"/>
      <c r="LB121" s="23"/>
      <c r="LC121" s="23"/>
      <c r="LD121" s="23"/>
      <c r="LE121" s="23"/>
      <c r="LF121" s="23"/>
      <c r="LG121" s="23"/>
      <c r="LH121" s="23"/>
      <c r="LI121" s="23"/>
      <c r="LJ121" s="23"/>
      <c r="LK121" s="23"/>
      <c r="LL121" s="23"/>
      <c r="LM121" s="23"/>
      <c r="LN121" s="23"/>
      <c r="LO121" s="23"/>
      <c r="LP121" s="23"/>
      <c r="LQ121" s="23"/>
      <c r="LR121" s="23"/>
      <c r="LS121" s="23"/>
      <c r="LT121" s="23"/>
      <c r="LU121" s="23"/>
      <c r="LV121" s="23"/>
      <c r="LW121" s="23"/>
      <c r="LX121" s="23"/>
      <c r="LY121" s="23"/>
      <c r="LZ121" s="23"/>
      <c r="MA121" s="23"/>
      <c r="MB121" s="23"/>
      <c r="MC121" s="23"/>
      <c r="MD121" s="23"/>
      <c r="ME121" s="23"/>
      <c r="MF121" s="23"/>
      <c r="MG121" s="23"/>
      <c r="MH121" s="23"/>
      <c r="MI121" s="23"/>
      <c r="MJ121" s="23"/>
      <c r="MK121" s="23"/>
      <c r="ML121" s="23"/>
      <c r="MM121" s="23"/>
      <c r="MN121" s="23"/>
      <c r="MO121" s="23"/>
      <c r="MP121" s="23"/>
      <c r="MQ121" s="23"/>
      <c r="MR121" s="23"/>
      <c r="MS121" s="23"/>
      <c r="MT121" s="23"/>
      <c r="MU121" s="23"/>
      <c r="MV121" s="23"/>
      <c r="MW121" s="23"/>
      <c r="MX121" s="23"/>
      <c r="MY121" s="23"/>
      <c r="MZ121" s="23"/>
      <c r="NA121" s="23"/>
      <c r="NB121" s="23"/>
      <c r="NC121" s="23"/>
      <c r="ND121" s="23"/>
      <c r="NE121" s="23"/>
      <c r="NF121" s="23"/>
      <c r="NG121" s="23"/>
      <c r="NH121" s="23"/>
      <c r="NI121" s="23"/>
      <c r="NJ121" s="23"/>
      <c r="NK121" s="23"/>
      <c r="NL121" s="23"/>
      <c r="NM121" s="23"/>
      <c r="NN121" s="23"/>
      <c r="NO121" s="23"/>
      <c r="NP121" s="23"/>
      <c r="NQ121" s="23"/>
      <c r="NR121" s="23"/>
      <c r="NS121" s="23"/>
      <c r="NT121" s="23"/>
      <c r="NU121" s="23"/>
      <c r="NV121" s="23"/>
      <c r="NW121" s="23"/>
      <c r="NX121" s="23"/>
      <c r="NY121" s="23"/>
      <c r="NZ121" s="23"/>
      <c r="OA121" s="23"/>
      <c r="OB121" s="23"/>
      <c r="OC121" s="23"/>
      <c r="OD121" s="23"/>
      <c r="OE121" s="23"/>
      <c r="OF121" s="23"/>
      <c r="OG121" s="23"/>
      <c r="OH121" s="23"/>
      <c r="OI121" s="23"/>
      <c r="OJ121" s="23"/>
      <c r="OK121" s="23"/>
      <c r="OL121" s="23"/>
      <c r="OM121" s="23"/>
      <c r="ON121" s="23"/>
      <c r="OO121" s="23"/>
      <c r="OP121" s="23"/>
      <c r="OQ121" s="23"/>
      <c r="OR121" s="23"/>
      <c r="OS121" s="23"/>
      <c r="OT121" s="23"/>
      <c r="OU121" s="23"/>
      <c r="OV121" s="23"/>
      <c r="OW121" s="23"/>
      <c r="OX121" s="23"/>
      <c r="OY121" s="23"/>
      <c r="OZ121" s="23"/>
      <c r="PA121" s="23"/>
      <c r="PB121" s="23"/>
      <c r="PC121" s="23"/>
      <c r="PD121" s="23"/>
      <c r="PE121" s="23"/>
      <c r="PF121" s="23"/>
      <c r="PG121" s="23"/>
      <c r="PH121" s="23"/>
      <c r="PI121" s="23"/>
      <c r="PJ121" s="23"/>
      <c r="PK121" s="23"/>
      <c r="PL121" s="23"/>
      <c r="PM121" s="23"/>
      <c r="PN121" s="23"/>
      <c r="PO121" s="23"/>
      <c r="PP121" s="23"/>
      <c r="PQ121" s="23"/>
      <c r="PR121" s="23"/>
      <c r="PS121" s="23"/>
      <c r="PT121" s="23"/>
      <c r="PU121" s="23"/>
      <c r="PV121" s="23"/>
      <c r="PW121" s="23"/>
      <c r="PX121" s="23"/>
      <c r="PY121" s="23"/>
      <c r="PZ121" s="23"/>
      <c r="QA121" s="23"/>
      <c r="QB121" s="23"/>
      <c r="QC121" s="23"/>
      <c r="QD121" s="23"/>
      <c r="QE121" s="23"/>
      <c r="QF121" s="23"/>
      <c r="QG121" s="23"/>
      <c r="QH121" s="23"/>
      <c r="QI121" s="23"/>
      <c r="QJ121" s="23"/>
      <c r="QK121" s="23"/>
      <c r="QL121" s="23"/>
      <c r="QM121" s="23"/>
      <c r="QN121" s="23"/>
      <c r="QO121" s="23"/>
      <c r="QP121" s="23"/>
      <c r="QQ121" s="23"/>
      <c r="QR121" s="23"/>
      <c r="QS121" s="23"/>
      <c r="QT121" s="23"/>
      <c r="QU121" s="23"/>
      <c r="QV121" s="23"/>
      <c r="QW121" s="23"/>
      <c r="QX121" s="23"/>
      <c r="QY121" s="23"/>
      <c r="QZ121" s="23"/>
      <c r="RA121" s="23"/>
      <c r="RB121" s="23"/>
      <c r="RC121" s="23"/>
      <c r="RD121" s="23"/>
      <c r="RE121" s="23"/>
      <c r="RF121" s="23"/>
      <c r="RG121" s="23"/>
      <c r="RH121" s="23"/>
      <c r="RI121" s="23"/>
      <c r="RJ121" s="23"/>
      <c r="RK121" s="23"/>
      <c r="RL121" s="23"/>
      <c r="RM121" s="23"/>
      <c r="RN121" s="23"/>
      <c r="RO121" s="23"/>
      <c r="RP121" s="23"/>
      <c r="RQ121" s="23"/>
      <c r="RR121" s="23"/>
      <c r="RS121" s="23"/>
      <c r="RT121" s="23"/>
      <c r="RU121" s="23"/>
      <c r="RV121" s="23"/>
      <c r="RW121" s="23"/>
      <c r="RX121" s="23"/>
      <c r="RY121" s="23"/>
      <c r="RZ121" s="23"/>
      <c r="SA121" s="23"/>
      <c r="SB121" s="23"/>
      <c r="SC121" s="23"/>
      <c r="SD121" s="23"/>
      <c r="SE121" s="23"/>
      <c r="SF121" s="23"/>
      <c r="SG121" s="23"/>
      <c r="SH121" s="23"/>
      <c r="SI121" s="23"/>
      <c r="SJ121" s="23"/>
      <c r="SK121" s="23"/>
      <c r="SL121" s="23"/>
      <c r="SM121" s="23"/>
      <c r="SN121" s="23"/>
      <c r="SO121" s="23"/>
      <c r="SP121" s="23"/>
      <c r="SQ121" s="23"/>
      <c r="SR121" s="23"/>
      <c r="SS121" s="23"/>
      <c r="ST121" s="23"/>
      <c r="SU121" s="23"/>
      <c r="SV121" s="23"/>
      <c r="SW121" s="23"/>
      <c r="SX121" s="23"/>
      <c r="SY121" s="23"/>
      <c r="SZ121" s="23"/>
      <c r="TA121" s="23"/>
      <c r="TB121" s="23"/>
      <c r="TC121" s="23"/>
      <c r="TD121" s="23"/>
      <c r="TE121" s="23"/>
      <c r="TF121" s="23"/>
      <c r="TG121" s="23"/>
      <c r="TH121" s="23"/>
      <c r="TI121" s="23"/>
      <c r="TJ121" s="23"/>
      <c r="TK121" s="23"/>
      <c r="TL121" s="23"/>
      <c r="TM121" s="23"/>
      <c r="TN121" s="23"/>
      <c r="TO121" s="23"/>
      <c r="TP121" s="23"/>
      <c r="TQ121" s="23"/>
      <c r="TR121" s="23"/>
    </row>
    <row r="122" spans="1:538" s="24" customFormat="1" ht="30" x14ac:dyDescent="0.25">
      <c r="A122" s="123"/>
      <c r="B122" s="124"/>
      <c r="C122" s="124"/>
      <c r="D122" s="121" t="s">
        <v>436</v>
      </c>
      <c r="E122" s="122">
        <v>1132200</v>
      </c>
      <c r="F122" s="122"/>
      <c r="G122" s="122"/>
      <c r="H122" s="122">
        <v>1132200</v>
      </c>
      <c r="I122" s="122"/>
      <c r="J122" s="122"/>
      <c r="K122" s="164">
        <f t="shared" si="57"/>
        <v>100</v>
      </c>
      <c r="L122" s="122">
        <f t="shared" si="84"/>
        <v>0</v>
      </c>
      <c r="M122" s="122"/>
      <c r="N122" s="122"/>
      <c r="O122" s="122"/>
      <c r="P122" s="122"/>
      <c r="Q122" s="122"/>
      <c r="R122" s="122">
        <f t="shared" si="60"/>
        <v>0</v>
      </c>
      <c r="S122" s="122"/>
      <c r="T122" s="122"/>
      <c r="U122" s="122"/>
      <c r="V122" s="122"/>
      <c r="W122" s="122"/>
      <c r="X122" s="164"/>
      <c r="Y122" s="61">
        <f t="shared" si="59"/>
        <v>1132200</v>
      </c>
      <c r="Z122" s="21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  <c r="IW122" s="33"/>
      <c r="IX122" s="33"/>
      <c r="IY122" s="33"/>
      <c r="IZ122" s="33"/>
      <c r="JA122" s="33"/>
      <c r="JB122" s="33"/>
      <c r="JC122" s="33"/>
      <c r="JD122" s="33"/>
      <c r="JE122" s="33"/>
      <c r="JF122" s="33"/>
      <c r="JG122" s="33"/>
      <c r="JH122" s="33"/>
      <c r="JI122" s="33"/>
      <c r="JJ122" s="33"/>
      <c r="JK122" s="33"/>
      <c r="JL122" s="33"/>
      <c r="JM122" s="33"/>
      <c r="JN122" s="33"/>
      <c r="JO122" s="33"/>
      <c r="JP122" s="33"/>
      <c r="JQ122" s="33"/>
      <c r="JR122" s="33"/>
      <c r="JS122" s="33"/>
      <c r="JT122" s="33"/>
      <c r="JU122" s="33"/>
      <c r="JV122" s="33"/>
      <c r="JW122" s="33"/>
      <c r="JX122" s="33"/>
      <c r="JY122" s="33"/>
      <c r="JZ122" s="33"/>
      <c r="KA122" s="33"/>
      <c r="KB122" s="33"/>
      <c r="KC122" s="33"/>
      <c r="KD122" s="33"/>
      <c r="KE122" s="33"/>
      <c r="KF122" s="33"/>
      <c r="KG122" s="33"/>
      <c r="KH122" s="33"/>
      <c r="KI122" s="33"/>
      <c r="KJ122" s="33"/>
      <c r="KK122" s="33"/>
      <c r="KL122" s="33"/>
      <c r="KM122" s="33"/>
      <c r="KN122" s="33"/>
      <c r="KO122" s="33"/>
      <c r="KP122" s="33"/>
      <c r="KQ122" s="33"/>
      <c r="KR122" s="33"/>
      <c r="KS122" s="33"/>
      <c r="KT122" s="33"/>
      <c r="KU122" s="33"/>
      <c r="KV122" s="33"/>
      <c r="KW122" s="33"/>
      <c r="KX122" s="33"/>
      <c r="KY122" s="33"/>
      <c r="KZ122" s="33"/>
      <c r="LA122" s="33"/>
      <c r="LB122" s="33"/>
      <c r="LC122" s="33"/>
      <c r="LD122" s="33"/>
      <c r="LE122" s="33"/>
      <c r="LF122" s="33"/>
      <c r="LG122" s="33"/>
      <c r="LH122" s="33"/>
      <c r="LI122" s="33"/>
      <c r="LJ122" s="33"/>
      <c r="LK122" s="33"/>
      <c r="LL122" s="33"/>
      <c r="LM122" s="33"/>
      <c r="LN122" s="33"/>
      <c r="LO122" s="33"/>
      <c r="LP122" s="33"/>
      <c r="LQ122" s="33"/>
      <c r="LR122" s="33"/>
      <c r="LS122" s="33"/>
      <c r="LT122" s="33"/>
      <c r="LU122" s="33"/>
      <c r="LV122" s="33"/>
      <c r="LW122" s="33"/>
      <c r="LX122" s="33"/>
      <c r="LY122" s="33"/>
      <c r="LZ122" s="33"/>
      <c r="MA122" s="33"/>
      <c r="MB122" s="33"/>
      <c r="MC122" s="33"/>
      <c r="MD122" s="33"/>
      <c r="ME122" s="33"/>
      <c r="MF122" s="33"/>
      <c r="MG122" s="33"/>
      <c r="MH122" s="33"/>
      <c r="MI122" s="33"/>
      <c r="MJ122" s="33"/>
      <c r="MK122" s="33"/>
      <c r="ML122" s="33"/>
      <c r="MM122" s="33"/>
      <c r="MN122" s="33"/>
      <c r="MO122" s="33"/>
      <c r="MP122" s="33"/>
      <c r="MQ122" s="33"/>
      <c r="MR122" s="33"/>
      <c r="MS122" s="33"/>
      <c r="MT122" s="33"/>
      <c r="MU122" s="33"/>
      <c r="MV122" s="33"/>
      <c r="MW122" s="33"/>
      <c r="MX122" s="33"/>
      <c r="MY122" s="33"/>
      <c r="MZ122" s="33"/>
      <c r="NA122" s="33"/>
      <c r="NB122" s="33"/>
      <c r="NC122" s="33"/>
      <c r="ND122" s="33"/>
      <c r="NE122" s="33"/>
      <c r="NF122" s="33"/>
      <c r="NG122" s="33"/>
      <c r="NH122" s="33"/>
      <c r="NI122" s="33"/>
      <c r="NJ122" s="33"/>
      <c r="NK122" s="33"/>
      <c r="NL122" s="33"/>
      <c r="NM122" s="33"/>
      <c r="NN122" s="33"/>
      <c r="NO122" s="33"/>
      <c r="NP122" s="33"/>
      <c r="NQ122" s="33"/>
      <c r="NR122" s="33"/>
      <c r="NS122" s="33"/>
      <c r="NT122" s="33"/>
      <c r="NU122" s="33"/>
      <c r="NV122" s="33"/>
      <c r="NW122" s="33"/>
      <c r="NX122" s="33"/>
      <c r="NY122" s="33"/>
      <c r="NZ122" s="33"/>
      <c r="OA122" s="33"/>
      <c r="OB122" s="33"/>
      <c r="OC122" s="33"/>
      <c r="OD122" s="33"/>
      <c r="OE122" s="33"/>
      <c r="OF122" s="33"/>
      <c r="OG122" s="33"/>
      <c r="OH122" s="33"/>
      <c r="OI122" s="33"/>
      <c r="OJ122" s="33"/>
      <c r="OK122" s="33"/>
      <c r="OL122" s="33"/>
      <c r="OM122" s="33"/>
      <c r="ON122" s="33"/>
      <c r="OO122" s="33"/>
      <c r="OP122" s="33"/>
      <c r="OQ122" s="33"/>
      <c r="OR122" s="33"/>
      <c r="OS122" s="33"/>
      <c r="OT122" s="33"/>
      <c r="OU122" s="33"/>
      <c r="OV122" s="33"/>
      <c r="OW122" s="33"/>
      <c r="OX122" s="33"/>
      <c r="OY122" s="33"/>
      <c r="OZ122" s="33"/>
      <c r="PA122" s="33"/>
      <c r="PB122" s="33"/>
      <c r="PC122" s="33"/>
      <c r="PD122" s="33"/>
      <c r="PE122" s="33"/>
      <c r="PF122" s="33"/>
      <c r="PG122" s="33"/>
      <c r="PH122" s="33"/>
      <c r="PI122" s="33"/>
      <c r="PJ122" s="33"/>
      <c r="PK122" s="33"/>
      <c r="PL122" s="33"/>
      <c r="PM122" s="33"/>
      <c r="PN122" s="33"/>
      <c r="PO122" s="33"/>
      <c r="PP122" s="33"/>
      <c r="PQ122" s="33"/>
      <c r="PR122" s="33"/>
      <c r="PS122" s="33"/>
      <c r="PT122" s="33"/>
      <c r="PU122" s="33"/>
      <c r="PV122" s="33"/>
      <c r="PW122" s="33"/>
      <c r="PX122" s="33"/>
      <c r="PY122" s="33"/>
      <c r="PZ122" s="33"/>
      <c r="QA122" s="33"/>
      <c r="QB122" s="33"/>
      <c r="QC122" s="33"/>
      <c r="QD122" s="33"/>
      <c r="QE122" s="33"/>
      <c r="QF122" s="33"/>
      <c r="QG122" s="33"/>
      <c r="QH122" s="33"/>
      <c r="QI122" s="33"/>
      <c r="QJ122" s="33"/>
      <c r="QK122" s="33"/>
      <c r="QL122" s="33"/>
      <c r="QM122" s="33"/>
      <c r="QN122" s="33"/>
      <c r="QO122" s="33"/>
      <c r="QP122" s="33"/>
      <c r="QQ122" s="33"/>
      <c r="QR122" s="33"/>
      <c r="QS122" s="33"/>
      <c r="QT122" s="33"/>
      <c r="QU122" s="33"/>
      <c r="QV122" s="33"/>
      <c r="QW122" s="33"/>
      <c r="QX122" s="33"/>
      <c r="QY122" s="33"/>
      <c r="QZ122" s="33"/>
      <c r="RA122" s="33"/>
      <c r="RB122" s="33"/>
      <c r="RC122" s="33"/>
      <c r="RD122" s="33"/>
      <c r="RE122" s="33"/>
      <c r="RF122" s="33"/>
      <c r="RG122" s="33"/>
      <c r="RH122" s="33"/>
      <c r="RI122" s="33"/>
      <c r="RJ122" s="33"/>
      <c r="RK122" s="33"/>
      <c r="RL122" s="33"/>
      <c r="RM122" s="33"/>
      <c r="RN122" s="33"/>
      <c r="RO122" s="33"/>
      <c r="RP122" s="33"/>
      <c r="RQ122" s="33"/>
      <c r="RR122" s="33"/>
      <c r="RS122" s="33"/>
      <c r="RT122" s="33"/>
      <c r="RU122" s="33"/>
      <c r="RV122" s="33"/>
      <c r="RW122" s="33"/>
      <c r="RX122" s="33"/>
      <c r="RY122" s="33"/>
      <c r="RZ122" s="33"/>
      <c r="SA122" s="33"/>
      <c r="SB122" s="33"/>
      <c r="SC122" s="33"/>
      <c r="SD122" s="33"/>
      <c r="SE122" s="33"/>
      <c r="SF122" s="33"/>
      <c r="SG122" s="33"/>
      <c r="SH122" s="33"/>
      <c r="SI122" s="33"/>
      <c r="SJ122" s="33"/>
      <c r="SK122" s="33"/>
      <c r="SL122" s="33"/>
      <c r="SM122" s="33"/>
      <c r="SN122" s="33"/>
      <c r="SO122" s="33"/>
      <c r="SP122" s="33"/>
      <c r="SQ122" s="33"/>
      <c r="SR122" s="33"/>
      <c r="SS122" s="33"/>
      <c r="ST122" s="33"/>
      <c r="SU122" s="33"/>
      <c r="SV122" s="33"/>
      <c r="SW122" s="33"/>
      <c r="SX122" s="33"/>
      <c r="SY122" s="33"/>
      <c r="SZ122" s="33"/>
      <c r="TA122" s="33"/>
      <c r="TB122" s="33"/>
      <c r="TC122" s="33"/>
      <c r="TD122" s="33"/>
      <c r="TE122" s="33"/>
      <c r="TF122" s="33"/>
      <c r="TG122" s="33"/>
      <c r="TH122" s="33"/>
      <c r="TI122" s="33"/>
      <c r="TJ122" s="33"/>
      <c r="TK122" s="33"/>
      <c r="TL122" s="33"/>
      <c r="TM122" s="33"/>
      <c r="TN122" s="33"/>
      <c r="TO122" s="33"/>
      <c r="TP122" s="33"/>
      <c r="TQ122" s="33"/>
      <c r="TR122" s="33"/>
    </row>
    <row r="123" spans="1:538" s="20" customFormat="1" ht="47.25" customHeight="1" x14ac:dyDescent="0.25">
      <c r="A123" s="40" t="s">
        <v>192</v>
      </c>
      <c r="B123" s="41" t="str">
        <f>'дод 3'!A71</f>
        <v>2111</v>
      </c>
      <c r="C123" s="41" t="str">
        <f>'дод 3'!B71</f>
        <v>0726</v>
      </c>
      <c r="D123" s="21" t="str">
        <f>'дод 3'!C71</f>
        <v>Первинна медична допомога населенню, що надається центрами первинної медичної (медико-санітарної) допомоги, у т.ч. за рахунок:</v>
      </c>
      <c r="E123" s="62">
        <v>2249936</v>
      </c>
      <c r="F123" s="62"/>
      <c r="G123" s="62"/>
      <c r="H123" s="62">
        <v>2035331.26</v>
      </c>
      <c r="I123" s="62"/>
      <c r="J123" s="62"/>
      <c r="K123" s="163">
        <f t="shared" si="57"/>
        <v>90.46174024505585</v>
      </c>
      <c r="L123" s="62">
        <f t="shared" si="84"/>
        <v>0</v>
      </c>
      <c r="M123" s="62"/>
      <c r="N123" s="62"/>
      <c r="O123" s="62"/>
      <c r="P123" s="62"/>
      <c r="Q123" s="62"/>
      <c r="R123" s="62">
        <f t="shared" si="60"/>
        <v>0</v>
      </c>
      <c r="S123" s="62"/>
      <c r="T123" s="62"/>
      <c r="U123" s="62"/>
      <c r="V123" s="62"/>
      <c r="W123" s="62"/>
      <c r="X123" s="163"/>
      <c r="Y123" s="59">
        <f t="shared" si="59"/>
        <v>2035331.26</v>
      </c>
      <c r="Z123" s="21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  <c r="IW123" s="23"/>
      <c r="IX123" s="23"/>
      <c r="IY123" s="23"/>
      <c r="IZ123" s="23"/>
      <c r="JA123" s="23"/>
      <c r="JB123" s="23"/>
      <c r="JC123" s="23"/>
      <c r="JD123" s="23"/>
      <c r="JE123" s="23"/>
      <c r="JF123" s="23"/>
      <c r="JG123" s="23"/>
      <c r="JH123" s="23"/>
      <c r="JI123" s="23"/>
      <c r="JJ123" s="23"/>
      <c r="JK123" s="23"/>
      <c r="JL123" s="23"/>
      <c r="JM123" s="23"/>
      <c r="JN123" s="23"/>
      <c r="JO123" s="23"/>
      <c r="JP123" s="23"/>
      <c r="JQ123" s="23"/>
      <c r="JR123" s="23"/>
      <c r="JS123" s="23"/>
      <c r="JT123" s="23"/>
      <c r="JU123" s="23"/>
      <c r="JV123" s="23"/>
      <c r="JW123" s="23"/>
      <c r="JX123" s="23"/>
      <c r="JY123" s="23"/>
      <c r="JZ123" s="23"/>
      <c r="KA123" s="23"/>
      <c r="KB123" s="23"/>
      <c r="KC123" s="23"/>
      <c r="KD123" s="23"/>
      <c r="KE123" s="23"/>
      <c r="KF123" s="23"/>
      <c r="KG123" s="23"/>
      <c r="KH123" s="23"/>
      <c r="KI123" s="23"/>
      <c r="KJ123" s="23"/>
      <c r="KK123" s="23"/>
      <c r="KL123" s="23"/>
      <c r="KM123" s="23"/>
      <c r="KN123" s="23"/>
      <c r="KO123" s="23"/>
      <c r="KP123" s="23"/>
      <c r="KQ123" s="23"/>
      <c r="KR123" s="23"/>
      <c r="KS123" s="23"/>
      <c r="KT123" s="23"/>
      <c r="KU123" s="23"/>
      <c r="KV123" s="23"/>
      <c r="KW123" s="23"/>
      <c r="KX123" s="23"/>
      <c r="KY123" s="23"/>
      <c r="KZ123" s="23"/>
      <c r="LA123" s="23"/>
      <c r="LB123" s="23"/>
      <c r="LC123" s="23"/>
      <c r="LD123" s="23"/>
      <c r="LE123" s="23"/>
      <c r="LF123" s="23"/>
      <c r="LG123" s="23"/>
      <c r="LH123" s="23"/>
      <c r="LI123" s="23"/>
      <c r="LJ123" s="23"/>
      <c r="LK123" s="23"/>
      <c r="LL123" s="23"/>
      <c r="LM123" s="23"/>
      <c r="LN123" s="23"/>
      <c r="LO123" s="23"/>
      <c r="LP123" s="23"/>
      <c r="LQ123" s="23"/>
      <c r="LR123" s="23"/>
      <c r="LS123" s="23"/>
      <c r="LT123" s="23"/>
      <c r="LU123" s="23"/>
      <c r="LV123" s="23"/>
      <c r="LW123" s="23"/>
      <c r="LX123" s="23"/>
      <c r="LY123" s="23"/>
      <c r="LZ123" s="23"/>
      <c r="MA123" s="23"/>
      <c r="MB123" s="23"/>
      <c r="MC123" s="23"/>
      <c r="MD123" s="23"/>
      <c r="ME123" s="23"/>
      <c r="MF123" s="23"/>
      <c r="MG123" s="23"/>
      <c r="MH123" s="23"/>
      <c r="MI123" s="23"/>
      <c r="MJ123" s="23"/>
      <c r="MK123" s="23"/>
      <c r="ML123" s="23"/>
      <c r="MM123" s="23"/>
      <c r="MN123" s="23"/>
      <c r="MO123" s="23"/>
      <c r="MP123" s="23"/>
      <c r="MQ123" s="23"/>
      <c r="MR123" s="23"/>
      <c r="MS123" s="23"/>
      <c r="MT123" s="23"/>
      <c r="MU123" s="23"/>
      <c r="MV123" s="23"/>
      <c r="MW123" s="23"/>
      <c r="MX123" s="23"/>
      <c r="MY123" s="23"/>
      <c r="MZ123" s="23"/>
      <c r="NA123" s="23"/>
      <c r="NB123" s="23"/>
      <c r="NC123" s="23"/>
      <c r="ND123" s="23"/>
      <c r="NE123" s="23"/>
      <c r="NF123" s="23"/>
      <c r="NG123" s="23"/>
      <c r="NH123" s="23"/>
      <c r="NI123" s="23"/>
      <c r="NJ123" s="23"/>
      <c r="NK123" s="23"/>
      <c r="NL123" s="23"/>
      <c r="NM123" s="23"/>
      <c r="NN123" s="23"/>
      <c r="NO123" s="23"/>
      <c r="NP123" s="23"/>
      <c r="NQ123" s="23"/>
      <c r="NR123" s="23"/>
      <c r="NS123" s="23"/>
      <c r="NT123" s="23"/>
      <c r="NU123" s="23"/>
      <c r="NV123" s="23"/>
      <c r="NW123" s="23"/>
      <c r="NX123" s="23"/>
      <c r="NY123" s="23"/>
      <c r="NZ123" s="23"/>
      <c r="OA123" s="23"/>
      <c r="OB123" s="23"/>
      <c r="OC123" s="23"/>
      <c r="OD123" s="23"/>
      <c r="OE123" s="23"/>
      <c r="OF123" s="23"/>
      <c r="OG123" s="23"/>
      <c r="OH123" s="23"/>
      <c r="OI123" s="23"/>
      <c r="OJ123" s="23"/>
      <c r="OK123" s="23"/>
      <c r="OL123" s="23"/>
      <c r="OM123" s="23"/>
      <c r="ON123" s="23"/>
      <c r="OO123" s="23"/>
      <c r="OP123" s="23"/>
      <c r="OQ123" s="23"/>
      <c r="OR123" s="23"/>
      <c r="OS123" s="23"/>
      <c r="OT123" s="23"/>
      <c r="OU123" s="23"/>
      <c r="OV123" s="23"/>
      <c r="OW123" s="23"/>
      <c r="OX123" s="23"/>
      <c r="OY123" s="23"/>
      <c r="OZ123" s="23"/>
      <c r="PA123" s="23"/>
      <c r="PB123" s="23"/>
      <c r="PC123" s="23"/>
      <c r="PD123" s="23"/>
      <c r="PE123" s="23"/>
      <c r="PF123" s="23"/>
      <c r="PG123" s="23"/>
      <c r="PH123" s="23"/>
      <c r="PI123" s="23"/>
      <c r="PJ123" s="23"/>
      <c r="PK123" s="23"/>
      <c r="PL123" s="23"/>
      <c r="PM123" s="23"/>
      <c r="PN123" s="23"/>
      <c r="PO123" s="23"/>
      <c r="PP123" s="23"/>
      <c r="PQ123" s="23"/>
      <c r="PR123" s="23"/>
      <c r="PS123" s="23"/>
      <c r="PT123" s="23"/>
      <c r="PU123" s="23"/>
      <c r="PV123" s="23"/>
      <c r="PW123" s="23"/>
      <c r="PX123" s="23"/>
      <c r="PY123" s="23"/>
      <c r="PZ123" s="23"/>
      <c r="QA123" s="23"/>
      <c r="QB123" s="23"/>
      <c r="QC123" s="23"/>
      <c r="QD123" s="23"/>
      <c r="QE123" s="23"/>
      <c r="QF123" s="23"/>
      <c r="QG123" s="23"/>
      <c r="QH123" s="23"/>
      <c r="QI123" s="23"/>
      <c r="QJ123" s="23"/>
      <c r="QK123" s="23"/>
      <c r="QL123" s="23"/>
      <c r="QM123" s="23"/>
      <c r="QN123" s="23"/>
      <c r="QO123" s="23"/>
      <c r="QP123" s="23"/>
      <c r="QQ123" s="23"/>
      <c r="QR123" s="23"/>
      <c r="QS123" s="23"/>
      <c r="QT123" s="23"/>
      <c r="QU123" s="23"/>
      <c r="QV123" s="23"/>
      <c r="QW123" s="23"/>
      <c r="QX123" s="23"/>
      <c r="QY123" s="23"/>
      <c r="QZ123" s="23"/>
      <c r="RA123" s="23"/>
      <c r="RB123" s="23"/>
      <c r="RC123" s="23"/>
      <c r="RD123" s="23"/>
      <c r="RE123" s="23"/>
      <c r="RF123" s="23"/>
      <c r="RG123" s="23"/>
      <c r="RH123" s="23"/>
      <c r="RI123" s="23"/>
      <c r="RJ123" s="23"/>
      <c r="RK123" s="23"/>
      <c r="RL123" s="23"/>
      <c r="RM123" s="23"/>
      <c r="RN123" s="23"/>
      <c r="RO123" s="23"/>
      <c r="RP123" s="23"/>
      <c r="RQ123" s="23"/>
      <c r="RR123" s="23"/>
      <c r="RS123" s="23"/>
      <c r="RT123" s="23"/>
      <c r="RU123" s="23"/>
      <c r="RV123" s="23"/>
      <c r="RW123" s="23"/>
      <c r="RX123" s="23"/>
      <c r="RY123" s="23"/>
      <c r="RZ123" s="23"/>
      <c r="SA123" s="23"/>
      <c r="SB123" s="23"/>
      <c r="SC123" s="23"/>
      <c r="SD123" s="23"/>
      <c r="SE123" s="23"/>
      <c r="SF123" s="23"/>
      <c r="SG123" s="23"/>
      <c r="SH123" s="23"/>
      <c r="SI123" s="23"/>
      <c r="SJ123" s="23"/>
      <c r="SK123" s="23"/>
      <c r="SL123" s="23"/>
      <c r="SM123" s="23"/>
      <c r="SN123" s="23"/>
      <c r="SO123" s="23"/>
      <c r="SP123" s="23"/>
      <c r="SQ123" s="23"/>
      <c r="SR123" s="23"/>
      <c r="SS123" s="23"/>
      <c r="ST123" s="23"/>
      <c r="SU123" s="23"/>
      <c r="SV123" s="23"/>
      <c r="SW123" s="23"/>
      <c r="SX123" s="23"/>
      <c r="SY123" s="23"/>
      <c r="SZ123" s="23"/>
      <c r="TA123" s="23"/>
      <c r="TB123" s="23"/>
      <c r="TC123" s="23"/>
      <c r="TD123" s="23"/>
      <c r="TE123" s="23"/>
      <c r="TF123" s="23"/>
      <c r="TG123" s="23"/>
      <c r="TH123" s="23"/>
      <c r="TI123" s="23"/>
      <c r="TJ123" s="23"/>
      <c r="TK123" s="23"/>
      <c r="TL123" s="23"/>
      <c r="TM123" s="23"/>
      <c r="TN123" s="23"/>
      <c r="TO123" s="23"/>
      <c r="TP123" s="23"/>
      <c r="TQ123" s="23"/>
      <c r="TR123" s="23"/>
    </row>
    <row r="124" spans="1:538" s="24" customFormat="1" ht="49.5" customHeight="1" x14ac:dyDescent="0.25">
      <c r="A124" s="123"/>
      <c r="B124" s="124"/>
      <c r="C124" s="124"/>
      <c r="D124" s="126" t="s">
        <v>438</v>
      </c>
      <c r="E124" s="122">
        <v>2468</v>
      </c>
      <c r="F124" s="122"/>
      <c r="G124" s="122"/>
      <c r="H124" s="122">
        <v>2468</v>
      </c>
      <c r="I124" s="122"/>
      <c r="J124" s="122"/>
      <c r="K124" s="164">
        <f t="shared" si="57"/>
        <v>100</v>
      </c>
      <c r="L124" s="122">
        <f t="shared" si="84"/>
        <v>0</v>
      </c>
      <c r="M124" s="122"/>
      <c r="N124" s="122"/>
      <c r="O124" s="122"/>
      <c r="P124" s="122"/>
      <c r="Q124" s="122"/>
      <c r="R124" s="122">
        <f t="shared" si="60"/>
        <v>0</v>
      </c>
      <c r="S124" s="122"/>
      <c r="T124" s="122"/>
      <c r="U124" s="122"/>
      <c r="V124" s="122"/>
      <c r="W124" s="122"/>
      <c r="X124" s="164"/>
      <c r="Y124" s="61">
        <f t="shared" si="59"/>
        <v>2468</v>
      </c>
      <c r="Z124" s="21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  <c r="IW124" s="33"/>
      <c r="IX124" s="33"/>
      <c r="IY124" s="33"/>
      <c r="IZ124" s="33"/>
      <c r="JA124" s="33"/>
      <c r="JB124" s="33"/>
      <c r="JC124" s="33"/>
      <c r="JD124" s="33"/>
      <c r="JE124" s="33"/>
      <c r="JF124" s="33"/>
      <c r="JG124" s="33"/>
      <c r="JH124" s="33"/>
      <c r="JI124" s="33"/>
      <c r="JJ124" s="33"/>
      <c r="JK124" s="33"/>
      <c r="JL124" s="33"/>
      <c r="JM124" s="33"/>
      <c r="JN124" s="33"/>
      <c r="JO124" s="33"/>
      <c r="JP124" s="33"/>
      <c r="JQ124" s="33"/>
      <c r="JR124" s="33"/>
      <c r="JS124" s="33"/>
      <c r="JT124" s="33"/>
      <c r="JU124" s="33"/>
      <c r="JV124" s="33"/>
      <c r="JW124" s="33"/>
      <c r="JX124" s="33"/>
      <c r="JY124" s="33"/>
      <c r="JZ124" s="33"/>
      <c r="KA124" s="33"/>
      <c r="KB124" s="33"/>
      <c r="KC124" s="33"/>
      <c r="KD124" s="33"/>
      <c r="KE124" s="33"/>
      <c r="KF124" s="33"/>
      <c r="KG124" s="33"/>
      <c r="KH124" s="33"/>
      <c r="KI124" s="33"/>
      <c r="KJ124" s="33"/>
      <c r="KK124" s="33"/>
      <c r="KL124" s="33"/>
      <c r="KM124" s="33"/>
      <c r="KN124" s="33"/>
      <c r="KO124" s="33"/>
      <c r="KP124" s="33"/>
      <c r="KQ124" s="33"/>
      <c r="KR124" s="33"/>
      <c r="KS124" s="33"/>
      <c r="KT124" s="33"/>
      <c r="KU124" s="33"/>
      <c r="KV124" s="33"/>
      <c r="KW124" s="33"/>
      <c r="KX124" s="33"/>
      <c r="KY124" s="33"/>
      <c r="KZ124" s="33"/>
      <c r="LA124" s="33"/>
      <c r="LB124" s="33"/>
      <c r="LC124" s="33"/>
      <c r="LD124" s="33"/>
      <c r="LE124" s="33"/>
      <c r="LF124" s="33"/>
      <c r="LG124" s="33"/>
      <c r="LH124" s="33"/>
      <c r="LI124" s="33"/>
      <c r="LJ124" s="33"/>
      <c r="LK124" s="33"/>
      <c r="LL124" s="33"/>
      <c r="LM124" s="33"/>
      <c r="LN124" s="33"/>
      <c r="LO124" s="33"/>
      <c r="LP124" s="33"/>
      <c r="LQ124" s="33"/>
      <c r="LR124" s="33"/>
      <c r="LS124" s="33"/>
      <c r="LT124" s="33"/>
      <c r="LU124" s="33"/>
      <c r="LV124" s="33"/>
      <c r="LW124" s="33"/>
      <c r="LX124" s="33"/>
      <c r="LY124" s="33"/>
      <c r="LZ124" s="33"/>
      <c r="MA124" s="33"/>
      <c r="MB124" s="33"/>
      <c r="MC124" s="33"/>
      <c r="MD124" s="33"/>
      <c r="ME124" s="33"/>
      <c r="MF124" s="33"/>
      <c r="MG124" s="33"/>
      <c r="MH124" s="33"/>
      <c r="MI124" s="33"/>
      <c r="MJ124" s="33"/>
      <c r="MK124" s="33"/>
      <c r="ML124" s="33"/>
      <c r="MM124" s="33"/>
      <c r="MN124" s="33"/>
      <c r="MO124" s="33"/>
      <c r="MP124" s="33"/>
      <c r="MQ124" s="33"/>
      <c r="MR124" s="33"/>
      <c r="MS124" s="33"/>
      <c r="MT124" s="33"/>
      <c r="MU124" s="33"/>
      <c r="MV124" s="33"/>
      <c r="MW124" s="33"/>
      <c r="MX124" s="33"/>
      <c r="MY124" s="33"/>
      <c r="MZ124" s="33"/>
      <c r="NA124" s="33"/>
      <c r="NB124" s="33"/>
      <c r="NC124" s="33"/>
      <c r="ND124" s="33"/>
      <c r="NE124" s="33"/>
      <c r="NF124" s="33"/>
      <c r="NG124" s="33"/>
      <c r="NH124" s="33"/>
      <c r="NI124" s="33"/>
      <c r="NJ124" s="33"/>
      <c r="NK124" s="33"/>
      <c r="NL124" s="33"/>
      <c r="NM124" s="33"/>
      <c r="NN124" s="33"/>
      <c r="NO124" s="33"/>
      <c r="NP124" s="33"/>
      <c r="NQ124" s="33"/>
      <c r="NR124" s="33"/>
      <c r="NS124" s="33"/>
      <c r="NT124" s="33"/>
      <c r="NU124" s="33"/>
      <c r="NV124" s="33"/>
      <c r="NW124" s="33"/>
      <c r="NX124" s="33"/>
      <c r="NY124" s="33"/>
      <c r="NZ124" s="33"/>
      <c r="OA124" s="33"/>
      <c r="OB124" s="33"/>
      <c r="OC124" s="33"/>
      <c r="OD124" s="33"/>
      <c r="OE124" s="33"/>
      <c r="OF124" s="33"/>
      <c r="OG124" s="33"/>
      <c r="OH124" s="33"/>
      <c r="OI124" s="33"/>
      <c r="OJ124" s="33"/>
      <c r="OK124" s="33"/>
      <c r="OL124" s="33"/>
      <c r="OM124" s="33"/>
      <c r="ON124" s="33"/>
      <c r="OO124" s="33"/>
      <c r="OP124" s="33"/>
      <c r="OQ124" s="33"/>
      <c r="OR124" s="33"/>
      <c r="OS124" s="33"/>
      <c r="OT124" s="33"/>
      <c r="OU124" s="33"/>
      <c r="OV124" s="33"/>
      <c r="OW124" s="33"/>
      <c r="OX124" s="33"/>
      <c r="OY124" s="33"/>
      <c r="OZ124" s="33"/>
      <c r="PA124" s="33"/>
      <c r="PB124" s="33"/>
      <c r="PC124" s="33"/>
      <c r="PD124" s="33"/>
      <c r="PE124" s="33"/>
      <c r="PF124" s="33"/>
      <c r="PG124" s="33"/>
      <c r="PH124" s="33"/>
      <c r="PI124" s="33"/>
      <c r="PJ124" s="33"/>
      <c r="PK124" s="33"/>
      <c r="PL124" s="33"/>
      <c r="PM124" s="33"/>
      <c r="PN124" s="33"/>
      <c r="PO124" s="33"/>
      <c r="PP124" s="33"/>
      <c r="PQ124" s="33"/>
      <c r="PR124" s="33"/>
      <c r="PS124" s="33"/>
      <c r="PT124" s="33"/>
      <c r="PU124" s="33"/>
      <c r="PV124" s="33"/>
      <c r="PW124" s="33"/>
      <c r="PX124" s="33"/>
      <c r="PY124" s="33"/>
      <c r="PZ124" s="33"/>
      <c r="QA124" s="33"/>
      <c r="QB124" s="33"/>
      <c r="QC124" s="33"/>
      <c r="QD124" s="33"/>
      <c r="QE124" s="33"/>
      <c r="QF124" s="33"/>
      <c r="QG124" s="33"/>
      <c r="QH124" s="33"/>
      <c r="QI124" s="33"/>
      <c r="QJ124" s="33"/>
      <c r="QK124" s="33"/>
      <c r="QL124" s="33"/>
      <c r="QM124" s="33"/>
      <c r="QN124" s="33"/>
      <c r="QO124" s="33"/>
      <c r="QP124" s="33"/>
      <c r="QQ124" s="33"/>
      <c r="QR124" s="33"/>
      <c r="QS124" s="33"/>
      <c r="QT124" s="33"/>
      <c r="QU124" s="33"/>
      <c r="QV124" s="33"/>
      <c r="QW124" s="33"/>
      <c r="QX124" s="33"/>
      <c r="QY124" s="33"/>
      <c r="QZ124" s="33"/>
      <c r="RA124" s="33"/>
      <c r="RB124" s="33"/>
      <c r="RC124" s="33"/>
      <c r="RD124" s="33"/>
      <c r="RE124" s="33"/>
      <c r="RF124" s="33"/>
      <c r="RG124" s="33"/>
      <c r="RH124" s="33"/>
      <c r="RI124" s="33"/>
      <c r="RJ124" s="33"/>
      <c r="RK124" s="33"/>
      <c r="RL124" s="33"/>
      <c r="RM124" s="33"/>
      <c r="RN124" s="33"/>
      <c r="RO124" s="33"/>
      <c r="RP124" s="33"/>
      <c r="RQ124" s="33"/>
      <c r="RR124" s="33"/>
      <c r="RS124" s="33"/>
      <c r="RT124" s="33"/>
      <c r="RU124" s="33"/>
      <c r="RV124" s="33"/>
      <c r="RW124" s="33"/>
      <c r="RX124" s="33"/>
      <c r="RY124" s="33"/>
      <c r="RZ124" s="33"/>
      <c r="SA124" s="33"/>
      <c r="SB124" s="33"/>
      <c r="SC124" s="33"/>
      <c r="SD124" s="33"/>
      <c r="SE124" s="33"/>
      <c r="SF124" s="33"/>
      <c r="SG124" s="33"/>
      <c r="SH124" s="33"/>
      <c r="SI124" s="33"/>
      <c r="SJ124" s="33"/>
      <c r="SK124" s="33"/>
      <c r="SL124" s="33"/>
      <c r="SM124" s="33"/>
      <c r="SN124" s="33"/>
      <c r="SO124" s="33"/>
      <c r="SP124" s="33"/>
      <c r="SQ124" s="33"/>
      <c r="SR124" s="33"/>
      <c r="SS124" s="33"/>
      <c r="ST124" s="33"/>
      <c r="SU124" s="33"/>
      <c r="SV124" s="33"/>
      <c r="SW124" s="33"/>
      <c r="SX124" s="33"/>
      <c r="SY124" s="33"/>
      <c r="SZ124" s="33"/>
      <c r="TA124" s="33"/>
      <c r="TB124" s="33"/>
      <c r="TC124" s="33"/>
      <c r="TD124" s="33"/>
      <c r="TE124" s="33"/>
      <c r="TF124" s="33"/>
      <c r="TG124" s="33"/>
      <c r="TH124" s="33"/>
      <c r="TI124" s="33"/>
      <c r="TJ124" s="33"/>
      <c r="TK124" s="33"/>
      <c r="TL124" s="33"/>
      <c r="TM124" s="33"/>
      <c r="TN124" s="33"/>
      <c r="TO124" s="33"/>
      <c r="TP124" s="33"/>
      <c r="TQ124" s="33"/>
      <c r="TR124" s="33"/>
    </row>
    <row r="125" spans="1:538" s="20" customFormat="1" ht="32.25" customHeight="1" x14ac:dyDescent="0.25">
      <c r="A125" s="40" t="s">
        <v>191</v>
      </c>
      <c r="B125" s="41">
        <f>'дод 3'!A73</f>
        <v>2144</v>
      </c>
      <c r="C125" s="41" t="str">
        <f>'дод 3'!B73</f>
        <v>0763</v>
      </c>
      <c r="D125" s="22" t="str">
        <f>'дод 3'!C73</f>
        <v>Централізовані заходи з лікування хворих на цукровий та нецукровий діабет, у т.ч. за рахунок:</v>
      </c>
      <c r="E125" s="62">
        <v>11499759</v>
      </c>
      <c r="F125" s="62"/>
      <c r="G125" s="62"/>
      <c r="H125" s="62">
        <v>11499745.470000001</v>
      </c>
      <c r="I125" s="62"/>
      <c r="J125" s="62"/>
      <c r="K125" s="163">
        <f t="shared" si="57"/>
        <v>99.999882345360461</v>
      </c>
      <c r="L125" s="62">
        <f t="shared" si="84"/>
        <v>0</v>
      </c>
      <c r="M125" s="62"/>
      <c r="N125" s="62"/>
      <c r="O125" s="62"/>
      <c r="P125" s="62"/>
      <c r="Q125" s="62"/>
      <c r="R125" s="62">
        <f t="shared" si="60"/>
        <v>0</v>
      </c>
      <c r="S125" s="62"/>
      <c r="T125" s="62"/>
      <c r="U125" s="62"/>
      <c r="V125" s="62"/>
      <c r="W125" s="62"/>
      <c r="X125" s="163"/>
      <c r="Y125" s="59">
        <f t="shared" si="59"/>
        <v>11499745.470000001</v>
      </c>
      <c r="Z125" s="21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  <c r="IU125" s="23"/>
      <c r="IV125" s="23"/>
      <c r="IW125" s="23"/>
      <c r="IX125" s="23"/>
      <c r="IY125" s="23"/>
      <c r="IZ125" s="23"/>
      <c r="JA125" s="23"/>
      <c r="JB125" s="23"/>
      <c r="JC125" s="23"/>
      <c r="JD125" s="23"/>
      <c r="JE125" s="23"/>
      <c r="JF125" s="23"/>
      <c r="JG125" s="23"/>
      <c r="JH125" s="23"/>
      <c r="JI125" s="23"/>
      <c r="JJ125" s="23"/>
      <c r="JK125" s="23"/>
      <c r="JL125" s="23"/>
      <c r="JM125" s="23"/>
      <c r="JN125" s="23"/>
      <c r="JO125" s="23"/>
      <c r="JP125" s="23"/>
      <c r="JQ125" s="23"/>
      <c r="JR125" s="23"/>
      <c r="JS125" s="23"/>
      <c r="JT125" s="23"/>
      <c r="JU125" s="23"/>
      <c r="JV125" s="23"/>
      <c r="JW125" s="23"/>
      <c r="JX125" s="23"/>
      <c r="JY125" s="23"/>
      <c r="JZ125" s="23"/>
      <c r="KA125" s="23"/>
      <c r="KB125" s="23"/>
      <c r="KC125" s="23"/>
      <c r="KD125" s="23"/>
      <c r="KE125" s="23"/>
      <c r="KF125" s="23"/>
      <c r="KG125" s="23"/>
      <c r="KH125" s="23"/>
      <c r="KI125" s="23"/>
      <c r="KJ125" s="23"/>
      <c r="KK125" s="23"/>
      <c r="KL125" s="23"/>
      <c r="KM125" s="23"/>
      <c r="KN125" s="23"/>
      <c r="KO125" s="23"/>
      <c r="KP125" s="23"/>
      <c r="KQ125" s="23"/>
      <c r="KR125" s="23"/>
      <c r="KS125" s="23"/>
      <c r="KT125" s="23"/>
      <c r="KU125" s="23"/>
      <c r="KV125" s="23"/>
      <c r="KW125" s="23"/>
      <c r="KX125" s="23"/>
      <c r="KY125" s="23"/>
      <c r="KZ125" s="23"/>
      <c r="LA125" s="23"/>
      <c r="LB125" s="23"/>
      <c r="LC125" s="23"/>
      <c r="LD125" s="23"/>
      <c r="LE125" s="23"/>
      <c r="LF125" s="23"/>
      <c r="LG125" s="23"/>
      <c r="LH125" s="23"/>
      <c r="LI125" s="23"/>
      <c r="LJ125" s="23"/>
      <c r="LK125" s="23"/>
      <c r="LL125" s="23"/>
      <c r="LM125" s="23"/>
      <c r="LN125" s="23"/>
      <c r="LO125" s="23"/>
      <c r="LP125" s="23"/>
      <c r="LQ125" s="23"/>
      <c r="LR125" s="23"/>
      <c r="LS125" s="23"/>
      <c r="LT125" s="23"/>
      <c r="LU125" s="23"/>
      <c r="LV125" s="23"/>
      <c r="LW125" s="23"/>
      <c r="LX125" s="23"/>
      <c r="LY125" s="23"/>
      <c r="LZ125" s="23"/>
      <c r="MA125" s="23"/>
      <c r="MB125" s="23"/>
      <c r="MC125" s="23"/>
      <c r="MD125" s="23"/>
      <c r="ME125" s="23"/>
      <c r="MF125" s="23"/>
      <c r="MG125" s="23"/>
      <c r="MH125" s="23"/>
      <c r="MI125" s="23"/>
      <c r="MJ125" s="23"/>
      <c r="MK125" s="23"/>
      <c r="ML125" s="23"/>
      <c r="MM125" s="23"/>
      <c r="MN125" s="23"/>
      <c r="MO125" s="23"/>
      <c r="MP125" s="23"/>
      <c r="MQ125" s="23"/>
      <c r="MR125" s="23"/>
      <c r="MS125" s="23"/>
      <c r="MT125" s="23"/>
      <c r="MU125" s="23"/>
      <c r="MV125" s="23"/>
      <c r="MW125" s="23"/>
      <c r="MX125" s="23"/>
      <c r="MY125" s="23"/>
      <c r="MZ125" s="23"/>
      <c r="NA125" s="23"/>
      <c r="NB125" s="23"/>
      <c r="NC125" s="23"/>
      <c r="ND125" s="23"/>
      <c r="NE125" s="23"/>
      <c r="NF125" s="23"/>
      <c r="NG125" s="23"/>
      <c r="NH125" s="23"/>
      <c r="NI125" s="23"/>
      <c r="NJ125" s="23"/>
      <c r="NK125" s="23"/>
      <c r="NL125" s="23"/>
      <c r="NM125" s="23"/>
      <c r="NN125" s="23"/>
      <c r="NO125" s="23"/>
      <c r="NP125" s="23"/>
      <c r="NQ125" s="23"/>
      <c r="NR125" s="23"/>
      <c r="NS125" s="23"/>
      <c r="NT125" s="23"/>
      <c r="NU125" s="23"/>
      <c r="NV125" s="23"/>
      <c r="NW125" s="23"/>
      <c r="NX125" s="23"/>
      <c r="NY125" s="23"/>
      <c r="NZ125" s="23"/>
      <c r="OA125" s="23"/>
      <c r="OB125" s="23"/>
      <c r="OC125" s="23"/>
      <c r="OD125" s="23"/>
      <c r="OE125" s="23"/>
      <c r="OF125" s="23"/>
      <c r="OG125" s="23"/>
      <c r="OH125" s="23"/>
      <c r="OI125" s="23"/>
      <c r="OJ125" s="23"/>
      <c r="OK125" s="23"/>
      <c r="OL125" s="23"/>
      <c r="OM125" s="23"/>
      <c r="ON125" s="23"/>
      <c r="OO125" s="23"/>
      <c r="OP125" s="23"/>
      <c r="OQ125" s="23"/>
      <c r="OR125" s="23"/>
      <c r="OS125" s="23"/>
      <c r="OT125" s="23"/>
      <c r="OU125" s="23"/>
      <c r="OV125" s="23"/>
      <c r="OW125" s="23"/>
      <c r="OX125" s="23"/>
      <c r="OY125" s="23"/>
      <c r="OZ125" s="23"/>
      <c r="PA125" s="23"/>
      <c r="PB125" s="23"/>
      <c r="PC125" s="23"/>
      <c r="PD125" s="23"/>
      <c r="PE125" s="23"/>
      <c r="PF125" s="23"/>
      <c r="PG125" s="23"/>
      <c r="PH125" s="23"/>
      <c r="PI125" s="23"/>
      <c r="PJ125" s="23"/>
      <c r="PK125" s="23"/>
      <c r="PL125" s="23"/>
      <c r="PM125" s="23"/>
      <c r="PN125" s="23"/>
      <c r="PO125" s="23"/>
      <c r="PP125" s="23"/>
      <c r="PQ125" s="23"/>
      <c r="PR125" s="23"/>
      <c r="PS125" s="23"/>
      <c r="PT125" s="23"/>
      <c r="PU125" s="23"/>
      <c r="PV125" s="23"/>
      <c r="PW125" s="23"/>
      <c r="PX125" s="23"/>
      <c r="PY125" s="23"/>
      <c r="PZ125" s="23"/>
      <c r="QA125" s="23"/>
      <c r="QB125" s="23"/>
      <c r="QC125" s="23"/>
      <c r="QD125" s="23"/>
      <c r="QE125" s="23"/>
      <c r="QF125" s="23"/>
      <c r="QG125" s="23"/>
      <c r="QH125" s="23"/>
      <c r="QI125" s="23"/>
      <c r="QJ125" s="23"/>
      <c r="QK125" s="23"/>
      <c r="QL125" s="23"/>
      <c r="QM125" s="23"/>
      <c r="QN125" s="23"/>
      <c r="QO125" s="23"/>
      <c r="QP125" s="23"/>
      <c r="QQ125" s="23"/>
      <c r="QR125" s="23"/>
      <c r="QS125" s="23"/>
      <c r="QT125" s="23"/>
      <c r="QU125" s="23"/>
      <c r="QV125" s="23"/>
      <c r="QW125" s="23"/>
      <c r="QX125" s="23"/>
      <c r="QY125" s="23"/>
      <c r="QZ125" s="23"/>
      <c r="RA125" s="23"/>
      <c r="RB125" s="23"/>
      <c r="RC125" s="23"/>
      <c r="RD125" s="23"/>
      <c r="RE125" s="23"/>
      <c r="RF125" s="23"/>
      <c r="RG125" s="23"/>
      <c r="RH125" s="23"/>
      <c r="RI125" s="23"/>
      <c r="RJ125" s="23"/>
      <c r="RK125" s="23"/>
      <c r="RL125" s="23"/>
      <c r="RM125" s="23"/>
      <c r="RN125" s="23"/>
      <c r="RO125" s="23"/>
      <c r="RP125" s="23"/>
      <c r="RQ125" s="23"/>
      <c r="RR125" s="23"/>
      <c r="RS125" s="23"/>
      <c r="RT125" s="23"/>
      <c r="RU125" s="23"/>
      <c r="RV125" s="23"/>
      <c r="RW125" s="23"/>
      <c r="RX125" s="23"/>
      <c r="RY125" s="23"/>
      <c r="RZ125" s="23"/>
      <c r="SA125" s="23"/>
      <c r="SB125" s="23"/>
      <c r="SC125" s="23"/>
      <c r="SD125" s="23"/>
      <c r="SE125" s="23"/>
      <c r="SF125" s="23"/>
      <c r="SG125" s="23"/>
      <c r="SH125" s="23"/>
      <c r="SI125" s="23"/>
      <c r="SJ125" s="23"/>
      <c r="SK125" s="23"/>
      <c r="SL125" s="23"/>
      <c r="SM125" s="23"/>
      <c r="SN125" s="23"/>
      <c r="SO125" s="23"/>
      <c r="SP125" s="23"/>
      <c r="SQ125" s="23"/>
      <c r="SR125" s="23"/>
      <c r="SS125" s="23"/>
      <c r="ST125" s="23"/>
      <c r="SU125" s="23"/>
      <c r="SV125" s="23"/>
      <c r="SW125" s="23"/>
      <c r="SX125" s="23"/>
      <c r="SY125" s="23"/>
      <c r="SZ125" s="23"/>
      <c r="TA125" s="23"/>
      <c r="TB125" s="23"/>
      <c r="TC125" s="23"/>
      <c r="TD125" s="23"/>
      <c r="TE125" s="23"/>
      <c r="TF125" s="23"/>
      <c r="TG125" s="23"/>
      <c r="TH125" s="23"/>
      <c r="TI125" s="23"/>
      <c r="TJ125" s="23"/>
      <c r="TK125" s="23"/>
      <c r="TL125" s="23"/>
      <c r="TM125" s="23"/>
      <c r="TN125" s="23"/>
      <c r="TO125" s="23"/>
      <c r="TP125" s="23"/>
      <c r="TQ125" s="23"/>
      <c r="TR125" s="23"/>
    </row>
    <row r="126" spans="1:538" s="24" customFormat="1" ht="47.25" customHeight="1" x14ac:dyDescent="0.25">
      <c r="A126" s="123"/>
      <c r="B126" s="124"/>
      <c r="C126" s="124"/>
      <c r="D126" s="127" t="s">
        <v>437</v>
      </c>
      <c r="E126" s="122">
        <v>1490140</v>
      </c>
      <c r="F126" s="122"/>
      <c r="G126" s="122"/>
      <c r="H126" s="122">
        <v>1490140</v>
      </c>
      <c r="I126" s="122"/>
      <c r="J126" s="122"/>
      <c r="K126" s="164">
        <f t="shared" si="57"/>
        <v>100</v>
      </c>
      <c r="L126" s="122">
        <f t="shared" si="84"/>
        <v>0</v>
      </c>
      <c r="M126" s="122"/>
      <c r="N126" s="122"/>
      <c r="O126" s="122"/>
      <c r="P126" s="122"/>
      <c r="Q126" s="122"/>
      <c r="R126" s="122">
        <f t="shared" si="60"/>
        <v>0</v>
      </c>
      <c r="S126" s="122"/>
      <c r="T126" s="122"/>
      <c r="U126" s="122"/>
      <c r="V126" s="122"/>
      <c r="W126" s="122"/>
      <c r="X126" s="164"/>
      <c r="Y126" s="61">
        <f t="shared" si="59"/>
        <v>1490140</v>
      </c>
      <c r="Z126" s="21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  <c r="IV126" s="33"/>
      <c r="IW126" s="33"/>
      <c r="IX126" s="33"/>
      <c r="IY126" s="33"/>
      <c r="IZ126" s="33"/>
      <c r="JA126" s="33"/>
      <c r="JB126" s="33"/>
      <c r="JC126" s="33"/>
      <c r="JD126" s="33"/>
      <c r="JE126" s="33"/>
      <c r="JF126" s="33"/>
      <c r="JG126" s="33"/>
      <c r="JH126" s="33"/>
      <c r="JI126" s="33"/>
      <c r="JJ126" s="33"/>
      <c r="JK126" s="33"/>
      <c r="JL126" s="33"/>
      <c r="JM126" s="33"/>
      <c r="JN126" s="33"/>
      <c r="JO126" s="33"/>
      <c r="JP126" s="33"/>
      <c r="JQ126" s="33"/>
      <c r="JR126" s="33"/>
      <c r="JS126" s="33"/>
      <c r="JT126" s="33"/>
      <c r="JU126" s="33"/>
      <c r="JV126" s="33"/>
      <c r="JW126" s="33"/>
      <c r="JX126" s="33"/>
      <c r="JY126" s="33"/>
      <c r="JZ126" s="33"/>
      <c r="KA126" s="33"/>
      <c r="KB126" s="33"/>
      <c r="KC126" s="33"/>
      <c r="KD126" s="33"/>
      <c r="KE126" s="33"/>
      <c r="KF126" s="33"/>
      <c r="KG126" s="33"/>
      <c r="KH126" s="33"/>
      <c r="KI126" s="33"/>
      <c r="KJ126" s="33"/>
      <c r="KK126" s="33"/>
      <c r="KL126" s="33"/>
      <c r="KM126" s="33"/>
      <c r="KN126" s="33"/>
      <c r="KO126" s="33"/>
      <c r="KP126" s="33"/>
      <c r="KQ126" s="33"/>
      <c r="KR126" s="33"/>
      <c r="KS126" s="33"/>
      <c r="KT126" s="33"/>
      <c r="KU126" s="33"/>
      <c r="KV126" s="33"/>
      <c r="KW126" s="33"/>
      <c r="KX126" s="33"/>
      <c r="KY126" s="33"/>
      <c r="KZ126" s="33"/>
      <c r="LA126" s="33"/>
      <c r="LB126" s="33"/>
      <c r="LC126" s="33"/>
      <c r="LD126" s="33"/>
      <c r="LE126" s="33"/>
      <c r="LF126" s="33"/>
      <c r="LG126" s="33"/>
      <c r="LH126" s="33"/>
      <c r="LI126" s="33"/>
      <c r="LJ126" s="33"/>
      <c r="LK126" s="33"/>
      <c r="LL126" s="33"/>
      <c r="LM126" s="33"/>
      <c r="LN126" s="33"/>
      <c r="LO126" s="33"/>
      <c r="LP126" s="33"/>
      <c r="LQ126" s="33"/>
      <c r="LR126" s="33"/>
      <c r="LS126" s="33"/>
      <c r="LT126" s="33"/>
      <c r="LU126" s="33"/>
      <c r="LV126" s="33"/>
      <c r="LW126" s="33"/>
      <c r="LX126" s="33"/>
      <c r="LY126" s="33"/>
      <c r="LZ126" s="33"/>
      <c r="MA126" s="33"/>
      <c r="MB126" s="33"/>
      <c r="MC126" s="33"/>
      <c r="MD126" s="33"/>
      <c r="ME126" s="33"/>
      <c r="MF126" s="33"/>
      <c r="MG126" s="33"/>
      <c r="MH126" s="33"/>
      <c r="MI126" s="33"/>
      <c r="MJ126" s="33"/>
      <c r="MK126" s="33"/>
      <c r="ML126" s="33"/>
      <c r="MM126" s="33"/>
      <c r="MN126" s="33"/>
      <c r="MO126" s="33"/>
      <c r="MP126" s="33"/>
      <c r="MQ126" s="33"/>
      <c r="MR126" s="33"/>
      <c r="MS126" s="33"/>
      <c r="MT126" s="33"/>
      <c r="MU126" s="33"/>
      <c r="MV126" s="33"/>
      <c r="MW126" s="33"/>
      <c r="MX126" s="33"/>
      <c r="MY126" s="33"/>
      <c r="MZ126" s="33"/>
      <c r="NA126" s="33"/>
      <c r="NB126" s="33"/>
      <c r="NC126" s="33"/>
      <c r="ND126" s="33"/>
      <c r="NE126" s="33"/>
      <c r="NF126" s="33"/>
      <c r="NG126" s="33"/>
      <c r="NH126" s="33"/>
      <c r="NI126" s="33"/>
      <c r="NJ126" s="33"/>
      <c r="NK126" s="33"/>
      <c r="NL126" s="33"/>
      <c r="NM126" s="33"/>
      <c r="NN126" s="33"/>
      <c r="NO126" s="33"/>
      <c r="NP126" s="33"/>
      <c r="NQ126" s="33"/>
      <c r="NR126" s="33"/>
      <c r="NS126" s="33"/>
      <c r="NT126" s="33"/>
      <c r="NU126" s="33"/>
      <c r="NV126" s="33"/>
      <c r="NW126" s="33"/>
      <c r="NX126" s="33"/>
      <c r="NY126" s="33"/>
      <c r="NZ126" s="33"/>
      <c r="OA126" s="33"/>
      <c r="OB126" s="33"/>
      <c r="OC126" s="33"/>
      <c r="OD126" s="33"/>
      <c r="OE126" s="33"/>
      <c r="OF126" s="33"/>
      <c r="OG126" s="33"/>
      <c r="OH126" s="33"/>
      <c r="OI126" s="33"/>
      <c r="OJ126" s="33"/>
      <c r="OK126" s="33"/>
      <c r="OL126" s="33"/>
      <c r="OM126" s="33"/>
      <c r="ON126" s="33"/>
      <c r="OO126" s="33"/>
      <c r="OP126" s="33"/>
      <c r="OQ126" s="33"/>
      <c r="OR126" s="33"/>
      <c r="OS126" s="33"/>
      <c r="OT126" s="33"/>
      <c r="OU126" s="33"/>
      <c r="OV126" s="33"/>
      <c r="OW126" s="33"/>
      <c r="OX126" s="33"/>
      <c r="OY126" s="33"/>
      <c r="OZ126" s="33"/>
      <c r="PA126" s="33"/>
      <c r="PB126" s="33"/>
      <c r="PC126" s="33"/>
      <c r="PD126" s="33"/>
      <c r="PE126" s="33"/>
      <c r="PF126" s="33"/>
      <c r="PG126" s="33"/>
      <c r="PH126" s="33"/>
      <c r="PI126" s="33"/>
      <c r="PJ126" s="33"/>
      <c r="PK126" s="33"/>
      <c r="PL126" s="33"/>
      <c r="PM126" s="33"/>
      <c r="PN126" s="33"/>
      <c r="PO126" s="33"/>
      <c r="PP126" s="33"/>
      <c r="PQ126" s="33"/>
      <c r="PR126" s="33"/>
      <c r="PS126" s="33"/>
      <c r="PT126" s="33"/>
      <c r="PU126" s="33"/>
      <c r="PV126" s="33"/>
      <c r="PW126" s="33"/>
      <c r="PX126" s="33"/>
      <c r="PY126" s="33"/>
      <c r="PZ126" s="33"/>
      <c r="QA126" s="33"/>
      <c r="QB126" s="33"/>
      <c r="QC126" s="33"/>
      <c r="QD126" s="33"/>
      <c r="QE126" s="33"/>
      <c r="QF126" s="33"/>
      <c r="QG126" s="33"/>
      <c r="QH126" s="33"/>
      <c r="QI126" s="33"/>
      <c r="QJ126" s="33"/>
      <c r="QK126" s="33"/>
      <c r="QL126" s="33"/>
      <c r="QM126" s="33"/>
      <c r="QN126" s="33"/>
      <c r="QO126" s="33"/>
      <c r="QP126" s="33"/>
      <c r="QQ126" s="33"/>
      <c r="QR126" s="33"/>
      <c r="QS126" s="33"/>
      <c r="QT126" s="33"/>
      <c r="QU126" s="33"/>
      <c r="QV126" s="33"/>
      <c r="QW126" s="33"/>
      <c r="QX126" s="33"/>
      <c r="QY126" s="33"/>
      <c r="QZ126" s="33"/>
      <c r="RA126" s="33"/>
      <c r="RB126" s="33"/>
      <c r="RC126" s="33"/>
      <c r="RD126" s="33"/>
      <c r="RE126" s="33"/>
      <c r="RF126" s="33"/>
      <c r="RG126" s="33"/>
      <c r="RH126" s="33"/>
      <c r="RI126" s="33"/>
      <c r="RJ126" s="33"/>
      <c r="RK126" s="33"/>
      <c r="RL126" s="33"/>
      <c r="RM126" s="33"/>
      <c r="RN126" s="33"/>
      <c r="RO126" s="33"/>
      <c r="RP126" s="33"/>
      <c r="RQ126" s="33"/>
      <c r="RR126" s="33"/>
      <c r="RS126" s="33"/>
      <c r="RT126" s="33"/>
      <c r="RU126" s="33"/>
      <c r="RV126" s="33"/>
      <c r="RW126" s="33"/>
      <c r="RX126" s="33"/>
      <c r="RY126" s="33"/>
      <c r="RZ126" s="33"/>
      <c r="SA126" s="33"/>
      <c r="SB126" s="33"/>
      <c r="SC126" s="33"/>
      <c r="SD126" s="33"/>
      <c r="SE126" s="33"/>
      <c r="SF126" s="33"/>
      <c r="SG126" s="33"/>
      <c r="SH126" s="33"/>
      <c r="SI126" s="33"/>
      <c r="SJ126" s="33"/>
      <c r="SK126" s="33"/>
      <c r="SL126" s="33"/>
      <c r="SM126" s="33"/>
      <c r="SN126" s="33"/>
      <c r="SO126" s="33"/>
      <c r="SP126" s="33"/>
      <c r="SQ126" s="33"/>
      <c r="SR126" s="33"/>
      <c r="SS126" s="33"/>
      <c r="ST126" s="33"/>
      <c r="SU126" s="33"/>
      <c r="SV126" s="33"/>
      <c r="SW126" s="33"/>
      <c r="SX126" s="33"/>
      <c r="SY126" s="33"/>
      <c r="SZ126" s="33"/>
      <c r="TA126" s="33"/>
      <c r="TB126" s="33"/>
      <c r="TC126" s="33"/>
      <c r="TD126" s="33"/>
      <c r="TE126" s="33"/>
      <c r="TF126" s="33"/>
      <c r="TG126" s="33"/>
      <c r="TH126" s="33"/>
      <c r="TI126" s="33"/>
      <c r="TJ126" s="33"/>
      <c r="TK126" s="33"/>
      <c r="TL126" s="33"/>
      <c r="TM126" s="33"/>
      <c r="TN126" s="33"/>
      <c r="TO126" s="33"/>
      <c r="TP126" s="33"/>
      <c r="TQ126" s="33"/>
      <c r="TR126" s="33"/>
    </row>
    <row r="127" spans="1:538" s="24" customFormat="1" ht="52.5" customHeight="1" x14ac:dyDescent="0.25">
      <c r="A127" s="123"/>
      <c r="B127" s="124"/>
      <c r="C127" s="124"/>
      <c r="D127" s="127" t="s">
        <v>438</v>
      </c>
      <c r="E127" s="122">
        <v>6609619</v>
      </c>
      <c r="F127" s="122"/>
      <c r="G127" s="122"/>
      <c r="H127" s="122">
        <v>6609619</v>
      </c>
      <c r="I127" s="122"/>
      <c r="J127" s="122"/>
      <c r="K127" s="164">
        <f t="shared" si="57"/>
        <v>100</v>
      </c>
      <c r="L127" s="122">
        <f t="shared" si="84"/>
        <v>0</v>
      </c>
      <c r="M127" s="122"/>
      <c r="N127" s="122"/>
      <c r="O127" s="122"/>
      <c r="P127" s="122"/>
      <c r="Q127" s="122"/>
      <c r="R127" s="122">
        <f t="shared" si="60"/>
        <v>0</v>
      </c>
      <c r="S127" s="122"/>
      <c r="T127" s="122"/>
      <c r="U127" s="122"/>
      <c r="V127" s="122"/>
      <c r="W127" s="122"/>
      <c r="X127" s="164"/>
      <c r="Y127" s="61">
        <f t="shared" si="59"/>
        <v>6609619</v>
      </c>
      <c r="Z127" s="21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  <c r="IU127" s="33"/>
      <c r="IV127" s="33"/>
      <c r="IW127" s="33"/>
      <c r="IX127" s="33"/>
      <c r="IY127" s="33"/>
      <c r="IZ127" s="33"/>
      <c r="JA127" s="33"/>
      <c r="JB127" s="33"/>
      <c r="JC127" s="33"/>
      <c r="JD127" s="33"/>
      <c r="JE127" s="33"/>
      <c r="JF127" s="33"/>
      <c r="JG127" s="33"/>
      <c r="JH127" s="33"/>
      <c r="JI127" s="33"/>
      <c r="JJ127" s="33"/>
      <c r="JK127" s="33"/>
      <c r="JL127" s="33"/>
      <c r="JM127" s="33"/>
      <c r="JN127" s="33"/>
      <c r="JO127" s="33"/>
      <c r="JP127" s="33"/>
      <c r="JQ127" s="33"/>
      <c r="JR127" s="33"/>
      <c r="JS127" s="33"/>
      <c r="JT127" s="33"/>
      <c r="JU127" s="33"/>
      <c r="JV127" s="33"/>
      <c r="JW127" s="33"/>
      <c r="JX127" s="33"/>
      <c r="JY127" s="33"/>
      <c r="JZ127" s="33"/>
      <c r="KA127" s="33"/>
      <c r="KB127" s="33"/>
      <c r="KC127" s="33"/>
      <c r="KD127" s="33"/>
      <c r="KE127" s="33"/>
      <c r="KF127" s="33"/>
      <c r="KG127" s="33"/>
      <c r="KH127" s="33"/>
      <c r="KI127" s="33"/>
      <c r="KJ127" s="33"/>
      <c r="KK127" s="33"/>
      <c r="KL127" s="33"/>
      <c r="KM127" s="33"/>
      <c r="KN127" s="33"/>
      <c r="KO127" s="33"/>
      <c r="KP127" s="33"/>
      <c r="KQ127" s="33"/>
      <c r="KR127" s="33"/>
      <c r="KS127" s="33"/>
      <c r="KT127" s="33"/>
      <c r="KU127" s="33"/>
      <c r="KV127" s="33"/>
      <c r="KW127" s="33"/>
      <c r="KX127" s="33"/>
      <c r="KY127" s="33"/>
      <c r="KZ127" s="33"/>
      <c r="LA127" s="33"/>
      <c r="LB127" s="33"/>
      <c r="LC127" s="33"/>
      <c r="LD127" s="33"/>
      <c r="LE127" s="33"/>
      <c r="LF127" s="33"/>
      <c r="LG127" s="33"/>
      <c r="LH127" s="33"/>
      <c r="LI127" s="33"/>
      <c r="LJ127" s="33"/>
      <c r="LK127" s="33"/>
      <c r="LL127" s="33"/>
      <c r="LM127" s="33"/>
      <c r="LN127" s="33"/>
      <c r="LO127" s="33"/>
      <c r="LP127" s="33"/>
      <c r="LQ127" s="33"/>
      <c r="LR127" s="33"/>
      <c r="LS127" s="33"/>
      <c r="LT127" s="33"/>
      <c r="LU127" s="33"/>
      <c r="LV127" s="33"/>
      <c r="LW127" s="33"/>
      <c r="LX127" s="33"/>
      <c r="LY127" s="33"/>
      <c r="LZ127" s="33"/>
      <c r="MA127" s="33"/>
      <c r="MB127" s="33"/>
      <c r="MC127" s="33"/>
      <c r="MD127" s="33"/>
      <c r="ME127" s="33"/>
      <c r="MF127" s="33"/>
      <c r="MG127" s="33"/>
      <c r="MH127" s="33"/>
      <c r="MI127" s="33"/>
      <c r="MJ127" s="33"/>
      <c r="MK127" s="33"/>
      <c r="ML127" s="33"/>
      <c r="MM127" s="33"/>
      <c r="MN127" s="33"/>
      <c r="MO127" s="33"/>
      <c r="MP127" s="33"/>
      <c r="MQ127" s="33"/>
      <c r="MR127" s="33"/>
      <c r="MS127" s="33"/>
      <c r="MT127" s="33"/>
      <c r="MU127" s="33"/>
      <c r="MV127" s="33"/>
      <c r="MW127" s="33"/>
      <c r="MX127" s="33"/>
      <c r="MY127" s="33"/>
      <c r="MZ127" s="33"/>
      <c r="NA127" s="33"/>
      <c r="NB127" s="33"/>
      <c r="NC127" s="33"/>
      <c r="ND127" s="33"/>
      <c r="NE127" s="33"/>
      <c r="NF127" s="33"/>
      <c r="NG127" s="33"/>
      <c r="NH127" s="33"/>
      <c r="NI127" s="33"/>
      <c r="NJ127" s="33"/>
      <c r="NK127" s="33"/>
      <c r="NL127" s="33"/>
      <c r="NM127" s="33"/>
      <c r="NN127" s="33"/>
      <c r="NO127" s="33"/>
      <c r="NP127" s="33"/>
      <c r="NQ127" s="33"/>
      <c r="NR127" s="33"/>
      <c r="NS127" s="33"/>
      <c r="NT127" s="33"/>
      <c r="NU127" s="33"/>
      <c r="NV127" s="33"/>
      <c r="NW127" s="33"/>
      <c r="NX127" s="33"/>
      <c r="NY127" s="33"/>
      <c r="NZ127" s="33"/>
      <c r="OA127" s="33"/>
      <c r="OB127" s="33"/>
      <c r="OC127" s="33"/>
      <c r="OD127" s="33"/>
      <c r="OE127" s="33"/>
      <c r="OF127" s="33"/>
      <c r="OG127" s="33"/>
      <c r="OH127" s="33"/>
      <c r="OI127" s="33"/>
      <c r="OJ127" s="33"/>
      <c r="OK127" s="33"/>
      <c r="OL127" s="33"/>
      <c r="OM127" s="33"/>
      <c r="ON127" s="33"/>
      <c r="OO127" s="33"/>
      <c r="OP127" s="33"/>
      <c r="OQ127" s="33"/>
      <c r="OR127" s="33"/>
      <c r="OS127" s="33"/>
      <c r="OT127" s="33"/>
      <c r="OU127" s="33"/>
      <c r="OV127" s="33"/>
      <c r="OW127" s="33"/>
      <c r="OX127" s="33"/>
      <c r="OY127" s="33"/>
      <c r="OZ127" s="33"/>
      <c r="PA127" s="33"/>
      <c r="PB127" s="33"/>
      <c r="PC127" s="33"/>
      <c r="PD127" s="33"/>
      <c r="PE127" s="33"/>
      <c r="PF127" s="33"/>
      <c r="PG127" s="33"/>
      <c r="PH127" s="33"/>
      <c r="PI127" s="33"/>
      <c r="PJ127" s="33"/>
      <c r="PK127" s="33"/>
      <c r="PL127" s="33"/>
      <c r="PM127" s="33"/>
      <c r="PN127" s="33"/>
      <c r="PO127" s="33"/>
      <c r="PP127" s="33"/>
      <c r="PQ127" s="33"/>
      <c r="PR127" s="33"/>
      <c r="PS127" s="33"/>
      <c r="PT127" s="33"/>
      <c r="PU127" s="33"/>
      <c r="PV127" s="33"/>
      <c r="PW127" s="33"/>
      <c r="PX127" s="33"/>
      <c r="PY127" s="33"/>
      <c r="PZ127" s="33"/>
      <c r="QA127" s="33"/>
      <c r="QB127" s="33"/>
      <c r="QC127" s="33"/>
      <c r="QD127" s="33"/>
      <c r="QE127" s="33"/>
      <c r="QF127" s="33"/>
      <c r="QG127" s="33"/>
      <c r="QH127" s="33"/>
      <c r="QI127" s="33"/>
      <c r="QJ127" s="33"/>
      <c r="QK127" s="33"/>
      <c r="QL127" s="33"/>
      <c r="QM127" s="33"/>
      <c r="QN127" s="33"/>
      <c r="QO127" s="33"/>
      <c r="QP127" s="33"/>
      <c r="QQ127" s="33"/>
      <c r="QR127" s="33"/>
      <c r="QS127" s="33"/>
      <c r="QT127" s="33"/>
      <c r="QU127" s="33"/>
      <c r="QV127" s="33"/>
      <c r="QW127" s="33"/>
      <c r="QX127" s="33"/>
      <c r="QY127" s="33"/>
      <c r="QZ127" s="33"/>
      <c r="RA127" s="33"/>
      <c r="RB127" s="33"/>
      <c r="RC127" s="33"/>
      <c r="RD127" s="33"/>
      <c r="RE127" s="33"/>
      <c r="RF127" s="33"/>
      <c r="RG127" s="33"/>
      <c r="RH127" s="33"/>
      <c r="RI127" s="33"/>
      <c r="RJ127" s="33"/>
      <c r="RK127" s="33"/>
      <c r="RL127" s="33"/>
      <c r="RM127" s="33"/>
      <c r="RN127" s="33"/>
      <c r="RO127" s="33"/>
      <c r="RP127" s="33"/>
      <c r="RQ127" s="33"/>
      <c r="RR127" s="33"/>
      <c r="RS127" s="33"/>
      <c r="RT127" s="33"/>
      <c r="RU127" s="33"/>
      <c r="RV127" s="33"/>
      <c r="RW127" s="33"/>
      <c r="RX127" s="33"/>
      <c r="RY127" s="33"/>
      <c r="RZ127" s="33"/>
      <c r="SA127" s="33"/>
      <c r="SB127" s="33"/>
      <c r="SC127" s="33"/>
      <c r="SD127" s="33"/>
      <c r="SE127" s="33"/>
      <c r="SF127" s="33"/>
      <c r="SG127" s="33"/>
      <c r="SH127" s="33"/>
      <c r="SI127" s="33"/>
      <c r="SJ127" s="33"/>
      <c r="SK127" s="33"/>
      <c r="SL127" s="33"/>
      <c r="SM127" s="33"/>
      <c r="SN127" s="33"/>
      <c r="SO127" s="33"/>
      <c r="SP127" s="33"/>
      <c r="SQ127" s="33"/>
      <c r="SR127" s="33"/>
      <c r="SS127" s="33"/>
      <c r="ST127" s="33"/>
      <c r="SU127" s="33"/>
      <c r="SV127" s="33"/>
      <c r="SW127" s="33"/>
      <c r="SX127" s="33"/>
      <c r="SY127" s="33"/>
      <c r="SZ127" s="33"/>
      <c r="TA127" s="33"/>
      <c r="TB127" s="33"/>
      <c r="TC127" s="33"/>
      <c r="TD127" s="33"/>
      <c r="TE127" s="33"/>
      <c r="TF127" s="33"/>
      <c r="TG127" s="33"/>
      <c r="TH127" s="33"/>
      <c r="TI127" s="33"/>
      <c r="TJ127" s="33"/>
      <c r="TK127" s="33"/>
      <c r="TL127" s="33"/>
      <c r="TM127" s="33"/>
      <c r="TN127" s="33"/>
      <c r="TO127" s="33"/>
      <c r="TP127" s="33"/>
      <c r="TQ127" s="33"/>
      <c r="TR127" s="33"/>
    </row>
    <row r="128" spans="1:538" s="20" customFormat="1" ht="33" customHeight="1" x14ac:dyDescent="0.25">
      <c r="A128" s="40" t="s">
        <v>356</v>
      </c>
      <c r="B128" s="42" t="str">
        <f>'дод 3'!A76</f>
        <v>2151</v>
      </c>
      <c r="C128" s="42" t="str">
        <f>'дод 3'!B76</f>
        <v>0763</v>
      </c>
      <c r="D128" s="21" t="str">
        <f>'дод 3'!C76</f>
        <v>Забезпечення діяльності інших закладів у сфері охорони здоров’я</v>
      </c>
      <c r="E128" s="62">
        <v>2770413</v>
      </c>
      <c r="F128" s="62">
        <v>2120900</v>
      </c>
      <c r="G128" s="62">
        <v>52013</v>
      </c>
      <c r="H128" s="62">
        <v>2683010.98</v>
      </c>
      <c r="I128" s="62">
        <v>2118681.5699999998</v>
      </c>
      <c r="J128" s="62">
        <v>35883.94</v>
      </c>
      <c r="K128" s="163">
        <f t="shared" si="57"/>
        <v>96.845162797027015</v>
      </c>
      <c r="L128" s="62">
        <f t="shared" si="84"/>
        <v>0</v>
      </c>
      <c r="M128" s="62"/>
      <c r="N128" s="62"/>
      <c r="O128" s="62"/>
      <c r="P128" s="62"/>
      <c r="Q128" s="62"/>
      <c r="R128" s="62">
        <f t="shared" si="60"/>
        <v>105.5</v>
      </c>
      <c r="S128" s="62"/>
      <c r="T128" s="62">
        <v>105.5</v>
      </c>
      <c r="U128" s="62"/>
      <c r="V128" s="62"/>
      <c r="W128" s="62"/>
      <c r="X128" s="163"/>
      <c r="Y128" s="59">
        <f t="shared" si="59"/>
        <v>2683116.48</v>
      </c>
      <c r="Z128" s="21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  <c r="IU128" s="23"/>
      <c r="IV128" s="23"/>
      <c r="IW128" s="23"/>
      <c r="IX128" s="23"/>
      <c r="IY128" s="23"/>
      <c r="IZ128" s="23"/>
      <c r="JA128" s="23"/>
      <c r="JB128" s="23"/>
      <c r="JC128" s="23"/>
      <c r="JD128" s="23"/>
      <c r="JE128" s="23"/>
      <c r="JF128" s="23"/>
      <c r="JG128" s="23"/>
      <c r="JH128" s="23"/>
      <c r="JI128" s="23"/>
      <c r="JJ128" s="23"/>
      <c r="JK128" s="23"/>
      <c r="JL128" s="23"/>
      <c r="JM128" s="23"/>
      <c r="JN128" s="23"/>
      <c r="JO128" s="23"/>
      <c r="JP128" s="23"/>
      <c r="JQ128" s="23"/>
      <c r="JR128" s="23"/>
      <c r="JS128" s="23"/>
      <c r="JT128" s="23"/>
      <c r="JU128" s="23"/>
      <c r="JV128" s="23"/>
      <c r="JW128" s="23"/>
      <c r="JX128" s="23"/>
      <c r="JY128" s="23"/>
      <c r="JZ128" s="23"/>
      <c r="KA128" s="23"/>
      <c r="KB128" s="23"/>
      <c r="KC128" s="23"/>
      <c r="KD128" s="23"/>
      <c r="KE128" s="23"/>
      <c r="KF128" s="23"/>
      <c r="KG128" s="23"/>
      <c r="KH128" s="23"/>
      <c r="KI128" s="23"/>
      <c r="KJ128" s="23"/>
      <c r="KK128" s="23"/>
      <c r="KL128" s="23"/>
      <c r="KM128" s="23"/>
      <c r="KN128" s="23"/>
      <c r="KO128" s="23"/>
      <c r="KP128" s="23"/>
      <c r="KQ128" s="23"/>
      <c r="KR128" s="23"/>
      <c r="KS128" s="23"/>
      <c r="KT128" s="23"/>
      <c r="KU128" s="23"/>
      <c r="KV128" s="23"/>
      <c r="KW128" s="23"/>
      <c r="KX128" s="23"/>
      <c r="KY128" s="23"/>
      <c r="KZ128" s="23"/>
      <c r="LA128" s="23"/>
      <c r="LB128" s="23"/>
      <c r="LC128" s="23"/>
      <c r="LD128" s="23"/>
      <c r="LE128" s="23"/>
      <c r="LF128" s="23"/>
      <c r="LG128" s="23"/>
      <c r="LH128" s="23"/>
      <c r="LI128" s="23"/>
      <c r="LJ128" s="23"/>
      <c r="LK128" s="23"/>
      <c r="LL128" s="23"/>
      <c r="LM128" s="23"/>
      <c r="LN128" s="23"/>
      <c r="LO128" s="23"/>
      <c r="LP128" s="23"/>
      <c r="LQ128" s="23"/>
      <c r="LR128" s="23"/>
      <c r="LS128" s="23"/>
      <c r="LT128" s="23"/>
      <c r="LU128" s="23"/>
      <c r="LV128" s="23"/>
      <c r="LW128" s="23"/>
      <c r="LX128" s="23"/>
      <c r="LY128" s="23"/>
      <c r="LZ128" s="23"/>
      <c r="MA128" s="23"/>
      <c r="MB128" s="23"/>
      <c r="MC128" s="23"/>
      <c r="MD128" s="23"/>
      <c r="ME128" s="23"/>
      <c r="MF128" s="23"/>
      <c r="MG128" s="23"/>
      <c r="MH128" s="23"/>
      <c r="MI128" s="23"/>
      <c r="MJ128" s="23"/>
      <c r="MK128" s="23"/>
      <c r="ML128" s="23"/>
      <c r="MM128" s="23"/>
      <c r="MN128" s="23"/>
      <c r="MO128" s="23"/>
      <c r="MP128" s="23"/>
      <c r="MQ128" s="23"/>
      <c r="MR128" s="23"/>
      <c r="MS128" s="23"/>
      <c r="MT128" s="23"/>
      <c r="MU128" s="23"/>
      <c r="MV128" s="23"/>
      <c r="MW128" s="23"/>
      <c r="MX128" s="23"/>
      <c r="MY128" s="23"/>
      <c r="MZ128" s="23"/>
      <c r="NA128" s="23"/>
      <c r="NB128" s="23"/>
      <c r="NC128" s="23"/>
      <c r="ND128" s="23"/>
      <c r="NE128" s="23"/>
      <c r="NF128" s="23"/>
      <c r="NG128" s="23"/>
      <c r="NH128" s="23"/>
      <c r="NI128" s="23"/>
      <c r="NJ128" s="23"/>
      <c r="NK128" s="23"/>
      <c r="NL128" s="23"/>
      <c r="NM128" s="23"/>
      <c r="NN128" s="23"/>
      <c r="NO128" s="23"/>
      <c r="NP128" s="23"/>
      <c r="NQ128" s="23"/>
      <c r="NR128" s="23"/>
      <c r="NS128" s="23"/>
      <c r="NT128" s="23"/>
      <c r="NU128" s="23"/>
      <c r="NV128" s="23"/>
      <c r="NW128" s="23"/>
      <c r="NX128" s="23"/>
      <c r="NY128" s="23"/>
      <c r="NZ128" s="23"/>
      <c r="OA128" s="23"/>
      <c r="OB128" s="23"/>
      <c r="OC128" s="23"/>
      <c r="OD128" s="23"/>
      <c r="OE128" s="23"/>
      <c r="OF128" s="23"/>
      <c r="OG128" s="23"/>
      <c r="OH128" s="23"/>
      <c r="OI128" s="23"/>
      <c r="OJ128" s="23"/>
      <c r="OK128" s="23"/>
      <c r="OL128" s="23"/>
      <c r="OM128" s="23"/>
      <c r="ON128" s="23"/>
      <c r="OO128" s="23"/>
      <c r="OP128" s="23"/>
      <c r="OQ128" s="23"/>
      <c r="OR128" s="23"/>
      <c r="OS128" s="23"/>
      <c r="OT128" s="23"/>
      <c r="OU128" s="23"/>
      <c r="OV128" s="23"/>
      <c r="OW128" s="23"/>
      <c r="OX128" s="23"/>
      <c r="OY128" s="23"/>
      <c r="OZ128" s="23"/>
      <c r="PA128" s="23"/>
      <c r="PB128" s="23"/>
      <c r="PC128" s="23"/>
      <c r="PD128" s="23"/>
      <c r="PE128" s="23"/>
      <c r="PF128" s="23"/>
      <c r="PG128" s="23"/>
      <c r="PH128" s="23"/>
      <c r="PI128" s="23"/>
      <c r="PJ128" s="23"/>
      <c r="PK128" s="23"/>
      <c r="PL128" s="23"/>
      <c r="PM128" s="23"/>
      <c r="PN128" s="23"/>
      <c r="PO128" s="23"/>
      <c r="PP128" s="23"/>
      <c r="PQ128" s="23"/>
      <c r="PR128" s="23"/>
      <c r="PS128" s="23"/>
      <c r="PT128" s="23"/>
      <c r="PU128" s="23"/>
      <c r="PV128" s="23"/>
      <c r="PW128" s="23"/>
      <c r="PX128" s="23"/>
      <c r="PY128" s="23"/>
      <c r="PZ128" s="23"/>
      <c r="QA128" s="23"/>
      <c r="QB128" s="23"/>
      <c r="QC128" s="23"/>
      <c r="QD128" s="23"/>
      <c r="QE128" s="23"/>
      <c r="QF128" s="23"/>
      <c r="QG128" s="23"/>
      <c r="QH128" s="23"/>
      <c r="QI128" s="23"/>
      <c r="QJ128" s="23"/>
      <c r="QK128" s="23"/>
      <c r="QL128" s="23"/>
      <c r="QM128" s="23"/>
      <c r="QN128" s="23"/>
      <c r="QO128" s="23"/>
      <c r="QP128" s="23"/>
      <c r="QQ128" s="23"/>
      <c r="QR128" s="23"/>
      <c r="QS128" s="23"/>
      <c r="QT128" s="23"/>
      <c r="QU128" s="23"/>
      <c r="QV128" s="23"/>
      <c r="QW128" s="23"/>
      <c r="QX128" s="23"/>
      <c r="QY128" s="23"/>
      <c r="QZ128" s="23"/>
      <c r="RA128" s="23"/>
      <c r="RB128" s="23"/>
      <c r="RC128" s="23"/>
      <c r="RD128" s="23"/>
      <c r="RE128" s="23"/>
      <c r="RF128" s="23"/>
      <c r="RG128" s="23"/>
      <c r="RH128" s="23"/>
      <c r="RI128" s="23"/>
      <c r="RJ128" s="23"/>
      <c r="RK128" s="23"/>
      <c r="RL128" s="23"/>
      <c r="RM128" s="23"/>
      <c r="RN128" s="23"/>
      <c r="RO128" s="23"/>
      <c r="RP128" s="23"/>
      <c r="RQ128" s="23"/>
      <c r="RR128" s="23"/>
      <c r="RS128" s="23"/>
      <c r="RT128" s="23"/>
      <c r="RU128" s="23"/>
      <c r="RV128" s="23"/>
      <c r="RW128" s="23"/>
      <c r="RX128" s="23"/>
      <c r="RY128" s="23"/>
      <c r="RZ128" s="23"/>
      <c r="SA128" s="23"/>
      <c r="SB128" s="23"/>
      <c r="SC128" s="23"/>
      <c r="SD128" s="23"/>
      <c r="SE128" s="23"/>
      <c r="SF128" s="23"/>
      <c r="SG128" s="23"/>
      <c r="SH128" s="23"/>
      <c r="SI128" s="23"/>
      <c r="SJ128" s="23"/>
      <c r="SK128" s="23"/>
      <c r="SL128" s="23"/>
      <c r="SM128" s="23"/>
      <c r="SN128" s="23"/>
      <c r="SO128" s="23"/>
      <c r="SP128" s="23"/>
      <c r="SQ128" s="23"/>
      <c r="SR128" s="23"/>
      <c r="SS128" s="23"/>
      <c r="ST128" s="23"/>
      <c r="SU128" s="23"/>
      <c r="SV128" s="23"/>
      <c r="SW128" s="23"/>
      <c r="SX128" s="23"/>
      <c r="SY128" s="23"/>
      <c r="SZ128" s="23"/>
      <c r="TA128" s="23"/>
      <c r="TB128" s="23"/>
      <c r="TC128" s="23"/>
      <c r="TD128" s="23"/>
      <c r="TE128" s="23"/>
      <c r="TF128" s="23"/>
      <c r="TG128" s="23"/>
      <c r="TH128" s="23"/>
      <c r="TI128" s="23"/>
      <c r="TJ128" s="23"/>
      <c r="TK128" s="23"/>
      <c r="TL128" s="23"/>
      <c r="TM128" s="23"/>
      <c r="TN128" s="23"/>
      <c r="TO128" s="23"/>
      <c r="TP128" s="23"/>
      <c r="TQ128" s="23"/>
      <c r="TR128" s="23"/>
    </row>
    <row r="129" spans="1:538" s="20" customFormat="1" ht="24.75" customHeight="1" x14ac:dyDescent="0.25">
      <c r="A129" s="40" t="s">
        <v>357</v>
      </c>
      <c r="B129" s="42" t="str">
        <f>'дод 3'!A77</f>
        <v>2152</v>
      </c>
      <c r="C129" s="42" t="str">
        <f>'дод 3'!B77</f>
        <v>0763</v>
      </c>
      <c r="D129" s="19" t="str">
        <f>'дод 3'!C77</f>
        <v>Інші програми та заходи у сфері охорони здоров’я</v>
      </c>
      <c r="E129" s="62">
        <v>28903833</v>
      </c>
      <c r="F129" s="62"/>
      <c r="G129" s="62"/>
      <c r="H129" s="62">
        <v>27836516.07</v>
      </c>
      <c r="I129" s="62"/>
      <c r="J129" s="62"/>
      <c r="K129" s="163">
        <f t="shared" si="57"/>
        <v>96.30735158897437</v>
      </c>
      <c r="L129" s="62">
        <f t="shared" si="84"/>
        <v>19723300</v>
      </c>
      <c r="M129" s="62">
        <v>19723300</v>
      </c>
      <c r="N129" s="62"/>
      <c r="O129" s="62"/>
      <c r="P129" s="62"/>
      <c r="Q129" s="62">
        <v>19723300</v>
      </c>
      <c r="R129" s="62">
        <f t="shared" si="60"/>
        <v>20536438.969999999</v>
      </c>
      <c r="S129" s="62">
        <v>19396638</v>
      </c>
      <c r="T129" s="62">
        <v>1139800.97</v>
      </c>
      <c r="U129" s="62"/>
      <c r="V129" s="62"/>
      <c r="W129" s="62">
        <v>19396638</v>
      </c>
      <c r="X129" s="163">
        <f t="shared" si="58"/>
        <v>104.12273285910571</v>
      </c>
      <c r="Y129" s="59">
        <f t="shared" si="59"/>
        <v>48372955.039999999</v>
      </c>
      <c r="Z129" s="21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  <c r="IV129" s="23"/>
      <c r="IW129" s="23"/>
      <c r="IX129" s="23"/>
      <c r="IY129" s="23"/>
      <c r="IZ129" s="23"/>
      <c r="JA129" s="23"/>
      <c r="JB129" s="23"/>
      <c r="JC129" s="23"/>
      <c r="JD129" s="23"/>
      <c r="JE129" s="23"/>
      <c r="JF129" s="23"/>
      <c r="JG129" s="23"/>
      <c r="JH129" s="23"/>
      <c r="JI129" s="23"/>
      <c r="JJ129" s="23"/>
      <c r="JK129" s="23"/>
      <c r="JL129" s="23"/>
      <c r="JM129" s="23"/>
      <c r="JN129" s="23"/>
      <c r="JO129" s="23"/>
      <c r="JP129" s="23"/>
      <c r="JQ129" s="23"/>
      <c r="JR129" s="23"/>
      <c r="JS129" s="23"/>
      <c r="JT129" s="23"/>
      <c r="JU129" s="23"/>
      <c r="JV129" s="23"/>
      <c r="JW129" s="23"/>
      <c r="JX129" s="23"/>
      <c r="JY129" s="23"/>
      <c r="JZ129" s="23"/>
      <c r="KA129" s="23"/>
      <c r="KB129" s="23"/>
      <c r="KC129" s="23"/>
      <c r="KD129" s="23"/>
      <c r="KE129" s="23"/>
      <c r="KF129" s="23"/>
      <c r="KG129" s="23"/>
      <c r="KH129" s="23"/>
      <c r="KI129" s="23"/>
      <c r="KJ129" s="23"/>
      <c r="KK129" s="23"/>
      <c r="KL129" s="23"/>
      <c r="KM129" s="23"/>
      <c r="KN129" s="23"/>
      <c r="KO129" s="23"/>
      <c r="KP129" s="23"/>
      <c r="KQ129" s="23"/>
      <c r="KR129" s="23"/>
      <c r="KS129" s="23"/>
      <c r="KT129" s="23"/>
      <c r="KU129" s="23"/>
      <c r="KV129" s="23"/>
      <c r="KW129" s="23"/>
      <c r="KX129" s="23"/>
      <c r="KY129" s="23"/>
      <c r="KZ129" s="23"/>
      <c r="LA129" s="23"/>
      <c r="LB129" s="23"/>
      <c r="LC129" s="23"/>
      <c r="LD129" s="23"/>
      <c r="LE129" s="23"/>
      <c r="LF129" s="23"/>
      <c r="LG129" s="23"/>
      <c r="LH129" s="23"/>
      <c r="LI129" s="23"/>
      <c r="LJ129" s="23"/>
      <c r="LK129" s="23"/>
      <c r="LL129" s="23"/>
      <c r="LM129" s="23"/>
      <c r="LN129" s="23"/>
      <c r="LO129" s="23"/>
      <c r="LP129" s="23"/>
      <c r="LQ129" s="23"/>
      <c r="LR129" s="23"/>
      <c r="LS129" s="23"/>
      <c r="LT129" s="23"/>
      <c r="LU129" s="23"/>
      <c r="LV129" s="23"/>
      <c r="LW129" s="23"/>
      <c r="LX129" s="23"/>
      <c r="LY129" s="23"/>
      <c r="LZ129" s="23"/>
      <c r="MA129" s="23"/>
      <c r="MB129" s="23"/>
      <c r="MC129" s="23"/>
      <c r="MD129" s="23"/>
      <c r="ME129" s="23"/>
      <c r="MF129" s="23"/>
      <c r="MG129" s="23"/>
      <c r="MH129" s="23"/>
      <c r="MI129" s="23"/>
      <c r="MJ129" s="23"/>
      <c r="MK129" s="23"/>
      <c r="ML129" s="23"/>
      <c r="MM129" s="23"/>
      <c r="MN129" s="23"/>
      <c r="MO129" s="23"/>
      <c r="MP129" s="23"/>
      <c r="MQ129" s="23"/>
      <c r="MR129" s="23"/>
      <c r="MS129" s="23"/>
      <c r="MT129" s="23"/>
      <c r="MU129" s="23"/>
      <c r="MV129" s="23"/>
      <c r="MW129" s="23"/>
      <c r="MX129" s="23"/>
      <c r="MY129" s="23"/>
      <c r="MZ129" s="23"/>
      <c r="NA129" s="23"/>
      <c r="NB129" s="23"/>
      <c r="NC129" s="23"/>
      <c r="ND129" s="23"/>
      <c r="NE129" s="23"/>
      <c r="NF129" s="23"/>
      <c r="NG129" s="23"/>
      <c r="NH129" s="23"/>
      <c r="NI129" s="23"/>
      <c r="NJ129" s="23"/>
      <c r="NK129" s="23"/>
      <c r="NL129" s="23"/>
      <c r="NM129" s="23"/>
      <c r="NN129" s="23"/>
      <c r="NO129" s="23"/>
      <c r="NP129" s="23"/>
      <c r="NQ129" s="23"/>
      <c r="NR129" s="23"/>
      <c r="NS129" s="23"/>
      <c r="NT129" s="23"/>
      <c r="NU129" s="23"/>
      <c r="NV129" s="23"/>
      <c r="NW129" s="23"/>
      <c r="NX129" s="23"/>
      <c r="NY129" s="23"/>
      <c r="NZ129" s="23"/>
      <c r="OA129" s="23"/>
      <c r="OB129" s="23"/>
      <c r="OC129" s="23"/>
      <c r="OD129" s="23"/>
      <c r="OE129" s="23"/>
      <c r="OF129" s="23"/>
      <c r="OG129" s="23"/>
      <c r="OH129" s="23"/>
      <c r="OI129" s="23"/>
      <c r="OJ129" s="23"/>
      <c r="OK129" s="23"/>
      <c r="OL129" s="23"/>
      <c r="OM129" s="23"/>
      <c r="ON129" s="23"/>
      <c r="OO129" s="23"/>
      <c r="OP129" s="23"/>
      <c r="OQ129" s="23"/>
      <c r="OR129" s="23"/>
      <c r="OS129" s="23"/>
      <c r="OT129" s="23"/>
      <c r="OU129" s="23"/>
      <c r="OV129" s="23"/>
      <c r="OW129" s="23"/>
      <c r="OX129" s="23"/>
      <c r="OY129" s="23"/>
      <c r="OZ129" s="23"/>
      <c r="PA129" s="23"/>
      <c r="PB129" s="23"/>
      <c r="PC129" s="23"/>
      <c r="PD129" s="23"/>
      <c r="PE129" s="23"/>
      <c r="PF129" s="23"/>
      <c r="PG129" s="23"/>
      <c r="PH129" s="23"/>
      <c r="PI129" s="23"/>
      <c r="PJ129" s="23"/>
      <c r="PK129" s="23"/>
      <c r="PL129" s="23"/>
      <c r="PM129" s="23"/>
      <c r="PN129" s="23"/>
      <c r="PO129" s="23"/>
      <c r="PP129" s="23"/>
      <c r="PQ129" s="23"/>
      <c r="PR129" s="23"/>
      <c r="PS129" s="23"/>
      <c r="PT129" s="23"/>
      <c r="PU129" s="23"/>
      <c r="PV129" s="23"/>
      <c r="PW129" s="23"/>
      <c r="PX129" s="23"/>
      <c r="PY129" s="23"/>
      <c r="PZ129" s="23"/>
      <c r="QA129" s="23"/>
      <c r="QB129" s="23"/>
      <c r="QC129" s="23"/>
      <c r="QD129" s="23"/>
      <c r="QE129" s="23"/>
      <c r="QF129" s="23"/>
      <c r="QG129" s="23"/>
      <c r="QH129" s="23"/>
      <c r="QI129" s="23"/>
      <c r="QJ129" s="23"/>
      <c r="QK129" s="23"/>
      <c r="QL129" s="23"/>
      <c r="QM129" s="23"/>
      <c r="QN129" s="23"/>
      <c r="QO129" s="23"/>
      <c r="QP129" s="23"/>
      <c r="QQ129" s="23"/>
      <c r="QR129" s="23"/>
      <c r="QS129" s="23"/>
      <c r="QT129" s="23"/>
      <c r="QU129" s="23"/>
      <c r="QV129" s="23"/>
      <c r="QW129" s="23"/>
      <c r="QX129" s="23"/>
      <c r="QY129" s="23"/>
      <c r="QZ129" s="23"/>
      <c r="RA129" s="23"/>
      <c r="RB129" s="23"/>
      <c r="RC129" s="23"/>
      <c r="RD129" s="23"/>
      <c r="RE129" s="23"/>
      <c r="RF129" s="23"/>
      <c r="RG129" s="23"/>
      <c r="RH129" s="23"/>
      <c r="RI129" s="23"/>
      <c r="RJ129" s="23"/>
      <c r="RK129" s="23"/>
      <c r="RL129" s="23"/>
      <c r="RM129" s="23"/>
      <c r="RN129" s="23"/>
      <c r="RO129" s="23"/>
      <c r="RP129" s="23"/>
      <c r="RQ129" s="23"/>
      <c r="RR129" s="23"/>
      <c r="RS129" s="23"/>
      <c r="RT129" s="23"/>
      <c r="RU129" s="23"/>
      <c r="RV129" s="23"/>
      <c r="RW129" s="23"/>
      <c r="RX129" s="23"/>
      <c r="RY129" s="23"/>
      <c r="RZ129" s="23"/>
      <c r="SA129" s="23"/>
      <c r="SB129" s="23"/>
      <c r="SC129" s="23"/>
      <c r="SD129" s="23"/>
      <c r="SE129" s="23"/>
      <c r="SF129" s="23"/>
      <c r="SG129" s="23"/>
      <c r="SH129" s="23"/>
      <c r="SI129" s="23"/>
      <c r="SJ129" s="23"/>
      <c r="SK129" s="23"/>
      <c r="SL129" s="23"/>
      <c r="SM129" s="23"/>
      <c r="SN129" s="23"/>
      <c r="SO129" s="23"/>
      <c r="SP129" s="23"/>
      <c r="SQ129" s="23"/>
      <c r="SR129" s="23"/>
      <c r="SS129" s="23"/>
      <c r="ST129" s="23"/>
      <c r="SU129" s="23"/>
      <c r="SV129" s="23"/>
      <c r="SW129" s="23"/>
      <c r="SX129" s="23"/>
      <c r="SY129" s="23"/>
      <c r="SZ129" s="23"/>
      <c r="TA129" s="23"/>
      <c r="TB129" s="23"/>
      <c r="TC129" s="23"/>
      <c r="TD129" s="23"/>
      <c r="TE129" s="23"/>
      <c r="TF129" s="23"/>
      <c r="TG129" s="23"/>
      <c r="TH129" s="23"/>
      <c r="TI129" s="23"/>
      <c r="TJ129" s="23"/>
      <c r="TK129" s="23"/>
      <c r="TL129" s="23"/>
      <c r="TM129" s="23"/>
      <c r="TN129" s="23"/>
      <c r="TO129" s="23"/>
      <c r="TP129" s="23"/>
      <c r="TQ129" s="23"/>
      <c r="TR129" s="23"/>
    </row>
    <row r="130" spans="1:538" s="20" customFormat="1" ht="24.75" customHeight="1" x14ac:dyDescent="0.25">
      <c r="A130" s="40" t="s">
        <v>483</v>
      </c>
      <c r="B130" s="42">
        <v>7322</v>
      </c>
      <c r="C130" s="49" t="s">
        <v>119</v>
      </c>
      <c r="D130" s="19" t="s">
        <v>304</v>
      </c>
      <c r="E130" s="62">
        <v>0</v>
      </c>
      <c r="F130" s="62"/>
      <c r="G130" s="62"/>
      <c r="H130" s="62"/>
      <c r="I130" s="62"/>
      <c r="J130" s="62"/>
      <c r="K130" s="163"/>
      <c r="L130" s="62">
        <f t="shared" si="84"/>
        <v>27333631</v>
      </c>
      <c r="M130" s="62">
        <v>27333631</v>
      </c>
      <c r="N130" s="62"/>
      <c r="O130" s="62"/>
      <c r="P130" s="62"/>
      <c r="Q130" s="62">
        <v>27333631</v>
      </c>
      <c r="R130" s="62">
        <f t="shared" si="60"/>
        <v>26029381.739999998</v>
      </c>
      <c r="S130" s="62">
        <v>26029381.739999998</v>
      </c>
      <c r="T130" s="62"/>
      <c r="U130" s="62"/>
      <c r="V130" s="62"/>
      <c r="W130" s="62">
        <v>26029381.739999998</v>
      </c>
      <c r="X130" s="163">
        <f t="shared" si="58"/>
        <v>95.228408329650748</v>
      </c>
      <c r="Y130" s="59">
        <f t="shared" si="59"/>
        <v>26029381.739999998</v>
      </c>
      <c r="Z130" s="21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  <c r="IU130" s="23"/>
      <c r="IV130" s="23"/>
      <c r="IW130" s="23"/>
      <c r="IX130" s="23"/>
      <c r="IY130" s="23"/>
      <c r="IZ130" s="23"/>
      <c r="JA130" s="23"/>
      <c r="JB130" s="23"/>
      <c r="JC130" s="23"/>
      <c r="JD130" s="23"/>
      <c r="JE130" s="23"/>
      <c r="JF130" s="23"/>
      <c r="JG130" s="23"/>
      <c r="JH130" s="23"/>
      <c r="JI130" s="23"/>
      <c r="JJ130" s="23"/>
      <c r="JK130" s="23"/>
      <c r="JL130" s="23"/>
      <c r="JM130" s="23"/>
      <c r="JN130" s="23"/>
      <c r="JO130" s="23"/>
      <c r="JP130" s="23"/>
      <c r="JQ130" s="23"/>
      <c r="JR130" s="23"/>
      <c r="JS130" s="23"/>
      <c r="JT130" s="23"/>
      <c r="JU130" s="23"/>
      <c r="JV130" s="23"/>
      <c r="JW130" s="23"/>
      <c r="JX130" s="23"/>
      <c r="JY130" s="23"/>
      <c r="JZ130" s="23"/>
      <c r="KA130" s="23"/>
      <c r="KB130" s="23"/>
      <c r="KC130" s="23"/>
      <c r="KD130" s="23"/>
      <c r="KE130" s="23"/>
      <c r="KF130" s="23"/>
      <c r="KG130" s="23"/>
      <c r="KH130" s="23"/>
      <c r="KI130" s="23"/>
      <c r="KJ130" s="23"/>
      <c r="KK130" s="23"/>
      <c r="KL130" s="23"/>
      <c r="KM130" s="23"/>
      <c r="KN130" s="23"/>
      <c r="KO130" s="23"/>
      <c r="KP130" s="23"/>
      <c r="KQ130" s="23"/>
      <c r="KR130" s="23"/>
      <c r="KS130" s="23"/>
      <c r="KT130" s="23"/>
      <c r="KU130" s="23"/>
      <c r="KV130" s="23"/>
      <c r="KW130" s="23"/>
      <c r="KX130" s="23"/>
      <c r="KY130" s="23"/>
      <c r="KZ130" s="23"/>
      <c r="LA130" s="23"/>
      <c r="LB130" s="23"/>
      <c r="LC130" s="23"/>
      <c r="LD130" s="23"/>
      <c r="LE130" s="23"/>
      <c r="LF130" s="23"/>
      <c r="LG130" s="23"/>
      <c r="LH130" s="23"/>
      <c r="LI130" s="23"/>
      <c r="LJ130" s="23"/>
      <c r="LK130" s="23"/>
      <c r="LL130" s="23"/>
      <c r="LM130" s="23"/>
      <c r="LN130" s="23"/>
      <c r="LO130" s="23"/>
      <c r="LP130" s="23"/>
      <c r="LQ130" s="23"/>
      <c r="LR130" s="23"/>
      <c r="LS130" s="23"/>
      <c r="LT130" s="23"/>
      <c r="LU130" s="23"/>
      <c r="LV130" s="23"/>
      <c r="LW130" s="23"/>
      <c r="LX130" s="23"/>
      <c r="LY130" s="23"/>
      <c r="LZ130" s="23"/>
      <c r="MA130" s="23"/>
      <c r="MB130" s="23"/>
      <c r="MC130" s="23"/>
      <c r="MD130" s="23"/>
      <c r="ME130" s="23"/>
      <c r="MF130" s="23"/>
      <c r="MG130" s="23"/>
      <c r="MH130" s="23"/>
      <c r="MI130" s="23"/>
      <c r="MJ130" s="23"/>
      <c r="MK130" s="23"/>
      <c r="ML130" s="23"/>
      <c r="MM130" s="23"/>
      <c r="MN130" s="23"/>
      <c r="MO130" s="23"/>
      <c r="MP130" s="23"/>
      <c r="MQ130" s="23"/>
      <c r="MR130" s="23"/>
      <c r="MS130" s="23"/>
      <c r="MT130" s="23"/>
      <c r="MU130" s="23"/>
      <c r="MV130" s="23"/>
      <c r="MW130" s="23"/>
      <c r="MX130" s="23"/>
      <c r="MY130" s="23"/>
      <c r="MZ130" s="23"/>
      <c r="NA130" s="23"/>
      <c r="NB130" s="23"/>
      <c r="NC130" s="23"/>
      <c r="ND130" s="23"/>
      <c r="NE130" s="23"/>
      <c r="NF130" s="23"/>
      <c r="NG130" s="23"/>
      <c r="NH130" s="23"/>
      <c r="NI130" s="23"/>
      <c r="NJ130" s="23"/>
      <c r="NK130" s="23"/>
      <c r="NL130" s="23"/>
      <c r="NM130" s="23"/>
      <c r="NN130" s="23"/>
      <c r="NO130" s="23"/>
      <c r="NP130" s="23"/>
      <c r="NQ130" s="23"/>
      <c r="NR130" s="23"/>
      <c r="NS130" s="23"/>
      <c r="NT130" s="23"/>
      <c r="NU130" s="23"/>
      <c r="NV130" s="23"/>
      <c r="NW130" s="23"/>
      <c r="NX130" s="23"/>
      <c r="NY130" s="23"/>
      <c r="NZ130" s="23"/>
      <c r="OA130" s="23"/>
      <c r="OB130" s="23"/>
      <c r="OC130" s="23"/>
      <c r="OD130" s="23"/>
      <c r="OE130" s="23"/>
      <c r="OF130" s="23"/>
      <c r="OG130" s="23"/>
      <c r="OH130" s="23"/>
      <c r="OI130" s="23"/>
      <c r="OJ130" s="23"/>
      <c r="OK130" s="23"/>
      <c r="OL130" s="23"/>
      <c r="OM130" s="23"/>
      <c r="ON130" s="23"/>
      <c r="OO130" s="23"/>
      <c r="OP130" s="23"/>
      <c r="OQ130" s="23"/>
      <c r="OR130" s="23"/>
      <c r="OS130" s="23"/>
      <c r="OT130" s="23"/>
      <c r="OU130" s="23"/>
      <c r="OV130" s="23"/>
      <c r="OW130" s="23"/>
      <c r="OX130" s="23"/>
      <c r="OY130" s="23"/>
      <c r="OZ130" s="23"/>
      <c r="PA130" s="23"/>
      <c r="PB130" s="23"/>
      <c r="PC130" s="23"/>
      <c r="PD130" s="23"/>
      <c r="PE130" s="23"/>
      <c r="PF130" s="23"/>
      <c r="PG130" s="23"/>
      <c r="PH130" s="23"/>
      <c r="PI130" s="23"/>
      <c r="PJ130" s="23"/>
      <c r="PK130" s="23"/>
      <c r="PL130" s="23"/>
      <c r="PM130" s="23"/>
      <c r="PN130" s="23"/>
      <c r="PO130" s="23"/>
      <c r="PP130" s="23"/>
      <c r="PQ130" s="23"/>
      <c r="PR130" s="23"/>
      <c r="PS130" s="23"/>
      <c r="PT130" s="23"/>
      <c r="PU130" s="23"/>
      <c r="PV130" s="23"/>
      <c r="PW130" s="23"/>
      <c r="PX130" s="23"/>
      <c r="PY130" s="23"/>
      <c r="PZ130" s="23"/>
      <c r="QA130" s="23"/>
      <c r="QB130" s="23"/>
      <c r="QC130" s="23"/>
      <c r="QD130" s="23"/>
      <c r="QE130" s="23"/>
      <c r="QF130" s="23"/>
      <c r="QG130" s="23"/>
      <c r="QH130" s="23"/>
      <c r="QI130" s="23"/>
      <c r="QJ130" s="23"/>
      <c r="QK130" s="23"/>
      <c r="QL130" s="23"/>
      <c r="QM130" s="23"/>
      <c r="QN130" s="23"/>
      <c r="QO130" s="23"/>
      <c r="QP130" s="23"/>
      <c r="QQ130" s="23"/>
      <c r="QR130" s="23"/>
      <c r="QS130" s="23"/>
      <c r="QT130" s="23"/>
      <c r="QU130" s="23"/>
      <c r="QV130" s="23"/>
      <c r="QW130" s="23"/>
      <c r="QX130" s="23"/>
      <c r="QY130" s="23"/>
      <c r="QZ130" s="23"/>
      <c r="RA130" s="23"/>
      <c r="RB130" s="23"/>
      <c r="RC130" s="23"/>
      <c r="RD130" s="23"/>
      <c r="RE130" s="23"/>
      <c r="RF130" s="23"/>
      <c r="RG130" s="23"/>
      <c r="RH130" s="23"/>
      <c r="RI130" s="23"/>
      <c r="RJ130" s="23"/>
      <c r="RK130" s="23"/>
      <c r="RL130" s="23"/>
      <c r="RM130" s="23"/>
      <c r="RN130" s="23"/>
      <c r="RO130" s="23"/>
      <c r="RP130" s="23"/>
      <c r="RQ130" s="23"/>
      <c r="RR130" s="23"/>
      <c r="RS130" s="23"/>
      <c r="RT130" s="23"/>
      <c r="RU130" s="23"/>
      <c r="RV130" s="23"/>
      <c r="RW130" s="23"/>
      <c r="RX130" s="23"/>
      <c r="RY130" s="23"/>
      <c r="RZ130" s="23"/>
      <c r="SA130" s="23"/>
      <c r="SB130" s="23"/>
      <c r="SC130" s="23"/>
      <c r="SD130" s="23"/>
      <c r="SE130" s="23"/>
      <c r="SF130" s="23"/>
      <c r="SG130" s="23"/>
      <c r="SH130" s="23"/>
      <c r="SI130" s="23"/>
      <c r="SJ130" s="23"/>
      <c r="SK130" s="23"/>
      <c r="SL130" s="23"/>
      <c r="SM130" s="23"/>
      <c r="SN130" s="23"/>
      <c r="SO130" s="23"/>
      <c r="SP130" s="23"/>
      <c r="SQ130" s="23"/>
      <c r="SR130" s="23"/>
      <c r="SS130" s="23"/>
      <c r="ST130" s="23"/>
      <c r="SU130" s="23"/>
      <c r="SV130" s="23"/>
      <c r="SW130" s="23"/>
      <c r="SX130" s="23"/>
      <c r="SY130" s="23"/>
      <c r="SZ130" s="23"/>
      <c r="TA130" s="23"/>
      <c r="TB130" s="23"/>
      <c r="TC130" s="23"/>
      <c r="TD130" s="23"/>
      <c r="TE130" s="23"/>
      <c r="TF130" s="23"/>
      <c r="TG130" s="23"/>
      <c r="TH130" s="23"/>
      <c r="TI130" s="23"/>
      <c r="TJ130" s="23"/>
      <c r="TK130" s="23"/>
      <c r="TL130" s="23"/>
      <c r="TM130" s="23"/>
      <c r="TN130" s="23"/>
      <c r="TO130" s="23"/>
      <c r="TP130" s="23"/>
      <c r="TQ130" s="23"/>
      <c r="TR130" s="23"/>
    </row>
    <row r="131" spans="1:538" s="20" customFormat="1" ht="44.25" customHeight="1" x14ac:dyDescent="0.25">
      <c r="A131" s="40" t="s">
        <v>415</v>
      </c>
      <c r="B131" s="42">
        <f>'дод 3'!A155</f>
        <v>7361</v>
      </c>
      <c r="C131" s="42" t="str">
        <f>'дод 3'!B155</f>
        <v>0490</v>
      </c>
      <c r="D131" s="19" t="str">
        <f>'дод 3'!C155</f>
        <v>Співфінансування інвестиційних проектів, що реалізуються за рахунок коштів державного фонду регіонального розвитку</v>
      </c>
      <c r="E131" s="62">
        <v>0</v>
      </c>
      <c r="F131" s="62"/>
      <c r="G131" s="62"/>
      <c r="H131" s="62"/>
      <c r="I131" s="62"/>
      <c r="J131" s="62"/>
      <c r="K131" s="163"/>
      <c r="L131" s="62">
        <f t="shared" si="84"/>
        <v>2594000</v>
      </c>
      <c r="M131" s="62">
        <v>2594000</v>
      </c>
      <c r="N131" s="62"/>
      <c r="O131" s="62"/>
      <c r="P131" s="62"/>
      <c r="Q131" s="62">
        <v>2594000</v>
      </c>
      <c r="R131" s="62">
        <f t="shared" si="60"/>
        <v>2439341.29</v>
      </c>
      <c r="S131" s="62">
        <v>2439341.29</v>
      </c>
      <c r="T131" s="62"/>
      <c r="U131" s="62"/>
      <c r="V131" s="62"/>
      <c r="W131" s="62">
        <v>2439341.29</v>
      </c>
      <c r="X131" s="163">
        <f t="shared" si="58"/>
        <v>94.037829221279878</v>
      </c>
      <c r="Y131" s="59">
        <f t="shared" si="59"/>
        <v>2439341.29</v>
      </c>
      <c r="Z131" s="21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  <c r="IU131" s="23"/>
      <c r="IV131" s="23"/>
      <c r="IW131" s="23"/>
      <c r="IX131" s="23"/>
      <c r="IY131" s="23"/>
      <c r="IZ131" s="23"/>
      <c r="JA131" s="23"/>
      <c r="JB131" s="23"/>
      <c r="JC131" s="23"/>
      <c r="JD131" s="23"/>
      <c r="JE131" s="23"/>
      <c r="JF131" s="23"/>
      <c r="JG131" s="23"/>
      <c r="JH131" s="23"/>
      <c r="JI131" s="23"/>
      <c r="JJ131" s="23"/>
      <c r="JK131" s="23"/>
      <c r="JL131" s="23"/>
      <c r="JM131" s="23"/>
      <c r="JN131" s="23"/>
      <c r="JO131" s="23"/>
      <c r="JP131" s="23"/>
      <c r="JQ131" s="23"/>
      <c r="JR131" s="23"/>
      <c r="JS131" s="23"/>
      <c r="JT131" s="23"/>
      <c r="JU131" s="23"/>
      <c r="JV131" s="23"/>
      <c r="JW131" s="23"/>
      <c r="JX131" s="23"/>
      <c r="JY131" s="23"/>
      <c r="JZ131" s="23"/>
      <c r="KA131" s="23"/>
      <c r="KB131" s="23"/>
      <c r="KC131" s="23"/>
      <c r="KD131" s="23"/>
      <c r="KE131" s="23"/>
      <c r="KF131" s="23"/>
      <c r="KG131" s="23"/>
      <c r="KH131" s="23"/>
      <c r="KI131" s="23"/>
      <c r="KJ131" s="23"/>
      <c r="KK131" s="23"/>
      <c r="KL131" s="23"/>
      <c r="KM131" s="23"/>
      <c r="KN131" s="23"/>
      <c r="KO131" s="23"/>
      <c r="KP131" s="23"/>
      <c r="KQ131" s="23"/>
      <c r="KR131" s="23"/>
      <c r="KS131" s="23"/>
      <c r="KT131" s="23"/>
      <c r="KU131" s="23"/>
      <c r="KV131" s="23"/>
      <c r="KW131" s="23"/>
      <c r="KX131" s="23"/>
      <c r="KY131" s="23"/>
      <c r="KZ131" s="23"/>
      <c r="LA131" s="23"/>
      <c r="LB131" s="23"/>
      <c r="LC131" s="23"/>
      <c r="LD131" s="23"/>
      <c r="LE131" s="23"/>
      <c r="LF131" s="23"/>
      <c r="LG131" s="23"/>
      <c r="LH131" s="23"/>
      <c r="LI131" s="23"/>
      <c r="LJ131" s="23"/>
      <c r="LK131" s="23"/>
      <c r="LL131" s="23"/>
      <c r="LM131" s="23"/>
      <c r="LN131" s="23"/>
      <c r="LO131" s="23"/>
      <c r="LP131" s="23"/>
      <c r="LQ131" s="23"/>
      <c r="LR131" s="23"/>
      <c r="LS131" s="23"/>
      <c r="LT131" s="23"/>
      <c r="LU131" s="23"/>
      <c r="LV131" s="23"/>
      <c r="LW131" s="23"/>
      <c r="LX131" s="23"/>
      <c r="LY131" s="23"/>
      <c r="LZ131" s="23"/>
      <c r="MA131" s="23"/>
      <c r="MB131" s="23"/>
      <c r="MC131" s="23"/>
      <c r="MD131" s="23"/>
      <c r="ME131" s="23"/>
      <c r="MF131" s="23"/>
      <c r="MG131" s="23"/>
      <c r="MH131" s="23"/>
      <c r="MI131" s="23"/>
      <c r="MJ131" s="23"/>
      <c r="MK131" s="23"/>
      <c r="ML131" s="23"/>
      <c r="MM131" s="23"/>
      <c r="MN131" s="23"/>
      <c r="MO131" s="23"/>
      <c r="MP131" s="23"/>
      <c r="MQ131" s="23"/>
      <c r="MR131" s="23"/>
      <c r="MS131" s="23"/>
      <c r="MT131" s="23"/>
      <c r="MU131" s="23"/>
      <c r="MV131" s="23"/>
      <c r="MW131" s="23"/>
      <c r="MX131" s="23"/>
      <c r="MY131" s="23"/>
      <c r="MZ131" s="23"/>
      <c r="NA131" s="23"/>
      <c r="NB131" s="23"/>
      <c r="NC131" s="23"/>
      <c r="ND131" s="23"/>
      <c r="NE131" s="23"/>
      <c r="NF131" s="23"/>
      <c r="NG131" s="23"/>
      <c r="NH131" s="23"/>
      <c r="NI131" s="23"/>
      <c r="NJ131" s="23"/>
      <c r="NK131" s="23"/>
      <c r="NL131" s="23"/>
      <c r="NM131" s="23"/>
      <c r="NN131" s="23"/>
      <c r="NO131" s="23"/>
      <c r="NP131" s="23"/>
      <c r="NQ131" s="23"/>
      <c r="NR131" s="23"/>
      <c r="NS131" s="23"/>
      <c r="NT131" s="23"/>
      <c r="NU131" s="23"/>
      <c r="NV131" s="23"/>
      <c r="NW131" s="23"/>
      <c r="NX131" s="23"/>
      <c r="NY131" s="23"/>
      <c r="NZ131" s="23"/>
      <c r="OA131" s="23"/>
      <c r="OB131" s="23"/>
      <c r="OC131" s="23"/>
      <c r="OD131" s="23"/>
      <c r="OE131" s="23"/>
      <c r="OF131" s="23"/>
      <c r="OG131" s="23"/>
      <c r="OH131" s="23"/>
      <c r="OI131" s="23"/>
      <c r="OJ131" s="23"/>
      <c r="OK131" s="23"/>
      <c r="OL131" s="23"/>
      <c r="OM131" s="23"/>
      <c r="ON131" s="23"/>
      <c r="OO131" s="23"/>
      <c r="OP131" s="23"/>
      <c r="OQ131" s="23"/>
      <c r="OR131" s="23"/>
      <c r="OS131" s="23"/>
      <c r="OT131" s="23"/>
      <c r="OU131" s="23"/>
      <c r="OV131" s="23"/>
      <c r="OW131" s="23"/>
      <c r="OX131" s="23"/>
      <c r="OY131" s="23"/>
      <c r="OZ131" s="23"/>
      <c r="PA131" s="23"/>
      <c r="PB131" s="23"/>
      <c r="PC131" s="23"/>
      <c r="PD131" s="23"/>
      <c r="PE131" s="23"/>
      <c r="PF131" s="23"/>
      <c r="PG131" s="23"/>
      <c r="PH131" s="23"/>
      <c r="PI131" s="23"/>
      <c r="PJ131" s="23"/>
      <c r="PK131" s="23"/>
      <c r="PL131" s="23"/>
      <c r="PM131" s="23"/>
      <c r="PN131" s="23"/>
      <c r="PO131" s="23"/>
      <c r="PP131" s="23"/>
      <c r="PQ131" s="23"/>
      <c r="PR131" s="23"/>
      <c r="PS131" s="23"/>
      <c r="PT131" s="23"/>
      <c r="PU131" s="23"/>
      <c r="PV131" s="23"/>
      <c r="PW131" s="23"/>
      <c r="PX131" s="23"/>
      <c r="PY131" s="23"/>
      <c r="PZ131" s="23"/>
      <c r="QA131" s="23"/>
      <c r="QB131" s="23"/>
      <c r="QC131" s="23"/>
      <c r="QD131" s="23"/>
      <c r="QE131" s="23"/>
      <c r="QF131" s="23"/>
      <c r="QG131" s="23"/>
      <c r="QH131" s="23"/>
      <c r="QI131" s="23"/>
      <c r="QJ131" s="23"/>
      <c r="QK131" s="23"/>
      <c r="QL131" s="23"/>
      <c r="QM131" s="23"/>
      <c r="QN131" s="23"/>
      <c r="QO131" s="23"/>
      <c r="QP131" s="23"/>
      <c r="QQ131" s="23"/>
      <c r="QR131" s="23"/>
      <c r="QS131" s="23"/>
      <c r="QT131" s="23"/>
      <c r="QU131" s="23"/>
      <c r="QV131" s="23"/>
      <c r="QW131" s="23"/>
      <c r="QX131" s="23"/>
      <c r="QY131" s="23"/>
      <c r="QZ131" s="23"/>
      <c r="RA131" s="23"/>
      <c r="RB131" s="23"/>
      <c r="RC131" s="23"/>
      <c r="RD131" s="23"/>
      <c r="RE131" s="23"/>
      <c r="RF131" s="23"/>
      <c r="RG131" s="23"/>
      <c r="RH131" s="23"/>
      <c r="RI131" s="23"/>
      <c r="RJ131" s="23"/>
      <c r="RK131" s="23"/>
      <c r="RL131" s="23"/>
      <c r="RM131" s="23"/>
      <c r="RN131" s="23"/>
      <c r="RO131" s="23"/>
      <c r="RP131" s="23"/>
      <c r="RQ131" s="23"/>
      <c r="RR131" s="23"/>
      <c r="RS131" s="23"/>
      <c r="RT131" s="23"/>
      <c r="RU131" s="23"/>
      <c r="RV131" s="23"/>
      <c r="RW131" s="23"/>
      <c r="RX131" s="23"/>
      <c r="RY131" s="23"/>
      <c r="RZ131" s="23"/>
      <c r="SA131" s="23"/>
      <c r="SB131" s="23"/>
      <c r="SC131" s="23"/>
      <c r="SD131" s="23"/>
      <c r="SE131" s="23"/>
      <c r="SF131" s="23"/>
      <c r="SG131" s="23"/>
      <c r="SH131" s="23"/>
      <c r="SI131" s="23"/>
      <c r="SJ131" s="23"/>
      <c r="SK131" s="23"/>
      <c r="SL131" s="23"/>
      <c r="SM131" s="23"/>
      <c r="SN131" s="23"/>
      <c r="SO131" s="23"/>
      <c r="SP131" s="23"/>
      <c r="SQ131" s="23"/>
      <c r="SR131" s="23"/>
      <c r="SS131" s="23"/>
      <c r="ST131" s="23"/>
      <c r="SU131" s="23"/>
      <c r="SV131" s="23"/>
      <c r="SW131" s="23"/>
      <c r="SX131" s="23"/>
      <c r="SY131" s="23"/>
      <c r="SZ131" s="23"/>
      <c r="TA131" s="23"/>
      <c r="TB131" s="23"/>
      <c r="TC131" s="23"/>
      <c r="TD131" s="23"/>
      <c r="TE131" s="23"/>
      <c r="TF131" s="23"/>
      <c r="TG131" s="23"/>
      <c r="TH131" s="23"/>
      <c r="TI131" s="23"/>
      <c r="TJ131" s="23"/>
      <c r="TK131" s="23"/>
      <c r="TL131" s="23"/>
      <c r="TM131" s="23"/>
      <c r="TN131" s="23"/>
      <c r="TO131" s="23"/>
      <c r="TP131" s="23"/>
      <c r="TQ131" s="23"/>
      <c r="TR131" s="23"/>
    </row>
    <row r="132" spans="1:538" s="20" customFormat="1" ht="48" customHeight="1" x14ac:dyDescent="0.25">
      <c r="A132" s="40" t="s">
        <v>495</v>
      </c>
      <c r="B132" s="42">
        <v>7363</v>
      </c>
      <c r="C132" s="49" t="s">
        <v>89</v>
      </c>
      <c r="D132" s="83" t="s">
        <v>445</v>
      </c>
      <c r="E132" s="62">
        <v>0</v>
      </c>
      <c r="F132" s="62"/>
      <c r="G132" s="62"/>
      <c r="H132" s="62"/>
      <c r="I132" s="62"/>
      <c r="J132" s="62"/>
      <c r="K132" s="163"/>
      <c r="L132" s="62">
        <f t="shared" si="84"/>
        <v>4763800</v>
      </c>
      <c r="M132" s="62">
        <v>4763800</v>
      </c>
      <c r="N132" s="62"/>
      <c r="O132" s="62"/>
      <c r="P132" s="62"/>
      <c r="Q132" s="62">
        <v>4763800</v>
      </c>
      <c r="R132" s="62">
        <f t="shared" si="60"/>
        <v>4763800</v>
      </c>
      <c r="S132" s="62">
        <v>4763800</v>
      </c>
      <c r="T132" s="62"/>
      <c r="U132" s="62"/>
      <c r="V132" s="62"/>
      <c r="W132" s="62">
        <v>4763800</v>
      </c>
      <c r="X132" s="163">
        <f t="shared" si="58"/>
        <v>100</v>
      </c>
      <c r="Y132" s="59">
        <f t="shared" si="59"/>
        <v>4763800</v>
      </c>
      <c r="Z132" s="21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  <c r="IW132" s="23"/>
      <c r="IX132" s="23"/>
      <c r="IY132" s="23"/>
      <c r="IZ132" s="23"/>
      <c r="JA132" s="23"/>
      <c r="JB132" s="23"/>
      <c r="JC132" s="23"/>
      <c r="JD132" s="23"/>
      <c r="JE132" s="23"/>
      <c r="JF132" s="23"/>
      <c r="JG132" s="23"/>
      <c r="JH132" s="23"/>
      <c r="JI132" s="23"/>
      <c r="JJ132" s="23"/>
      <c r="JK132" s="23"/>
      <c r="JL132" s="23"/>
      <c r="JM132" s="23"/>
      <c r="JN132" s="23"/>
      <c r="JO132" s="23"/>
      <c r="JP132" s="23"/>
      <c r="JQ132" s="23"/>
      <c r="JR132" s="23"/>
      <c r="JS132" s="23"/>
      <c r="JT132" s="23"/>
      <c r="JU132" s="23"/>
      <c r="JV132" s="23"/>
      <c r="JW132" s="23"/>
      <c r="JX132" s="23"/>
      <c r="JY132" s="23"/>
      <c r="JZ132" s="23"/>
      <c r="KA132" s="23"/>
      <c r="KB132" s="23"/>
      <c r="KC132" s="23"/>
      <c r="KD132" s="23"/>
      <c r="KE132" s="23"/>
      <c r="KF132" s="23"/>
      <c r="KG132" s="23"/>
      <c r="KH132" s="23"/>
      <c r="KI132" s="23"/>
      <c r="KJ132" s="23"/>
      <c r="KK132" s="23"/>
      <c r="KL132" s="23"/>
      <c r="KM132" s="23"/>
      <c r="KN132" s="23"/>
      <c r="KO132" s="23"/>
      <c r="KP132" s="23"/>
      <c r="KQ132" s="23"/>
      <c r="KR132" s="23"/>
      <c r="KS132" s="23"/>
      <c r="KT132" s="23"/>
      <c r="KU132" s="23"/>
      <c r="KV132" s="23"/>
      <c r="KW132" s="23"/>
      <c r="KX132" s="23"/>
      <c r="KY132" s="23"/>
      <c r="KZ132" s="23"/>
      <c r="LA132" s="23"/>
      <c r="LB132" s="23"/>
      <c r="LC132" s="23"/>
      <c r="LD132" s="23"/>
      <c r="LE132" s="23"/>
      <c r="LF132" s="23"/>
      <c r="LG132" s="23"/>
      <c r="LH132" s="23"/>
      <c r="LI132" s="23"/>
      <c r="LJ132" s="23"/>
      <c r="LK132" s="23"/>
      <c r="LL132" s="23"/>
      <c r="LM132" s="23"/>
      <c r="LN132" s="23"/>
      <c r="LO132" s="23"/>
      <c r="LP132" s="23"/>
      <c r="LQ132" s="23"/>
      <c r="LR132" s="23"/>
      <c r="LS132" s="23"/>
      <c r="LT132" s="23"/>
      <c r="LU132" s="23"/>
      <c r="LV132" s="23"/>
      <c r="LW132" s="23"/>
      <c r="LX132" s="23"/>
      <c r="LY132" s="23"/>
      <c r="LZ132" s="23"/>
      <c r="MA132" s="23"/>
      <c r="MB132" s="23"/>
      <c r="MC132" s="23"/>
      <c r="MD132" s="23"/>
      <c r="ME132" s="23"/>
      <c r="MF132" s="23"/>
      <c r="MG132" s="23"/>
      <c r="MH132" s="23"/>
      <c r="MI132" s="23"/>
      <c r="MJ132" s="23"/>
      <c r="MK132" s="23"/>
      <c r="ML132" s="23"/>
      <c r="MM132" s="23"/>
      <c r="MN132" s="23"/>
      <c r="MO132" s="23"/>
      <c r="MP132" s="23"/>
      <c r="MQ132" s="23"/>
      <c r="MR132" s="23"/>
      <c r="MS132" s="23"/>
      <c r="MT132" s="23"/>
      <c r="MU132" s="23"/>
      <c r="MV132" s="23"/>
      <c r="MW132" s="23"/>
      <c r="MX132" s="23"/>
      <c r="MY132" s="23"/>
      <c r="MZ132" s="23"/>
      <c r="NA132" s="23"/>
      <c r="NB132" s="23"/>
      <c r="NC132" s="23"/>
      <c r="ND132" s="23"/>
      <c r="NE132" s="23"/>
      <c r="NF132" s="23"/>
      <c r="NG132" s="23"/>
      <c r="NH132" s="23"/>
      <c r="NI132" s="23"/>
      <c r="NJ132" s="23"/>
      <c r="NK132" s="23"/>
      <c r="NL132" s="23"/>
      <c r="NM132" s="23"/>
      <c r="NN132" s="23"/>
      <c r="NO132" s="23"/>
      <c r="NP132" s="23"/>
      <c r="NQ132" s="23"/>
      <c r="NR132" s="23"/>
      <c r="NS132" s="23"/>
      <c r="NT132" s="23"/>
      <c r="NU132" s="23"/>
      <c r="NV132" s="23"/>
      <c r="NW132" s="23"/>
      <c r="NX132" s="23"/>
      <c r="NY132" s="23"/>
      <c r="NZ132" s="23"/>
      <c r="OA132" s="23"/>
      <c r="OB132" s="23"/>
      <c r="OC132" s="23"/>
      <c r="OD132" s="23"/>
      <c r="OE132" s="23"/>
      <c r="OF132" s="23"/>
      <c r="OG132" s="23"/>
      <c r="OH132" s="23"/>
      <c r="OI132" s="23"/>
      <c r="OJ132" s="23"/>
      <c r="OK132" s="23"/>
      <c r="OL132" s="23"/>
      <c r="OM132" s="23"/>
      <c r="ON132" s="23"/>
      <c r="OO132" s="23"/>
      <c r="OP132" s="23"/>
      <c r="OQ132" s="23"/>
      <c r="OR132" s="23"/>
      <c r="OS132" s="23"/>
      <c r="OT132" s="23"/>
      <c r="OU132" s="23"/>
      <c r="OV132" s="23"/>
      <c r="OW132" s="23"/>
      <c r="OX132" s="23"/>
      <c r="OY132" s="23"/>
      <c r="OZ132" s="23"/>
      <c r="PA132" s="23"/>
      <c r="PB132" s="23"/>
      <c r="PC132" s="23"/>
      <c r="PD132" s="23"/>
      <c r="PE132" s="23"/>
      <c r="PF132" s="23"/>
      <c r="PG132" s="23"/>
      <c r="PH132" s="23"/>
      <c r="PI132" s="23"/>
      <c r="PJ132" s="23"/>
      <c r="PK132" s="23"/>
      <c r="PL132" s="23"/>
      <c r="PM132" s="23"/>
      <c r="PN132" s="23"/>
      <c r="PO132" s="23"/>
      <c r="PP132" s="23"/>
      <c r="PQ132" s="23"/>
      <c r="PR132" s="23"/>
      <c r="PS132" s="23"/>
      <c r="PT132" s="23"/>
      <c r="PU132" s="23"/>
      <c r="PV132" s="23"/>
      <c r="PW132" s="23"/>
      <c r="PX132" s="23"/>
      <c r="PY132" s="23"/>
      <c r="PZ132" s="23"/>
      <c r="QA132" s="23"/>
      <c r="QB132" s="23"/>
      <c r="QC132" s="23"/>
      <c r="QD132" s="23"/>
      <c r="QE132" s="23"/>
      <c r="QF132" s="23"/>
      <c r="QG132" s="23"/>
      <c r="QH132" s="23"/>
      <c r="QI132" s="23"/>
      <c r="QJ132" s="23"/>
      <c r="QK132" s="23"/>
      <c r="QL132" s="23"/>
      <c r="QM132" s="23"/>
      <c r="QN132" s="23"/>
      <c r="QO132" s="23"/>
      <c r="QP132" s="23"/>
      <c r="QQ132" s="23"/>
      <c r="QR132" s="23"/>
      <c r="QS132" s="23"/>
      <c r="QT132" s="23"/>
      <c r="QU132" s="23"/>
      <c r="QV132" s="23"/>
      <c r="QW132" s="23"/>
      <c r="QX132" s="23"/>
      <c r="QY132" s="23"/>
      <c r="QZ132" s="23"/>
      <c r="RA132" s="23"/>
      <c r="RB132" s="23"/>
      <c r="RC132" s="23"/>
      <c r="RD132" s="23"/>
      <c r="RE132" s="23"/>
      <c r="RF132" s="23"/>
      <c r="RG132" s="23"/>
      <c r="RH132" s="23"/>
      <c r="RI132" s="23"/>
      <c r="RJ132" s="23"/>
      <c r="RK132" s="23"/>
      <c r="RL132" s="23"/>
      <c r="RM132" s="23"/>
      <c r="RN132" s="23"/>
      <c r="RO132" s="23"/>
      <c r="RP132" s="23"/>
      <c r="RQ132" s="23"/>
      <c r="RR132" s="23"/>
      <c r="RS132" s="23"/>
      <c r="RT132" s="23"/>
      <c r="RU132" s="23"/>
      <c r="RV132" s="23"/>
      <c r="RW132" s="23"/>
      <c r="RX132" s="23"/>
      <c r="RY132" s="23"/>
      <c r="RZ132" s="23"/>
      <c r="SA132" s="23"/>
      <c r="SB132" s="23"/>
      <c r="SC132" s="23"/>
      <c r="SD132" s="23"/>
      <c r="SE132" s="23"/>
      <c r="SF132" s="23"/>
      <c r="SG132" s="23"/>
      <c r="SH132" s="23"/>
      <c r="SI132" s="23"/>
      <c r="SJ132" s="23"/>
      <c r="SK132" s="23"/>
      <c r="SL132" s="23"/>
      <c r="SM132" s="23"/>
      <c r="SN132" s="23"/>
      <c r="SO132" s="23"/>
      <c r="SP132" s="23"/>
      <c r="SQ132" s="23"/>
      <c r="SR132" s="23"/>
      <c r="SS132" s="23"/>
      <c r="ST132" s="23"/>
      <c r="SU132" s="23"/>
      <c r="SV132" s="23"/>
      <c r="SW132" s="23"/>
      <c r="SX132" s="23"/>
      <c r="SY132" s="23"/>
      <c r="SZ132" s="23"/>
      <c r="TA132" s="23"/>
      <c r="TB132" s="23"/>
      <c r="TC132" s="23"/>
      <c r="TD132" s="23"/>
      <c r="TE132" s="23"/>
      <c r="TF132" s="23"/>
      <c r="TG132" s="23"/>
      <c r="TH132" s="23"/>
      <c r="TI132" s="23"/>
      <c r="TJ132" s="23"/>
      <c r="TK132" s="23"/>
      <c r="TL132" s="23"/>
      <c r="TM132" s="23"/>
      <c r="TN132" s="23"/>
      <c r="TO132" s="23"/>
      <c r="TP132" s="23"/>
      <c r="TQ132" s="23"/>
      <c r="TR132" s="23"/>
    </row>
    <row r="133" spans="1:538" s="24" customFormat="1" ht="44.25" customHeight="1" x14ac:dyDescent="0.25">
      <c r="A133" s="123"/>
      <c r="B133" s="120"/>
      <c r="C133" s="120"/>
      <c r="D133" s="121" t="s">
        <v>434</v>
      </c>
      <c r="E133" s="122">
        <v>0</v>
      </c>
      <c r="F133" s="122"/>
      <c r="G133" s="122"/>
      <c r="H133" s="122"/>
      <c r="I133" s="122"/>
      <c r="J133" s="122"/>
      <c r="K133" s="164"/>
      <c r="L133" s="122">
        <f t="shared" si="84"/>
        <v>4763800</v>
      </c>
      <c r="M133" s="122">
        <v>4763800</v>
      </c>
      <c r="N133" s="122"/>
      <c r="O133" s="122"/>
      <c r="P133" s="122"/>
      <c r="Q133" s="122">
        <v>4763800</v>
      </c>
      <c r="R133" s="122">
        <f t="shared" si="60"/>
        <v>4763800</v>
      </c>
      <c r="S133" s="122">
        <v>4763800</v>
      </c>
      <c r="T133" s="122"/>
      <c r="U133" s="122"/>
      <c r="V133" s="122"/>
      <c r="W133" s="122">
        <v>4763800</v>
      </c>
      <c r="X133" s="164">
        <f t="shared" si="58"/>
        <v>100</v>
      </c>
      <c r="Y133" s="61">
        <f t="shared" si="59"/>
        <v>4763800</v>
      </c>
      <c r="Z133" s="21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  <c r="QA133" s="33"/>
      <c r="QB133" s="33"/>
      <c r="QC133" s="33"/>
      <c r="QD133" s="33"/>
      <c r="QE133" s="33"/>
      <c r="QF133" s="33"/>
      <c r="QG133" s="33"/>
      <c r="QH133" s="33"/>
      <c r="QI133" s="33"/>
      <c r="QJ133" s="33"/>
      <c r="QK133" s="33"/>
      <c r="QL133" s="33"/>
      <c r="QM133" s="33"/>
      <c r="QN133" s="33"/>
      <c r="QO133" s="33"/>
      <c r="QP133" s="33"/>
      <c r="QQ133" s="33"/>
      <c r="QR133" s="33"/>
      <c r="QS133" s="33"/>
      <c r="QT133" s="33"/>
      <c r="QU133" s="33"/>
      <c r="QV133" s="33"/>
      <c r="QW133" s="33"/>
      <c r="QX133" s="33"/>
      <c r="QY133" s="33"/>
      <c r="QZ133" s="33"/>
      <c r="RA133" s="33"/>
      <c r="RB133" s="33"/>
      <c r="RC133" s="33"/>
      <c r="RD133" s="33"/>
      <c r="RE133" s="33"/>
      <c r="RF133" s="33"/>
      <c r="RG133" s="33"/>
      <c r="RH133" s="33"/>
      <c r="RI133" s="33"/>
      <c r="RJ133" s="33"/>
      <c r="RK133" s="33"/>
      <c r="RL133" s="33"/>
      <c r="RM133" s="33"/>
      <c r="RN133" s="33"/>
      <c r="RO133" s="33"/>
      <c r="RP133" s="33"/>
      <c r="RQ133" s="33"/>
      <c r="RR133" s="33"/>
      <c r="RS133" s="33"/>
      <c r="RT133" s="33"/>
      <c r="RU133" s="33"/>
      <c r="RV133" s="33"/>
      <c r="RW133" s="33"/>
      <c r="RX133" s="33"/>
      <c r="RY133" s="33"/>
      <c r="RZ133" s="33"/>
      <c r="SA133" s="33"/>
      <c r="SB133" s="33"/>
      <c r="SC133" s="33"/>
      <c r="SD133" s="33"/>
      <c r="SE133" s="33"/>
      <c r="SF133" s="33"/>
      <c r="SG133" s="33"/>
      <c r="SH133" s="33"/>
      <c r="SI133" s="33"/>
      <c r="SJ133" s="33"/>
      <c r="SK133" s="33"/>
      <c r="SL133" s="33"/>
      <c r="SM133" s="33"/>
      <c r="SN133" s="33"/>
      <c r="SO133" s="33"/>
      <c r="SP133" s="33"/>
      <c r="SQ133" s="33"/>
      <c r="SR133" s="33"/>
      <c r="SS133" s="33"/>
      <c r="ST133" s="33"/>
      <c r="SU133" s="33"/>
      <c r="SV133" s="33"/>
      <c r="SW133" s="33"/>
      <c r="SX133" s="33"/>
      <c r="SY133" s="33"/>
      <c r="SZ133" s="33"/>
      <c r="TA133" s="33"/>
      <c r="TB133" s="33"/>
      <c r="TC133" s="33"/>
      <c r="TD133" s="33"/>
      <c r="TE133" s="33"/>
      <c r="TF133" s="33"/>
      <c r="TG133" s="33"/>
      <c r="TH133" s="33"/>
      <c r="TI133" s="33"/>
      <c r="TJ133" s="33"/>
      <c r="TK133" s="33"/>
      <c r="TL133" s="33"/>
      <c r="TM133" s="33"/>
      <c r="TN133" s="33"/>
      <c r="TO133" s="33"/>
      <c r="TP133" s="33"/>
      <c r="TQ133" s="33"/>
      <c r="TR133" s="33"/>
    </row>
    <row r="134" spans="1:538" s="20" customFormat="1" ht="18.75" customHeight="1" x14ac:dyDescent="0.25">
      <c r="A134" s="40" t="s">
        <v>190</v>
      </c>
      <c r="B134" s="41" t="str">
        <f>'дод 3'!A174</f>
        <v>7640</v>
      </c>
      <c r="C134" s="41" t="str">
        <f>'дод 3'!B174</f>
        <v>0470</v>
      </c>
      <c r="D134" s="21" t="s">
        <v>488</v>
      </c>
      <c r="E134" s="62">
        <v>229000</v>
      </c>
      <c r="F134" s="62"/>
      <c r="G134" s="62"/>
      <c r="H134" s="62">
        <v>221000</v>
      </c>
      <c r="I134" s="62"/>
      <c r="J134" s="62"/>
      <c r="K134" s="163">
        <f t="shared" si="57"/>
        <v>96.506550218340621</v>
      </c>
      <c r="L134" s="62">
        <f t="shared" si="84"/>
        <v>20783561</v>
      </c>
      <c r="M134" s="62">
        <v>20783561</v>
      </c>
      <c r="N134" s="62"/>
      <c r="O134" s="62"/>
      <c r="P134" s="62"/>
      <c r="Q134" s="62">
        <v>20783561</v>
      </c>
      <c r="R134" s="62">
        <f t="shared" si="60"/>
        <v>16050561.48</v>
      </c>
      <c r="S134" s="62">
        <v>16050561.48</v>
      </c>
      <c r="T134" s="62"/>
      <c r="U134" s="62"/>
      <c r="V134" s="62"/>
      <c r="W134" s="62">
        <v>16050561.48</v>
      </c>
      <c r="X134" s="163">
        <f t="shared" si="58"/>
        <v>77.227196436645301</v>
      </c>
      <c r="Y134" s="59">
        <f t="shared" si="59"/>
        <v>16271561.48</v>
      </c>
      <c r="Z134" s="21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  <c r="IW134" s="23"/>
      <c r="IX134" s="23"/>
      <c r="IY134" s="23"/>
      <c r="IZ134" s="23"/>
      <c r="JA134" s="23"/>
      <c r="JB134" s="23"/>
      <c r="JC134" s="23"/>
      <c r="JD134" s="23"/>
      <c r="JE134" s="23"/>
      <c r="JF134" s="23"/>
      <c r="JG134" s="23"/>
      <c r="JH134" s="23"/>
      <c r="JI134" s="23"/>
      <c r="JJ134" s="23"/>
      <c r="JK134" s="23"/>
      <c r="JL134" s="23"/>
      <c r="JM134" s="23"/>
      <c r="JN134" s="23"/>
      <c r="JO134" s="23"/>
      <c r="JP134" s="23"/>
      <c r="JQ134" s="23"/>
      <c r="JR134" s="23"/>
      <c r="JS134" s="23"/>
      <c r="JT134" s="23"/>
      <c r="JU134" s="23"/>
      <c r="JV134" s="23"/>
      <c r="JW134" s="23"/>
      <c r="JX134" s="23"/>
      <c r="JY134" s="23"/>
      <c r="JZ134" s="23"/>
      <c r="KA134" s="23"/>
      <c r="KB134" s="23"/>
      <c r="KC134" s="23"/>
      <c r="KD134" s="23"/>
      <c r="KE134" s="23"/>
      <c r="KF134" s="23"/>
      <c r="KG134" s="23"/>
      <c r="KH134" s="23"/>
      <c r="KI134" s="23"/>
      <c r="KJ134" s="23"/>
      <c r="KK134" s="23"/>
      <c r="KL134" s="23"/>
      <c r="KM134" s="23"/>
      <c r="KN134" s="23"/>
      <c r="KO134" s="23"/>
      <c r="KP134" s="23"/>
      <c r="KQ134" s="23"/>
      <c r="KR134" s="23"/>
      <c r="KS134" s="23"/>
      <c r="KT134" s="23"/>
      <c r="KU134" s="23"/>
      <c r="KV134" s="23"/>
      <c r="KW134" s="23"/>
      <c r="KX134" s="23"/>
      <c r="KY134" s="23"/>
      <c r="KZ134" s="23"/>
      <c r="LA134" s="23"/>
      <c r="LB134" s="23"/>
      <c r="LC134" s="23"/>
      <c r="LD134" s="23"/>
      <c r="LE134" s="23"/>
      <c r="LF134" s="23"/>
      <c r="LG134" s="23"/>
      <c r="LH134" s="23"/>
      <c r="LI134" s="23"/>
      <c r="LJ134" s="23"/>
      <c r="LK134" s="23"/>
      <c r="LL134" s="23"/>
      <c r="LM134" s="23"/>
      <c r="LN134" s="23"/>
      <c r="LO134" s="23"/>
      <c r="LP134" s="23"/>
      <c r="LQ134" s="23"/>
      <c r="LR134" s="23"/>
      <c r="LS134" s="23"/>
      <c r="LT134" s="23"/>
      <c r="LU134" s="23"/>
      <c r="LV134" s="23"/>
      <c r="LW134" s="23"/>
      <c r="LX134" s="23"/>
      <c r="LY134" s="23"/>
      <c r="LZ134" s="23"/>
      <c r="MA134" s="23"/>
      <c r="MB134" s="23"/>
      <c r="MC134" s="23"/>
      <c r="MD134" s="23"/>
      <c r="ME134" s="23"/>
      <c r="MF134" s="23"/>
      <c r="MG134" s="23"/>
      <c r="MH134" s="23"/>
      <c r="MI134" s="23"/>
      <c r="MJ134" s="23"/>
      <c r="MK134" s="23"/>
      <c r="ML134" s="23"/>
      <c r="MM134" s="23"/>
      <c r="MN134" s="23"/>
      <c r="MO134" s="23"/>
      <c r="MP134" s="23"/>
      <c r="MQ134" s="23"/>
      <c r="MR134" s="23"/>
      <c r="MS134" s="23"/>
      <c r="MT134" s="23"/>
      <c r="MU134" s="23"/>
      <c r="MV134" s="23"/>
      <c r="MW134" s="23"/>
      <c r="MX134" s="23"/>
      <c r="MY134" s="23"/>
      <c r="MZ134" s="23"/>
      <c r="NA134" s="23"/>
      <c r="NB134" s="23"/>
      <c r="NC134" s="23"/>
      <c r="ND134" s="23"/>
      <c r="NE134" s="23"/>
      <c r="NF134" s="23"/>
      <c r="NG134" s="23"/>
      <c r="NH134" s="23"/>
      <c r="NI134" s="23"/>
      <c r="NJ134" s="23"/>
      <c r="NK134" s="23"/>
      <c r="NL134" s="23"/>
      <c r="NM134" s="23"/>
      <c r="NN134" s="23"/>
      <c r="NO134" s="23"/>
      <c r="NP134" s="23"/>
      <c r="NQ134" s="23"/>
      <c r="NR134" s="23"/>
      <c r="NS134" s="23"/>
      <c r="NT134" s="23"/>
      <c r="NU134" s="23"/>
      <c r="NV134" s="23"/>
      <c r="NW134" s="23"/>
      <c r="NX134" s="23"/>
      <c r="NY134" s="23"/>
      <c r="NZ134" s="23"/>
      <c r="OA134" s="23"/>
      <c r="OB134" s="23"/>
      <c r="OC134" s="23"/>
      <c r="OD134" s="23"/>
      <c r="OE134" s="23"/>
      <c r="OF134" s="23"/>
      <c r="OG134" s="23"/>
      <c r="OH134" s="23"/>
      <c r="OI134" s="23"/>
      <c r="OJ134" s="23"/>
      <c r="OK134" s="23"/>
      <c r="OL134" s="23"/>
      <c r="OM134" s="23"/>
      <c r="ON134" s="23"/>
      <c r="OO134" s="23"/>
      <c r="OP134" s="23"/>
      <c r="OQ134" s="23"/>
      <c r="OR134" s="23"/>
      <c r="OS134" s="23"/>
      <c r="OT134" s="23"/>
      <c r="OU134" s="23"/>
      <c r="OV134" s="23"/>
      <c r="OW134" s="23"/>
      <c r="OX134" s="23"/>
      <c r="OY134" s="23"/>
      <c r="OZ134" s="23"/>
      <c r="PA134" s="23"/>
      <c r="PB134" s="23"/>
      <c r="PC134" s="23"/>
      <c r="PD134" s="23"/>
      <c r="PE134" s="23"/>
      <c r="PF134" s="23"/>
      <c r="PG134" s="23"/>
      <c r="PH134" s="23"/>
      <c r="PI134" s="23"/>
      <c r="PJ134" s="23"/>
      <c r="PK134" s="23"/>
      <c r="PL134" s="23"/>
      <c r="PM134" s="23"/>
      <c r="PN134" s="23"/>
      <c r="PO134" s="23"/>
      <c r="PP134" s="23"/>
      <c r="PQ134" s="23"/>
      <c r="PR134" s="23"/>
      <c r="PS134" s="23"/>
      <c r="PT134" s="23"/>
      <c r="PU134" s="23"/>
      <c r="PV134" s="23"/>
      <c r="PW134" s="23"/>
      <c r="PX134" s="23"/>
      <c r="PY134" s="23"/>
      <c r="PZ134" s="23"/>
      <c r="QA134" s="23"/>
      <c r="QB134" s="23"/>
      <c r="QC134" s="23"/>
      <c r="QD134" s="23"/>
      <c r="QE134" s="23"/>
      <c r="QF134" s="23"/>
      <c r="QG134" s="23"/>
      <c r="QH134" s="23"/>
      <c r="QI134" s="23"/>
      <c r="QJ134" s="23"/>
      <c r="QK134" s="23"/>
      <c r="QL134" s="23"/>
      <c r="QM134" s="23"/>
      <c r="QN134" s="23"/>
      <c r="QO134" s="23"/>
      <c r="QP134" s="23"/>
      <c r="QQ134" s="23"/>
      <c r="QR134" s="23"/>
      <c r="QS134" s="23"/>
      <c r="QT134" s="23"/>
      <c r="QU134" s="23"/>
      <c r="QV134" s="23"/>
      <c r="QW134" s="23"/>
      <c r="QX134" s="23"/>
      <c r="QY134" s="23"/>
      <c r="QZ134" s="23"/>
      <c r="RA134" s="23"/>
      <c r="RB134" s="23"/>
      <c r="RC134" s="23"/>
      <c r="RD134" s="23"/>
      <c r="RE134" s="23"/>
      <c r="RF134" s="23"/>
      <c r="RG134" s="23"/>
      <c r="RH134" s="23"/>
      <c r="RI134" s="23"/>
      <c r="RJ134" s="23"/>
      <c r="RK134" s="23"/>
      <c r="RL134" s="23"/>
      <c r="RM134" s="23"/>
      <c r="RN134" s="23"/>
      <c r="RO134" s="23"/>
      <c r="RP134" s="23"/>
      <c r="RQ134" s="23"/>
      <c r="RR134" s="23"/>
      <c r="RS134" s="23"/>
      <c r="RT134" s="23"/>
      <c r="RU134" s="23"/>
      <c r="RV134" s="23"/>
      <c r="RW134" s="23"/>
      <c r="RX134" s="23"/>
      <c r="RY134" s="23"/>
      <c r="RZ134" s="23"/>
      <c r="SA134" s="23"/>
      <c r="SB134" s="23"/>
      <c r="SC134" s="23"/>
      <c r="SD134" s="23"/>
      <c r="SE134" s="23"/>
      <c r="SF134" s="23"/>
      <c r="SG134" s="23"/>
      <c r="SH134" s="23"/>
      <c r="SI134" s="23"/>
      <c r="SJ134" s="23"/>
      <c r="SK134" s="23"/>
      <c r="SL134" s="23"/>
      <c r="SM134" s="23"/>
      <c r="SN134" s="23"/>
      <c r="SO134" s="23"/>
      <c r="SP134" s="23"/>
      <c r="SQ134" s="23"/>
      <c r="SR134" s="23"/>
      <c r="SS134" s="23"/>
      <c r="ST134" s="23"/>
      <c r="SU134" s="23"/>
      <c r="SV134" s="23"/>
      <c r="SW134" s="23"/>
      <c r="SX134" s="23"/>
      <c r="SY134" s="23"/>
      <c r="SZ134" s="23"/>
      <c r="TA134" s="23"/>
      <c r="TB134" s="23"/>
      <c r="TC134" s="23"/>
      <c r="TD134" s="23"/>
      <c r="TE134" s="23"/>
      <c r="TF134" s="23"/>
      <c r="TG134" s="23"/>
      <c r="TH134" s="23"/>
      <c r="TI134" s="23"/>
      <c r="TJ134" s="23"/>
      <c r="TK134" s="23"/>
      <c r="TL134" s="23"/>
      <c r="TM134" s="23"/>
      <c r="TN134" s="23"/>
      <c r="TO134" s="23"/>
      <c r="TP134" s="23"/>
      <c r="TQ134" s="23"/>
      <c r="TR134" s="23"/>
    </row>
    <row r="135" spans="1:538" s="24" customFormat="1" ht="17.25" customHeight="1" x14ac:dyDescent="0.25">
      <c r="A135" s="123"/>
      <c r="B135" s="124"/>
      <c r="C135" s="124"/>
      <c r="D135" s="126" t="s">
        <v>489</v>
      </c>
      <c r="E135" s="122">
        <v>0</v>
      </c>
      <c r="F135" s="122"/>
      <c r="G135" s="122"/>
      <c r="H135" s="122"/>
      <c r="I135" s="122"/>
      <c r="J135" s="122"/>
      <c r="K135" s="164"/>
      <c r="L135" s="122">
        <f t="shared" si="84"/>
        <v>14714700</v>
      </c>
      <c r="M135" s="122">
        <v>14714700</v>
      </c>
      <c r="N135" s="122"/>
      <c r="O135" s="122"/>
      <c r="P135" s="122"/>
      <c r="Q135" s="122">
        <v>14714700</v>
      </c>
      <c r="R135" s="122">
        <f t="shared" si="60"/>
        <v>10052629.880000001</v>
      </c>
      <c r="S135" s="122">
        <v>10052629.880000001</v>
      </c>
      <c r="T135" s="122"/>
      <c r="U135" s="122"/>
      <c r="V135" s="122"/>
      <c r="W135" s="122">
        <v>10052629.880000001</v>
      </c>
      <c r="X135" s="164">
        <f t="shared" si="58"/>
        <v>68.316920358553006</v>
      </c>
      <c r="Y135" s="61">
        <f t="shared" si="59"/>
        <v>10052629.880000001</v>
      </c>
      <c r="Z135" s="21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  <c r="OE135" s="33"/>
      <c r="OF135" s="33"/>
      <c r="OG135" s="33"/>
      <c r="OH135" s="33"/>
      <c r="OI135" s="33"/>
      <c r="OJ135" s="33"/>
      <c r="OK135" s="33"/>
      <c r="OL135" s="33"/>
      <c r="OM135" s="33"/>
      <c r="ON135" s="33"/>
      <c r="OO135" s="33"/>
      <c r="OP135" s="33"/>
      <c r="OQ135" s="33"/>
      <c r="OR135" s="33"/>
      <c r="OS135" s="33"/>
      <c r="OT135" s="33"/>
      <c r="OU135" s="33"/>
      <c r="OV135" s="33"/>
      <c r="OW135" s="33"/>
      <c r="OX135" s="33"/>
      <c r="OY135" s="33"/>
      <c r="OZ135" s="33"/>
      <c r="PA135" s="33"/>
      <c r="PB135" s="33"/>
      <c r="PC135" s="33"/>
      <c r="PD135" s="33"/>
      <c r="PE135" s="33"/>
      <c r="PF135" s="33"/>
      <c r="PG135" s="33"/>
      <c r="PH135" s="33"/>
      <c r="PI135" s="33"/>
      <c r="PJ135" s="33"/>
      <c r="PK135" s="33"/>
      <c r="PL135" s="33"/>
      <c r="PM135" s="33"/>
      <c r="PN135" s="33"/>
      <c r="PO135" s="33"/>
      <c r="PP135" s="33"/>
      <c r="PQ135" s="33"/>
      <c r="PR135" s="33"/>
      <c r="PS135" s="33"/>
      <c r="PT135" s="33"/>
      <c r="PU135" s="33"/>
      <c r="PV135" s="33"/>
      <c r="PW135" s="33"/>
      <c r="PX135" s="33"/>
      <c r="PY135" s="33"/>
      <c r="PZ135" s="33"/>
      <c r="QA135" s="33"/>
      <c r="QB135" s="33"/>
      <c r="QC135" s="33"/>
      <c r="QD135" s="33"/>
      <c r="QE135" s="33"/>
      <c r="QF135" s="33"/>
      <c r="QG135" s="33"/>
      <c r="QH135" s="33"/>
      <c r="QI135" s="33"/>
      <c r="QJ135" s="33"/>
      <c r="QK135" s="33"/>
      <c r="QL135" s="33"/>
      <c r="QM135" s="33"/>
      <c r="QN135" s="33"/>
      <c r="QO135" s="33"/>
      <c r="QP135" s="33"/>
      <c r="QQ135" s="33"/>
      <c r="QR135" s="33"/>
      <c r="QS135" s="33"/>
      <c r="QT135" s="33"/>
      <c r="QU135" s="33"/>
      <c r="QV135" s="33"/>
      <c r="QW135" s="33"/>
      <c r="QX135" s="33"/>
      <c r="QY135" s="33"/>
      <c r="QZ135" s="33"/>
      <c r="RA135" s="33"/>
      <c r="RB135" s="33"/>
      <c r="RC135" s="33"/>
      <c r="RD135" s="33"/>
      <c r="RE135" s="33"/>
      <c r="RF135" s="33"/>
      <c r="RG135" s="33"/>
      <c r="RH135" s="33"/>
      <c r="RI135" s="33"/>
      <c r="RJ135" s="33"/>
      <c r="RK135" s="33"/>
      <c r="RL135" s="33"/>
      <c r="RM135" s="33"/>
      <c r="RN135" s="33"/>
      <c r="RO135" s="33"/>
      <c r="RP135" s="33"/>
      <c r="RQ135" s="33"/>
      <c r="RR135" s="33"/>
      <c r="RS135" s="33"/>
      <c r="RT135" s="33"/>
      <c r="RU135" s="33"/>
      <c r="RV135" s="33"/>
      <c r="RW135" s="33"/>
      <c r="RX135" s="33"/>
      <c r="RY135" s="33"/>
      <c r="RZ135" s="33"/>
      <c r="SA135" s="33"/>
      <c r="SB135" s="33"/>
      <c r="SC135" s="33"/>
      <c r="SD135" s="33"/>
      <c r="SE135" s="33"/>
      <c r="SF135" s="33"/>
      <c r="SG135" s="33"/>
      <c r="SH135" s="33"/>
      <c r="SI135" s="33"/>
      <c r="SJ135" s="33"/>
      <c r="SK135" s="33"/>
      <c r="SL135" s="33"/>
      <c r="SM135" s="33"/>
      <c r="SN135" s="33"/>
      <c r="SO135" s="33"/>
      <c r="SP135" s="33"/>
      <c r="SQ135" s="33"/>
      <c r="SR135" s="33"/>
      <c r="SS135" s="33"/>
      <c r="ST135" s="33"/>
      <c r="SU135" s="33"/>
      <c r="SV135" s="33"/>
      <c r="SW135" s="33"/>
      <c r="SX135" s="33"/>
      <c r="SY135" s="33"/>
      <c r="SZ135" s="33"/>
      <c r="TA135" s="33"/>
      <c r="TB135" s="33"/>
      <c r="TC135" s="33"/>
      <c r="TD135" s="33"/>
      <c r="TE135" s="33"/>
      <c r="TF135" s="33"/>
      <c r="TG135" s="33"/>
      <c r="TH135" s="33"/>
      <c r="TI135" s="33"/>
      <c r="TJ135" s="33"/>
      <c r="TK135" s="33"/>
      <c r="TL135" s="33"/>
      <c r="TM135" s="33"/>
      <c r="TN135" s="33"/>
      <c r="TO135" s="33"/>
      <c r="TP135" s="33"/>
      <c r="TQ135" s="33"/>
      <c r="TR135" s="33"/>
    </row>
    <row r="136" spans="1:538" s="20" customFormat="1" ht="50.25" customHeight="1" x14ac:dyDescent="0.25">
      <c r="A136" s="40" t="s">
        <v>396</v>
      </c>
      <c r="B136" s="41">
        <v>7700</v>
      </c>
      <c r="C136" s="40" t="s">
        <v>100</v>
      </c>
      <c r="D136" s="21" t="s">
        <v>397</v>
      </c>
      <c r="E136" s="62">
        <v>0</v>
      </c>
      <c r="F136" s="62"/>
      <c r="G136" s="62"/>
      <c r="H136" s="62"/>
      <c r="I136" s="62"/>
      <c r="J136" s="62"/>
      <c r="K136" s="163"/>
      <c r="L136" s="62">
        <f t="shared" si="84"/>
        <v>885000</v>
      </c>
      <c r="M136" s="62"/>
      <c r="N136" s="62"/>
      <c r="O136" s="62"/>
      <c r="P136" s="62"/>
      <c r="Q136" s="62">
        <v>885000</v>
      </c>
      <c r="R136" s="62">
        <f t="shared" si="60"/>
        <v>482830.78</v>
      </c>
      <c r="S136" s="62"/>
      <c r="T136" s="62"/>
      <c r="U136" s="62"/>
      <c r="V136" s="62"/>
      <c r="W136" s="62">
        <v>482830.78</v>
      </c>
      <c r="X136" s="163">
        <f t="shared" si="58"/>
        <v>54.557150282485878</v>
      </c>
      <c r="Y136" s="59">
        <f t="shared" si="59"/>
        <v>482830.78</v>
      </c>
      <c r="Z136" s="21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  <c r="IV136" s="23"/>
      <c r="IW136" s="23"/>
      <c r="IX136" s="23"/>
      <c r="IY136" s="23"/>
      <c r="IZ136" s="23"/>
      <c r="JA136" s="23"/>
      <c r="JB136" s="23"/>
      <c r="JC136" s="23"/>
      <c r="JD136" s="23"/>
      <c r="JE136" s="23"/>
      <c r="JF136" s="23"/>
      <c r="JG136" s="23"/>
      <c r="JH136" s="23"/>
      <c r="JI136" s="23"/>
      <c r="JJ136" s="23"/>
      <c r="JK136" s="23"/>
      <c r="JL136" s="23"/>
      <c r="JM136" s="23"/>
      <c r="JN136" s="23"/>
      <c r="JO136" s="23"/>
      <c r="JP136" s="23"/>
      <c r="JQ136" s="23"/>
      <c r="JR136" s="23"/>
      <c r="JS136" s="23"/>
      <c r="JT136" s="23"/>
      <c r="JU136" s="23"/>
      <c r="JV136" s="23"/>
      <c r="JW136" s="23"/>
      <c r="JX136" s="23"/>
      <c r="JY136" s="23"/>
      <c r="JZ136" s="23"/>
      <c r="KA136" s="23"/>
      <c r="KB136" s="23"/>
      <c r="KC136" s="23"/>
      <c r="KD136" s="23"/>
      <c r="KE136" s="23"/>
      <c r="KF136" s="23"/>
      <c r="KG136" s="23"/>
      <c r="KH136" s="23"/>
      <c r="KI136" s="23"/>
      <c r="KJ136" s="23"/>
      <c r="KK136" s="23"/>
      <c r="KL136" s="23"/>
      <c r="KM136" s="23"/>
      <c r="KN136" s="23"/>
      <c r="KO136" s="23"/>
      <c r="KP136" s="23"/>
      <c r="KQ136" s="23"/>
      <c r="KR136" s="23"/>
      <c r="KS136" s="23"/>
      <c r="KT136" s="23"/>
      <c r="KU136" s="23"/>
      <c r="KV136" s="23"/>
      <c r="KW136" s="23"/>
      <c r="KX136" s="23"/>
      <c r="KY136" s="23"/>
      <c r="KZ136" s="23"/>
      <c r="LA136" s="23"/>
      <c r="LB136" s="23"/>
      <c r="LC136" s="23"/>
      <c r="LD136" s="23"/>
      <c r="LE136" s="23"/>
      <c r="LF136" s="23"/>
      <c r="LG136" s="23"/>
      <c r="LH136" s="23"/>
      <c r="LI136" s="23"/>
      <c r="LJ136" s="23"/>
      <c r="LK136" s="23"/>
      <c r="LL136" s="23"/>
      <c r="LM136" s="23"/>
      <c r="LN136" s="23"/>
      <c r="LO136" s="23"/>
      <c r="LP136" s="23"/>
      <c r="LQ136" s="23"/>
      <c r="LR136" s="23"/>
      <c r="LS136" s="23"/>
      <c r="LT136" s="23"/>
      <c r="LU136" s="23"/>
      <c r="LV136" s="23"/>
      <c r="LW136" s="23"/>
      <c r="LX136" s="23"/>
      <c r="LY136" s="23"/>
      <c r="LZ136" s="23"/>
      <c r="MA136" s="23"/>
      <c r="MB136" s="23"/>
      <c r="MC136" s="23"/>
      <c r="MD136" s="23"/>
      <c r="ME136" s="23"/>
      <c r="MF136" s="23"/>
      <c r="MG136" s="23"/>
      <c r="MH136" s="23"/>
      <c r="MI136" s="23"/>
      <c r="MJ136" s="23"/>
      <c r="MK136" s="23"/>
      <c r="ML136" s="23"/>
      <c r="MM136" s="23"/>
      <c r="MN136" s="23"/>
      <c r="MO136" s="23"/>
      <c r="MP136" s="23"/>
      <c r="MQ136" s="23"/>
      <c r="MR136" s="23"/>
      <c r="MS136" s="23"/>
      <c r="MT136" s="23"/>
      <c r="MU136" s="23"/>
      <c r="MV136" s="23"/>
      <c r="MW136" s="23"/>
      <c r="MX136" s="23"/>
      <c r="MY136" s="23"/>
      <c r="MZ136" s="23"/>
      <c r="NA136" s="23"/>
      <c r="NB136" s="23"/>
      <c r="NC136" s="23"/>
      <c r="ND136" s="23"/>
      <c r="NE136" s="23"/>
      <c r="NF136" s="23"/>
      <c r="NG136" s="23"/>
      <c r="NH136" s="23"/>
      <c r="NI136" s="23"/>
      <c r="NJ136" s="23"/>
      <c r="NK136" s="23"/>
      <c r="NL136" s="23"/>
      <c r="NM136" s="23"/>
      <c r="NN136" s="23"/>
      <c r="NO136" s="23"/>
      <c r="NP136" s="23"/>
      <c r="NQ136" s="23"/>
      <c r="NR136" s="23"/>
      <c r="NS136" s="23"/>
      <c r="NT136" s="23"/>
      <c r="NU136" s="23"/>
      <c r="NV136" s="23"/>
      <c r="NW136" s="23"/>
      <c r="NX136" s="23"/>
      <c r="NY136" s="23"/>
      <c r="NZ136" s="23"/>
      <c r="OA136" s="23"/>
      <c r="OB136" s="23"/>
      <c r="OC136" s="23"/>
      <c r="OD136" s="23"/>
      <c r="OE136" s="23"/>
      <c r="OF136" s="23"/>
      <c r="OG136" s="23"/>
      <c r="OH136" s="23"/>
      <c r="OI136" s="23"/>
      <c r="OJ136" s="23"/>
      <c r="OK136" s="23"/>
      <c r="OL136" s="23"/>
      <c r="OM136" s="23"/>
      <c r="ON136" s="23"/>
      <c r="OO136" s="23"/>
      <c r="OP136" s="23"/>
      <c r="OQ136" s="23"/>
      <c r="OR136" s="23"/>
      <c r="OS136" s="23"/>
      <c r="OT136" s="23"/>
      <c r="OU136" s="23"/>
      <c r="OV136" s="23"/>
      <c r="OW136" s="23"/>
      <c r="OX136" s="23"/>
      <c r="OY136" s="23"/>
      <c r="OZ136" s="23"/>
      <c r="PA136" s="23"/>
      <c r="PB136" s="23"/>
      <c r="PC136" s="23"/>
      <c r="PD136" s="23"/>
      <c r="PE136" s="23"/>
      <c r="PF136" s="23"/>
      <c r="PG136" s="23"/>
      <c r="PH136" s="23"/>
      <c r="PI136" s="23"/>
      <c r="PJ136" s="23"/>
      <c r="PK136" s="23"/>
      <c r="PL136" s="23"/>
      <c r="PM136" s="23"/>
      <c r="PN136" s="23"/>
      <c r="PO136" s="23"/>
      <c r="PP136" s="23"/>
      <c r="PQ136" s="23"/>
      <c r="PR136" s="23"/>
      <c r="PS136" s="23"/>
      <c r="PT136" s="23"/>
      <c r="PU136" s="23"/>
      <c r="PV136" s="23"/>
      <c r="PW136" s="23"/>
      <c r="PX136" s="23"/>
      <c r="PY136" s="23"/>
      <c r="PZ136" s="23"/>
      <c r="QA136" s="23"/>
      <c r="QB136" s="23"/>
      <c r="QC136" s="23"/>
      <c r="QD136" s="23"/>
      <c r="QE136" s="23"/>
      <c r="QF136" s="23"/>
      <c r="QG136" s="23"/>
      <c r="QH136" s="23"/>
      <c r="QI136" s="23"/>
      <c r="QJ136" s="23"/>
      <c r="QK136" s="23"/>
      <c r="QL136" s="23"/>
      <c r="QM136" s="23"/>
      <c r="QN136" s="23"/>
      <c r="QO136" s="23"/>
      <c r="QP136" s="23"/>
      <c r="QQ136" s="23"/>
      <c r="QR136" s="23"/>
      <c r="QS136" s="23"/>
      <c r="QT136" s="23"/>
      <c r="QU136" s="23"/>
      <c r="QV136" s="23"/>
      <c r="QW136" s="23"/>
      <c r="QX136" s="23"/>
      <c r="QY136" s="23"/>
      <c r="QZ136" s="23"/>
      <c r="RA136" s="23"/>
      <c r="RB136" s="23"/>
      <c r="RC136" s="23"/>
      <c r="RD136" s="23"/>
      <c r="RE136" s="23"/>
      <c r="RF136" s="23"/>
      <c r="RG136" s="23"/>
      <c r="RH136" s="23"/>
      <c r="RI136" s="23"/>
      <c r="RJ136" s="23"/>
      <c r="RK136" s="23"/>
      <c r="RL136" s="23"/>
      <c r="RM136" s="23"/>
      <c r="RN136" s="23"/>
      <c r="RO136" s="23"/>
      <c r="RP136" s="23"/>
      <c r="RQ136" s="23"/>
      <c r="RR136" s="23"/>
      <c r="RS136" s="23"/>
      <c r="RT136" s="23"/>
      <c r="RU136" s="23"/>
      <c r="RV136" s="23"/>
      <c r="RW136" s="23"/>
      <c r="RX136" s="23"/>
      <c r="RY136" s="23"/>
      <c r="RZ136" s="23"/>
      <c r="SA136" s="23"/>
      <c r="SB136" s="23"/>
      <c r="SC136" s="23"/>
      <c r="SD136" s="23"/>
      <c r="SE136" s="23"/>
      <c r="SF136" s="23"/>
      <c r="SG136" s="23"/>
      <c r="SH136" s="23"/>
      <c r="SI136" s="23"/>
      <c r="SJ136" s="23"/>
      <c r="SK136" s="23"/>
      <c r="SL136" s="23"/>
      <c r="SM136" s="23"/>
      <c r="SN136" s="23"/>
      <c r="SO136" s="23"/>
      <c r="SP136" s="23"/>
      <c r="SQ136" s="23"/>
      <c r="SR136" s="23"/>
      <c r="SS136" s="23"/>
      <c r="ST136" s="23"/>
      <c r="SU136" s="23"/>
      <c r="SV136" s="23"/>
      <c r="SW136" s="23"/>
      <c r="SX136" s="23"/>
      <c r="SY136" s="23"/>
      <c r="SZ136" s="23"/>
      <c r="TA136" s="23"/>
      <c r="TB136" s="23"/>
      <c r="TC136" s="23"/>
      <c r="TD136" s="23"/>
      <c r="TE136" s="23"/>
      <c r="TF136" s="23"/>
      <c r="TG136" s="23"/>
      <c r="TH136" s="23"/>
      <c r="TI136" s="23"/>
      <c r="TJ136" s="23"/>
      <c r="TK136" s="23"/>
      <c r="TL136" s="23"/>
      <c r="TM136" s="23"/>
      <c r="TN136" s="23"/>
      <c r="TO136" s="23"/>
      <c r="TP136" s="23"/>
      <c r="TQ136" s="23"/>
      <c r="TR136" s="23"/>
    </row>
    <row r="137" spans="1:538" s="20" customFormat="1" x14ac:dyDescent="0.25">
      <c r="A137" s="40" t="s">
        <v>508</v>
      </c>
      <c r="B137" s="41">
        <v>9770</v>
      </c>
      <c r="C137" s="40" t="s">
        <v>49</v>
      </c>
      <c r="D137" s="21" t="s">
        <v>509</v>
      </c>
      <c r="E137" s="62">
        <v>0</v>
      </c>
      <c r="F137" s="62"/>
      <c r="G137" s="62"/>
      <c r="H137" s="62"/>
      <c r="I137" s="62"/>
      <c r="J137" s="62"/>
      <c r="K137" s="163"/>
      <c r="L137" s="62">
        <f t="shared" si="84"/>
        <v>799700</v>
      </c>
      <c r="M137" s="62">
        <v>799700</v>
      </c>
      <c r="N137" s="62"/>
      <c r="O137" s="62"/>
      <c r="P137" s="62"/>
      <c r="Q137" s="62">
        <v>799700</v>
      </c>
      <c r="R137" s="62">
        <f t="shared" si="60"/>
        <v>0</v>
      </c>
      <c r="S137" s="62"/>
      <c r="T137" s="62"/>
      <c r="U137" s="62"/>
      <c r="V137" s="62"/>
      <c r="W137" s="62"/>
      <c r="X137" s="163">
        <f t="shared" si="58"/>
        <v>0</v>
      </c>
      <c r="Y137" s="59">
        <f t="shared" si="59"/>
        <v>0</v>
      </c>
      <c r="Z137" s="21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F137" s="23"/>
      <c r="KG137" s="23"/>
      <c r="KH137" s="23"/>
      <c r="KI137" s="23"/>
      <c r="KJ137" s="23"/>
      <c r="KK137" s="23"/>
      <c r="KL137" s="23"/>
      <c r="KM137" s="23"/>
      <c r="KN137" s="23"/>
      <c r="KO137" s="23"/>
      <c r="KP137" s="23"/>
      <c r="KQ137" s="23"/>
      <c r="KR137" s="23"/>
      <c r="KS137" s="23"/>
      <c r="KT137" s="23"/>
      <c r="KU137" s="23"/>
      <c r="KV137" s="23"/>
      <c r="KW137" s="23"/>
      <c r="KX137" s="23"/>
      <c r="KY137" s="23"/>
      <c r="KZ137" s="23"/>
      <c r="LA137" s="23"/>
      <c r="LB137" s="23"/>
      <c r="LC137" s="23"/>
      <c r="LD137" s="23"/>
      <c r="LE137" s="23"/>
      <c r="LF137" s="23"/>
      <c r="LG137" s="23"/>
      <c r="LH137" s="23"/>
      <c r="LI137" s="23"/>
      <c r="LJ137" s="23"/>
      <c r="LK137" s="23"/>
      <c r="LL137" s="23"/>
      <c r="LM137" s="23"/>
      <c r="LN137" s="23"/>
      <c r="LO137" s="23"/>
      <c r="LP137" s="23"/>
      <c r="LQ137" s="23"/>
      <c r="LR137" s="23"/>
      <c r="LS137" s="23"/>
      <c r="LT137" s="23"/>
      <c r="LU137" s="23"/>
      <c r="LV137" s="23"/>
      <c r="LW137" s="23"/>
      <c r="LX137" s="23"/>
      <c r="LY137" s="23"/>
      <c r="LZ137" s="23"/>
      <c r="MA137" s="23"/>
      <c r="MB137" s="23"/>
      <c r="MC137" s="23"/>
      <c r="MD137" s="23"/>
      <c r="ME137" s="23"/>
      <c r="MF137" s="23"/>
      <c r="MG137" s="23"/>
      <c r="MH137" s="23"/>
      <c r="MI137" s="23"/>
      <c r="MJ137" s="23"/>
      <c r="MK137" s="23"/>
      <c r="ML137" s="23"/>
      <c r="MM137" s="23"/>
      <c r="MN137" s="23"/>
      <c r="MO137" s="23"/>
      <c r="MP137" s="23"/>
      <c r="MQ137" s="23"/>
      <c r="MR137" s="23"/>
      <c r="MS137" s="23"/>
      <c r="MT137" s="23"/>
      <c r="MU137" s="23"/>
      <c r="MV137" s="23"/>
      <c r="MW137" s="23"/>
      <c r="MX137" s="23"/>
      <c r="MY137" s="23"/>
      <c r="MZ137" s="23"/>
      <c r="NA137" s="23"/>
      <c r="NB137" s="23"/>
      <c r="NC137" s="23"/>
      <c r="ND137" s="23"/>
      <c r="NE137" s="23"/>
      <c r="NF137" s="23"/>
      <c r="NG137" s="23"/>
      <c r="NH137" s="23"/>
      <c r="NI137" s="23"/>
      <c r="NJ137" s="23"/>
      <c r="NK137" s="23"/>
      <c r="NL137" s="23"/>
      <c r="NM137" s="23"/>
      <c r="NN137" s="23"/>
      <c r="NO137" s="23"/>
      <c r="NP137" s="23"/>
      <c r="NQ137" s="23"/>
      <c r="NR137" s="23"/>
      <c r="NS137" s="23"/>
      <c r="NT137" s="23"/>
      <c r="NU137" s="23"/>
      <c r="NV137" s="23"/>
      <c r="NW137" s="23"/>
      <c r="NX137" s="23"/>
      <c r="NY137" s="23"/>
      <c r="NZ137" s="23"/>
      <c r="OA137" s="23"/>
      <c r="OB137" s="23"/>
      <c r="OC137" s="23"/>
      <c r="OD137" s="23"/>
      <c r="OE137" s="23"/>
      <c r="OF137" s="23"/>
      <c r="OG137" s="23"/>
      <c r="OH137" s="23"/>
      <c r="OI137" s="23"/>
      <c r="OJ137" s="23"/>
      <c r="OK137" s="23"/>
      <c r="OL137" s="23"/>
      <c r="OM137" s="23"/>
      <c r="ON137" s="23"/>
      <c r="OO137" s="23"/>
      <c r="OP137" s="23"/>
      <c r="OQ137" s="23"/>
      <c r="OR137" s="23"/>
      <c r="OS137" s="23"/>
      <c r="OT137" s="23"/>
      <c r="OU137" s="23"/>
      <c r="OV137" s="23"/>
      <c r="OW137" s="23"/>
      <c r="OX137" s="23"/>
      <c r="OY137" s="23"/>
      <c r="OZ137" s="23"/>
      <c r="PA137" s="23"/>
      <c r="PB137" s="23"/>
      <c r="PC137" s="23"/>
      <c r="PD137" s="23"/>
      <c r="PE137" s="23"/>
      <c r="PF137" s="23"/>
      <c r="PG137" s="23"/>
      <c r="PH137" s="23"/>
      <c r="PI137" s="23"/>
      <c r="PJ137" s="23"/>
      <c r="PK137" s="23"/>
      <c r="PL137" s="23"/>
      <c r="PM137" s="23"/>
      <c r="PN137" s="23"/>
      <c r="PO137" s="23"/>
      <c r="PP137" s="23"/>
      <c r="PQ137" s="23"/>
      <c r="PR137" s="23"/>
      <c r="PS137" s="23"/>
      <c r="PT137" s="23"/>
      <c r="PU137" s="23"/>
      <c r="PV137" s="23"/>
      <c r="PW137" s="23"/>
      <c r="PX137" s="23"/>
      <c r="PY137" s="23"/>
      <c r="PZ137" s="23"/>
      <c r="QA137" s="23"/>
      <c r="QB137" s="23"/>
      <c r="QC137" s="23"/>
      <c r="QD137" s="23"/>
      <c r="QE137" s="23"/>
      <c r="QF137" s="23"/>
      <c r="QG137" s="23"/>
      <c r="QH137" s="23"/>
      <c r="QI137" s="23"/>
      <c r="QJ137" s="23"/>
      <c r="QK137" s="23"/>
      <c r="QL137" s="23"/>
      <c r="QM137" s="23"/>
      <c r="QN137" s="23"/>
      <c r="QO137" s="23"/>
      <c r="QP137" s="23"/>
      <c r="QQ137" s="23"/>
      <c r="QR137" s="23"/>
      <c r="QS137" s="23"/>
      <c r="QT137" s="23"/>
      <c r="QU137" s="23"/>
      <c r="QV137" s="23"/>
      <c r="QW137" s="23"/>
      <c r="QX137" s="23"/>
      <c r="QY137" s="23"/>
      <c r="QZ137" s="23"/>
      <c r="RA137" s="23"/>
      <c r="RB137" s="23"/>
      <c r="RC137" s="23"/>
      <c r="RD137" s="23"/>
      <c r="RE137" s="23"/>
      <c r="RF137" s="23"/>
      <c r="RG137" s="23"/>
      <c r="RH137" s="23"/>
      <c r="RI137" s="23"/>
      <c r="RJ137" s="23"/>
      <c r="RK137" s="23"/>
      <c r="RL137" s="23"/>
      <c r="RM137" s="23"/>
      <c r="RN137" s="23"/>
      <c r="RO137" s="23"/>
      <c r="RP137" s="23"/>
      <c r="RQ137" s="23"/>
      <c r="RR137" s="23"/>
      <c r="RS137" s="23"/>
      <c r="RT137" s="23"/>
      <c r="RU137" s="23"/>
      <c r="RV137" s="23"/>
      <c r="RW137" s="23"/>
      <c r="RX137" s="23"/>
      <c r="RY137" s="23"/>
      <c r="RZ137" s="23"/>
      <c r="SA137" s="23"/>
      <c r="SB137" s="23"/>
      <c r="SC137" s="23"/>
      <c r="SD137" s="23"/>
      <c r="SE137" s="23"/>
      <c r="SF137" s="23"/>
      <c r="SG137" s="23"/>
      <c r="SH137" s="23"/>
      <c r="SI137" s="23"/>
      <c r="SJ137" s="23"/>
      <c r="SK137" s="23"/>
      <c r="SL137" s="23"/>
      <c r="SM137" s="23"/>
      <c r="SN137" s="23"/>
      <c r="SO137" s="23"/>
      <c r="SP137" s="23"/>
      <c r="SQ137" s="23"/>
      <c r="SR137" s="23"/>
      <c r="SS137" s="23"/>
      <c r="ST137" s="23"/>
      <c r="SU137" s="23"/>
      <c r="SV137" s="23"/>
      <c r="SW137" s="23"/>
      <c r="SX137" s="23"/>
      <c r="SY137" s="23"/>
      <c r="SZ137" s="23"/>
      <c r="TA137" s="23"/>
      <c r="TB137" s="23"/>
      <c r="TC137" s="23"/>
      <c r="TD137" s="23"/>
      <c r="TE137" s="23"/>
      <c r="TF137" s="23"/>
      <c r="TG137" s="23"/>
      <c r="TH137" s="23"/>
      <c r="TI137" s="23"/>
      <c r="TJ137" s="23"/>
      <c r="TK137" s="23"/>
      <c r="TL137" s="23"/>
      <c r="TM137" s="23"/>
      <c r="TN137" s="23"/>
      <c r="TO137" s="23"/>
      <c r="TP137" s="23"/>
      <c r="TQ137" s="23"/>
      <c r="TR137" s="23"/>
    </row>
    <row r="138" spans="1:538" s="28" customFormat="1" ht="36" customHeight="1" x14ac:dyDescent="0.2">
      <c r="A138" s="157" t="s">
        <v>195</v>
      </c>
      <c r="B138" s="65"/>
      <c r="C138" s="65"/>
      <c r="D138" s="27" t="s">
        <v>42</v>
      </c>
      <c r="E138" s="59">
        <f>E139</f>
        <v>160797674.40000001</v>
      </c>
      <c r="F138" s="59">
        <f t="shared" ref="F138:L138" si="85">F139</f>
        <v>55255725</v>
      </c>
      <c r="G138" s="59">
        <f t="shared" si="85"/>
        <v>1564490</v>
      </c>
      <c r="H138" s="59">
        <f t="shared" si="85"/>
        <v>148493187.78</v>
      </c>
      <c r="I138" s="59">
        <f t="shared" si="85"/>
        <v>55099765.659999996</v>
      </c>
      <c r="J138" s="59">
        <f t="shared" si="85"/>
        <v>1101429.44</v>
      </c>
      <c r="K138" s="160">
        <f t="shared" si="57"/>
        <v>92.34784541137617</v>
      </c>
      <c r="L138" s="59">
        <f t="shared" si="85"/>
        <v>5002663.03</v>
      </c>
      <c r="M138" s="59">
        <f t="shared" ref="M138" si="86">M139</f>
        <v>4894563.03</v>
      </c>
      <c r="N138" s="59">
        <f t="shared" ref="N138" si="87">N139</f>
        <v>108100</v>
      </c>
      <c r="O138" s="59">
        <f t="shared" ref="O138" si="88">O139</f>
        <v>85100</v>
      </c>
      <c r="P138" s="59">
        <f t="shared" ref="P138" si="89">P139</f>
        <v>0</v>
      </c>
      <c r="Q138" s="59">
        <f t="shared" ref="Q138:W138" si="90">Q139</f>
        <v>4894563.03</v>
      </c>
      <c r="R138" s="59">
        <f t="shared" si="90"/>
        <v>5363592.54</v>
      </c>
      <c r="S138" s="59">
        <f t="shared" si="90"/>
        <v>4836944.4300000006</v>
      </c>
      <c r="T138" s="59">
        <f t="shared" si="90"/>
        <v>445151.25999999995</v>
      </c>
      <c r="U138" s="59">
        <f t="shared" si="90"/>
        <v>69476.23</v>
      </c>
      <c r="V138" s="59">
        <f t="shared" si="90"/>
        <v>0</v>
      </c>
      <c r="W138" s="59">
        <f t="shared" si="90"/>
        <v>4918441.28</v>
      </c>
      <c r="X138" s="160">
        <f t="shared" si="58"/>
        <v>107.21474758214926</v>
      </c>
      <c r="Y138" s="59">
        <f t="shared" si="59"/>
        <v>153856780.31999999</v>
      </c>
      <c r="Z138" s="213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  <c r="IB138" s="35"/>
      <c r="IC138" s="35"/>
      <c r="ID138" s="35"/>
      <c r="IE138" s="35"/>
      <c r="IF138" s="35"/>
      <c r="IG138" s="35"/>
      <c r="IH138" s="35"/>
      <c r="II138" s="35"/>
      <c r="IJ138" s="35"/>
      <c r="IK138" s="35"/>
      <c r="IL138" s="35"/>
      <c r="IM138" s="35"/>
      <c r="IN138" s="35"/>
      <c r="IO138" s="35"/>
      <c r="IP138" s="35"/>
      <c r="IQ138" s="35"/>
      <c r="IR138" s="35"/>
      <c r="IS138" s="35"/>
      <c r="IT138" s="35"/>
      <c r="IU138" s="35"/>
      <c r="IV138" s="35"/>
      <c r="IW138" s="35"/>
      <c r="IX138" s="35"/>
      <c r="IY138" s="35"/>
      <c r="IZ138" s="35"/>
      <c r="JA138" s="35"/>
      <c r="JB138" s="35"/>
      <c r="JC138" s="35"/>
      <c r="JD138" s="35"/>
      <c r="JE138" s="35"/>
      <c r="JF138" s="35"/>
      <c r="JG138" s="35"/>
      <c r="JH138" s="35"/>
      <c r="JI138" s="35"/>
      <c r="JJ138" s="35"/>
      <c r="JK138" s="35"/>
      <c r="JL138" s="35"/>
      <c r="JM138" s="35"/>
      <c r="JN138" s="35"/>
      <c r="JO138" s="35"/>
      <c r="JP138" s="35"/>
      <c r="JQ138" s="35"/>
      <c r="JR138" s="35"/>
      <c r="JS138" s="35"/>
      <c r="JT138" s="35"/>
      <c r="JU138" s="35"/>
      <c r="JV138" s="35"/>
      <c r="JW138" s="35"/>
      <c r="JX138" s="35"/>
      <c r="JY138" s="35"/>
      <c r="JZ138" s="35"/>
      <c r="KA138" s="35"/>
      <c r="KB138" s="35"/>
      <c r="KC138" s="35"/>
      <c r="KD138" s="35"/>
      <c r="KE138" s="35"/>
      <c r="KF138" s="35"/>
      <c r="KG138" s="35"/>
      <c r="KH138" s="35"/>
      <c r="KI138" s="35"/>
      <c r="KJ138" s="35"/>
      <c r="KK138" s="35"/>
      <c r="KL138" s="35"/>
      <c r="KM138" s="35"/>
      <c r="KN138" s="35"/>
      <c r="KO138" s="35"/>
      <c r="KP138" s="35"/>
      <c r="KQ138" s="35"/>
      <c r="KR138" s="35"/>
      <c r="KS138" s="35"/>
      <c r="KT138" s="35"/>
      <c r="KU138" s="35"/>
      <c r="KV138" s="35"/>
      <c r="KW138" s="35"/>
      <c r="KX138" s="35"/>
      <c r="KY138" s="35"/>
      <c r="KZ138" s="35"/>
      <c r="LA138" s="35"/>
      <c r="LB138" s="35"/>
      <c r="LC138" s="35"/>
      <c r="LD138" s="35"/>
      <c r="LE138" s="35"/>
      <c r="LF138" s="35"/>
      <c r="LG138" s="35"/>
      <c r="LH138" s="35"/>
      <c r="LI138" s="35"/>
      <c r="LJ138" s="35"/>
      <c r="LK138" s="35"/>
      <c r="LL138" s="35"/>
      <c r="LM138" s="35"/>
      <c r="LN138" s="35"/>
      <c r="LO138" s="35"/>
      <c r="LP138" s="35"/>
      <c r="LQ138" s="35"/>
      <c r="LR138" s="35"/>
      <c r="LS138" s="35"/>
      <c r="LT138" s="35"/>
      <c r="LU138" s="35"/>
      <c r="LV138" s="35"/>
      <c r="LW138" s="35"/>
      <c r="LX138" s="35"/>
      <c r="LY138" s="35"/>
      <c r="LZ138" s="35"/>
      <c r="MA138" s="35"/>
      <c r="MB138" s="35"/>
      <c r="MC138" s="35"/>
      <c r="MD138" s="35"/>
      <c r="ME138" s="35"/>
      <c r="MF138" s="35"/>
      <c r="MG138" s="35"/>
      <c r="MH138" s="35"/>
      <c r="MI138" s="35"/>
      <c r="MJ138" s="35"/>
      <c r="MK138" s="35"/>
      <c r="ML138" s="35"/>
      <c r="MM138" s="35"/>
      <c r="MN138" s="35"/>
      <c r="MO138" s="35"/>
      <c r="MP138" s="35"/>
      <c r="MQ138" s="35"/>
      <c r="MR138" s="35"/>
      <c r="MS138" s="35"/>
      <c r="MT138" s="35"/>
      <c r="MU138" s="35"/>
      <c r="MV138" s="35"/>
      <c r="MW138" s="35"/>
      <c r="MX138" s="35"/>
      <c r="MY138" s="35"/>
      <c r="MZ138" s="35"/>
      <c r="NA138" s="35"/>
      <c r="NB138" s="35"/>
      <c r="NC138" s="35"/>
      <c r="ND138" s="35"/>
      <c r="NE138" s="35"/>
      <c r="NF138" s="35"/>
      <c r="NG138" s="35"/>
      <c r="NH138" s="35"/>
      <c r="NI138" s="35"/>
      <c r="NJ138" s="35"/>
      <c r="NK138" s="35"/>
      <c r="NL138" s="35"/>
      <c r="NM138" s="35"/>
      <c r="NN138" s="35"/>
      <c r="NO138" s="35"/>
      <c r="NP138" s="35"/>
      <c r="NQ138" s="35"/>
      <c r="NR138" s="35"/>
      <c r="NS138" s="35"/>
      <c r="NT138" s="35"/>
      <c r="NU138" s="35"/>
      <c r="NV138" s="35"/>
      <c r="NW138" s="35"/>
      <c r="NX138" s="35"/>
      <c r="NY138" s="35"/>
      <c r="NZ138" s="35"/>
      <c r="OA138" s="35"/>
      <c r="OB138" s="35"/>
      <c r="OC138" s="35"/>
      <c r="OD138" s="35"/>
      <c r="OE138" s="35"/>
      <c r="OF138" s="35"/>
      <c r="OG138" s="35"/>
      <c r="OH138" s="35"/>
      <c r="OI138" s="35"/>
      <c r="OJ138" s="35"/>
      <c r="OK138" s="35"/>
      <c r="OL138" s="35"/>
      <c r="OM138" s="35"/>
      <c r="ON138" s="35"/>
      <c r="OO138" s="35"/>
      <c r="OP138" s="35"/>
      <c r="OQ138" s="35"/>
      <c r="OR138" s="35"/>
      <c r="OS138" s="35"/>
      <c r="OT138" s="35"/>
      <c r="OU138" s="35"/>
      <c r="OV138" s="35"/>
      <c r="OW138" s="35"/>
      <c r="OX138" s="35"/>
      <c r="OY138" s="35"/>
      <c r="OZ138" s="35"/>
      <c r="PA138" s="35"/>
      <c r="PB138" s="35"/>
      <c r="PC138" s="35"/>
      <c r="PD138" s="35"/>
      <c r="PE138" s="35"/>
      <c r="PF138" s="35"/>
      <c r="PG138" s="35"/>
      <c r="PH138" s="35"/>
      <c r="PI138" s="35"/>
      <c r="PJ138" s="35"/>
      <c r="PK138" s="35"/>
      <c r="PL138" s="35"/>
      <c r="PM138" s="35"/>
      <c r="PN138" s="35"/>
      <c r="PO138" s="35"/>
      <c r="PP138" s="35"/>
      <c r="PQ138" s="35"/>
      <c r="PR138" s="35"/>
      <c r="PS138" s="35"/>
      <c r="PT138" s="35"/>
      <c r="PU138" s="35"/>
      <c r="PV138" s="35"/>
      <c r="PW138" s="35"/>
      <c r="PX138" s="35"/>
      <c r="PY138" s="35"/>
      <c r="PZ138" s="35"/>
      <c r="QA138" s="35"/>
      <c r="QB138" s="35"/>
      <c r="QC138" s="35"/>
      <c r="QD138" s="35"/>
      <c r="QE138" s="35"/>
      <c r="QF138" s="35"/>
      <c r="QG138" s="35"/>
      <c r="QH138" s="35"/>
      <c r="QI138" s="35"/>
      <c r="QJ138" s="35"/>
      <c r="QK138" s="35"/>
      <c r="QL138" s="35"/>
      <c r="QM138" s="35"/>
      <c r="QN138" s="35"/>
      <c r="QO138" s="35"/>
      <c r="QP138" s="35"/>
      <c r="QQ138" s="35"/>
      <c r="QR138" s="35"/>
      <c r="QS138" s="35"/>
      <c r="QT138" s="35"/>
      <c r="QU138" s="35"/>
      <c r="QV138" s="35"/>
      <c r="QW138" s="35"/>
      <c r="QX138" s="35"/>
      <c r="QY138" s="35"/>
      <c r="QZ138" s="35"/>
      <c r="RA138" s="35"/>
      <c r="RB138" s="35"/>
      <c r="RC138" s="35"/>
      <c r="RD138" s="35"/>
      <c r="RE138" s="35"/>
      <c r="RF138" s="35"/>
      <c r="RG138" s="35"/>
      <c r="RH138" s="35"/>
      <c r="RI138" s="35"/>
      <c r="RJ138" s="35"/>
      <c r="RK138" s="35"/>
      <c r="RL138" s="35"/>
      <c r="RM138" s="35"/>
      <c r="RN138" s="35"/>
      <c r="RO138" s="35"/>
      <c r="RP138" s="35"/>
      <c r="RQ138" s="35"/>
      <c r="RR138" s="35"/>
      <c r="RS138" s="35"/>
      <c r="RT138" s="35"/>
      <c r="RU138" s="35"/>
      <c r="RV138" s="35"/>
      <c r="RW138" s="35"/>
      <c r="RX138" s="35"/>
      <c r="RY138" s="35"/>
      <c r="RZ138" s="35"/>
      <c r="SA138" s="35"/>
      <c r="SB138" s="35"/>
      <c r="SC138" s="35"/>
      <c r="SD138" s="35"/>
      <c r="SE138" s="35"/>
      <c r="SF138" s="35"/>
      <c r="SG138" s="35"/>
      <c r="SH138" s="35"/>
      <c r="SI138" s="35"/>
      <c r="SJ138" s="35"/>
      <c r="SK138" s="35"/>
      <c r="SL138" s="35"/>
      <c r="SM138" s="35"/>
      <c r="SN138" s="35"/>
      <c r="SO138" s="35"/>
      <c r="SP138" s="35"/>
      <c r="SQ138" s="35"/>
      <c r="SR138" s="35"/>
      <c r="SS138" s="35"/>
      <c r="ST138" s="35"/>
      <c r="SU138" s="35"/>
      <c r="SV138" s="35"/>
      <c r="SW138" s="35"/>
      <c r="SX138" s="35"/>
      <c r="SY138" s="35"/>
      <c r="SZ138" s="35"/>
      <c r="TA138" s="35"/>
      <c r="TB138" s="35"/>
      <c r="TC138" s="35"/>
      <c r="TD138" s="35"/>
      <c r="TE138" s="35"/>
      <c r="TF138" s="35"/>
      <c r="TG138" s="35"/>
      <c r="TH138" s="35"/>
      <c r="TI138" s="35"/>
      <c r="TJ138" s="35"/>
      <c r="TK138" s="35"/>
      <c r="TL138" s="35"/>
      <c r="TM138" s="35"/>
      <c r="TN138" s="35"/>
      <c r="TO138" s="35"/>
      <c r="TP138" s="35"/>
      <c r="TQ138" s="35"/>
      <c r="TR138" s="35"/>
    </row>
    <row r="139" spans="1:538" s="37" customFormat="1" ht="32.25" customHeight="1" x14ac:dyDescent="0.25">
      <c r="A139" s="67" t="s">
        <v>196</v>
      </c>
      <c r="B139" s="66"/>
      <c r="C139" s="66"/>
      <c r="D139" s="30" t="s">
        <v>440</v>
      </c>
      <c r="E139" s="61">
        <f>E143+E144+E145+E146+E148+E149+E150+E152+E154+E155+E156+E158+E160+E161+E162+E163+E164+E165+E167+E169+E170+E172+E173</f>
        <v>160797674.40000001</v>
      </c>
      <c r="F139" s="61">
        <f t="shared" ref="F139:Q139" si="91">F143+F144+F145+F146+F148+F149+F150+F152+F154+F155+F156+F158+F160+F161+F162+F163+F164+F165+F167+F169+F170+F172+F173</f>
        <v>55255725</v>
      </c>
      <c r="G139" s="61">
        <f t="shared" si="91"/>
        <v>1564490</v>
      </c>
      <c r="H139" s="61">
        <f t="shared" ref="H139:J139" si="92">H143+H144+H145+H146+H148+H149+H150+H152+H154+H155+H156+H158+H160+H161+H162+H163+H164+H165+H167+H169+H170+H172+H173</f>
        <v>148493187.78</v>
      </c>
      <c r="I139" s="61">
        <f t="shared" si="92"/>
        <v>55099765.659999996</v>
      </c>
      <c r="J139" s="61">
        <f t="shared" si="92"/>
        <v>1101429.44</v>
      </c>
      <c r="K139" s="162">
        <f t="shared" si="57"/>
        <v>92.34784541137617</v>
      </c>
      <c r="L139" s="61">
        <f t="shared" si="91"/>
        <v>5002663.03</v>
      </c>
      <c r="M139" s="61">
        <f t="shared" si="91"/>
        <v>4894563.03</v>
      </c>
      <c r="N139" s="61">
        <f t="shared" si="91"/>
        <v>108100</v>
      </c>
      <c r="O139" s="61">
        <f t="shared" si="91"/>
        <v>85100</v>
      </c>
      <c r="P139" s="61">
        <f t="shared" si="91"/>
        <v>0</v>
      </c>
      <c r="Q139" s="61">
        <f t="shared" si="91"/>
        <v>4894563.03</v>
      </c>
      <c r="R139" s="61">
        <f t="shared" ref="R139:W139" si="93">R143+R144+R145+R146+R148+R149+R150+R152+R154+R155+R156+R158+R160+R161+R162+R163+R164+R165+R167+R169+R170+R172+R173</f>
        <v>5363592.54</v>
      </c>
      <c r="S139" s="61">
        <f t="shared" si="93"/>
        <v>4836944.4300000006</v>
      </c>
      <c r="T139" s="61">
        <f t="shared" si="93"/>
        <v>445151.25999999995</v>
      </c>
      <c r="U139" s="61">
        <f t="shared" si="93"/>
        <v>69476.23</v>
      </c>
      <c r="V139" s="61">
        <f t="shared" si="93"/>
        <v>0</v>
      </c>
      <c r="W139" s="61">
        <f t="shared" si="93"/>
        <v>4918441.28</v>
      </c>
      <c r="X139" s="162">
        <f t="shared" si="58"/>
        <v>107.21474758214926</v>
      </c>
      <c r="Y139" s="61">
        <f t="shared" si="59"/>
        <v>153856780.31999999</v>
      </c>
      <c r="Z139" s="213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6"/>
      <c r="IB139" s="36"/>
      <c r="IC139" s="36"/>
      <c r="ID139" s="36"/>
      <c r="IE139" s="36"/>
      <c r="IF139" s="36"/>
      <c r="IG139" s="36"/>
      <c r="IH139" s="36"/>
      <c r="II139" s="36"/>
      <c r="IJ139" s="36"/>
      <c r="IK139" s="36"/>
      <c r="IL139" s="36"/>
      <c r="IM139" s="36"/>
      <c r="IN139" s="36"/>
      <c r="IO139" s="36"/>
      <c r="IP139" s="36"/>
      <c r="IQ139" s="36"/>
      <c r="IR139" s="36"/>
      <c r="IS139" s="36"/>
      <c r="IT139" s="36"/>
      <c r="IU139" s="36"/>
      <c r="IV139" s="36"/>
      <c r="IW139" s="36"/>
      <c r="IX139" s="36"/>
      <c r="IY139" s="36"/>
      <c r="IZ139" s="36"/>
      <c r="JA139" s="36"/>
      <c r="JB139" s="36"/>
      <c r="JC139" s="36"/>
      <c r="JD139" s="36"/>
      <c r="JE139" s="36"/>
      <c r="JF139" s="36"/>
      <c r="JG139" s="36"/>
      <c r="JH139" s="36"/>
      <c r="JI139" s="36"/>
      <c r="JJ139" s="36"/>
      <c r="JK139" s="36"/>
      <c r="JL139" s="36"/>
      <c r="JM139" s="36"/>
      <c r="JN139" s="36"/>
      <c r="JO139" s="36"/>
      <c r="JP139" s="36"/>
      <c r="JQ139" s="36"/>
      <c r="JR139" s="36"/>
      <c r="JS139" s="36"/>
      <c r="JT139" s="36"/>
      <c r="JU139" s="36"/>
      <c r="JV139" s="36"/>
      <c r="JW139" s="36"/>
      <c r="JX139" s="36"/>
      <c r="JY139" s="36"/>
      <c r="JZ139" s="36"/>
      <c r="KA139" s="36"/>
      <c r="KB139" s="36"/>
      <c r="KC139" s="36"/>
      <c r="KD139" s="36"/>
      <c r="KE139" s="36"/>
      <c r="KF139" s="36"/>
      <c r="KG139" s="36"/>
      <c r="KH139" s="36"/>
      <c r="KI139" s="36"/>
      <c r="KJ139" s="36"/>
      <c r="KK139" s="36"/>
      <c r="KL139" s="36"/>
      <c r="KM139" s="36"/>
      <c r="KN139" s="36"/>
      <c r="KO139" s="36"/>
      <c r="KP139" s="36"/>
      <c r="KQ139" s="36"/>
      <c r="KR139" s="36"/>
      <c r="KS139" s="36"/>
      <c r="KT139" s="36"/>
      <c r="KU139" s="36"/>
      <c r="KV139" s="36"/>
      <c r="KW139" s="36"/>
      <c r="KX139" s="36"/>
      <c r="KY139" s="36"/>
      <c r="KZ139" s="36"/>
      <c r="LA139" s="36"/>
      <c r="LB139" s="36"/>
      <c r="LC139" s="36"/>
      <c r="LD139" s="36"/>
      <c r="LE139" s="36"/>
      <c r="LF139" s="36"/>
      <c r="LG139" s="36"/>
      <c r="LH139" s="36"/>
      <c r="LI139" s="36"/>
      <c r="LJ139" s="36"/>
      <c r="LK139" s="36"/>
      <c r="LL139" s="36"/>
      <c r="LM139" s="36"/>
      <c r="LN139" s="36"/>
      <c r="LO139" s="36"/>
      <c r="LP139" s="36"/>
      <c r="LQ139" s="36"/>
      <c r="LR139" s="36"/>
      <c r="LS139" s="36"/>
      <c r="LT139" s="36"/>
      <c r="LU139" s="36"/>
      <c r="LV139" s="36"/>
      <c r="LW139" s="36"/>
      <c r="LX139" s="36"/>
      <c r="LY139" s="36"/>
      <c r="LZ139" s="36"/>
      <c r="MA139" s="36"/>
      <c r="MB139" s="36"/>
      <c r="MC139" s="36"/>
      <c r="MD139" s="36"/>
      <c r="ME139" s="36"/>
      <c r="MF139" s="36"/>
      <c r="MG139" s="36"/>
      <c r="MH139" s="36"/>
      <c r="MI139" s="36"/>
      <c r="MJ139" s="36"/>
      <c r="MK139" s="36"/>
      <c r="ML139" s="36"/>
      <c r="MM139" s="36"/>
      <c r="MN139" s="36"/>
      <c r="MO139" s="36"/>
      <c r="MP139" s="36"/>
      <c r="MQ139" s="36"/>
      <c r="MR139" s="36"/>
      <c r="MS139" s="36"/>
      <c r="MT139" s="36"/>
      <c r="MU139" s="36"/>
      <c r="MV139" s="36"/>
      <c r="MW139" s="36"/>
      <c r="MX139" s="36"/>
      <c r="MY139" s="36"/>
      <c r="MZ139" s="36"/>
      <c r="NA139" s="36"/>
      <c r="NB139" s="36"/>
      <c r="NC139" s="36"/>
      <c r="ND139" s="36"/>
      <c r="NE139" s="36"/>
      <c r="NF139" s="36"/>
      <c r="NG139" s="36"/>
      <c r="NH139" s="36"/>
      <c r="NI139" s="36"/>
      <c r="NJ139" s="36"/>
      <c r="NK139" s="36"/>
      <c r="NL139" s="36"/>
      <c r="NM139" s="36"/>
      <c r="NN139" s="36"/>
      <c r="NO139" s="36"/>
      <c r="NP139" s="36"/>
      <c r="NQ139" s="36"/>
      <c r="NR139" s="36"/>
      <c r="NS139" s="36"/>
      <c r="NT139" s="36"/>
      <c r="NU139" s="36"/>
      <c r="NV139" s="36"/>
      <c r="NW139" s="36"/>
      <c r="NX139" s="36"/>
      <c r="NY139" s="36"/>
      <c r="NZ139" s="36"/>
      <c r="OA139" s="36"/>
      <c r="OB139" s="36"/>
      <c r="OC139" s="36"/>
      <c r="OD139" s="36"/>
      <c r="OE139" s="36"/>
      <c r="OF139" s="36"/>
      <c r="OG139" s="36"/>
      <c r="OH139" s="36"/>
      <c r="OI139" s="36"/>
      <c r="OJ139" s="36"/>
      <c r="OK139" s="36"/>
      <c r="OL139" s="36"/>
      <c r="OM139" s="36"/>
      <c r="ON139" s="36"/>
      <c r="OO139" s="36"/>
      <c r="OP139" s="36"/>
      <c r="OQ139" s="36"/>
      <c r="OR139" s="36"/>
      <c r="OS139" s="36"/>
      <c r="OT139" s="36"/>
      <c r="OU139" s="36"/>
      <c r="OV139" s="36"/>
      <c r="OW139" s="36"/>
      <c r="OX139" s="36"/>
      <c r="OY139" s="36"/>
      <c r="OZ139" s="36"/>
      <c r="PA139" s="36"/>
      <c r="PB139" s="36"/>
      <c r="PC139" s="36"/>
      <c r="PD139" s="36"/>
      <c r="PE139" s="36"/>
      <c r="PF139" s="36"/>
      <c r="PG139" s="36"/>
      <c r="PH139" s="36"/>
      <c r="PI139" s="36"/>
      <c r="PJ139" s="36"/>
      <c r="PK139" s="36"/>
      <c r="PL139" s="36"/>
      <c r="PM139" s="36"/>
      <c r="PN139" s="36"/>
      <c r="PO139" s="36"/>
      <c r="PP139" s="36"/>
      <c r="PQ139" s="36"/>
      <c r="PR139" s="36"/>
      <c r="PS139" s="36"/>
      <c r="PT139" s="36"/>
      <c r="PU139" s="36"/>
      <c r="PV139" s="36"/>
      <c r="PW139" s="36"/>
      <c r="PX139" s="36"/>
      <c r="PY139" s="36"/>
      <c r="PZ139" s="36"/>
      <c r="QA139" s="36"/>
      <c r="QB139" s="36"/>
      <c r="QC139" s="36"/>
      <c r="QD139" s="36"/>
      <c r="QE139" s="36"/>
      <c r="QF139" s="36"/>
      <c r="QG139" s="36"/>
      <c r="QH139" s="36"/>
      <c r="QI139" s="36"/>
      <c r="QJ139" s="36"/>
      <c r="QK139" s="36"/>
      <c r="QL139" s="36"/>
      <c r="QM139" s="36"/>
      <c r="QN139" s="36"/>
      <c r="QO139" s="36"/>
      <c r="QP139" s="36"/>
      <c r="QQ139" s="36"/>
      <c r="QR139" s="36"/>
      <c r="QS139" s="36"/>
      <c r="QT139" s="36"/>
      <c r="QU139" s="36"/>
      <c r="QV139" s="36"/>
      <c r="QW139" s="36"/>
      <c r="QX139" s="36"/>
      <c r="QY139" s="36"/>
      <c r="QZ139" s="36"/>
      <c r="RA139" s="36"/>
      <c r="RB139" s="36"/>
      <c r="RC139" s="36"/>
      <c r="RD139" s="36"/>
      <c r="RE139" s="36"/>
      <c r="RF139" s="36"/>
      <c r="RG139" s="36"/>
      <c r="RH139" s="36"/>
      <c r="RI139" s="36"/>
      <c r="RJ139" s="36"/>
      <c r="RK139" s="36"/>
      <c r="RL139" s="36"/>
      <c r="RM139" s="36"/>
      <c r="RN139" s="36"/>
      <c r="RO139" s="36"/>
      <c r="RP139" s="36"/>
      <c r="RQ139" s="36"/>
      <c r="RR139" s="36"/>
      <c r="RS139" s="36"/>
      <c r="RT139" s="36"/>
      <c r="RU139" s="36"/>
      <c r="RV139" s="36"/>
      <c r="RW139" s="36"/>
      <c r="RX139" s="36"/>
      <c r="RY139" s="36"/>
      <c r="RZ139" s="36"/>
      <c r="SA139" s="36"/>
      <c r="SB139" s="36"/>
      <c r="SC139" s="36"/>
      <c r="SD139" s="36"/>
      <c r="SE139" s="36"/>
      <c r="SF139" s="36"/>
      <c r="SG139" s="36"/>
      <c r="SH139" s="36"/>
      <c r="SI139" s="36"/>
      <c r="SJ139" s="36"/>
      <c r="SK139" s="36"/>
      <c r="SL139" s="36"/>
      <c r="SM139" s="36"/>
      <c r="SN139" s="36"/>
      <c r="SO139" s="36"/>
      <c r="SP139" s="36"/>
      <c r="SQ139" s="36"/>
      <c r="SR139" s="36"/>
      <c r="SS139" s="36"/>
      <c r="ST139" s="36"/>
      <c r="SU139" s="36"/>
      <c r="SV139" s="36"/>
      <c r="SW139" s="36"/>
      <c r="SX139" s="36"/>
      <c r="SY139" s="36"/>
      <c r="SZ139" s="36"/>
      <c r="TA139" s="36"/>
      <c r="TB139" s="36"/>
      <c r="TC139" s="36"/>
      <c r="TD139" s="36"/>
      <c r="TE139" s="36"/>
      <c r="TF139" s="36"/>
      <c r="TG139" s="36"/>
      <c r="TH139" s="36"/>
      <c r="TI139" s="36"/>
      <c r="TJ139" s="36"/>
      <c r="TK139" s="36"/>
      <c r="TL139" s="36"/>
      <c r="TM139" s="36"/>
      <c r="TN139" s="36"/>
      <c r="TO139" s="36"/>
      <c r="TP139" s="36"/>
      <c r="TQ139" s="36"/>
      <c r="TR139" s="36"/>
    </row>
    <row r="140" spans="1:538" s="37" customFormat="1" ht="245.25" customHeight="1" x14ac:dyDescent="0.25">
      <c r="A140" s="67"/>
      <c r="B140" s="66"/>
      <c r="C140" s="66"/>
      <c r="D140" s="30" t="str">
        <f>'дод 3'!C79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40" s="61">
        <f>E166</f>
        <v>0</v>
      </c>
      <c r="F140" s="61">
        <f t="shared" ref="F140:Q140" si="94">F166</f>
        <v>0</v>
      </c>
      <c r="G140" s="61">
        <f t="shared" si="94"/>
        <v>0</v>
      </c>
      <c r="H140" s="61">
        <f t="shared" ref="H140:J140" si="95">H166</f>
        <v>0</v>
      </c>
      <c r="I140" s="61">
        <f t="shared" si="95"/>
        <v>0</v>
      </c>
      <c r="J140" s="61">
        <f t="shared" si="95"/>
        <v>0</v>
      </c>
      <c r="K140" s="162"/>
      <c r="L140" s="61">
        <f t="shared" si="94"/>
        <v>1151941.01</v>
      </c>
      <c r="M140" s="61">
        <f t="shared" si="94"/>
        <v>1151941.01</v>
      </c>
      <c r="N140" s="61">
        <f t="shared" si="94"/>
        <v>0</v>
      </c>
      <c r="O140" s="61">
        <f t="shared" si="94"/>
        <v>0</v>
      </c>
      <c r="P140" s="61">
        <f t="shared" si="94"/>
        <v>0</v>
      </c>
      <c r="Q140" s="61">
        <f t="shared" si="94"/>
        <v>1151941.01</v>
      </c>
      <c r="R140" s="61">
        <f t="shared" ref="R140:W140" si="96">R166</f>
        <v>1151941.01</v>
      </c>
      <c r="S140" s="61">
        <f t="shared" si="96"/>
        <v>1151941.01</v>
      </c>
      <c r="T140" s="61">
        <f t="shared" si="96"/>
        <v>0</v>
      </c>
      <c r="U140" s="61">
        <f t="shared" si="96"/>
        <v>0</v>
      </c>
      <c r="V140" s="61">
        <f t="shared" si="96"/>
        <v>0</v>
      </c>
      <c r="W140" s="61">
        <f t="shared" si="96"/>
        <v>1151941.01</v>
      </c>
      <c r="X140" s="162">
        <f t="shared" si="58"/>
        <v>100</v>
      </c>
      <c r="Y140" s="61">
        <f t="shared" si="59"/>
        <v>1151941.01</v>
      </c>
      <c r="Z140" s="213">
        <v>16</v>
      </c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6"/>
      <c r="IB140" s="36"/>
      <c r="IC140" s="36"/>
      <c r="ID140" s="36"/>
      <c r="IE140" s="36"/>
      <c r="IF140" s="36"/>
      <c r="IG140" s="36"/>
      <c r="IH140" s="36"/>
      <c r="II140" s="36"/>
      <c r="IJ140" s="36"/>
      <c r="IK140" s="36"/>
      <c r="IL140" s="36"/>
      <c r="IM140" s="36"/>
      <c r="IN140" s="36"/>
      <c r="IO140" s="36"/>
      <c r="IP140" s="36"/>
      <c r="IQ140" s="36"/>
      <c r="IR140" s="36"/>
      <c r="IS140" s="36"/>
      <c r="IT140" s="36"/>
      <c r="IU140" s="36"/>
      <c r="IV140" s="36"/>
      <c r="IW140" s="36"/>
      <c r="IX140" s="36"/>
      <c r="IY140" s="36"/>
      <c r="IZ140" s="36"/>
      <c r="JA140" s="36"/>
      <c r="JB140" s="36"/>
      <c r="JC140" s="36"/>
      <c r="JD140" s="36"/>
      <c r="JE140" s="36"/>
      <c r="JF140" s="36"/>
      <c r="JG140" s="36"/>
      <c r="JH140" s="36"/>
      <c r="JI140" s="36"/>
      <c r="JJ140" s="36"/>
      <c r="JK140" s="36"/>
      <c r="JL140" s="36"/>
      <c r="JM140" s="36"/>
      <c r="JN140" s="36"/>
      <c r="JO140" s="36"/>
      <c r="JP140" s="36"/>
      <c r="JQ140" s="36"/>
      <c r="JR140" s="36"/>
      <c r="JS140" s="36"/>
      <c r="JT140" s="36"/>
      <c r="JU140" s="36"/>
      <c r="JV140" s="36"/>
      <c r="JW140" s="36"/>
      <c r="JX140" s="36"/>
      <c r="JY140" s="36"/>
      <c r="JZ140" s="36"/>
      <c r="KA140" s="36"/>
      <c r="KB140" s="36"/>
      <c r="KC140" s="36"/>
      <c r="KD140" s="36"/>
      <c r="KE140" s="36"/>
      <c r="KF140" s="36"/>
      <c r="KG140" s="36"/>
      <c r="KH140" s="36"/>
      <c r="KI140" s="36"/>
      <c r="KJ140" s="36"/>
      <c r="KK140" s="36"/>
      <c r="KL140" s="36"/>
      <c r="KM140" s="36"/>
      <c r="KN140" s="36"/>
      <c r="KO140" s="36"/>
      <c r="KP140" s="36"/>
      <c r="KQ140" s="36"/>
      <c r="KR140" s="36"/>
      <c r="KS140" s="36"/>
      <c r="KT140" s="36"/>
      <c r="KU140" s="36"/>
      <c r="KV140" s="36"/>
      <c r="KW140" s="36"/>
      <c r="KX140" s="36"/>
      <c r="KY140" s="36"/>
      <c r="KZ140" s="36"/>
      <c r="LA140" s="36"/>
      <c r="LB140" s="36"/>
      <c r="LC140" s="36"/>
      <c r="LD140" s="36"/>
      <c r="LE140" s="36"/>
      <c r="LF140" s="36"/>
      <c r="LG140" s="36"/>
      <c r="LH140" s="36"/>
      <c r="LI140" s="36"/>
      <c r="LJ140" s="36"/>
      <c r="LK140" s="36"/>
      <c r="LL140" s="36"/>
      <c r="LM140" s="36"/>
      <c r="LN140" s="36"/>
      <c r="LO140" s="36"/>
      <c r="LP140" s="36"/>
      <c r="LQ140" s="36"/>
      <c r="LR140" s="36"/>
      <c r="LS140" s="36"/>
      <c r="LT140" s="36"/>
      <c r="LU140" s="36"/>
      <c r="LV140" s="36"/>
      <c r="LW140" s="36"/>
      <c r="LX140" s="36"/>
      <c r="LY140" s="36"/>
      <c r="LZ140" s="36"/>
      <c r="MA140" s="36"/>
      <c r="MB140" s="36"/>
      <c r="MC140" s="36"/>
      <c r="MD140" s="36"/>
      <c r="ME140" s="36"/>
      <c r="MF140" s="36"/>
      <c r="MG140" s="36"/>
      <c r="MH140" s="36"/>
      <c r="MI140" s="36"/>
      <c r="MJ140" s="36"/>
      <c r="MK140" s="36"/>
      <c r="ML140" s="36"/>
      <c r="MM140" s="36"/>
      <c r="MN140" s="36"/>
      <c r="MO140" s="36"/>
      <c r="MP140" s="36"/>
      <c r="MQ140" s="36"/>
      <c r="MR140" s="36"/>
      <c r="MS140" s="36"/>
      <c r="MT140" s="36"/>
      <c r="MU140" s="36"/>
      <c r="MV140" s="36"/>
      <c r="MW140" s="36"/>
      <c r="MX140" s="36"/>
      <c r="MY140" s="36"/>
      <c r="MZ140" s="36"/>
      <c r="NA140" s="36"/>
      <c r="NB140" s="36"/>
      <c r="NC140" s="36"/>
      <c r="ND140" s="36"/>
      <c r="NE140" s="36"/>
      <c r="NF140" s="36"/>
      <c r="NG140" s="36"/>
      <c r="NH140" s="36"/>
      <c r="NI140" s="36"/>
      <c r="NJ140" s="36"/>
      <c r="NK140" s="36"/>
      <c r="NL140" s="36"/>
      <c r="NM140" s="36"/>
      <c r="NN140" s="36"/>
      <c r="NO140" s="36"/>
      <c r="NP140" s="36"/>
      <c r="NQ140" s="36"/>
      <c r="NR140" s="36"/>
      <c r="NS140" s="36"/>
      <c r="NT140" s="36"/>
      <c r="NU140" s="36"/>
      <c r="NV140" s="36"/>
      <c r="NW140" s="36"/>
      <c r="NX140" s="36"/>
      <c r="NY140" s="36"/>
      <c r="NZ140" s="36"/>
      <c r="OA140" s="36"/>
      <c r="OB140" s="36"/>
      <c r="OC140" s="36"/>
      <c r="OD140" s="36"/>
      <c r="OE140" s="36"/>
      <c r="OF140" s="36"/>
      <c r="OG140" s="36"/>
      <c r="OH140" s="36"/>
      <c r="OI140" s="36"/>
      <c r="OJ140" s="36"/>
      <c r="OK140" s="36"/>
      <c r="OL140" s="36"/>
      <c r="OM140" s="36"/>
      <c r="ON140" s="36"/>
      <c r="OO140" s="36"/>
      <c r="OP140" s="36"/>
      <c r="OQ140" s="36"/>
      <c r="OR140" s="36"/>
      <c r="OS140" s="36"/>
      <c r="OT140" s="36"/>
      <c r="OU140" s="36"/>
      <c r="OV140" s="36"/>
      <c r="OW140" s="36"/>
      <c r="OX140" s="36"/>
      <c r="OY140" s="36"/>
      <c r="OZ140" s="36"/>
      <c r="PA140" s="36"/>
      <c r="PB140" s="36"/>
      <c r="PC140" s="36"/>
      <c r="PD140" s="36"/>
      <c r="PE140" s="36"/>
      <c r="PF140" s="36"/>
      <c r="PG140" s="36"/>
      <c r="PH140" s="36"/>
      <c r="PI140" s="36"/>
      <c r="PJ140" s="36"/>
      <c r="PK140" s="36"/>
      <c r="PL140" s="36"/>
      <c r="PM140" s="36"/>
      <c r="PN140" s="36"/>
      <c r="PO140" s="36"/>
      <c r="PP140" s="36"/>
      <c r="PQ140" s="36"/>
      <c r="PR140" s="36"/>
      <c r="PS140" s="36"/>
      <c r="PT140" s="36"/>
      <c r="PU140" s="36"/>
      <c r="PV140" s="36"/>
      <c r="PW140" s="36"/>
      <c r="PX140" s="36"/>
      <c r="PY140" s="36"/>
      <c r="PZ140" s="36"/>
      <c r="QA140" s="36"/>
      <c r="QB140" s="36"/>
      <c r="QC140" s="36"/>
      <c r="QD140" s="36"/>
      <c r="QE140" s="36"/>
      <c r="QF140" s="36"/>
      <c r="QG140" s="36"/>
      <c r="QH140" s="36"/>
      <c r="QI140" s="36"/>
      <c r="QJ140" s="36"/>
      <c r="QK140" s="36"/>
      <c r="QL140" s="36"/>
      <c r="QM140" s="36"/>
      <c r="QN140" s="36"/>
      <c r="QO140" s="36"/>
      <c r="QP140" s="36"/>
      <c r="QQ140" s="36"/>
      <c r="QR140" s="36"/>
      <c r="QS140" s="36"/>
      <c r="QT140" s="36"/>
      <c r="QU140" s="36"/>
      <c r="QV140" s="36"/>
      <c r="QW140" s="36"/>
      <c r="QX140" s="36"/>
      <c r="QY140" s="36"/>
      <c r="QZ140" s="36"/>
      <c r="RA140" s="36"/>
      <c r="RB140" s="36"/>
      <c r="RC140" s="36"/>
      <c r="RD140" s="36"/>
      <c r="RE140" s="36"/>
      <c r="RF140" s="36"/>
      <c r="RG140" s="36"/>
      <c r="RH140" s="36"/>
      <c r="RI140" s="36"/>
      <c r="RJ140" s="36"/>
      <c r="RK140" s="36"/>
      <c r="RL140" s="36"/>
      <c r="RM140" s="36"/>
      <c r="RN140" s="36"/>
      <c r="RO140" s="36"/>
      <c r="RP140" s="36"/>
      <c r="RQ140" s="36"/>
      <c r="RR140" s="36"/>
      <c r="RS140" s="36"/>
      <c r="RT140" s="36"/>
      <c r="RU140" s="36"/>
      <c r="RV140" s="36"/>
      <c r="RW140" s="36"/>
      <c r="RX140" s="36"/>
      <c r="RY140" s="36"/>
      <c r="RZ140" s="36"/>
      <c r="SA140" s="36"/>
      <c r="SB140" s="36"/>
      <c r="SC140" s="36"/>
      <c r="SD140" s="36"/>
      <c r="SE140" s="36"/>
      <c r="SF140" s="36"/>
      <c r="SG140" s="36"/>
      <c r="SH140" s="36"/>
      <c r="SI140" s="36"/>
      <c r="SJ140" s="36"/>
      <c r="SK140" s="36"/>
      <c r="SL140" s="36"/>
      <c r="SM140" s="36"/>
      <c r="SN140" s="36"/>
      <c r="SO140" s="36"/>
      <c r="SP140" s="36"/>
      <c r="SQ140" s="36"/>
      <c r="SR140" s="36"/>
      <c r="SS140" s="36"/>
      <c r="ST140" s="36"/>
      <c r="SU140" s="36"/>
      <c r="SV140" s="36"/>
      <c r="SW140" s="36"/>
      <c r="SX140" s="36"/>
      <c r="SY140" s="36"/>
      <c r="SZ140" s="36"/>
      <c r="TA140" s="36"/>
      <c r="TB140" s="36"/>
      <c r="TC140" s="36"/>
      <c r="TD140" s="36"/>
      <c r="TE140" s="36"/>
      <c r="TF140" s="36"/>
      <c r="TG140" s="36"/>
      <c r="TH140" s="36"/>
      <c r="TI140" s="36"/>
      <c r="TJ140" s="36"/>
      <c r="TK140" s="36"/>
      <c r="TL140" s="36"/>
      <c r="TM140" s="36"/>
      <c r="TN140" s="36"/>
      <c r="TO140" s="36"/>
      <c r="TP140" s="36"/>
      <c r="TQ140" s="36"/>
      <c r="TR140" s="36"/>
    </row>
    <row r="141" spans="1:538" s="37" customFormat="1" ht="227.25" customHeight="1" x14ac:dyDescent="0.25">
      <c r="A141" s="67"/>
      <c r="B141" s="66"/>
      <c r="C141" s="66"/>
      <c r="D141" s="30" t="str">
        <f>'дод 3'!C80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41" s="61">
        <f>E168</f>
        <v>0</v>
      </c>
      <c r="F141" s="61">
        <f t="shared" ref="F141:Q141" si="97">F168</f>
        <v>0</v>
      </c>
      <c r="G141" s="61">
        <f t="shared" si="97"/>
        <v>0</v>
      </c>
      <c r="H141" s="61">
        <f t="shared" ref="H141:J141" si="98">H168</f>
        <v>0</v>
      </c>
      <c r="I141" s="61">
        <f t="shared" si="98"/>
        <v>0</v>
      </c>
      <c r="J141" s="61">
        <f t="shared" si="98"/>
        <v>0</v>
      </c>
      <c r="K141" s="162"/>
      <c r="L141" s="61">
        <f t="shared" si="97"/>
        <v>2420845.02</v>
      </c>
      <c r="M141" s="61">
        <f t="shared" si="97"/>
        <v>2420845.02</v>
      </c>
      <c r="N141" s="61">
        <f t="shared" si="97"/>
        <v>0</v>
      </c>
      <c r="O141" s="61">
        <f t="shared" si="97"/>
        <v>0</v>
      </c>
      <c r="P141" s="61">
        <f t="shared" si="97"/>
        <v>0</v>
      </c>
      <c r="Q141" s="61">
        <f t="shared" si="97"/>
        <v>2420845.02</v>
      </c>
      <c r="R141" s="61">
        <f t="shared" ref="R141:W141" si="99">R168</f>
        <v>2420845.02</v>
      </c>
      <c r="S141" s="61">
        <f t="shared" si="99"/>
        <v>2420845.02</v>
      </c>
      <c r="T141" s="61">
        <f t="shared" si="99"/>
        <v>0</v>
      </c>
      <c r="U141" s="61">
        <f t="shared" si="99"/>
        <v>0</v>
      </c>
      <c r="V141" s="61">
        <f t="shared" si="99"/>
        <v>0</v>
      </c>
      <c r="W141" s="61">
        <f t="shared" si="99"/>
        <v>2420845.02</v>
      </c>
      <c r="X141" s="162">
        <f t="shared" si="58"/>
        <v>100</v>
      </c>
      <c r="Y141" s="61">
        <f t="shared" si="59"/>
        <v>2420845.02</v>
      </c>
      <c r="Z141" s="213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  <c r="IB141" s="36"/>
      <c r="IC141" s="36"/>
      <c r="ID141" s="36"/>
      <c r="IE141" s="36"/>
      <c r="IF141" s="36"/>
      <c r="IG141" s="36"/>
      <c r="IH141" s="36"/>
      <c r="II141" s="36"/>
      <c r="IJ141" s="36"/>
      <c r="IK141" s="36"/>
      <c r="IL141" s="36"/>
      <c r="IM141" s="36"/>
      <c r="IN141" s="36"/>
      <c r="IO141" s="36"/>
      <c r="IP141" s="36"/>
      <c r="IQ141" s="36"/>
      <c r="IR141" s="36"/>
      <c r="IS141" s="36"/>
      <c r="IT141" s="36"/>
      <c r="IU141" s="36"/>
      <c r="IV141" s="36"/>
      <c r="IW141" s="36"/>
      <c r="IX141" s="36"/>
      <c r="IY141" s="36"/>
      <c r="IZ141" s="36"/>
      <c r="JA141" s="36"/>
      <c r="JB141" s="36"/>
      <c r="JC141" s="36"/>
      <c r="JD141" s="36"/>
      <c r="JE141" s="36"/>
      <c r="JF141" s="36"/>
      <c r="JG141" s="36"/>
      <c r="JH141" s="36"/>
      <c r="JI141" s="36"/>
      <c r="JJ141" s="36"/>
      <c r="JK141" s="36"/>
      <c r="JL141" s="36"/>
      <c r="JM141" s="36"/>
      <c r="JN141" s="36"/>
      <c r="JO141" s="36"/>
      <c r="JP141" s="36"/>
      <c r="JQ141" s="36"/>
      <c r="JR141" s="36"/>
      <c r="JS141" s="36"/>
      <c r="JT141" s="36"/>
      <c r="JU141" s="36"/>
      <c r="JV141" s="36"/>
      <c r="JW141" s="36"/>
      <c r="JX141" s="36"/>
      <c r="JY141" s="36"/>
      <c r="JZ141" s="36"/>
      <c r="KA141" s="36"/>
      <c r="KB141" s="36"/>
      <c r="KC141" s="36"/>
      <c r="KD141" s="36"/>
      <c r="KE141" s="36"/>
      <c r="KF141" s="36"/>
      <c r="KG141" s="36"/>
      <c r="KH141" s="36"/>
      <c r="KI141" s="36"/>
      <c r="KJ141" s="36"/>
      <c r="KK141" s="36"/>
      <c r="KL141" s="36"/>
      <c r="KM141" s="36"/>
      <c r="KN141" s="36"/>
      <c r="KO141" s="36"/>
      <c r="KP141" s="36"/>
      <c r="KQ141" s="36"/>
      <c r="KR141" s="36"/>
      <c r="KS141" s="36"/>
      <c r="KT141" s="36"/>
      <c r="KU141" s="36"/>
      <c r="KV141" s="36"/>
      <c r="KW141" s="36"/>
      <c r="KX141" s="36"/>
      <c r="KY141" s="36"/>
      <c r="KZ141" s="36"/>
      <c r="LA141" s="36"/>
      <c r="LB141" s="36"/>
      <c r="LC141" s="36"/>
      <c r="LD141" s="36"/>
      <c r="LE141" s="36"/>
      <c r="LF141" s="36"/>
      <c r="LG141" s="36"/>
      <c r="LH141" s="36"/>
      <c r="LI141" s="36"/>
      <c r="LJ141" s="36"/>
      <c r="LK141" s="36"/>
      <c r="LL141" s="36"/>
      <c r="LM141" s="36"/>
      <c r="LN141" s="36"/>
      <c r="LO141" s="36"/>
      <c r="LP141" s="36"/>
      <c r="LQ141" s="36"/>
      <c r="LR141" s="36"/>
      <c r="LS141" s="36"/>
      <c r="LT141" s="36"/>
      <c r="LU141" s="36"/>
      <c r="LV141" s="36"/>
      <c r="LW141" s="36"/>
      <c r="LX141" s="36"/>
      <c r="LY141" s="36"/>
      <c r="LZ141" s="36"/>
      <c r="MA141" s="36"/>
      <c r="MB141" s="36"/>
      <c r="MC141" s="36"/>
      <c r="MD141" s="36"/>
      <c r="ME141" s="36"/>
      <c r="MF141" s="36"/>
      <c r="MG141" s="36"/>
      <c r="MH141" s="36"/>
      <c r="MI141" s="36"/>
      <c r="MJ141" s="36"/>
      <c r="MK141" s="36"/>
      <c r="ML141" s="36"/>
      <c r="MM141" s="36"/>
      <c r="MN141" s="36"/>
      <c r="MO141" s="36"/>
      <c r="MP141" s="36"/>
      <c r="MQ141" s="36"/>
      <c r="MR141" s="36"/>
      <c r="MS141" s="36"/>
      <c r="MT141" s="36"/>
      <c r="MU141" s="36"/>
      <c r="MV141" s="36"/>
      <c r="MW141" s="36"/>
      <c r="MX141" s="36"/>
      <c r="MY141" s="36"/>
      <c r="MZ141" s="36"/>
      <c r="NA141" s="36"/>
      <c r="NB141" s="36"/>
      <c r="NC141" s="36"/>
      <c r="ND141" s="36"/>
      <c r="NE141" s="36"/>
      <c r="NF141" s="36"/>
      <c r="NG141" s="36"/>
      <c r="NH141" s="36"/>
      <c r="NI141" s="36"/>
      <c r="NJ141" s="36"/>
      <c r="NK141" s="36"/>
      <c r="NL141" s="36"/>
      <c r="NM141" s="36"/>
      <c r="NN141" s="36"/>
      <c r="NO141" s="36"/>
      <c r="NP141" s="36"/>
      <c r="NQ141" s="36"/>
      <c r="NR141" s="36"/>
      <c r="NS141" s="36"/>
      <c r="NT141" s="36"/>
      <c r="NU141" s="36"/>
      <c r="NV141" s="36"/>
      <c r="NW141" s="36"/>
      <c r="NX141" s="36"/>
      <c r="NY141" s="36"/>
      <c r="NZ141" s="36"/>
      <c r="OA141" s="36"/>
      <c r="OB141" s="36"/>
      <c r="OC141" s="36"/>
      <c r="OD141" s="36"/>
      <c r="OE141" s="36"/>
      <c r="OF141" s="36"/>
      <c r="OG141" s="36"/>
      <c r="OH141" s="36"/>
      <c r="OI141" s="36"/>
      <c r="OJ141" s="36"/>
      <c r="OK141" s="36"/>
      <c r="OL141" s="36"/>
      <c r="OM141" s="36"/>
      <c r="ON141" s="36"/>
      <c r="OO141" s="36"/>
      <c r="OP141" s="36"/>
      <c r="OQ141" s="36"/>
      <c r="OR141" s="36"/>
      <c r="OS141" s="36"/>
      <c r="OT141" s="36"/>
      <c r="OU141" s="36"/>
      <c r="OV141" s="36"/>
      <c r="OW141" s="36"/>
      <c r="OX141" s="36"/>
      <c r="OY141" s="36"/>
      <c r="OZ141" s="36"/>
      <c r="PA141" s="36"/>
      <c r="PB141" s="36"/>
      <c r="PC141" s="36"/>
      <c r="PD141" s="36"/>
      <c r="PE141" s="36"/>
      <c r="PF141" s="36"/>
      <c r="PG141" s="36"/>
      <c r="PH141" s="36"/>
      <c r="PI141" s="36"/>
      <c r="PJ141" s="36"/>
      <c r="PK141" s="36"/>
      <c r="PL141" s="36"/>
      <c r="PM141" s="36"/>
      <c r="PN141" s="36"/>
      <c r="PO141" s="36"/>
      <c r="PP141" s="36"/>
      <c r="PQ141" s="36"/>
      <c r="PR141" s="36"/>
      <c r="PS141" s="36"/>
      <c r="PT141" s="36"/>
      <c r="PU141" s="36"/>
      <c r="PV141" s="36"/>
      <c r="PW141" s="36"/>
      <c r="PX141" s="36"/>
      <c r="PY141" s="36"/>
      <c r="PZ141" s="36"/>
      <c r="QA141" s="36"/>
      <c r="QB141" s="36"/>
      <c r="QC141" s="36"/>
      <c r="QD141" s="36"/>
      <c r="QE141" s="36"/>
      <c r="QF141" s="36"/>
      <c r="QG141" s="36"/>
      <c r="QH141" s="36"/>
      <c r="QI141" s="36"/>
      <c r="QJ141" s="36"/>
      <c r="QK141" s="36"/>
      <c r="QL141" s="36"/>
      <c r="QM141" s="36"/>
      <c r="QN141" s="36"/>
      <c r="QO141" s="36"/>
      <c r="QP141" s="36"/>
      <c r="QQ141" s="36"/>
      <c r="QR141" s="36"/>
      <c r="QS141" s="36"/>
      <c r="QT141" s="36"/>
      <c r="QU141" s="36"/>
      <c r="QV141" s="36"/>
      <c r="QW141" s="36"/>
      <c r="QX141" s="36"/>
      <c r="QY141" s="36"/>
      <c r="QZ141" s="36"/>
      <c r="RA141" s="36"/>
      <c r="RB141" s="36"/>
      <c r="RC141" s="36"/>
      <c r="RD141" s="36"/>
      <c r="RE141" s="36"/>
      <c r="RF141" s="36"/>
      <c r="RG141" s="36"/>
      <c r="RH141" s="36"/>
      <c r="RI141" s="36"/>
      <c r="RJ141" s="36"/>
      <c r="RK141" s="36"/>
      <c r="RL141" s="36"/>
      <c r="RM141" s="36"/>
      <c r="RN141" s="36"/>
      <c r="RO141" s="36"/>
      <c r="RP141" s="36"/>
      <c r="RQ141" s="36"/>
      <c r="RR141" s="36"/>
      <c r="RS141" s="36"/>
      <c r="RT141" s="36"/>
      <c r="RU141" s="36"/>
      <c r="RV141" s="36"/>
      <c r="RW141" s="36"/>
      <c r="RX141" s="36"/>
      <c r="RY141" s="36"/>
      <c r="RZ141" s="36"/>
      <c r="SA141" s="36"/>
      <c r="SB141" s="36"/>
      <c r="SC141" s="36"/>
      <c r="SD141" s="36"/>
      <c r="SE141" s="36"/>
      <c r="SF141" s="36"/>
      <c r="SG141" s="36"/>
      <c r="SH141" s="36"/>
      <c r="SI141" s="36"/>
      <c r="SJ141" s="36"/>
      <c r="SK141" s="36"/>
      <c r="SL141" s="36"/>
      <c r="SM141" s="36"/>
      <c r="SN141" s="36"/>
      <c r="SO141" s="36"/>
      <c r="SP141" s="36"/>
      <c r="SQ141" s="36"/>
      <c r="SR141" s="36"/>
      <c r="SS141" s="36"/>
      <c r="ST141" s="36"/>
      <c r="SU141" s="36"/>
      <c r="SV141" s="36"/>
      <c r="SW141" s="36"/>
      <c r="SX141" s="36"/>
      <c r="SY141" s="36"/>
      <c r="SZ141" s="36"/>
      <c r="TA141" s="36"/>
      <c r="TB141" s="36"/>
      <c r="TC141" s="36"/>
      <c r="TD141" s="36"/>
      <c r="TE141" s="36"/>
      <c r="TF141" s="36"/>
      <c r="TG141" s="36"/>
      <c r="TH141" s="36"/>
      <c r="TI141" s="36"/>
      <c r="TJ141" s="36"/>
      <c r="TK141" s="36"/>
      <c r="TL141" s="36"/>
      <c r="TM141" s="36"/>
      <c r="TN141" s="36"/>
      <c r="TO141" s="36"/>
      <c r="TP141" s="36"/>
      <c r="TQ141" s="36"/>
      <c r="TR141" s="36"/>
    </row>
    <row r="142" spans="1:538" s="37" customFormat="1" x14ac:dyDescent="0.25">
      <c r="A142" s="67"/>
      <c r="B142" s="66"/>
      <c r="C142" s="66"/>
      <c r="D142" s="30" t="s">
        <v>441</v>
      </c>
      <c r="E142" s="61">
        <f>E147+E151+E153+E157+E159+E171</f>
        <v>4120870.9</v>
      </c>
      <c r="F142" s="61">
        <f t="shared" ref="F142:Q142" si="100">F147+F151+F153+F157+F159+F171</f>
        <v>0</v>
      </c>
      <c r="G142" s="61">
        <f t="shared" si="100"/>
        <v>0</v>
      </c>
      <c r="H142" s="61">
        <f t="shared" ref="H142:J142" si="101">H147+H151+H153+H157+H159+H171</f>
        <v>3886800.15</v>
      </c>
      <c r="I142" s="61">
        <f t="shared" si="101"/>
        <v>0</v>
      </c>
      <c r="J142" s="61">
        <f t="shared" si="101"/>
        <v>0</v>
      </c>
      <c r="K142" s="162">
        <f t="shared" si="57"/>
        <v>94.319871801856252</v>
      </c>
      <c r="L142" s="61">
        <f t="shared" si="100"/>
        <v>0</v>
      </c>
      <c r="M142" s="61">
        <f t="shared" si="100"/>
        <v>0</v>
      </c>
      <c r="N142" s="61">
        <f t="shared" si="100"/>
        <v>0</v>
      </c>
      <c r="O142" s="61">
        <f t="shared" si="100"/>
        <v>0</v>
      </c>
      <c r="P142" s="61">
        <f t="shared" si="100"/>
        <v>0</v>
      </c>
      <c r="Q142" s="61">
        <f t="shared" si="100"/>
        <v>0</v>
      </c>
      <c r="R142" s="61">
        <f t="shared" ref="R142:W142" si="102">R147+R151+R153+R157+R159+R171</f>
        <v>0</v>
      </c>
      <c r="S142" s="61">
        <f t="shared" si="102"/>
        <v>0</v>
      </c>
      <c r="T142" s="61">
        <f t="shared" si="102"/>
        <v>0</v>
      </c>
      <c r="U142" s="61">
        <f t="shared" si="102"/>
        <v>0</v>
      </c>
      <c r="V142" s="61">
        <f t="shared" si="102"/>
        <v>0</v>
      </c>
      <c r="W142" s="61">
        <f t="shared" si="102"/>
        <v>0</v>
      </c>
      <c r="X142" s="162"/>
      <c r="Y142" s="61">
        <f t="shared" si="59"/>
        <v>3886800.15</v>
      </c>
      <c r="Z142" s="213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6"/>
      <c r="IB142" s="36"/>
      <c r="IC142" s="36"/>
      <c r="ID142" s="36"/>
      <c r="IE142" s="36"/>
      <c r="IF142" s="36"/>
      <c r="IG142" s="36"/>
      <c r="IH142" s="36"/>
      <c r="II142" s="36"/>
      <c r="IJ142" s="36"/>
      <c r="IK142" s="36"/>
      <c r="IL142" s="36"/>
      <c r="IM142" s="36"/>
      <c r="IN142" s="36"/>
      <c r="IO142" s="36"/>
      <c r="IP142" s="36"/>
      <c r="IQ142" s="36"/>
      <c r="IR142" s="36"/>
      <c r="IS142" s="36"/>
      <c r="IT142" s="36"/>
      <c r="IU142" s="36"/>
      <c r="IV142" s="36"/>
      <c r="IW142" s="36"/>
      <c r="IX142" s="36"/>
      <c r="IY142" s="36"/>
      <c r="IZ142" s="36"/>
      <c r="JA142" s="36"/>
      <c r="JB142" s="36"/>
      <c r="JC142" s="36"/>
      <c r="JD142" s="36"/>
      <c r="JE142" s="36"/>
      <c r="JF142" s="36"/>
      <c r="JG142" s="36"/>
      <c r="JH142" s="36"/>
      <c r="JI142" s="36"/>
      <c r="JJ142" s="36"/>
      <c r="JK142" s="36"/>
      <c r="JL142" s="36"/>
      <c r="JM142" s="36"/>
      <c r="JN142" s="36"/>
      <c r="JO142" s="36"/>
      <c r="JP142" s="36"/>
      <c r="JQ142" s="36"/>
      <c r="JR142" s="36"/>
      <c r="JS142" s="36"/>
      <c r="JT142" s="36"/>
      <c r="JU142" s="36"/>
      <c r="JV142" s="36"/>
      <c r="JW142" s="36"/>
      <c r="JX142" s="36"/>
      <c r="JY142" s="36"/>
      <c r="JZ142" s="36"/>
      <c r="KA142" s="36"/>
      <c r="KB142" s="36"/>
      <c r="KC142" s="36"/>
      <c r="KD142" s="36"/>
      <c r="KE142" s="36"/>
      <c r="KF142" s="36"/>
      <c r="KG142" s="36"/>
      <c r="KH142" s="36"/>
      <c r="KI142" s="36"/>
      <c r="KJ142" s="36"/>
      <c r="KK142" s="36"/>
      <c r="KL142" s="36"/>
      <c r="KM142" s="36"/>
      <c r="KN142" s="36"/>
      <c r="KO142" s="36"/>
      <c r="KP142" s="36"/>
      <c r="KQ142" s="36"/>
      <c r="KR142" s="36"/>
      <c r="KS142" s="36"/>
      <c r="KT142" s="36"/>
      <c r="KU142" s="36"/>
      <c r="KV142" s="36"/>
      <c r="KW142" s="36"/>
      <c r="KX142" s="36"/>
      <c r="KY142" s="36"/>
      <c r="KZ142" s="36"/>
      <c r="LA142" s="36"/>
      <c r="LB142" s="36"/>
      <c r="LC142" s="36"/>
      <c r="LD142" s="36"/>
      <c r="LE142" s="36"/>
      <c r="LF142" s="36"/>
      <c r="LG142" s="36"/>
      <c r="LH142" s="36"/>
      <c r="LI142" s="36"/>
      <c r="LJ142" s="36"/>
      <c r="LK142" s="36"/>
      <c r="LL142" s="36"/>
      <c r="LM142" s="36"/>
      <c r="LN142" s="36"/>
      <c r="LO142" s="36"/>
      <c r="LP142" s="36"/>
      <c r="LQ142" s="36"/>
      <c r="LR142" s="36"/>
      <c r="LS142" s="36"/>
      <c r="LT142" s="36"/>
      <c r="LU142" s="36"/>
      <c r="LV142" s="36"/>
      <c r="LW142" s="36"/>
      <c r="LX142" s="36"/>
      <c r="LY142" s="36"/>
      <c r="LZ142" s="36"/>
      <c r="MA142" s="36"/>
      <c r="MB142" s="36"/>
      <c r="MC142" s="36"/>
      <c r="MD142" s="36"/>
      <c r="ME142" s="36"/>
      <c r="MF142" s="36"/>
      <c r="MG142" s="36"/>
      <c r="MH142" s="36"/>
      <c r="MI142" s="36"/>
      <c r="MJ142" s="36"/>
      <c r="MK142" s="36"/>
      <c r="ML142" s="36"/>
      <c r="MM142" s="36"/>
      <c r="MN142" s="36"/>
      <c r="MO142" s="36"/>
      <c r="MP142" s="36"/>
      <c r="MQ142" s="36"/>
      <c r="MR142" s="36"/>
      <c r="MS142" s="36"/>
      <c r="MT142" s="36"/>
      <c r="MU142" s="36"/>
      <c r="MV142" s="36"/>
      <c r="MW142" s="36"/>
      <c r="MX142" s="36"/>
      <c r="MY142" s="36"/>
      <c r="MZ142" s="36"/>
      <c r="NA142" s="36"/>
      <c r="NB142" s="36"/>
      <c r="NC142" s="36"/>
      <c r="ND142" s="36"/>
      <c r="NE142" s="36"/>
      <c r="NF142" s="36"/>
      <c r="NG142" s="36"/>
      <c r="NH142" s="36"/>
      <c r="NI142" s="36"/>
      <c r="NJ142" s="36"/>
      <c r="NK142" s="36"/>
      <c r="NL142" s="36"/>
      <c r="NM142" s="36"/>
      <c r="NN142" s="36"/>
      <c r="NO142" s="36"/>
      <c r="NP142" s="36"/>
      <c r="NQ142" s="36"/>
      <c r="NR142" s="36"/>
      <c r="NS142" s="36"/>
      <c r="NT142" s="36"/>
      <c r="NU142" s="36"/>
      <c r="NV142" s="36"/>
      <c r="NW142" s="36"/>
      <c r="NX142" s="36"/>
      <c r="NY142" s="36"/>
      <c r="NZ142" s="36"/>
      <c r="OA142" s="36"/>
      <c r="OB142" s="36"/>
      <c r="OC142" s="36"/>
      <c r="OD142" s="36"/>
      <c r="OE142" s="36"/>
      <c r="OF142" s="36"/>
      <c r="OG142" s="36"/>
      <c r="OH142" s="36"/>
      <c r="OI142" s="36"/>
      <c r="OJ142" s="36"/>
      <c r="OK142" s="36"/>
      <c r="OL142" s="36"/>
      <c r="OM142" s="36"/>
      <c r="ON142" s="36"/>
      <c r="OO142" s="36"/>
      <c r="OP142" s="36"/>
      <c r="OQ142" s="36"/>
      <c r="OR142" s="36"/>
      <c r="OS142" s="36"/>
      <c r="OT142" s="36"/>
      <c r="OU142" s="36"/>
      <c r="OV142" s="36"/>
      <c r="OW142" s="36"/>
      <c r="OX142" s="36"/>
      <c r="OY142" s="36"/>
      <c r="OZ142" s="36"/>
      <c r="PA142" s="36"/>
      <c r="PB142" s="36"/>
      <c r="PC142" s="36"/>
      <c r="PD142" s="36"/>
      <c r="PE142" s="36"/>
      <c r="PF142" s="36"/>
      <c r="PG142" s="36"/>
      <c r="PH142" s="36"/>
      <c r="PI142" s="36"/>
      <c r="PJ142" s="36"/>
      <c r="PK142" s="36"/>
      <c r="PL142" s="36"/>
      <c r="PM142" s="36"/>
      <c r="PN142" s="36"/>
      <c r="PO142" s="36"/>
      <c r="PP142" s="36"/>
      <c r="PQ142" s="36"/>
      <c r="PR142" s="36"/>
      <c r="PS142" s="36"/>
      <c r="PT142" s="36"/>
      <c r="PU142" s="36"/>
      <c r="PV142" s="36"/>
      <c r="PW142" s="36"/>
      <c r="PX142" s="36"/>
      <c r="PY142" s="36"/>
      <c r="PZ142" s="36"/>
      <c r="QA142" s="36"/>
      <c r="QB142" s="36"/>
      <c r="QC142" s="36"/>
      <c r="QD142" s="36"/>
      <c r="QE142" s="36"/>
      <c r="QF142" s="36"/>
      <c r="QG142" s="36"/>
      <c r="QH142" s="36"/>
      <c r="QI142" s="36"/>
      <c r="QJ142" s="36"/>
      <c r="QK142" s="36"/>
      <c r="QL142" s="36"/>
      <c r="QM142" s="36"/>
      <c r="QN142" s="36"/>
      <c r="QO142" s="36"/>
      <c r="QP142" s="36"/>
      <c r="QQ142" s="36"/>
      <c r="QR142" s="36"/>
      <c r="QS142" s="36"/>
      <c r="QT142" s="36"/>
      <c r="QU142" s="36"/>
      <c r="QV142" s="36"/>
      <c r="QW142" s="36"/>
      <c r="QX142" s="36"/>
      <c r="QY142" s="36"/>
      <c r="QZ142" s="36"/>
      <c r="RA142" s="36"/>
      <c r="RB142" s="36"/>
      <c r="RC142" s="36"/>
      <c r="RD142" s="36"/>
      <c r="RE142" s="36"/>
      <c r="RF142" s="36"/>
      <c r="RG142" s="36"/>
      <c r="RH142" s="36"/>
      <c r="RI142" s="36"/>
      <c r="RJ142" s="36"/>
      <c r="RK142" s="36"/>
      <c r="RL142" s="36"/>
      <c r="RM142" s="36"/>
      <c r="RN142" s="36"/>
      <c r="RO142" s="36"/>
      <c r="RP142" s="36"/>
      <c r="RQ142" s="36"/>
      <c r="RR142" s="36"/>
      <c r="RS142" s="36"/>
      <c r="RT142" s="36"/>
      <c r="RU142" s="36"/>
      <c r="RV142" s="36"/>
      <c r="RW142" s="36"/>
      <c r="RX142" s="36"/>
      <c r="RY142" s="36"/>
      <c r="RZ142" s="36"/>
      <c r="SA142" s="36"/>
      <c r="SB142" s="36"/>
      <c r="SC142" s="36"/>
      <c r="SD142" s="36"/>
      <c r="SE142" s="36"/>
      <c r="SF142" s="36"/>
      <c r="SG142" s="36"/>
      <c r="SH142" s="36"/>
      <c r="SI142" s="36"/>
      <c r="SJ142" s="36"/>
      <c r="SK142" s="36"/>
      <c r="SL142" s="36"/>
      <c r="SM142" s="36"/>
      <c r="SN142" s="36"/>
      <c r="SO142" s="36"/>
      <c r="SP142" s="36"/>
      <c r="SQ142" s="36"/>
      <c r="SR142" s="36"/>
      <c r="SS142" s="36"/>
      <c r="ST142" s="36"/>
      <c r="SU142" s="36"/>
      <c r="SV142" s="36"/>
      <c r="SW142" s="36"/>
      <c r="SX142" s="36"/>
      <c r="SY142" s="36"/>
      <c r="SZ142" s="36"/>
      <c r="TA142" s="36"/>
      <c r="TB142" s="36"/>
      <c r="TC142" s="36"/>
      <c r="TD142" s="36"/>
      <c r="TE142" s="36"/>
      <c r="TF142" s="36"/>
      <c r="TG142" s="36"/>
      <c r="TH142" s="36"/>
      <c r="TI142" s="36"/>
      <c r="TJ142" s="36"/>
      <c r="TK142" s="36"/>
      <c r="TL142" s="36"/>
      <c r="TM142" s="36"/>
      <c r="TN142" s="36"/>
      <c r="TO142" s="36"/>
      <c r="TP142" s="36"/>
      <c r="TQ142" s="36"/>
      <c r="TR142" s="36"/>
    </row>
    <row r="143" spans="1:538" s="20" customFormat="1" ht="41.25" customHeight="1" x14ac:dyDescent="0.25">
      <c r="A143" s="40" t="s">
        <v>197</v>
      </c>
      <c r="B143" s="41" t="str">
        <f>'дод 3'!A20</f>
        <v>0160</v>
      </c>
      <c r="C143" s="41" t="str">
        <f>'дод 3'!B20</f>
        <v>0111</v>
      </c>
      <c r="D143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43" s="62">
        <v>53417040</v>
      </c>
      <c r="F143" s="62">
        <v>41452100</v>
      </c>
      <c r="G143" s="62">
        <v>841800</v>
      </c>
      <c r="H143" s="62">
        <v>52936746.020000003</v>
      </c>
      <c r="I143" s="62">
        <v>41451747.640000001</v>
      </c>
      <c r="J143" s="62">
        <v>606465.23</v>
      </c>
      <c r="K143" s="163">
        <f t="shared" si="57"/>
        <v>99.100859987749232</v>
      </c>
      <c r="L143" s="62">
        <f>N143+Q143</f>
        <v>0</v>
      </c>
      <c r="M143" s="62"/>
      <c r="N143" s="62"/>
      <c r="O143" s="62"/>
      <c r="P143" s="62"/>
      <c r="Q143" s="62"/>
      <c r="R143" s="62">
        <f t="shared" si="60"/>
        <v>28070.79</v>
      </c>
      <c r="S143" s="62"/>
      <c r="T143" s="62">
        <v>28070.79</v>
      </c>
      <c r="U143" s="62">
        <v>22917.599999999999</v>
      </c>
      <c r="V143" s="62"/>
      <c r="W143" s="62"/>
      <c r="X143" s="163"/>
      <c r="Y143" s="59">
        <f t="shared" si="59"/>
        <v>52964816.810000002</v>
      </c>
      <c r="Z143" s="21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  <c r="IW143" s="23"/>
      <c r="IX143" s="23"/>
      <c r="IY143" s="23"/>
      <c r="IZ143" s="23"/>
      <c r="JA143" s="23"/>
      <c r="JB143" s="23"/>
      <c r="JC143" s="23"/>
      <c r="JD143" s="23"/>
      <c r="JE143" s="23"/>
      <c r="JF143" s="23"/>
      <c r="JG143" s="23"/>
      <c r="JH143" s="23"/>
      <c r="JI143" s="23"/>
      <c r="JJ143" s="23"/>
      <c r="JK143" s="23"/>
      <c r="JL143" s="23"/>
      <c r="JM143" s="23"/>
      <c r="JN143" s="23"/>
      <c r="JO143" s="23"/>
      <c r="JP143" s="23"/>
      <c r="JQ143" s="23"/>
      <c r="JR143" s="23"/>
      <c r="JS143" s="23"/>
      <c r="JT143" s="23"/>
      <c r="JU143" s="23"/>
      <c r="JV143" s="23"/>
      <c r="JW143" s="23"/>
      <c r="JX143" s="23"/>
      <c r="JY143" s="23"/>
      <c r="JZ143" s="23"/>
      <c r="KA143" s="23"/>
      <c r="KB143" s="23"/>
      <c r="KC143" s="23"/>
      <c r="KD143" s="23"/>
      <c r="KE143" s="23"/>
      <c r="KF143" s="23"/>
      <c r="KG143" s="23"/>
      <c r="KH143" s="23"/>
      <c r="KI143" s="23"/>
      <c r="KJ143" s="23"/>
      <c r="KK143" s="23"/>
      <c r="KL143" s="23"/>
      <c r="KM143" s="23"/>
      <c r="KN143" s="23"/>
      <c r="KO143" s="23"/>
      <c r="KP143" s="23"/>
      <c r="KQ143" s="23"/>
      <c r="KR143" s="23"/>
      <c r="KS143" s="23"/>
      <c r="KT143" s="23"/>
      <c r="KU143" s="23"/>
      <c r="KV143" s="23"/>
      <c r="KW143" s="23"/>
      <c r="KX143" s="23"/>
      <c r="KY143" s="23"/>
      <c r="KZ143" s="23"/>
      <c r="LA143" s="23"/>
      <c r="LB143" s="23"/>
      <c r="LC143" s="23"/>
      <c r="LD143" s="23"/>
      <c r="LE143" s="23"/>
      <c r="LF143" s="23"/>
      <c r="LG143" s="23"/>
      <c r="LH143" s="23"/>
      <c r="LI143" s="23"/>
      <c r="LJ143" s="23"/>
      <c r="LK143" s="23"/>
      <c r="LL143" s="23"/>
      <c r="LM143" s="23"/>
      <c r="LN143" s="23"/>
      <c r="LO143" s="23"/>
      <c r="LP143" s="23"/>
      <c r="LQ143" s="23"/>
      <c r="LR143" s="23"/>
      <c r="LS143" s="23"/>
      <c r="LT143" s="23"/>
      <c r="LU143" s="23"/>
      <c r="LV143" s="23"/>
      <c r="LW143" s="23"/>
      <c r="LX143" s="23"/>
      <c r="LY143" s="23"/>
      <c r="LZ143" s="23"/>
      <c r="MA143" s="23"/>
      <c r="MB143" s="23"/>
      <c r="MC143" s="23"/>
      <c r="MD143" s="23"/>
      <c r="ME143" s="23"/>
      <c r="MF143" s="23"/>
      <c r="MG143" s="23"/>
      <c r="MH143" s="23"/>
      <c r="MI143" s="23"/>
      <c r="MJ143" s="23"/>
      <c r="MK143" s="23"/>
      <c r="ML143" s="23"/>
      <c r="MM143" s="23"/>
      <c r="MN143" s="23"/>
      <c r="MO143" s="23"/>
      <c r="MP143" s="23"/>
      <c r="MQ143" s="23"/>
      <c r="MR143" s="23"/>
      <c r="MS143" s="23"/>
      <c r="MT143" s="23"/>
      <c r="MU143" s="23"/>
      <c r="MV143" s="23"/>
      <c r="MW143" s="23"/>
      <c r="MX143" s="23"/>
      <c r="MY143" s="23"/>
      <c r="MZ143" s="23"/>
      <c r="NA143" s="23"/>
      <c r="NB143" s="23"/>
      <c r="NC143" s="23"/>
      <c r="ND143" s="23"/>
      <c r="NE143" s="23"/>
      <c r="NF143" s="23"/>
      <c r="NG143" s="23"/>
      <c r="NH143" s="23"/>
      <c r="NI143" s="23"/>
      <c r="NJ143" s="23"/>
      <c r="NK143" s="23"/>
      <c r="NL143" s="23"/>
      <c r="NM143" s="23"/>
      <c r="NN143" s="23"/>
      <c r="NO143" s="23"/>
      <c r="NP143" s="23"/>
      <c r="NQ143" s="23"/>
      <c r="NR143" s="23"/>
      <c r="NS143" s="23"/>
      <c r="NT143" s="23"/>
      <c r="NU143" s="23"/>
      <c r="NV143" s="23"/>
      <c r="NW143" s="23"/>
      <c r="NX143" s="23"/>
      <c r="NY143" s="23"/>
      <c r="NZ143" s="23"/>
      <c r="OA143" s="23"/>
      <c r="OB143" s="23"/>
      <c r="OC143" s="23"/>
      <c r="OD143" s="23"/>
      <c r="OE143" s="23"/>
      <c r="OF143" s="23"/>
      <c r="OG143" s="23"/>
      <c r="OH143" s="23"/>
      <c r="OI143" s="23"/>
      <c r="OJ143" s="23"/>
      <c r="OK143" s="23"/>
      <c r="OL143" s="23"/>
      <c r="OM143" s="23"/>
      <c r="ON143" s="23"/>
      <c r="OO143" s="23"/>
      <c r="OP143" s="23"/>
      <c r="OQ143" s="23"/>
      <c r="OR143" s="23"/>
      <c r="OS143" s="23"/>
      <c r="OT143" s="23"/>
      <c r="OU143" s="23"/>
      <c r="OV143" s="23"/>
      <c r="OW143" s="23"/>
      <c r="OX143" s="23"/>
      <c r="OY143" s="23"/>
      <c r="OZ143" s="23"/>
      <c r="PA143" s="23"/>
      <c r="PB143" s="23"/>
      <c r="PC143" s="23"/>
      <c r="PD143" s="23"/>
      <c r="PE143" s="23"/>
      <c r="PF143" s="23"/>
      <c r="PG143" s="23"/>
      <c r="PH143" s="23"/>
      <c r="PI143" s="23"/>
      <c r="PJ143" s="23"/>
      <c r="PK143" s="23"/>
      <c r="PL143" s="23"/>
      <c r="PM143" s="23"/>
      <c r="PN143" s="23"/>
      <c r="PO143" s="23"/>
      <c r="PP143" s="23"/>
      <c r="PQ143" s="23"/>
      <c r="PR143" s="23"/>
      <c r="PS143" s="23"/>
      <c r="PT143" s="23"/>
      <c r="PU143" s="23"/>
      <c r="PV143" s="23"/>
      <c r="PW143" s="23"/>
      <c r="PX143" s="23"/>
      <c r="PY143" s="23"/>
      <c r="PZ143" s="23"/>
      <c r="QA143" s="23"/>
      <c r="QB143" s="23"/>
      <c r="QC143" s="23"/>
      <c r="QD143" s="23"/>
      <c r="QE143" s="23"/>
      <c r="QF143" s="23"/>
      <c r="QG143" s="23"/>
      <c r="QH143" s="23"/>
      <c r="QI143" s="23"/>
      <c r="QJ143" s="23"/>
      <c r="QK143" s="23"/>
      <c r="QL143" s="23"/>
      <c r="QM143" s="23"/>
      <c r="QN143" s="23"/>
      <c r="QO143" s="23"/>
      <c r="QP143" s="23"/>
      <c r="QQ143" s="23"/>
      <c r="QR143" s="23"/>
      <c r="QS143" s="23"/>
      <c r="QT143" s="23"/>
      <c r="QU143" s="23"/>
      <c r="QV143" s="23"/>
      <c r="QW143" s="23"/>
      <c r="QX143" s="23"/>
      <c r="QY143" s="23"/>
      <c r="QZ143" s="23"/>
      <c r="RA143" s="23"/>
      <c r="RB143" s="23"/>
      <c r="RC143" s="23"/>
      <c r="RD143" s="23"/>
      <c r="RE143" s="23"/>
      <c r="RF143" s="23"/>
      <c r="RG143" s="23"/>
      <c r="RH143" s="23"/>
      <c r="RI143" s="23"/>
      <c r="RJ143" s="23"/>
      <c r="RK143" s="23"/>
      <c r="RL143" s="23"/>
      <c r="RM143" s="23"/>
      <c r="RN143" s="23"/>
      <c r="RO143" s="23"/>
      <c r="RP143" s="23"/>
      <c r="RQ143" s="23"/>
      <c r="RR143" s="23"/>
      <c r="RS143" s="23"/>
      <c r="RT143" s="23"/>
      <c r="RU143" s="23"/>
      <c r="RV143" s="23"/>
      <c r="RW143" s="23"/>
      <c r="RX143" s="23"/>
      <c r="RY143" s="23"/>
      <c r="RZ143" s="23"/>
      <c r="SA143" s="23"/>
      <c r="SB143" s="23"/>
      <c r="SC143" s="23"/>
      <c r="SD143" s="23"/>
      <c r="SE143" s="23"/>
      <c r="SF143" s="23"/>
      <c r="SG143" s="23"/>
      <c r="SH143" s="23"/>
      <c r="SI143" s="23"/>
      <c r="SJ143" s="23"/>
      <c r="SK143" s="23"/>
      <c r="SL143" s="23"/>
      <c r="SM143" s="23"/>
      <c r="SN143" s="23"/>
      <c r="SO143" s="23"/>
      <c r="SP143" s="23"/>
      <c r="SQ143" s="23"/>
      <c r="SR143" s="23"/>
      <c r="SS143" s="23"/>
      <c r="ST143" s="23"/>
      <c r="SU143" s="23"/>
      <c r="SV143" s="23"/>
      <c r="SW143" s="23"/>
      <c r="SX143" s="23"/>
      <c r="SY143" s="23"/>
      <c r="SZ143" s="23"/>
      <c r="TA143" s="23"/>
      <c r="TB143" s="23"/>
      <c r="TC143" s="23"/>
      <c r="TD143" s="23"/>
      <c r="TE143" s="23"/>
      <c r="TF143" s="23"/>
      <c r="TG143" s="23"/>
      <c r="TH143" s="23"/>
      <c r="TI143" s="23"/>
      <c r="TJ143" s="23"/>
      <c r="TK143" s="23"/>
      <c r="TL143" s="23"/>
      <c r="TM143" s="23"/>
      <c r="TN143" s="23"/>
      <c r="TO143" s="23"/>
      <c r="TP143" s="23"/>
      <c r="TQ143" s="23"/>
      <c r="TR143" s="23"/>
    </row>
    <row r="144" spans="1:538" s="23" customFormat="1" ht="36" customHeight="1" x14ac:dyDescent="0.25">
      <c r="A144" s="40" t="s">
        <v>198</v>
      </c>
      <c r="B144" s="41" t="str">
        <f>'дод 3'!A82</f>
        <v>3031</v>
      </c>
      <c r="C144" s="41" t="str">
        <f>'дод 3'!B82</f>
        <v>1030</v>
      </c>
      <c r="D144" s="21" t="str">
        <f>'дод 3'!C82</f>
        <v>Надання інших пільг окремим категоріям громадян відповідно до законодавства</v>
      </c>
      <c r="E144" s="62">
        <v>582400</v>
      </c>
      <c r="F144" s="62"/>
      <c r="G144" s="62"/>
      <c r="H144" s="62">
        <v>453447.66</v>
      </c>
      <c r="I144" s="62"/>
      <c r="J144" s="62"/>
      <c r="K144" s="163">
        <f t="shared" si="57"/>
        <v>77.858458104395595</v>
      </c>
      <c r="L144" s="62">
        <f t="shared" ref="L144:L173" si="103">N144+Q144</f>
        <v>0</v>
      </c>
      <c r="M144" s="62">
        <v>0</v>
      </c>
      <c r="N144" s="62"/>
      <c r="O144" s="62"/>
      <c r="P144" s="62"/>
      <c r="Q144" s="62">
        <v>0</v>
      </c>
      <c r="R144" s="62">
        <f t="shared" si="60"/>
        <v>0</v>
      </c>
      <c r="S144" s="62"/>
      <c r="T144" s="62"/>
      <c r="U144" s="62"/>
      <c r="V144" s="62"/>
      <c r="W144" s="62"/>
      <c r="X144" s="163"/>
      <c r="Y144" s="59">
        <f t="shared" si="59"/>
        <v>453447.66</v>
      </c>
      <c r="Z144" s="213"/>
    </row>
    <row r="145" spans="1:538" s="23" customFormat="1" ht="33" customHeight="1" x14ac:dyDescent="0.25">
      <c r="A145" s="40" t="s">
        <v>199</v>
      </c>
      <c r="B145" s="41" t="str">
        <f>'дод 3'!A83</f>
        <v>3032</v>
      </c>
      <c r="C145" s="41" t="str">
        <f>'дод 3'!B83</f>
        <v>1070</v>
      </c>
      <c r="D145" s="21" t="str">
        <f>'дод 3'!C83</f>
        <v>Надання пільг окремим категоріям громадян з оплати послуг зв'язку</v>
      </c>
      <c r="E145" s="62">
        <v>1200635</v>
      </c>
      <c r="F145" s="62"/>
      <c r="G145" s="62"/>
      <c r="H145" s="62">
        <v>1143912.8799999999</v>
      </c>
      <c r="I145" s="62"/>
      <c r="J145" s="62"/>
      <c r="K145" s="163">
        <f t="shared" ref="K145:K205" si="104">H145/E145*100</f>
        <v>95.27565663169905</v>
      </c>
      <c r="L145" s="62">
        <f t="shared" si="103"/>
        <v>0</v>
      </c>
      <c r="M145" s="62"/>
      <c r="N145" s="62"/>
      <c r="O145" s="62"/>
      <c r="P145" s="62"/>
      <c r="Q145" s="62"/>
      <c r="R145" s="62">
        <f t="shared" si="60"/>
        <v>0</v>
      </c>
      <c r="S145" s="62"/>
      <c r="T145" s="62"/>
      <c r="U145" s="62"/>
      <c r="V145" s="62"/>
      <c r="W145" s="62"/>
      <c r="X145" s="163"/>
      <c r="Y145" s="59">
        <f t="shared" ref="Y145:Y208" si="105">H145+R145</f>
        <v>1143912.8799999999</v>
      </c>
      <c r="Z145" s="213"/>
    </row>
    <row r="146" spans="1:538" s="23" customFormat="1" ht="48.75" customHeight="1" x14ac:dyDescent="0.25">
      <c r="A146" s="40" t="s">
        <v>386</v>
      </c>
      <c r="B146" s="41" t="str">
        <f>'дод 3'!A84</f>
        <v>3033</v>
      </c>
      <c r="C146" s="41" t="str">
        <f>'дод 3'!B84</f>
        <v>1070</v>
      </c>
      <c r="D146" s="21" t="str">
        <f>'дод 3'!C84</f>
        <v>Компенсаційні виплати на пільговий проїзд автомобільним транспортом окремим категоріям громадян, у т.ч. за рахунок:</v>
      </c>
      <c r="E146" s="62">
        <v>15836285.899999999</v>
      </c>
      <c r="F146" s="62"/>
      <c r="G146" s="62"/>
      <c r="H146" s="62">
        <v>15739185.9</v>
      </c>
      <c r="I146" s="62"/>
      <c r="J146" s="62"/>
      <c r="K146" s="163">
        <f t="shared" si="104"/>
        <v>99.386851180806232</v>
      </c>
      <c r="L146" s="62">
        <f t="shared" si="103"/>
        <v>0</v>
      </c>
      <c r="M146" s="62"/>
      <c r="N146" s="62"/>
      <c r="O146" s="62"/>
      <c r="P146" s="62"/>
      <c r="Q146" s="62"/>
      <c r="R146" s="62">
        <f t="shared" si="60"/>
        <v>0</v>
      </c>
      <c r="S146" s="62"/>
      <c r="T146" s="62"/>
      <c r="U146" s="62"/>
      <c r="V146" s="62"/>
      <c r="W146" s="62"/>
      <c r="X146" s="163"/>
      <c r="Y146" s="59">
        <f t="shared" si="105"/>
        <v>15739185.9</v>
      </c>
      <c r="Z146" s="213"/>
    </row>
    <row r="147" spans="1:538" s="33" customFormat="1" ht="21.75" customHeight="1" x14ac:dyDescent="0.25">
      <c r="A147" s="123"/>
      <c r="B147" s="124"/>
      <c r="C147" s="124"/>
      <c r="D147" s="126" t="s">
        <v>439</v>
      </c>
      <c r="E147" s="122">
        <v>2462485.9</v>
      </c>
      <c r="F147" s="122"/>
      <c r="G147" s="122"/>
      <c r="H147" s="122">
        <v>2365385.9</v>
      </c>
      <c r="I147" s="122"/>
      <c r="J147" s="122"/>
      <c r="K147" s="164">
        <f t="shared" si="104"/>
        <v>96.056830213728333</v>
      </c>
      <c r="L147" s="122">
        <f t="shared" si="103"/>
        <v>0</v>
      </c>
      <c r="M147" s="122"/>
      <c r="N147" s="122"/>
      <c r="O147" s="122"/>
      <c r="P147" s="122"/>
      <c r="Q147" s="122"/>
      <c r="R147" s="122">
        <f t="shared" si="60"/>
        <v>0</v>
      </c>
      <c r="S147" s="122"/>
      <c r="T147" s="122"/>
      <c r="U147" s="122"/>
      <c r="V147" s="122"/>
      <c r="W147" s="122"/>
      <c r="X147" s="164"/>
      <c r="Y147" s="61">
        <f t="shared" si="105"/>
        <v>2365385.9</v>
      </c>
      <c r="Z147" s="213"/>
    </row>
    <row r="148" spans="1:538" s="23" customFormat="1" ht="30" x14ac:dyDescent="0.25">
      <c r="A148" s="40" t="s">
        <v>355</v>
      </c>
      <c r="B148" s="41" t="str">
        <f>'дод 3'!A86</f>
        <v>3035</v>
      </c>
      <c r="C148" s="41" t="str">
        <f>'дод 3'!B86</f>
        <v>1070</v>
      </c>
      <c r="D148" s="21" t="str">
        <f>'дод 3'!C86</f>
        <v>Компенсаційні виплати за пільговий проїзд окремих категорій громадян на залізничному транспорті</v>
      </c>
      <c r="E148" s="62">
        <v>1000000</v>
      </c>
      <c r="F148" s="62"/>
      <c r="G148" s="62"/>
      <c r="H148" s="62">
        <v>1000000</v>
      </c>
      <c r="I148" s="62"/>
      <c r="J148" s="62"/>
      <c r="K148" s="163">
        <f t="shared" si="104"/>
        <v>100</v>
      </c>
      <c r="L148" s="62">
        <f t="shared" si="103"/>
        <v>0</v>
      </c>
      <c r="M148" s="62"/>
      <c r="N148" s="62"/>
      <c r="O148" s="62"/>
      <c r="P148" s="62"/>
      <c r="Q148" s="62"/>
      <c r="R148" s="62">
        <f t="shared" si="60"/>
        <v>0</v>
      </c>
      <c r="S148" s="62"/>
      <c r="T148" s="62"/>
      <c r="U148" s="62"/>
      <c r="V148" s="62"/>
      <c r="W148" s="62"/>
      <c r="X148" s="163"/>
      <c r="Y148" s="59">
        <f t="shared" si="105"/>
        <v>1000000</v>
      </c>
      <c r="Z148" s="213"/>
    </row>
    <row r="149" spans="1:538" s="23" customFormat="1" ht="36" customHeight="1" x14ac:dyDescent="0.25">
      <c r="A149" s="40" t="s">
        <v>200</v>
      </c>
      <c r="B149" s="41" t="str">
        <f>'дод 3'!A87</f>
        <v>3036</v>
      </c>
      <c r="C149" s="41" t="str">
        <f>'дод 3'!B87</f>
        <v>1070</v>
      </c>
      <c r="D149" s="21" t="str">
        <f>'дод 3'!C87</f>
        <v>Компенсаційні виплати на пільговий проїзд електротранспортом окремим категоріям громадян</v>
      </c>
      <c r="E149" s="62">
        <v>23540955.5</v>
      </c>
      <c r="F149" s="62"/>
      <c r="G149" s="62"/>
      <c r="H149" s="62">
        <v>23540955.5</v>
      </c>
      <c r="I149" s="62"/>
      <c r="J149" s="62"/>
      <c r="K149" s="163">
        <f t="shared" si="104"/>
        <v>100</v>
      </c>
      <c r="L149" s="62">
        <f t="shared" si="103"/>
        <v>0</v>
      </c>
      <c r="M149" s="62"/>
      <c r="N149" s="62"/>
      <c r="O149" s="62"/>
      <c r="P149" s="62"/>
      <c r="Q149" s="62"/>
      <c r="R149" s="62">
        <f t="shared" ref="R149:R212" si="106">T149+W149</f>
        <v>0</v>
      </c>
      <c r="S149" s="62"/>
      <c r="T149" s="62"/>
      <c r="U149" s="62"/>
      <c r="V149" s="62"/>
      <c r="W149" s="62"/>
      <c r="X149" s="163"/>
      <c r="Y149" s="59">
        <f t="shared" si="105"/>
        <v>23540955.5</v>
      </c>
      <c r="Z149" s="213"/>
    </row>
    <row r="150" spans="1:538" s="20" customFormat="1" ht="39" customHeight="1" x14ac:dyDescent="0.25">
      <c r="A150" s="40" t="s">
        <v>384</v>
      </c>
      <c r="B150" s="41" t="str">
        <f>'дод 3'!A88</f>
        <v>3050</v>
      </c>
      <c r="C150" s="41" t="str">
        <f>'дод 3'!B88</f>
        <v>1070</v>
      </c>
      <c r="D150" s="21" t="str">
        <f>'дод 3'!C88</f>
        <v>Пільгове медичне обслуговування осіб, які постраждали внаслідок Чорнобильської катастрофи, у т.ч. за рахунок:</v>
      </c>
      <c r="E150" s="62">
        <v>853000</v>
      </c>
      <c r="F150" s="62"/>
      <c r="G150" s="62"/>
      <c r="H150" s="62">
        <v>852527.32</v>
      </c>
      <c r="I150" s="62"/>
      <c r="J150" s="62"/>
      <c r="K150" s="163">
        <f t="shared" si="104"/>
        <v>99.944586166471268</v>
      </c>
      <c r="L150" s="62">
        <f t="shared" si="103"/>
        <v>0</v>
      </c>
      <c r="M150" s="62"/>
      <c r="N150" s="62"/>
      <c r="O150" s="62"/>
      <c r="P150" s="62"/>
      <c r="Q150" s="62"/>
      <c r="R150" s="62">
        <f t="shared" si="106"/>
        <v>0</v>
      </c>
      <c r="S150" s="62"/>
      <c r="T150" s="62"/>
      <c r="U150" s="62"/>
      <c r="V150" s="62"/>
      <c r="W150" s="62"/>
      <c r="X150" s="163"/>
      <c r="Y150" s="59">
        <f t="shared" si="105"/>
        <v>852527.32</v>
      </c>
      <c r="Z150" s="21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  <c r="IW150" s="23"/>
      <c r="IX150" s="23"/>
      <c r="IY150" s="23"/>
      <c r="IZ150" s="23"/>
      <c r="JA150" s="23"/>
      <c r="JB150" s="23"/>
      <c r="JC150" s="23"/>
      <c r="JD150" s="23"/>
      <c r="JE150" s="23"/>
      <c r="JF150" s="23"/>
      <c r="JG150" s="23"/>
      <c r="JH150" s="23"/>
      <c r="JI150" s="23"/>
      <c r="JJ150" s="23"/>
      <c r="JK150" s="23"/>
      <c r="JL150" s="23"/>
      <c r="JM150" s="23"/>
      <c r="JN150" s="23"/>
      <c r="JO150" s="23"/>
      <c r="JP150" s="23"/>
      <c r="JQ150" s="23"/>
      <c r="JR150" s="23"/>
      <c r="JS150" s="23"/>
      <c r="JT150" s="23"/>
      <c r="JU150" s="23"/>
      <c r="JV150" s="23"/>
      <c r="JW150" s="23"/>
      <c r="JX150" s="23"/>
      <c r="JY150" s="23"/>
      <c r="JZ150" s="23"/>
      <c r="KA150" s="23"/>
      <c r="KB150" s="23"/>
      <c r="KC150" s="23"/>
      <c r="KD150" s="23"/>
      <c r="KE150" s="23"/>
      <c r="KF150" s="23"/>
      <c r="KG150" s="23"/>
      <c r="KH150" s="23"/>
      <c r="KI150" s="23"/>
      <c r="KJ150" s="23"/>
      <c r="KK150" s="23"/>
      <c r="KL150" s="23"/>
      <c r="KM150" s="23"/>
      <c r="KN150" s="23"/>
      <c r="KO150" s="23"/>
      <c r="KP150" s="23"/>
      <c r="KQ150" s="23"/>
      <c r="KR150" s="23"/>
      <c r="KS150" s="23"/>
      <c r="KT150" s="23"/>
      <c r="KU150" s="23"/>
      <c r="KV150" s="23"/>
      <c r="KW150" s="23"/>
      <c r="KX150" s="23"/>
      <c r="KY150" s="23"/>
      <c r="KZ150" s="23"/>
      <c r="LA150" s="23"/>
      <c r="LB150" s="23"/>
      <c r="LC150" s="23"/>
      <c r="LD150" s="23"/>
      <c r="LE150" s="23"/>
      <c r="LF150" s="23"/>
      <c r="LG150" s="23"/>
      <c r="LH150" s="23"/>
      <c r="LI150" s="23"/>
      <c r="LJ150" s="23"/>
      <c r="LK150" s="23"/>
      <c r="LL150" s="23"/>
      <c r="LM150" s="23"/>
      <c r="LN150" s="23"/>
      <c r="LO150" s="23"/>
      <c r="LP150" s="23"/>
      <c r="LQ150" s="23"/>
      <c r="LR150" s="23"/>
      <c r="LS150" s="23"/>
      <c r="LT150" s="23"/>
      <c r="LU150" s="23"/>
      <c r="LV150" s="23"/>
      <c r="LW150" s="23"/>
      <c r="LX150" s="23"/>
      <c r="LY150" s="23"/>
      <c r="LZ150" s="23"/>
      <c r="MA150" s="23"/>
      <c r="MB150" s="23"/>
      <c r="MC150" s="23"/>
      <c r="MD150" s="23"/>
      <c r="ME150" s="23"/>
      <c r="MF150" s="23"/>
      <c r="MG150" s="23"/>
      <c r="MH150" s="23"/>
      <c r="MI150" s="23"/>
      <c r="MJ150" s="23"/>
      <c r="MK150" s="23"/>
      <c r="ML150" s="23"/>
      <c r="MM150" s="23"/>
      <c r="MN150" s="23"/>
      <c r="MO150" s="23"/>
      <c r="MP150" s="23"/>
      <c r="MQ150" s="23"/>
      <c r="MR150" s="23"/>
      <c r="MS150" s="23"/>
      <c r="MT150" s="23"/>
      <c r="MU150" s="23"/>
      <c r="MV150" s="23"/>
      <c r="MW150" s="23"/>
      <c r="MX150" s="23"/>
      <c r="MY150" s="23"/>
      <c r="MZ150" s="23"/>
      <c r="NA150" s="23"/>
      <c r="NB150" s="23"/>
      <c r="NC150" s="23"/>
      <c r="ND150" s="23"/>
      <c r="NE150" s="23"/>
      <c r="NF150" s="23"/>
      <c r="NG150" s="23"/>
      <c r="NH150" s="23"/>
      <c r="NI150" s="23"/>
      <c r="NJ150" s="23"/>
      <c r="NK150" s="23"/>
      <c r="NL150" s="23"/>
      <c r="NM150" s="23"/>
      <c r="NN150" s="23"/>
      <c r="NO150" s="23"/>
      <c r="NP150" s="23"/>
      <c r="NQ150" s="23"/>
      <c r="NR150" s="23"/>
      <c r="NS150" s="23"/>
      <c r="NT150" s="23"/>
      <c r="NU150" s="23"/>
      <c r="NV150" s="23"/>
      <c r="NW150" s="23"/>
      <c r="NX150" s="23"/>
      <c r="NY150" s="23"/>
      <c r="NZ150" s="23"/>
      <c r="OA150" s="23"/>
      <c r="OB150" s="23"/>
      <c r="OC150" s="23"/>
      <c r="OD150" s="23"/>
      <c r="OE150" s="23"/>
      <c r="OF150" s="23"/>
      <c r="OG150" s="23"/>
      <c r="OH150" s="23"/>
      <c r="OI150" s="23"/>
      <c r="OJ150" s="23"/>
      <c r="OK150" s="23"/>
      <c r="OL150" s="23"/>
      <c r="OM150" s="23"/>
      <c r="ON150" s="23"/>
      <c r="OO150" s="23"/>
      <c r="OP150" s="23"/>
      <c r="OQ150" s="23"/>
      <c r="OR150" s="23"/>
      <c r="OS150" s="23"/>
      <c r="OT150" s="23"/>
      <c r="OU150" s="23"/>
      <c r="OV150" s="23"/>
      <c r="OW150" s="23"/>
      <c r="OX150" s="23"/>
      <c r="OY150" s="23"/>
      <c r="OZ150" s="23"/>
      <c r="PA150" s="23"/>
      <c r="PB150" s="23"/>
      <c r="PC150" s="23"/>
      <c r="PD150" s="23"/>
      <c r="PE150" s="23"/>
      <c r="PF150" s="23"/>
      <c r="PG150" s="23"/>
      <c r="PH150" s="23"/>
      <c r="PI150" s="23"/>
      <c r="PJ150" s="23"/>
      <c r="PK150" s="23"/>
      <c r="PL150" s="23"/>
      <c r="PM150" s="23"/>
      <c r="PN150" s="23"/>
      <c r="PO150" s="23"/>
      <c r="PP150" s="23"/>
      <c r="PQ150" s="23"/>
      <c r="PR150" s="23"/>
      <c r="PS150" s="23"/>
      <c r="PT150" s="23"/>
      <c r="PU150" s="23"/>
      <c r="PV150" s="23"/>
      <c r="PW150" s="23"/>
      <c r="PX150" s="23"/>
      <c r="PY150" s="23"/>
      <c r="PZ150" s="23"/>
      <c r="QA150" s="23"/>
      <c r="QB150" s="23"/>
      <c r="QC150" s="23"/>
      <c r="QD150" s="23"/>
      <c r="QE150" s="23"/>
      <c r="QF150" s="23"/>
      <c r="QG150" s="23"/>
      <c r="QH150" s="23"/>
      <c r="QI150" s="23"/>
      <c r="QJ150" s="23"/>
      <c r="QK150" s="23"/>
      <c r="QL150" s="23"/>
      <c r="QM150" s="23"/>
      <c r="QN150" s="23"/>
      <c r="QO150" s="23"/>
      <c r="QP150" s="23"/>
      <c r="QQ150" s="23"/>
      <c r="QR150" s="23"/>
      <c r="QS150" s="23"/>
      <c r="QT150" s="23"/>
      <c r="QU150" s="23"/>
      <c r="QV150" s="23"/>
      <c r="QW150" s="23"/>
      <c r="QX150" s="23"/>
      <c r="QY150" s="23"/>
      <c r="QZ150" s="23"/>
      <c r="RA150" s="23"/>
      <c r="RB150" s="23"/>
      <c r="RC150" s="23"/>
      <c r="RD150" s="23"/>
      <c r="RE150" s="23"/>
      <c r="RF150" s="23"/>
      <c r="RG150" s="23"/>
      <c r="RH150" s="23"/>
      <c r="RI150" s="23"/>
      <c r="RJ150" s="23"/>
      <c r="RK150" s="23"/>
      <c r="RL150" s="23"/>
      <c r="RM150" s="23"/>
      <c r="RN150" s="23"/>
      <c r="RO150" s="23"/>
      <c r="RP150" s="23"/>
      <c r="RQ150" s="23"/>
      <c r="RR150" s="23"/>
      <c r="RS150" s="23"/>
      <c r="RT150" s="23"/>
      <c r="RU150" s="23"/>
      <c r="RV150" s="23"/>
      <c r="RW150" s="23"/>
      <c r="RX150" s="23"/>
      <c r="RY150" s="23"/>
      <c r="RZ150" s="23"/>
      <c r="SA150" s="23"/>
      <c r="SB150" s="23"/>
      <c r="SC150" s="23"/>
      <c r="SD150" s="23"/>
      <c r="SE150" s="23"/>
      <c r="SF150" s="23"/>
      <c r="SG150" s="23"/>
      <c r="SH150" s="23"/>
      <c r="SI150" s="23"/>
      <c r="SJ150" s="23"/>
      <c r="SK150" s="23"/>
      <c r="SL150" s="23"/>
      <c r="SM150" s="23"/>
      <c r="SN150" s="23"/>
      <c r="SO150" s="23"/>
      <c r="SP150" s="23"/>
      <c r="SQ150" s="23"/>
      <c r="SR150" s="23"/>
      <c r="SS150" s="23"/>
      <c r="ST150" s="23"/>
      <c r="SU150" s="23"/>
      <c r="SV150" s="23"/>
      <c r="SW150" s="23"/>
      <c r="SX150" s="23"/>
      <c r="SY150" s="23"/>
      <c r="SZ150" s="23"/>
      <c r="TA150" s="23"/>
      <c r="TB150" s="23"/>
      <c r="TC150" s="23"/>
      <c r="TD150" s="23"/>
      <c r="TE150" s="23"/>
      <c r="TF150" s="23"/>
      <c r="TG150" s="23"/>
      <c r="TH150" s="23"/>
      <c r="TI150" s="23"/>
      <c r="TJ150" s="23"/>
      <c r="TK150" s="23"/>
      <c r="TL150" s="23"/>
      <c r="TM150" s="23"/>
      <c r="TN150" s="23"/>
      <c r="TO150" s="23"/>
      <c r="TP150" s="23"/>
      <c r="TQ150" s="23"/>
      <c r="TR150" s="23"/>
    </row>
    <row r="151" spans="1:538" s="24" customFormat="1" ht="21.75" customHeight="1" x14ac:dyDescent="0.25">
      <c r="A151" s="123"/>
      <c r="B151" s="124"/>
      <c r="C151" s="124"/>
      <c r="D151" s="126" t="s">
        <v>439</v>
      </c>
      <c r="E151" s="122">
        <v>853000</v>
      </c>
      <c r="F151" s="122"/>
      <c r="G151" s="122"/>
      <c r="H151" s="122">
        <v>852527.32</v>
      </c>
      <c r="I151" s="122"/>
      <c r="J151" s="122"/>
      <c r="K151" s="164">
        <f t="shared" si="104"/>
        <v>99.944586166471268</v>
      </c>
      <c r="L151" s="122">
        <f t="shared" si="103"/>
        <v>0</v>
      </c>
      <c r="M151" s="122"/>
      <c r="N151" s="122"/>
      <c r="O151" s="122"/>
      <c r="P151" s="122"/>
      <c r="Q151" s="122"/>
      <c r="R151" s="122">
        <f t="shared" si="106"/>
        <v>0</v>
      </c>
      <c r="S151" s="122"/>
      <c r="T151" s="122"/>
      <c r="U151" s="122"/>
      <c r="V151" s="122"/>
      <c r="W151" s="122"/>
      <c r="X151" s="164"/>
      <c r="Y151" s="61">
        <f t="shared" si="105"/>
        <v>852527.32</v>
      </c>
      <c r="Z151" s="21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  <c r="IL151" s="33"/>
      <c r="IM151" s="33"/>
      <c r="IN151" s="33"/>
      <c r="IO151" s="33"/>
      <c r="IP151" s="33"/>
      <c r="IQ151" s="33"/>
      <c r="IR151" s="33"/>
      <c r="IS151" s="33"/>
      <c r="IT151" s="33"/>
      <c r="IU151" s="33"/>
      <c r="IV151" s="33"/>
      <c r="IW151" s="33"/>
      <c r="IX151" s="33"/>
      <c r="IY151" s="33"/>
      <c r="IZ151" s="33"/>
      <c r="JA151" s="33"/>
      <c r="JB151" s="33"/>
      <c r="JC151" s="33"/>
      <c r="JD151" s="33"/>
      <c r="JE151" s="33"/>
      <c r="JF151" s="33"/>
      <c r="JG151" s="33"/>
      <c r="JH151" s="33"/>
      <c r="JI151" s="33"/>
      <c r="JJ151" s="33"/>
      <c r="JK151" s="33"/>
      <c r="JL151" s="33"/>
      <c r="JM151" s="33"/>
      <c r="JN151" s="33"/>
      <c r="JO151" s="33"/>
      <c r="JP151" s="33"/>
      <c r="JQ151" s="33"/>
      <c r="JR151" s="33"/>
      <c r="JS151" s="33"/>
      <c r="JT151" s="33"/>
      <c r="JU151" s="33"/>
      <c r="JV151" s="33"/>
      <c r="JW151" s="33"/>
      <c r="JX151" s="33"/>
      <c r="JY151" s="33"/>
      <c r="JZ151" s="33"/>
      <c r="KA151" s="33"/>
      <c r="KB151" s="33"/>
      <c r="KC151" s="33"/>
      <c r="KD151" s="33"/>
      <c r="KE151" s="33"/>
      <c r="KF151" s="33"/>
      <c r="KG151" s="33"/>
      <c r="KH151" s="33"/>
      <c r="KI151" s="33"/>
      <c r="KJ151" s="33"/>
      <c r="KK151" s="33"/>
      <c r="KL151" s="33"/>
      <c r="KM151" s="33"/>
      <c r="KN151" s="33"/>
      <c r="KO151" s="33"/>
      <c r="KP151" s="33"/>
      <c r="KQ151" s="33"/>
      <c r="KR151" s="33"/>
      <c r="KS151" s="33"/>
      <c r="KT151" s="33"/>
      <c r="KU151" s="33"/>
      <c r="KV151" s="33"/>
      <c r="KW151" s="33"/>
      <c r="KX151" s="33"/>
      <c r="KY151" s="33"/>
      <c r="KZ151" s="33"/>
      <c r="LA151" s="33"/>
      <c r="LB151" s="33"/>
      <c r="LC151" s="33"/>
      <c r="LD151" s="33"/>
      <c r="LE151" s="33"/>
      <c r="LF151" s="33"/>
      <c r="LG151" s="33"/>
      <c r="LH151" s="33"/>
      <c r="LI151" s="33"/>
      <c r="LJ151" s="33"/>
      <c r="LK151" s="33"/>
      <c r="LL151" s="33"/>
      <c r="LM151" s="33"/>
      <c r="LN151" s="33"/>
      <c r="LO151" s="33"/>
      <c r="LP151" s="33"/>
      <c r="LQ151" s="33"/>
      <c r="LR151" s="33"/>
      <c r="LS151" s="33"/>
      <c r="LT151" s="33"/>
      <c r="LU151" s="33"/>
      <c r="LV151" s="33"/>
      <c r="LW151" s="33"/>
      <c r="LX151" s="33"/>
      <c r="LY151" s="33"/>
      <c r="LZ151" s="33"/>
      <c r="MA151" s="33"/>
      <c r="MB151" s="33"/>
      <c r="MC151" s="33"/>
      <c r="MD151" s="33"/>
      <c r="ME151" s="33"/>
      <c r="MF151" s="33"/>
      <c r="MG151" s="33"/>
      <c r="MH151" s="33"/>
      <c r="MI151" s="33"/>
      <c r="MJ151" s="33"/>
      <c r="MK151" s="33"/>
      <c r="ML151" s="33"/>
      <c r="MM151" s="33"/>
      <c r="MN151" s="33"/>
      <c r="MO151" s="33"/>
      <c r="MP151" s="33"/>
      <c r="MQ151" s="33"/>
      <c r="MR151" s="33"/>
      <c r="MS151" s="33"/>
      <c r="MT151" s="33"/>
      <c r="MU151" s="33"/>
      <c r="MV151" s="33"/>
      <c r="MW151" s="33"/>
      <c r="MX151" s="33"/>
      <c r="MY151" s="33"/>
      <c r="MZ151" s="33"/>
      <c r="NA151" s="33"/>
      <c r="NB151" s="33"/>
      <c r="NC151" s="33"/>
      <c r="ND151" s="33"/>
      <c r="NE151" s="33"/>
      <c r="NF151" s="33"/>
      <c r="NG151" s="33"/>
      <c r="NH151" s="33"/>
      <c r="NI151" s="33"/>
      <c r="NJ151" s="33"/>
      <c r="NK151" s="33"/>
      <c r="NL151" s="33"/>
      <c r="NM151" s="33"/>
      <c r="NN151" s="33"/>
      <c r="NO151" s="33"/>
      <c r="NP151" s="33"/>
      <c r="NQ151" s="33"/>
      <c r="NR151" s="33"/>
      <c r="NS151" s="33"/>
      <c r="NT151" s="33"/>
      <c r="NU151" s="33"/>
      <c r="NV151" s="33"/>
      <c r="NW151" s="33"/>
      <c r="NX151" s="33"/>
      <c r="NY151" s="33"/>
      <c r="NZ151" s="33"/>
      <c r="OA151" s="33"/>
      <c r="OB151" s="33"/>
      <c r="OC151" s="33"/>
      <c r="OD151" s="33"/>
      <c r="OE151" s="33"/>
      <c r="OF151" s="33"/>
      <c r="OG151" s="33"/>
      <c r="OH151" s="33"/>
      <c r="OI151" s="33"/>
      <c r="OJ151" s="33"/>
      <c r="OK151" s="33"/>
      <c r="OL151" s="33"/>
      <c r="OM151" s="33"/>
      <c r="ON151" s="33"/>
      <c r="OO151" s="33"/>
      <c r="OP151" s="33"/>
      <c r="OQ151" s="33"/>
      <c r="OR151" s="33"/>
      <c r="OS151" s="33"/>
      <c r="OT151" s="33"/>
      <c r="OU151" s="33"/>
      <c r="OV151" s="33"/>
      <c r="OW151" s="33"/>
      <c r="OX151" s="33"/>
      <c r="OY151" s="33"/>
      <c r="OZ151" s="33"/>
      <c r="PA151" s="33"/>
      <c r="PB151" s="33"/>
      <c r="PC151" s="33"/>
      <c r="PD151" s="33"/>
      <c r="PE151" s="33"/>
      <c r="PF151" s="33"/>
      <c r="PG151" s="33"/>
      <c r="PH151" s="33"/>
      <c r="PI151" s="33"/>
      <c r="PJ151" s="33"/>
      <c r="PK151" s="33"/>
      <c r="PL151" s="33"/>
      <c r="PM151" s="33"/>
      <c r="PN151" s="33"/>
      <c r="PO151" s="33"/>
      <c r="PP151" s="33"/>
      <c r="PQ151" s="33"/>
      <c r="PR151" s="33"/>
      <c r="PS151" s="33"/>
      <c r="PT151" s="33"/>
      <c r="PU151" s="33"/>
      <c r="PV151" s="33"/>
      <c r="PW151" s="33"/>
      <c r="PX151" s="33"/>
      <c r="PY151" s="33"/>
      <c r="PZ151" s="33"/>
      <c r="QA151" s="33"/>
      <c r="QB151" s="33"/>
      <c r="QC151" s="33"/>
      <c r="QD151" s="33"/>
      <c r="QE151" s="33"/>
      <c r="QF151" s="33"/>
      <c r="QG151" s="33"/>
      <c r="QH151" s="33"/>
      <c r="QI151" s="33"/>
      <c r="QJ151" s="33"/>
      <c r="QK151" s="33"/>
      <c r="QL151" s="33"/>
      <c r="QM151" s="33"/>
      <c r="QN151" s="33"/>
      <c r="QO151" s="33"/>
      <c r="QP151" s="33"/>
      <c r="QQ151" s="33"/>
      <c r="QR151" s="33"/>
      <c r="QS151" s="33"/>
      <c r="QT151" s="33"/>
      <c r="QU151" s="33"/>
      <c r="QV151" s="33"/>
      <c r="QW151" s="33"/>
      <c r="QX151" s="33"/>
      <c r="QY151" s="33"/>
      <c r="QZ151" s="33"/>
      <c r="RA151" s="33"/>
      <c r="RB151" s="33"/>
      <c r="RC151" s="33"/>
      <c r="RD151" s="33"/>
      <c r="RE151" s="33"/>
      <c r="RF151" s="33"/>
      <c r="RG151" s="33"/>
      <c r="RH151" s="33"/>
      <c r="RI151" s="33"/>
      <c r="RJ151" s="33"/>
      <c r="RK151" s="33"/>
      <c r="RL151" s="33"/>
      <c r="RM151" s="33"/>
      <c r="RN151" s="33"/>
      <c r="RO151" s="33"/>
      <c r="RP151" s="33"/>
      <c r="RQ151" s="33"/>
      <c r="RR151" s="33"/>
      <c r="RS151" s="33"/>
      <c r="RT151" s="33"/>
      <c r="RU151" s="33"/>
      <c r="RV151" s="33"/>
      <c r="RW151" s="33"/>
      <c r="RX151" s="33"/>
      <c r="RY151" s="33"/>
      <c r="RZ151" s="33"/>
      <c r="SA151" s="33"/>
      <c r="SB151" s="33"/>
      <c r="SC151" s="33"/>
      <c r="SD151" s="33"/>
      <c r="SE151" s="33"/>
      <c r="SF151" s="33"/>
      <c r="SG151" s="33"/>
      <c r="SH151" s="33"/>
      <c r="SI151" s="33"/>
      <c r="SJ151" s="33"/>
      <c r="SK151" s="33"/>
      <c r="SL151" s="33"/>
      <c r="SM151" s="33"/>
      <c r="SN151" s="33"/>
      <c r="SO151" s="33"/>
      <c r="SP151" s="33"/>
      <c r="SQ151" s="33"/>
      <c r="SR151" s="33"/>
      <c r="SS151" s="33"/>
      <c r="ST151" s="33"/>
      <c r="SU151" s="33"/>
      <c r="SV151" s="33"/>
      <c r="SW151" s="33"/>
      <c r="SX151" s="33"/>
      <c r="SY151" s="33"/>
      <c r="SZ151" s="33"/>
      <c r="TA151" s="33"/>
      <c r="TB151" s="33"/>
      <c r="TC151" s="33"/>
      <c r="TD151" s="33"/>
      <c r="TE151" s="33"/>
      <c r="TF151" s="33"/>
      <c r="TG151" s="33"/>
      <c r="TH151" s="33"/>
      <c r="TI151" s="33"/>
      <c r="TJ151" s="33"/>
      <c r="TK151" s="33"/>
      <c r="TL151" s="33"/>
      <c r="TM151" s="33"/>
      <c r="TN151" s="33"/>
      <c r="TO151" s="33"/>
      <c r="TP151" s="33"/>
      <c r="TQ151" s="33"/>
      <c r="TR151" s="33"/>
    </row>
    <row r="152" spans="1:538" s="20" customFormat="1" ht="38.25" customHeight="1" x14ac:dyDescent="0.25">
      <c r="A152" s="40" t="s">
        <v>385</v>
      </c>
      <c r="B152" s="41" t="str">
        <f>'дод 3'!A90</f>
        <v>3090</v>
      </c>
      <c r="C152" s="41" t="str">
        <f>'дод 3'!B90</f>
        <v>1030</v>
      </c>
      <c r="D152" s="21" t="str">
        <f>'дод 3'!C90</f>
        <v>Видатки на поховання учасників бойових дій та осіб з інвалідністю внаслідок війни, у т.ч. за рахунок:</v>
      </c>
      <c r="E152" s="62">
        <v>228400</v>
      </c>
      <c r="F152" s="62"/>
      <c r="G152" s="62"/>
      <c r="H152" s="62">
        <v>165690.70000000001</v>
      </c>
      <c r="I152" s="62"/>
      <c r="J152" s="62"/>
      <c r="K152" s="163">
        <f t="shared" si="104"/>
        <v>72.544089316987751</v>
      </c>
      <c r="L152" s="62">
        <f t="shared" si="103"/>
        <v>0</v>
      </c>
      <c r="M152" s="62"/>
      <c r="N152" s="62"/>
      <c r="O152" s="62"/>
      <c r="P152" s="62"/>
      <c r="Q152" s="62"/>
      <c r="R152" s="62">
        <f t="shared" si="106"/>
        <v>0</v>
      </c>
      <c r="S152" s="62"/>
      <c r="T152" s="62"/>
      <c r="U152" s="62"/>
      <c r="V152" s="62"/>
      <c r="W152" s="62"/>
      <c r="X152" s="163"/>
      <c r="Y152" s="59">
        <f t="shared" si="105"/>
        <v>165690.70000000001</v>
      </c>
      <c r="Z152" s="21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  <c r="IW152" s="23"/>
      <c r="IX152" s="23"/>
      <c r="IY152" s="23"/>
      <c r="IZ152" s="23"/>
      <c r="JA152" s="23"/>
      <c r="JB152" s="23"/>
      <c r="JC152" s="23"/>
      <c r="JD152" s="23"/>
      <c r="JE152" s="23"/>
      <c r="JF152" s="23"/>
      <c r="JG152" s="23"/>
      <c r="JH152" s="23"/>
      <c r="JI152" s="23"/>
      <c r="JJ152" s="23"/>
      <c r="JK152" s="23"/>
      <c r="JL152" s="23"/>
      <c r="JM152" s="23"/>
      <c r="JN152" s="23"/>
      <c r="JO152" s="23"/>
      <c r="JP152" s="23"/>
      <c r="JQ152" s="23"/>
      <c r="JR152" s="23"/>
      <c r="JS152" s="23"/>
      <c r="JT152" s="23"/>
      <c r="JU152" s="23"/>
      <c r="JV152" s="23"/>
      <c r="JW152" s="23"/>
      <c r="JX152" s="23"/>
      <c r="JY152" s="23"/>
      <c r="JZ152" s="23"/>
      <c r="KA152" s="23"/>
      <c r="KB152" s="23"/>
      <c r="KC152" s="23"/>
      <c r="KD152" s="23"/>
      <c r="KE152" s="23"/>
      <c r="KF152" s="23"/>
      <c r="KG152" s="23"/>
      <c r="KH152" s="23"/>
      <c r="KI152" s="23"/>
      <c r="KJ152" s="23"/>
      <c r="KK152" s="23"/>
      <c r="KL152" s="23"/>
      <c r="KM152" s="23"/>
      <c r="KN152" s="23"/>
      <c r="KO152" s="23"/>
      <c r="KP152" s="23"/>
      <c r="KQ152" s="23"/>
      <c r="KR152" s="23"/>
      <c r="KS152" s="23"/>
      <c r="KT152" s="23"/>
      <c r="KU152" s="23"/>
      <c r="KV152" s="23"/>
      <c r="KW152" s="23"/>
      <c r="KX152" s="23"/>
      <c r="KY152" s="23"/>
      <c r="KZ152" s="23"/>
      <c r="LA152" s="23"/>
      <c r="LB152" s="23"/>
      <c r="LC152" s="23"/>
      <c r="LD152" s="23"/>
      <c r="LE152" s="23"/>
      <c r="LF152" s="23"/>
      <c r="LG152" s="23"/>
      <c r="LH152" s="23"/>
      <c r="LI152" s="23"/>
      <c r="LJ152" s="23"/>
      <c r="LK152" s="23"/>
      <c r="LL152" s="23"/>
      <c r="LM152" s="23"/>
      <c r="LN152" s="23"/>
      <c r="LO152" s="23"/>
      <c r="LP152" s="23"/>
      <c r="LQ152" s="23"/>
      <c r="LR152" s="23"/>
      <c r="LS152" s="23"/>
      <c r="LT152" s="23"/>
      <c r="LU152" s="23"/>
      <c r="LV152" s="23"/>
      <c r="LW152" s="23"/>
      <c r="LX152" s="23"/>
      <c r="LY152" s="23"/>
      <c r="LZ152" s="23"/>
      <c r="MA152" s="23"/>
      <c r="MB152" s="23"/>
      <c r="MC152" s="23"/>
      <c r="MD152" s="23"/>
      <c r="ME152" s="23"/>
      <c r="MF152" s="23"/>
      <c r="MG152" s="23"/>
      <c r="MH152" s="23"/>
      <c r="MI152" s="23"/>
      <c r="MJ152" s="23"/>
      <c r="MK152" s="23"/>
      <c r="ML152" s="23"/>
      <c r="MM152" s="23"/>
      <c r="MN152" s="23"/>
      <c r="MO152" s="23"/>
      <c r="MP152" s="23"/>
      <c r="MQ152" s="23"/>
      <c r="MR152" s="23"/>
      <c r="MS152" s="23"/>
      <c r="MT152" s="23"/>
      <c r="MU152" s="23"/>
      <c r="MV152" s="23"/>
      <c r="MW152" s="23"/>
      <c r="MX152" s="23"/>
      <c r="MY152" s="23"/>
      <c r="MZ152" s="23"/>
      <c r="NA152" s="23"/>
      <c r="NB152" s="23"/>
      <c r="NC152" s="23"/>
      <c r="ND152" s="23"/>
      <c r="NE152" s="23"/>
      <c r="NF152" s="23"/>
      <c r="NG152" s="23"/>
      <c r="NH152" s="23"/>
      <c r="NI152" s="23"/>
      <c r="NJ152" s="23"/>
      <c r="NK152" s="23"/>
      <c r="NL152" s="23"/>
      <c r="NM152" s="23"/>
      <c r="NN152" s="23"/>
      <c r="NO152" s="23"/>
      <c r="NP152" s="23"/>
      <c r="NQ152" s="23"/>
      <c r="NR152" s="23"/>
      <c r="NS152" s="23"/>
      <c r="NT152" s="23"/>
      <c r="NU152" s="23"/>
      <c r="NV152" s="23"/>
      <c r="NW152" s="23"/>
      <c r="NX152" s="23"/>
      <c r="NY152" s="23"/>
      <c r="NZ152" s="23"/>
      <c r="OA152" s="23"/>
      <c r="OB152" s="23"/>
      <c r="OC152" s="23"/>
      <c r="OD152" s="23"/>
      <c r="OE152" s="23"/>
      <c r="OF152" s="23"/>
      <c r="OG152" s="23"/>
      <c r="OH152" s="23"/>
      <c r="OI152" s="23"/>
      <c r="OJ152" s="23"/>
      <c r="OK152" s="23"/>
      <c r="OL152" s="23"/>
      <c r="OM152" s="23"/>
      <c r="ON152" s="23"/>
      <c r="OO152" s="23"/>
      <c r="OP152" s="23"/>
      <c r="OQ152" s="23"/>
      <c r="OR152" s="23"/>
      <c r="OS152" s="23"/>
      <c r="OT152" s="23"/>
      <c r="OU152" s="23"/>
      <c r="OV152" s="23"/>
      <c r="OW152" s="23"/>
      <c r="OX152" s="23"/>
      <c r="OY152" s="23"/>
      <c r="OZ152" s="23"/>
      <c r="PA152" s="23"/>
      <c r="PB152" s="23"/>
      <c r="PC152" s="23"/>
      <c r="PD152" s="23"/>
      <c r="PE152" s="23"/>
      <c r="PF152" s="23"/>
      <c r="PG152" s="23"/>
      <c r="PH152" s="23"/>
      <c r="PI152" s="23"/>
      <c r="PJ152" s="23"/>
      <c r="PK152" s="23"/>
      <c r="PL152" s="23"/>
      <c r="PM152" s="23"/>
      <c r="PN152" s="23"/>
      <c r="PO152" s="23"/>
      <c r="PP152" s="23"/>
      <c r="PQ152" s="23"/>
      <c r="PR152" s="23"/>
      <c r="PS152" s="23"/>
      <c r="PT152" s="23"/>
      <c r="PU152" s="23"/>
      <c r="PV152" s="23"/>
      <c r="PW152" s="23"/>
      <c r="PX152" s="23"/>
      <c r="PY152" s="23"/>
      <c r="PZ152" s="23"/>
      <c r="QA152" s="23"/>
      <c r="QB152" s="23"/>
      <c r="QC152" s="23"/>
      <c r="QD152" s="23"/>
      <c r="QE152" s="23"/>
      <c r="QF152" s="23"/>
      <c r="QG152" s="23"/>
      <c r="QH152" s="23"/>
      <c r="QI152" s="23"/>
      <c r="QJ152" s="23"/>
      <c r="QK152" s="23"/>
      <c r="QL152" s="23"/>
      <c r="QM152" s="23"/>
      <c r="QN152" s="23"/>
      <c r="QO152" s="23"/>
      <c r="QP152" s="23"/>
      <c r="QQ152" s="23"/>
      <c r="QR152" s="23"/>
      <c r="QS152" s="23"/>
      <c r="QT152" s="23"/>
      <c r="QU152" s="23"/>
      <c r="QV152" s="23"/>
      <c r="QW152" s="23"/>
      <c r="QX152" s="23"/>
      <c r="QY152" s="23"/>
      <c r="QZ152" s="23"/>
      <c r="RA152" s="23"/>
      <c r="RB152" s="23"/>
      <c r="RC152" s="23"/>
      <c r="RD152" s="23"/>
      <c r="RE152" s="23"/>
      <c r="RF152" s="23"/>
      <c r="RG152" s="23"/>
      <c r="RH152" s="23"/>
      <c r="RI152" s="23"/>
      <c r="RJ152" s="23"/>
      <c r="RK152" s="23"/>
      <c r="RL152" s="23"/>
      <c r="RM152" s="23"/>
      <c r="RN152" s="23"/>
      <c r="RO152" s="23"/>
      <c r="RP152" s="23"/>
      <c r="RQ152" s="23"/>
      <c r="RR152" s="23"/>
      <c r="RS152" s="23"/>
      <c r="RT152" s="23"/>
      <c r="RU152" s="23"/>
      <c r="RV152" s="23"/>
      <c r="RW152" s="23"/>
      <c r="RX152" s="23"/>
      <c r="RY152" s="23"/>
      <c r="RZ152" s="23"/>
      <c r="SA152" s="23"/>
      <c r="SB152" s="23"/>
      <c r="SC152" s="23"/>
      <c r="SD152" s="23"/>
      <c r="SE152" s="23"/>
      <c r="SF152" s="23"/>
      <c r="SG152" s="23"/>
      <c r="SH152" s="23"/>
      <c r="SI152" s="23"/>
      <c r="SJ152" s="23"/>
      <c r="SK152" s="23"/>
      <c r="SL152" s="23"/>
      <c r="SM152" s="23"/>
      <c r="SN152" s="23"/>
      <c r="SO152" s="23"/>
      <c r="SP152" s="23"/>
      <c r="SQ152" s="23"/>
      <c r="SR152" s="23"/>
      <c r="SS152" s="23"/>
      <c r="ST152" s="23"/>
      <c r="SU152" s="23"/>
      <c r="SV152" s="23"/>
      <c r="SW152" s="23"/>
      <c r="SX152" s="23"/>
      <c r="SY152" s="23"/>
      <c r="SZ152" s="23"/>
      <c r="TA152" s="23"/>
      <c r="TB152" s="23"/>
      <c r="TC152" s="23"/>
      <c r="TD152" s="23"/>
      <c r="TE152" s="23"/>
      <c r="TF152" s="23"/>
      <c r="TG152" s="23"/>
      <c r="TH152" s="23"/>
      <c r="TI152" s="23"/>
      <c r="TJ152" s="23"/>
      <c r="TK152" s="23"/>
      <c r="TL152" s="23"/>
      <c r="TM152" s="23"/>
      <c r="TN152" s="23"/>
      <c r="TO152" s="23"/>
      <c r="TP152" s="23"/>
      <c r="TQ152" s="23"/>
      <c r="TR152" s="23"/>
    </row>
    <row r="153" spans="1:538" s="24" customFormat="1" ht="20.25" customHeight="1" x14ac:dyDescent="0.25">
      <c r="A153" s="123"/>
      <c r="B153" s="124"/>
      <c r="C153" s="124"/>
      <c r="D153" s="126" t="s">
        <v>439</v>
      </c>
      <c r="E153" s="122">
        <v>228400</v>
      </c>
      <c r="F153" s="122"/>
      <c r="G153" s="122"/>
      <c r="H153" s="122">
        <v>165690.70000000001</v>
      </c>
      <c r="I153" s="122"/>
      <c r="J153" s="122"/>
      <c r="K153" s="164">
        <f t="shared" si="104"/>
        <v>72.544089316987751</v>
      </c>
      <c r="L153" s="122">
        <f t="shared" si="103"/>
        <v>0</v>
      </c>
      <c r="M153" s="122"/>
      <c r="N153" s="122"/>
      <c r="O153" s="122"/>
      <c r="P153" s="122"/>
      <c r="Q153" s="122"/>
      <c r="R153" s="122">
        <f t="shared" si="106"/>
        <v>0</v>
      </c>
      <c r="S153" s="122"/>
      <c r="T153" s="122"/>
      <c r="U153" s="122"/>
      <c r="V153" s="122"/>
      <c r="W153" s="122"/>
      <c r="X153" s="164"/>
      <c r="Y153" s="61">
        <f t="shared" si="105"/>
        <v>165690.70000000001</v>
      </c>
      <c r="Z153" s="21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  <c r="IB153" s="33"/>
      <c r="IC153" s="33"/>
      <c r="ID153" s="33"/>
      <c r="IE153" s="33"/>
      <c r="IF153" s="33"/>
      <c r="IG153" s="33"/>
      <c r="IH153" s="33"/>
      <c r="II153" s="33"/>
      <c r="IJ153" s="33"/>
      <c r="IK153" s="33"/>
      <c r="IL153" s="33"/>
      <c r="IM153" s="33"/>
      <c r="IN153" s="33"/>
      <c r="IO153" s="33"/>
      <c r="IP153" s="33"/>
      <c r="IQ153" s="33"/>
      <c r="IR153" s="33"/>
      <c r="IS153" s="33"/>
      <c r="IT153" s="33"/>
      <c r="IU153" s="33"/>
      <c r="IV153" s="33"/>
      <c r="IW153" s="33"/>
      <c r="IX153" s="33"/>
      <c r="IY153" s="33"/>
      <c r="IZ153" s="33"/>
      <c r="JA153" s="33"/>
      <c r="JB153" s="33"/>
      <c r="JC153" s="33"/>
      <c r="JD153" s="33"/>
      <c r="JE153" s="33"/>
      <c r="JF153" s="33"/>
      <c r="JG153" s="33"/>
      <c r="JH153" s="33"/>
      <c r="JI153" s="33"/>
      <c r="JJ153" s="33"/>
      <c r="JK153" s="33"/>
      <c r="JL153" s="33"/>
      <c r="JM153" s="33"/>
      <c r="JN153" s="33"/>
      <c r="JO153" s="33"/>
      <c r="JP153" s="33"/>
      <c r="JQ153" s="33"/>
      <c r="JR153" s="33"/>
      <c r="JS153" s="33"/>
      <c r="JT153" s="33"/>
      <c r="JU153" s="33"/>
      <c r="JV153" s="33"/>
      <c r="JW153" s="33"/>
      <c r="JX153" s="33"/>
      <c r="JY153" s="33"/>
      <c r="JZ153" s="33"/>
      <c r="KA153" s="33"/>
      <c r="KB153" s="33"/>
      <c r="KC153" s="33"/>
      <c r="KD153" s="33"/>
      <c r="KE153" s="33"/>
      <c r="KF153" s="33"/>
      <c r="KG153" s="33"/>
      <c r="KH153" s="33"/>
      <c r="KI153" s="33"/>
      <c r="KJ153" s="33"/>
      <c r="KK153" s="33"/>
      <c r="KL153" s="33"/>
      <c r="KM153" s="33"/>
      <c r="KN153" s="33"/>
      <c r="KO153" s="33"/>
      <c r="KP153" s="33"/>
      <c r="KQ153" s="33"/>
      <c r="KR153" s="33"/>
      <c r="KS153" s="33"/>
      <c r="KT153" s="33"/>
      <c r="KU153" s="33"/>
      <c r="KV153" s="33"/>
      <c r="KW153" s="33"/>
      <c r="KX153" s="33"/>
      <c r="KY153" s="33"/>
      <c r="KZ153" s="33"/>
      <c r="LA153" s="33"/>
      <c r="LB153" s="33"/>
      <c r="LC153" s="33"/>
      <c r="LD153" s="33"/>
      <c r="LE153" s="33"/>
      <c r="LF153" s="33"/>
      <c r="LG153" s="33"/>
      <c r="LH153" s="33"/>
      <c r="LI153" s="33"/>
      <c r="LJ153" s="33"/>
      <c r="LK153" s="33"/>
      <c r="LL153" s="33"/>
      <c r="LM153" s="33"/>
      <c r="LN153" s="33"/>
      <c r="LO153" s="33"/>
      <c r="LP153" s="33"/>
      <c r="LQ153" s="33"/>
      <c r="LR153" s="33"/>
      <c r="LS153" s="33"/>
      <c r="LT153" s="33"/>
      <c r="LU153" s="33"/>
      <c r="LV153" s="33"/>
      <c r="LW153" s="33"/>
      <c r="LX153" s="33"/>
      <c r="LY153" s="33"/>
      <c r="LZ153" s="33"/>
      <c r="MA153" s="33"/>
      <c r="MB153" s="33"/>
      <c r="MC153" s="33"/>
      <c r="MD153" s="33"/>
      <c r="ME153" s="33"/>
      <c r="MF153" s="33"/>
      <c r="MG153" s="33"/>
      <c r="MH153" s="33"/>
      <c r="MI153" s="33"/>
      <c r="MJ153" s="33"/>
      <c r="MK153" s="33"/>
      <c r="ML153" s="33"/>
      <c r="MM153" s="33"/>
      <c r="MN153" s="33"/>
      <c r="MO153" s="33"/>
      <c r="MP153" s="33"/>
      <c r="MQ153" s="33"/>
      <c r="MR153" s="33"/>
      <c r="MS153" s="33"/>
      <c r="MT153" s="33"/>
      <c r="MU153" s="33"/>
      <c r="MV153" s="33"/>
      <c r="MW153" s="33"/>
      <c r="MX153" s="33"/>
      <c r="MY153" s="33"/>
      <c r="MZ153" s="33"/>
      <c r="NA153" s="33"/>
      <c r="NB153" s="33"/>
      <c r="NC153" s="33"/>
      <c r="ND153" s="33"/>
      <c r="NE153" s="33"/>
      <c r="NF153" s="33"/>
      <c r="NG153" s="33"/>
      <c r="NH153" s="33"/>
      <c r="NI153" s="33"/>
      <c r="NJ153" s="33"/>
      <c r="NK153" s="33"/>
      <c r="NL153" s="33"/>
      <c r="NM153" s="33"/>
      <c r="NN153" s="33"/>
      <c r="NO153" s="33"/>
      <c r="NP153" s="33"/>
      <c r="NQ153" s="33"/>
      <c r="NR153" s="33"/>
      <c r="NS153" s="33"/>
      <c r="NT153" s="33"/>
      <c r="NU153" s="33"/>
      <c r="NV153" s="33"/>
      <c r="NW153" s="33"/>
      <c r="NX153" s="33"/>
      <c r="NY153" s="33"/>
      <c r="NZ153" s="33"/>
      <c r="OA153" s="33"/>
      <c r="OB153" s="33"/>
      <c r="OC153" s="33"/>
      <c r="OD153" s="33"/>
      <c r="OE153" s="33"/>
      <c r="OF153" s="33"/>
      <c r="OG153" s="33"/>
      <c r="OH153" s="33"/>
      <c r="OI153" s="33"/>
      <c r="OJ153" s="33"/>
      <c r="OK153" s="33"/>
      <c r="OL153" s="33"/>
      <c r="OM153" s="33"/>
      <c r="ON153" s="33"/>
      <c r="OO153" s="33"/>
      <c r="OP153" s="33"/>
      <c r="OQ153" s="33"/>
      <c r="OR153" s="33"/>
      <c r="OS153" s="33"/>
      <c r="OT153" s="33"/>
      <c r="OU153" s="33"/>
      <c r="OV153" s="33"/>
      <c r="OW153" s="33"/>
      <c r="OX153" s="33"/>
      <c r="OY153" s="33"/>
      <c r="OZ153" s="33"/>
      <c r="PA153" s="33"/>
      <c r="PB153" s="33"/>
      <c r="PC153" s="33"/>
      <c r="PD153" s="33"/>
      <c r="PE153" s="33"/>
      <c r="PF153" s="33"/>
      <c r="PG153" s="33"/>
      <c r="PH153" s="33"/>
      <c r="PI153" s="33"/>
      <c r="PJ153" s="33"/>
      <c r="PK153" s="33"/>
      <c r="PL153" s="33"/>
      <c r="PM153" s="33"/>
      <c r="PN153" s="33"/>
      <c r="PO153" s="33"/>
      <c r="PP153" s="33"/>
      <c r="PQ153" s="33"/>
      <c r="PR153" s="33"/>
      <c r="PS153" s="33"/>
      <c r="PT153" s="33"/>
      <c r="PU153" s="33"/>
      <c r="PV153" s="33"/>
      <c r="PW153" s="33"/>
      <c r="PX153" s="33"/>
      <c r="PY153" s="33"/>
      <c r="PZ153" s="33"/>
      <c r="QA153" s="33"/>
      <c r="QB153" s="33"/>
      <c r="QC153" s="33"/>
      <c r="QD153" s="33"/>
      <c r="QE153" s="33"/>
      <c r="QF153" s="33"/>
      <c r="QG153" s="33"/>
      <c r="QH153" s="33"/>
      <c r="QI153" s="33"/>
      <c r="QJ153" s="33"/>
      <c r="QK153" s="33"/>
      <c r="QL153" s="33"/>
      <c r="QM153" s="33"/>
      <c r="QN153" s="33"/>
      <c r="QO153" s="33"/>
      <c r="QP153" s="33"/>
      <c r="QQ153" s="33"/>
      <c r="QR153" s="33"/>
      <c r="QS153" s="33"/>
      <c r="QT153" s="33"/>
      <c r="QU153" s="33"/>
      <c r="QV153" s="33"/>
      <c r="QW153" s="33"/>
      <c r="QX153" s="33"/>
      <c r="QY153" s="33"/>
      <c r="QZ153" s="33"/>
      <c r="RA153" s="33"/>
      <c r="RB153" s="33"/>
      <c r="RC153" s="33"/>
      <c r="RD153" s="33"/>
      <c r="RE153" s="33"/>
      <c r="RF153" s="33"/>
      <c r="RG153" s="33"/>
      <c r="RH153" s="33"/>
      <c r="RI153" s="33"/>
      <c r="RJ153" s="33"/>
      <c r="RK153" s="33"/>
      <c r="RL153" s="33"/>
      <c r="RM153" s="33"/>
      <c r="RN153" s="33"/>
      <c r="RO153" s="33"/>
      <c r="RP153" s="33"/>
      <c r="RQ153" s="33"/>
      <c r="RR153" s="33"/>
      <c r="RS153" s="33"/>
      <c r="RT153" s="33"/>
      <c r="RU153" s="33"/>
      <c r="RV153" s="33"/>
      <c r="RW153" s="33"/>
      <c r="RX153" s="33"/>
      <c r="RY153" s="33"/>
      <c r="RZ153" s="33"/>
      <c r="SA153" s="33"/>
      <c r="SB153" s="33"/>
      <c r="SC153" s="33"/>
      <c r="SD153" s="33"/>
      <c r="SE153" s="33"/>
      <c r="SF153" s="33"/>
      <c r="SG153" s="33"/>
      <c r="SH153" s="33"/>
      <c r="SI153" s="33"/>
      <c r="SJ153" s="33"/>
      <c r="SK153" s="33"/>
      <c r="SL153" s="33"/>
      <c r="SM153" s="33"/>
      <c r="SN153" s="33"/>
      <c r="SO153" s="33"/>
      <c r="SP153" s="33"/>
      <c r="SQ153" s="33"/>
      <c r="SR153" s="33"/>
      <c r="SS153" s="33"/>
      <c r="ST153" s="33"/>
      <c r="SU153" s="33"/>
      <c r="SV153" s="33"/>
      <c r="SW153" s="33"/>
      <c r="SX153" s="33"/>
      <c r="SY153" s="33"/>
      <c r="SZ153" s="33"/>
      <c r="TA153" s="33"/>
      <c r="TB153" s="33"/>
      <c r="TC153" s="33"/>
      <c r="TD153" s="33"/>
      <c r="TE153" s="33"/>
      <c r="TF153" s="33"/>
      <c r="TG153" s="33"/>
      <c r="TH153" s="33"/>
      <c r="TI153" s="33"/>
      <c r="TJ153" s="33"/>
      <c r="TK153" s="33"/>
      <c r="TL153" s="33"/>
      <c r="TM153" s="33"/>
      <c r="TN153" s="33"/>
      <c r="TO153" s="33"/>
      <c r="TP153" s="33"/>
      <c r="TQ153" s="33"/>
      <c r="TR153" s="33"/>
    </row>
    <row r="154" spans="1:538" s="20" customFormat="1" ht="66.75" customHeight="1" x14ac:dyDescent="0.25">
      <c r="A154" s="40" t="s">
        <v>201</v>
      </c>
      <c r="B154" s="41" t="str">
        <f>'дод 3'!A92</f>
        <v>3104</v>
      </c>
      <c r="C154" s="41" t="str">
        <f>'дод 3'!B92</f>
        <v>1020</v>
      </c>
      <c r="D154" s="21" t="str">
        <f>'дод 3'!C92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54" s="62">
        <v>13629030</v>
      </c>
      <c r="F154" s="62">
        <v>10432050</v>
      </c>
      <c r="G154" s="62">
        <v>230060</v>
      </c>
      <c r="H154" s="62">
        <v>13406911.17</v>
      </c>
      <c r="I154" s="62">
        <v>10418571.939999999</v>
      </c>
      <c r="J154" s="62">
        <v>187990.49</v>
      </c>
      <c r="K154" s="163">
        <f t="shared" si="104"/>
        <v>98.37025210158022</v>
      </c>
      <c r="L154" s="62">
        <f t="shared" si="103"/>
        <v>478300</v>
      </c>
      <c r="M154" s="62">
        <v>370200</v>
      </c>
      <c r="N154" s="62">
        <v>108100</v>
      </c>
      <c r="O154" s="62">
        <v>85100</v>
      </c>
      <c r="P154" s="62"/>
      <c r="Q154" s="62">
        <v>370200</v>
      </c>
      <c r="R154" s="62">
        <f t="shared" si="106"/>
        <v>838687.89999999991</v>
      </c>
      <c r="S154" s="62">
        <v>365699</v>
      </c>
      <c r="T154" s="62">
        <v>391492.05</v>
      </c>
      <c r="U154" s="62">
        <v>46558.63</v>
      </c>
      <c r="V154" s="62"/>
      <c r="W154" s="62">
        <v>447195.85</v>
      </c>
      <c r="X154" s="163">
        <f t="shared" ref="X154:X208" si="107">R154/L154*100</f>
        <v>175.34766882709593</v>
      </c>
      <c r="Y154" s="59">
        <f t="shared" si="105"/>
        <v>14245599.07</v>
      </c>
      <c r="Z154" s="21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  <c r="SQ154" s="23"/>
      <c r="SR154" s="23"/>
      <c r="SS154" s="23"/>
      <c r="ST154" s="23"/>
      <c r="SU154" s="23"/>
      <c r="SV154" s="23"/>
      <c r="SW154" s="23"/>
      <c r="SX154" s="23"/>
      <c r="SY154" s="23"/>
      <c r="SZ154" s="23"/>
      <c r="TA154" s="23"/>
      <c r="TB154" s="23"/>
      <c r="TC154" s="23"/>
      <c r="TD154" s="23"/>
      <c r="TE154" s="23"/>
      <c r="TF154" s="23"/>
      <c r="TG154" s="23"/>
      <c r="TH154" s="23"/>
      <c r="TI154" s="23"/>
      <c r="TJ154" s="23"/>
      <c r="TK154" s="23"/>
      <c r="TL154" s="23"/>
      <c r="TM154" s="23"/>
      <c r="TN154" s="23"/>
      <c r="TO154" s="23"/>
      <c r="TP154" s="23"/>
      <c r="TQ154" s="23"/>
      <c r="TR154" s="23"/>
    </row>
    <row r="155" spans="1:538" s="20" customFormat="1" ht="66" customHeight="1" x14ac:dyDescent="0.25">
      <c r="A155" s="40" t="s">
        <v>202</v>
      </c>
      <c r="B155" s="41" t="str">
        <f>'дод 3'!A98</f>
        <v>3160</v>
      </c>
      <c r="C155" s="41">
        <f>'дод 3'!B98</f>
        <v>1010</v>
      </c>
      <c r="D155" s="21" t="str">
        <f>'дод 3'!C98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55" s="62">
        <v>1884220</v>
      </c>
      <c r="F155" s="62"/>
      <c r="G155" s="62"/>
      <c r="H155" s="62">
        <v>1660805.23</v>
      </c>
      <c r="I155" s="62"/>
      <c r="J155" s="62"/>
      <c r="K155" s="163">
        <f t="shared" si="104"/>
        <v>88.142851153262356</v>
      </c>
      <c r="L155" s="62">
        <f t="shared" si="103"/>
        <v>0</v>
      </c>
      <c r="M155" s="62"/>
      <c r="N155" s="62"/>
      <c r="O155" s="62"/>
      <c r="P155" s="62"/>
      <c r="Q155" s="62"/>
      <c r="R155" s="62">
        <f t="shared" si="106"/>
        <v>0</v>
      </c>
      <c r="S155" s="62"/>
      <c r="T155" s="62"/>
      <c r="U155" s="62"/>
      <c r="V155" s="62"/>
      <c r="W155" s="62"/>
      <c r="X155" s="163"/>
      <c r="Y155" s="59">
        <f t="shared" si="105"/>
        <v>1660805.23</v>
      </c>
      <c r="Z155" s="21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  <c r="SQ155" s="23"/>
      <c r="SR155" s="23"/>
      <c r="SS155" s="23"/>
      <c r="ST155" s="23"/>
      <c r="SU155" s="23"/>
      <c r="SV155" s="23"/>
      <c r="SW155" s="23"/>
      <c r="SX155" s="23"/>
      <c r="SY155" s="23"/>
      <c r="SZ155" s="23"/>
      <c r="TA155" s="23"/>
      <c r="TB155" s="23"/>
      <c r="TC155" s="23"/>
      <c r="TD155" s="23"/>
      <c r="TE155" s="23"/>
      <c r="TF155" s="23"/>
      <c r="TG155" s="23"/>
      <c r="TH155" s="23"/>
      <c r="TI155" s="23"/>
      <c r="TJ155" s="23"/>
      <c r="TK155" s="23"/>
      <c r="TL155" s="23"/>
      <c r="TM155" s="23"/>
      <c r="TN155" s="23"/>
      <c r="TO155" s="23"/>
      <c r="TP155" s="23"/>
      <c r="TQ155" s="23"/>
      <c r="TR155" s="23"/>
    </row>
    <row r="156" spans="1:538" s="20" customFormat="1" ht="60" x14ac:dyDescent="0.25">
      <c r="A156" s="40" t="s">
        <v>387</v>
      </c>
      <c r="B156" s="41" t="str">
        <f>'дод 3'!A99</f>
        <v>3171</v>
      </c>
      <c r="C156" s="41">
        <f>'дод 3'!B99</f>
        <v>1010</v>
      </c>
      <c r="D156" s="21" t="str">
        <f>'дод 3'!C99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56" s="62">
        <v>228095</v>
      </c>
      <c r="F156" s="62"/>
      <c r="G156" s="62"/>
      <c r="H156" s="62">
        <v>171196.23</v>
      </c>
      <c r="I156" s="62"/>
      <c r="J156" s="62"/>
      <c r="K156" s="163">
        <f t="shared" si="104"/>
        <v>75.054792959074078</v>
      </c>
      <c r="L156" s="62">
        <f t="shared" si="103"/>
        <v>0</v>
      </c>
      <c r="M156" s="62"/>
      <c r="N156" s="62"/>
      <c r="O156" s="62"/>
      <c r="P156" s="62"/>
      <c r="Q156" s="62"/>
      <c r="R156" s="62">
        <f t="shared" si="106"/>
        <v>0</v>
      </c>
      <c r="S156" s="62"/>
      <c r="T156" s="62"/>
      <c r="U156" s="62"/>
      <c r="V156" s="62"/>
      <c r="W156" s="62"/>
      <c r="X156" s="163"/>
      <c r="Y156" s="59">
        <f t="shared" si="105"/>
        <v>171196.23</v>
      </c>
      <c r="Z156" s="21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  <c r="PA156" s="23"/>
      <c r="PB156" s="23"/>
      <c r="PC156" s="23"/>
      <c r="PD156" s="23"/>
      <c r="PE156" s="23"/>
      <c r="PF156" s="23"/>
      <c r="PG156" s="23"/>
      <c r="PH156" s="23"/>
      <c r="PI156" s="23"/>
      <c r="PJ156" s="23"/>
      <c r="PK156" s="23"/>
      <c r="PL156" s="23"/>
      <c r="PM156" s="23"/>
      <c r="PN156" s="23"/>
      <c r="PO156" s="23"/>
      <c r="PP156" s="23"/>
      <c r="PQ156" s="23"/>
      <c r="PR156" s="23"/>
      <c r="PS156" s="23"/>
      <c r="PT156" s="23"/>
      <c r="PU156" s="23"/>
      <c r="PV156" s="23"/>
      <c r="PW156" s="23"/>
      <c r="PX156" s="23"/>
      <c r="PY156" s="23"/>
      <c r="PZ156" s="23"/>
      <c r="QA156" s="23"/>
      <c r="QB156" s="23"/>
      <c r="QC156" s="23"/>
      <c r="QD156" s="23"/>
      <c r="QE156" s="23"/>
      <c r="QF156" s="23"/>
      <c r="QG156" s="23"/>
      <c r="QH156" s="23"/>
      <c r="QI156" s="23"/>
      <c r="QJ156" s="23"/>
      <c r="QK156" s="23"/>
      <c r="QL156" s="23"/>
      <c r="QM156" s="23"/>
      <c r="QN156" s="23"/>
      <c r="QO156" s="23"/>
      <c r="QP156" s="23"/>
      <c r="QQ156" s="23"/>
      <c r="QR156" s="23"/>
      <c r="QS156" s="23"/>
      <c r="QT156" s="23"/>
      <c r="QU156" s="23"/>
      <c r="QV156" s="23"/>
      <c r="QW156" s="23"/>
      <c r="QX156" s="23"/>
      <c r="QY156" s="23"/>
      <c r="QZ156" s="23"/>
      <c r="RA156" s="23"/>
      <c r="RB156" s="23"/>
      <c r="RC156" s="23"/>
      <c r="RD156" s="23"/>
      <c r="RE156" s="23"/>
      <c r="RF156" s="23"/>
      <c r="RG156" s="23"/>
      <c r="RH156" s="23"/>
      <c r="RI156" s="23"/>
      <c r="RJ156" s="23"/>
      <c r="RK156" s="23"/>
      <c r="RL156" s="23"/>
      <c r="RM156" s="23"/>
      <c r="RN156" s="23"/>
      <c r="RO156" s="23"/>
      <c r="RP156" s="23"/>
      <c r="RQ156" s="23"/>
      <c r="RR156" s="23"/>
      <c r="RS156" s="23"/>
      <c r="RT156" s="23"/>
      <c r="RU156" s="23"/>
      <c r="RV156" s="23"/>
      <c r="RW156" s="23"/>
      <c r="RX156" s="23"/>
      <c r="RY156" s="23"/>
      <c r="RZ156" s="23"/>
      <c r="SA156" s="23"/>
      <c r="SB156" s="23"/>
      <c r="SC156" s="23"/>
      <c r="SD156" s="23"/>
      <c r="SE156" s="23"/>
      <c r="SF156" s="23"/>
      <c r="SG156" s="23"/>
      <c r="SH156" s="23"/>
      <c r="SI156" s="23"/>
      <c r="SJ156" s="23"/>
      <c r="SK156" s="23"/>
      <c r="SL156" s="23"/>
      <c r="SM156" s="23"/>
      <c r="SN156" s="23"/>
      <c r="SO156" s="23"/>
      <c r="SP156" s="23"/>
      <c r="SQ156" s="23"/>
      <c r="SR156" s="23"/>
      <c r="SS156" s="23"/>
      <c r="ST156" s="23"/>
      <c r="SU156" s="23"/>
      <c r="SV156" s="23"/>
      <c r="SW156" s="23"/>
      <c r="SX156" s="23"/>
      <c r="SY156" s="23"/>
      <c r="SZ156" s="23"/>
      <c r="TA156" s="23"/>
      <c r="TB156" s="23"/>
      <c r="TC156" s="23"/>
      <c r="TD156" s="23"/>
      <c r="TE156" s="23"/>
      <c r="TF156" s="23"/>
      <c r="TG156" s="23"/>
      <c r="TH156" s="23"/>
      <c r="TI156" s="23"/>
      <c r="TJ156" s="23"/>
      <c r="TK156" s="23"/>
      <c r="TL156" s="23"/>
      <c r="TM156" s="23"/>
      <c r="TN156" s="23"/>
      <c r="TO156" s="23"/>
      <c r="TP156" s="23"/>
      <c r="TQ156" s="23"/>
      <c r="TR156" s="23"/>
    </row>
    <row r="157" spans="1:538" s="24" customFormat="1" ht="18" customHeight="1" x14ac:dyDescent="0.25">
      <c r="A157" s="123"/>
      <c r="B157" s="124"/>
      <c r="C157" s="124"/>
      <c r="D157" s="126" t="s">
        <v>439</v>
      </c>
      <c r="E157" s="122">
        <v>228095</v>
      </c>
      <c r="F157" s="122"/>
      <c r="G157" s="122"/>
      <c r="H157" s="122">
        <v>171196.23</v>
      </c>
      <c r="I157" s="122"/>
      <c r="J157" s="122"/>
      <c r="K157" s="164">
        <f t="shared" si="104"/>
        <v>75.054792959074078</v>
      </c>
      <c r="L157" s="122">
        <f t="shared" si="103"/>
        <v>0</v>
      </c>
      <c r="M157" s="122"/>
      <c r="N157" s="122"/>
      <c r="O157" s="122"/>
      <c r="P157" s="122"/>
      <c r="Q157" s="122"/>
      <c r="R157" s="122">
        <f t="shared" si="106"/>
        <v>0</v>
      </c>
      <c r="S157" s="122"/>
      <c r="T157" s="122"/>
      <c r="U157" s="122"/>
      <c r="V157" s="122"/>
      <c r="W157" s="122"/>
      <c r="X157" s="164"/>
      <c r="Y157" s="61">
        <f t="shared" si="105"/>
        <v>171196.23</v>
      </c>
      <c r="Z157" s="21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  <c r="IU157" s="33"/>
      <c r="IV157" s="33"/>
      <c r="IW157" s="33"/>
      <c r="IX157" s="33"/>
      <c r="IY157" s="33"/>
      <c r="IZ157" s="33"/>
      <c r="JA157" s="33"/>
      <c r="JB157" s="33"/>
      <c r="JC157" s="33"/>
      <c r="JD157" s="33"/>
      <c r="JE157" s="33"/>
      <c r="JF157" s="33"/>
      <c r="JG157" s="33"/>
      <c r="JH157" s="33"/>
      <c r="JI157" s="33"/>
      <c r="JJ157" s="33"/>
      <c r="JK157" s="33"/>
      <c r="JL157" s="33"/>
      <c r="JM157" s="33"/>
      <c r="JN157" s="33"/>
      <c r="JO157" s="33"/>
      <c r="JP157" s="33"/>
      <c r="JQ157" s="33"/>
      <c r="JR157" s="33"/>
      <c r="JS157" s="33"/>
      <c r="JT157" s="33"/>
      <c r="JU157" s="33"/>
      <c r="JV157" s="33"/>
      <c r="JW157" s="33"/>
      <c r="JX157" s="33"/>
      <c r="JY157" s="33"/>
      <c r="JZ157" s="33"/>
      <c r="KA157" s="33"/>
      <c r="KB157" s="33"/>
      <c r="KC157" s="33"/>
      <c r="KD157" s="33"/>
      <c r="KE157" s="33"/>
      <c r="KF157" s="33"/>
      <c r="KG157" s="33"/>
      <c r="KH157" s="33"/>
      <c r="KI157" s="33"/>
      <c r="KJ157" s="33"/>
      <c r="KK157" s="33"/>
      <c r="KL157" s="33"/>
      <c r="KM157" s="33"/>
      <c r="KN157" s="33"/>
      <c r="KO157" s="33"/>
      <c r="KP157" s="33"/>
      <c r="KQ157" s="33"/>
      <c r="KR157" s="33"/>
      <c r="KS157" s="33"/>
      <c r="KT157" s="33"/>
      <c r="KU157" s="33"/>
      <c r="KV157" s="33"/>
      <c r="KW157" s="33"/>
      <c r="KX157" s="33"/>
      <c r="KY157" s="33"/>
      <c r="KZ157" s="33"/>
      <c r="LA157" s="33"/>
      <c r="LB157" s="33"/>
      <c r="LC157" s="33"/>
      <c r="LD157" s="33"/>
      <c r="LE157" s="33"/>
      <c r="LF157" s="33"/>
      <c r="LG157" s="33"/>
      <c r="LH157" s="33"/>
      <c r="LI157" s="33"/>
      <c r="LJ157" s="33"/>
      <c r="LK157" s="33"/>
      <c r="LL157" s="33"/>
      <c r="LM157" s="33"/>
      <c r="LN157" s="33"/>
      <c r="LO157" s="33"/>
      <c r="LP157" s="33"/>
      <c r="LQ157" s="33"/>
      <c r="LR157" s="33"/>
      <c r="LS157" s="33"/>
      <c r="LT157" s="33"/>
      <c r="LU157" s="33"/>
      <c r="LV157" s="33"/>
      <c r="LW157" s="33"/>
      <c r="LX157" s="33"/>
      <c r="LY157" s="33"/>
      <c r="LZ157" s="33"/>
      <c r="MA157" s="33"/>
      <c r="MB157" s="33"/>
      <c r="MC157" s="33"/>
      <c r="MD157" s="33"/>
      <c r="ME157" s="33"/>
      <c r="MF157" s="33"/>
      <c r="MG157" s="33"/>
      <c r="MH157" s="33"/>
      <c r="MI157" s="33"/>
      <c r="MJ157" s="33"/>
      <c r="MK157" s="33"/>
      <c r="ML157" s="33"/>
      <c r="MM157" s="33"/>
      <c r="MN157" s="33"/>
      <c r="MO157" s="33"/>
      <c r="MP157" s="33"/>
      <c r="MQ157" s="33"/>
      <c r="MR157" s="33"/>
      <c r="MS157" s="33"/>
      <c r="MT157" s="33"/>
      <c r="MU157" s="33"/>
      <c r="MV157" s="33"/>
      <c r="MW157" s="33"/>
      <c r="MX157" s="33"/>
      <c r="MY157" s="33"/>
      <c r="MZ157" s="33"/>
      <c r="NA157" s="33"/>
      <c r="NB157" s="33"/>
      <c r="NC157" s="33"/>
      <c r="ND157" s="33"/>
      <c r="NE157" s="33"/>
      <c r="NF157" s="33"/>
      <c r="NG157" s="33"/>
      <c r="NH157" s="33"/>
      <c r="NI157" s="33"/>
      <c r="NJ157" s="33"/>
      <c r="NK157" s="33"/>
      <c r="NL157" s="33"/>
      <c r="NM157" s="33"/>
      <c r="NN157" s="33"/>
      <c r="NO157" s="33"/>
      <c r="NP157" s="33"/>
      <c r="NQ157" s="33"/>
      <c r="NR157" s="33"/>
      <c r="NS157" s="33"/>
      <c r="NT157" s="33"/>
      <c r="NU157" s="33"/>
      <c r="NV157" s="33"/>
      <c r="NW157" s="33"/>
      <c r="NX157" s="33"/>
      <c r="NY157" s="33"/>
      <c r="NZ157" s="33"/>
      <c r="OA157" s="33"/>
      <c r="OB157" s="33"/>
      <c r="OC157" s="33"/>
      <c r="OD157" s="33"/>
      <c r="OE157" s="33"/>
      <c r="OF157" s="33"/>
      <c r="OG157" s="33"/>
      <c r="OH157" s="33"/>
      <c r="OI157" s="33"/>
      <c r="OJ157" s="33"/>
      <c r="OK157" s="33"/>
      <c r="OL157" s="33"/>
      <c r="OM157" s="33"/>
      <c r="ON157" s="33"/>
      <c r="OO157" s="33"/>
      <c r="OP157" s="33"/>
      <c r="OQ157" s="33"/>
      <c r="OR157" s="33"/>
      <c r="OS157" s="33"/>
      <c r="OT157" s="33"/>
      <c r="OU157" s="33"/>
      <c r="OV157" s="33"/>
      <c r="OW157" s="33"/>
      <c r="OX157" s="33"/>
      <c r="OY157" s="33"/>
      <c r="OZ157" s="33"/>
      <c r="PA157" s="33"/>
      <c r="PB157" s="33"/>
      <c r="PC157" s="33"/>
      <c r="PD157" s="33"/>
      <c r="PE157" s="33"/>
      <c r="PF157" s="33"/>
      <c r="PG157" s="33"/>
      <c r="PH157" s="33"/>
      <c r="PI157" s="33"/>
      <c r="PJ157" s="33"/>
      <c r="PK157" s="33"/>
      <c r="PL157" s="33"/>
      <c r="PM157" s="33"/>
      <c r="PN157" s="33"/>
      <c r="PO157" s="33"/>
      <c r="PP157" s="33"/>
      <c r="PQ157" s="33"/>
      <c r="PR157" s="33"/>
      <c r="PS157" s="33"/>
      <c r="PT157" s="33"/>
      <c r="PU157" s="33"/>
      <c r="PV157" s="33"/>
      <c r="PW157" s="33"/>
      <c r="PX157" s="33"/>
      <c r="PY157" s="33"/>
      <c r="PZ157" s="33"/>
      <c r="QA157" s="33"/>
      <c r="QB157" s="33"/>
      <c r="QC157" s="33"/>
      <c r="QD157" s="33"/>
      <c r="QE157" s="33"/>
      <c r="QF157" s="33"/>
      <c r="QG157" s="33"/>
      <c r="QH157" s="33"/>
      <c r="QI157" s="33"/>
      <c r="QJ157" s="33"/>
      <c r="QK157" s="33"/>
      <c r="QL157" s="33"/>
      <c r="QM157" s="33"/>
      <c r="QN157" s="33"/>
      <c r="QO157" s="33"/>
      <c r="QP157" s="33"/>
      <c r="QQ157" s="33"/>
      <c r="QR157" s="33"/>
      <c r="QS157" s="33"/>
      <c r="QT157" s="33"/>
      <c r="QU157" s="33"/>
      <c r="QV157" s="33"/>
      <c r="QW157" s="33"/>
      <c r="QX157" s="33"/>
      <c r="QY157" s="33"/>
      <c r="QZ157" s="33"/>
      <c r="RA157" s="33"/>
      <c r="RB157" s="33"/>
      <c r="RC157" s="33"/>
      <c r="RD157" s="33"/>
      <c r="RE157" s="33"/>
      <c r="RF157" s="33"/>
      <c r="RG157" s="33"/>
      <c r="RH157" s="33"/>
      <c r="RI157" s="33"/>
      <c r="RJ157" s="33"/>
      <c r="RK157" s="33"/>
      <c r="RL157" s="33"/>
      <c r="RM157" s="33"/>
      <c r="RN157" s="33"/>
      <c r="RO157" s="33"/>
      <c r="RP157" s="33"/>
      <c r="RQ157" s="33"/>
      <c r="RR157" s="33"/>
      <c r="RS157" s="33"/>
      <c r="RT157" s="33"/>
      <c r="RU157" s="33"/>
      <c r="RV157" s="33"/>
      <c r="RW157" s="33"/>
      <c r="RX157" s="33"/>
      <c r="RY157" s="33"/>
      <c r="RZ157" s="33"/>
      <c r="SA157" s="33"/>
      <c r="SB157" s="33"/>
      <c r="SC157" s="33"/>
      <c r="SD157" s="33"/>
      <c r="SE157" s="33"/>
      <c r="SF157" s="33"/>
      <c r="SG157" s="33"/>
      <c r="SH157" s="33"/>
      <c r="SI157" s="33"/>
      <c r="SJ157" s="33"/>
      <c r="SK157" s="33"/>
      <c r="SL157" s="33"/>
      <c r="SM157" s="33"/>
      <c r="SN157" s="33"/>
      <c r="SO157" s="33"/>
      <c r="SP157" s="33"/>
      <c r="SQ157" s="33"/>
      <c r="SR157" s="33"/>
      <c r="SS157" s="33"/>
      <c r="ST157" s="33"/>
      <c r="SU157" s="33"/>
      <c r="SV157" s="33"/>
      <c r="SW157" s="33"/>
      <c r="SX157" s="33"/>
      <c r="SY157" s="33"/>
      <c r="SZ157" s="33"/>
      <c r="TA157" s="33"/>
      <c r="TB157" s="33"/>
      <c r="TC157" s="33"/>
      <c r="TD157" s="33"/>
      <c r="TE157" s="33"/>
      <c r="TF157" s="33"/>
      <c r="TG157" s="33"/>
      <c r="TH157" s="33"/>
      <c r="TI157" s="33"/>
      <c r="TJ157" s="33"/>
      <c r="TK157" s="33"/>
      <c r="TL157" s="33"/>
      <c r="TM157" s="33"/>
      <c r="TN157" s="33"/>
      <c r="TO157" s="33"/>
      <c r="TP157" s="33"/>
      <c r="TQ157" s="33"/>
      <c r="TR157" s="33"/>
    </row>
    <row r="158" spans="1:538" s="20" customFormat="1" ht="28.5" customHeight="1" x14ac:dyDescent="0.25">
      <c r="A158" s="40" t="s">
        <v>388</v>
      </c>
      <c r="B158" s="41" t="str">
        <f>'дод 3'!A101</f>
        <v>3172</v>
      </c>
      <c r="C158" s="41">
        <f>'дод 3'!B101</f>
        <v>1010</v>
      </c>
      <c r="D158" s="21" t="str">
        <f>'дод 3'!C101</f>
        <v>Встановлення телефонів особам з інвалідністю I і II груп, у т.ч. за рахунок:</v>
      </c>
      <c r="E158" s="62">
        <v>90</v>
      </c>
      <c r="F158" s="62"/>
      <c r="G158" s="62"/>
      <c r="H158" s="62"/>
      <c r="I158" s="62"/>
      <c r="J158" s="62"/>
      <c r="K158" s="163">
        <f t="shared" si="104"/>
        <v>0</v>
      </c>
      <c r="L158" s="62">
        <f t="shared" si="103"/>
        <v>0</v>
      </c>
      <c r="M158" s="62"/>
      <c r="N158" s="62"/>
      <c r="O158" s="62"/>
      <c r="P158" s="62"/>
      <c r="Q158" s="62"/>
      <c r="R158" s="62">
        <f t="shared" si="106"/>
        <v>0</v>
      </c>
      <c r="S158" s="62"/>
      <c r="T158" s="62"/>
      <c r="U158" s="62"/>
      <c r="V158" s="62"/>
      <c r="W158" s="62"/>
      <c r="X158" s="163"/>
      <c r="Y158" s="59">
        <f t="shared" si="105"/>
        <v>0</v>
      </c>
      <c r="Z158" s="21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  <c r="SQ158" s="23"/>
      <c r="SR158" s="23"/>
      <c r="SS158" s="23"/>
      <c r="ST158" s="23"/>
      <c r="SU158" s="23"/>
      <c r="SV158" s="23"/>
      <c r="SW158" s="23"/>
      <c r="SX158" s="23"/>
      <c r="SY158" s="23"/>
      <c r="SZ158" s="23"/>
      <c r="TA158" s="23"/>
      <c r="TB158" s="23"/>
      <c r="TC158" s="23"/>
      <c r="TD158" s="23"/>
      <c r="TE158" s="23"/>
      <c r="TF158" s="23"/>
      <c r="TG158" s="23"/>
      <c r="TH158" s="23"/>
      <c r="TI158" s="23"/>
      <c r="TJ158" s="23"/>
      <c r="TK158" s="23"/>
      <c r="TL158" s="23"/>
      <c r="TM158" s="23"/>
      <c r="TN158" s="23"/>
      <c r="TO158" s="23"/>
      <c r="TP158" s="23"/>
      <c r="TQ158" s="23"/>
      <c r="TR158" s="23"/>
    </row>
    <row r="159" spans="1:538" s="24" customFormat="1" x14ac:dyDescent="0.25">
      <c r="A159" s="123"/>
      <c r="B159" s="124"/>
      <c r="C159" s="124"/>
      <c r="D159" s="126" t="s">
        <v>439</v>
      </c>
      <c r="E159" s="122">
        <v>90</v>
      </c>
      <c r="F159" s="122"/>
      <c r="G159" s="122"/>
      <c r="H159" s="122"/>
      <c r="I159" s="122"/>
      <c r="J159" s="122"/>
      <c r="K159" s="164">
        <f t="shared" si="104"/>
        <v>0</v>
      </c>
      <c r="L159" s="122">
        <f t="shared" si="103"/>
        <v>0</v>
      </c>
      <c r="M159" s="122"/>
      <c r="N159" s="122"/>
      <c r="O159" s="122"/>
      <c r="P159" s="122"/>
      <c r="Q159" s="122"/>
      <c r="R159" s="122">
        <f t="shared" si="106"/>
        <v>0</v>
      </c>
      <c r="S159" s="122"/>
      <c r="T159" s="122"/>
      <c r="U159" s="122"/>
      <c r="V159" s="122"/>
      <c r="W159" s="122"/>
      <c r="X159" s="164"/>
      <c r="Y159" s="61">
        <f t="shared" si="105"/>
        <v>0</v>
      </c>
      <c r="Z159" s="21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  <c r="IU159" s="33"/>
      <c r="IV159" s="33"/>
      <c r="IW159" s="33"/>
      <c r="IX159" s="33"/>
      <c r="IY159" s="33"/>
      <c r="IZ159" s="33"/>
      <c r="JA159" s="33"/>
      <c r="JB159" s="33"/>
      <c r="JC159" s="33"/>
      <c r="JD159" s="33"/>
      <c r="JE159" s="33"/>
      <c r="JF159" s="33"/>
      <c r="JG159" s="33"/>
      <c r="JH159" s="33"/>
      <c r="JI159" s="33"/>
      <c r="JJ159" s="33"/>
      <c r="JK159" s="33"/>
      <c r="JL159" s="33"/>
      <c r="JM159" s="33"/>
      <c r="JN159" s="33"/>
      <c r="JO159" s="33"/>
      <c r="JP159" s="33"/>
      <c r="JQ159" s="33"/>
      <c r="JR159" s="33"/>
      <c r="JS159" s="33"/>
      <c r="JT159" s="33"/>
      <c r="JU159" s="33"/>
      <c r="JV159" s="33"/>
      <c r="JW159" s="33"/>
      <c r="JX159" s="33"/>
      <c r="JY159" s="33"/>
      <c r="JZ159" s="33"/>
      <c r="KA159" s="33"/>
      <c r="KB159" s="33"/>
      <c r="KC159" s="33"/>
      <c r="KD159" s="33"/>
      <c r="KE159" s="33"/>
      <c r="KF159" s="33"/>
      <c r="KG159" s="33"/>
      <c r="KH159" s="33"/>
      <c r="KI159" s="33"/>
      <c r="KJ159" s="33"/>
      <c r="KK159" s="33"/>
      <c r="KL159" s="33"/>
      <c r="KM159" s="33"/>
      <c r="KN159" s="33"/>
      <c r="KO159" s="33"/>
      <c r="KP159" s="33"/>
      <c r="KQ159" s="33"/>
      <c r="KR159" s="33"/>
      <c r="KS159" s="33"/>
      <c r="KT159" s="33"/>
      <c r="KU159" s="33"/>
      <c r="KV159" s="33"/>
      <c r="KW159" s="33"/>
      <c r="KX159" s="33"/>
      <c r="KY159" s="33"/>
      <c r="KZ159" s="33"/>
      <c r="LA159" s="33"/>
      <c r="LB159" s="33"/>
      <c r="LC159" s="33"/>
      <c r="LD159" s="33"/>
      <c r="LE159" s="33"/>
      <c r="LF159" s="33"/>
      <c r="LG159" s="33"/>
      <c r="LH159" s="33"/>
      <c r="LI159" s="33"/>
      <c r="LJ159" s="33"/>
      <c r="LK159" s="33"/>
      <c r="LL159" s="33"/>
      <c r="LM159" s="33"/>
      <c r="LN159" s="33"/>
      <c r="LO159" s="33"/>
      <c r="LP159" s="33"/>
      <c r="LQ159" s="33"/>
      <c r="LR159" s="33"/>
      <c r="LS159" s="33"/>
      <c r="LT159" s="33"/>
      <c r="LU159" s="33"/>
      <c r="LV159" s="33"/>
      <c r="LW159" s="33"/>
      <c r="LX159" s="33"/>
      <c r="LY159" s="33"/>
      <c r="LZ159" s="33"/>
      <c r="MA159" s="33"/>
      <c r="MB159" s="33"/>
      <c r="MC159" s="33"/>
      <c r="MD159" s="33"/>
      <c r="ME159" s="33"/>
      <c r="MF159" s="33"/>
      <c r="MG159" s="33"/>
      <c r="MH159" s="33"/>
      <c r="MI159" s="33"/>
      <c r="MJ159" s="33"/>
      <c r="MK159" s="33"/>
      <c r="ML159" s="33"/>
      <c r="MM159" s="33"/>
      <c r="MN159" s="33"/>
      <c r="MO159" s="33"/>
      <c r="MP159" s="33"/>
      <c r="MQ159" s="33"/>
      <c r="MR159" s="33"/>
      <c r="MS159" s="33"/>
      <c r="MT159" s="33"/>
      <c r="MU159" s="33"/>
      <c r="MV159" s="33"/>
      <c r="MW159" s="33"/>
      <c r="MX159" s="33"/>
      <c r="MY159" s="33"/>
      <c r="MZ159" s="33"/>
      <c r="NA159" s="33"/>
      <c r="NB159" s="33"/>
      <c r="NC159" s="33"/>
      <c r="ND159" s="33"/>
      <c r="NE159" s="33"/>
      <c r="NF159" s="33"/>
      <c r="NG159" s="33"/>
      <c r="NH159" s="33"/>
      <c r="NI159" s="33"/>
      <c r="NJ159" s="33"/>
      <c r="NK159" s="33"/>
      <c r="NL159" s="33"/>
      <c r="NM159" s="33"/>
      <c r="NN159" s="33"/>
      <c r="NO159" s="33"/>
      <c r="NP159" s="33"/>
      <c r="NQ159" s="33"/>
      <c r="NR159" s="33"/>
      <c r="NS159" s="33"/>
      <c r="NT159" s="33"/>
      <c r="NU159" s="33"/>
      <c r="NV159" s="33"/>
      <c r="NW159" s="33"/>
      <c r="NX159" s="33"/>
      <c r="NY159" s="33"/>
      <c r="NZ159" s="33"/>
      <c r="OA159" s="33"/>
      <c r="OB159" s="33"/>
      <c r="OC159" s="33"/>
      <c r="OD159" s="33"/>
      <c r="OE159" s="33"/>
      <c r="OF159" s="33"/>
      <c r="OG159" s="33"/>
      <c r="OH159" s="33"/>
      <c r="OI159" s="33"/>
      <c r="OJ159" s="33"/>
      <c r="OK159" s="33"/>
      <c r="OL159" s="33"/>
      <c r="OM159" s="33"/>
      <c r="ON159" s="33"/>
      <c r="OO159" s="33"/>
      <c r="OP159" s="33"/>
      <c r="OQ159" s="33"/>
      <c r="OR159" s="33"/>
      <c r="OS159" s="33"/>
      <c r="OT159" s="33"/>
      <c r="OU159" s="33"/>
      <c r="OV159" s="33"/>
      <c r="OW159" s="33"/>
      <c r="OX159" s="33"/>
      <c r="OY159" s="33"/>
      <c r="OZ159" s="33"/>
      <c r="PA159" s="33"/>
      <c r="PB159" s="33"/>
      <c r="PC159" s="33"/>
      <c r="PD159" s="33"/>
      <c r="PE159" s="33"/>
      <c r="PF159" s="33"/>
      <c r="PG159" s="33"/>
      <c r="PH159" s="33"/>
      <c r="PI159" s="33"/>
      <c r="PJ159" s="33"/>
      <c r="PK159" s="33"/>
      <c r="PL159" s="33"/>
      <c r="PM159" s="33"/>
      <c r="PN159" s="33"/>
      <c r="PO159" s="33"/>
      <c r="PP159" s="33"/>
      <c r="PQ159" s="33"/>
      <c r="PR159" s="33"/>
      <c r="PS159" s="33"/>
      <c r="PT159" s="33"/>
      <c r="PU159" s="33"/>
      <c r="PV159" s="33"/>
      <c r="PW159" s="33"/>
      <c r="PX159" s="33"/>
      <c r="PY159" s="33"/>
      <c r="PZ159" s="33"/>
      <c r="QA159" s="33"/>
      <c r="QB159" s="33"/>
      <c r="QC159" s="33"/>
      <c r="QD159" s="33"/>
      <c r="QE159" s="33"/>
      <c r="QF159" s="33"/>
      <c r="QG159" s="33"/>
      <c r="QH159" s="33"/>
      <c r="QI159" s="33"/>
      <c r="QJ159" s="33"/>
      <c r="QK159" s="33"/>
      <c r="QL159" s="33"/>
      <c r="QM159" s="33"/>
      <c r="QN159" s="33"/>
      <c r="QO159" s="33"/>
      <c r="QP159" s="33"/>
      <c r="QQ159" s="33"/>
      <c r="QR159" s="33"/>
      <c r="QS159" s="33"/>
      <c r="QT159" s="33"/>
      <c r="QU159" s="33"/>
      <c r="QV159" s="33"/>
      <c r="QW159" s="33"/>
      <c r="QX159" s="33"/>
      <c r="QY159" s="33"/>
      <c r="QZ159" s="33"/>
      <c r="RA159" s="33"/>
      <c r="RB159" s="33"/>
      <c r="RC159" s="33"/>
      <c r="RD159" s="33"/>
      <c r="RE159" s="33"/>
      <c r="RF159" s="33"/>
      <c r="RG159" s="33"/>
      <c r="RH159" s="33"/>
      <c r="RI159" s="33"/>
      <c r="RJ159" s="33"/>
      <c r="RK159" s="33"/>
      <c r="RL159" s="33"/>
      <c r="RM159" s="33"/>
      <c r="RN159" s="33"/>
      <c r="RO159" s="33"/>
      <c r="RP159" s="33"/>
      <c r="RQ159" s="33"/>
      <c r="RR159" s="33"/>
      <c r="RS159" s="33"/>
      <c r="RT159" s="33"/>
      <c r="RU159" s="33"/>
      <c r="RV159" s="33"/>
      <c r="RW159" s="33"/>
      <c r="RX159" s="33"/>
      <c r="RY159" s="33"/>
      <c r="RZ159" s="33"/>
      <c r="SA159" s="33"/>
      <c r="SB159" s="33"/>
      <c r="SC159" s="33"/>
      <c r="SD159" s="33"/>
      <c r="SE159" s="33"/>
      <c r="SF159" s="33"/>
      <c r="SG159" s="33"/>
      <c r="SH159" s="33"/>
      <c r="SI159" s="33"/>
      <c r="SJ159" s="33"/>
      <c r="SK159" s="33"/>
      <c r="SL159" s="33"/>
      <c r="SM159" s="33"/>
      <c r="SN159" s="33"/>
      <c r="SO159" s="33"/>
      <c r="SP159" s="33"/>
      <c r="SQ159" s="33"/>
      <c r="SR159" s="33"/>
      <c r="SS159" s="33"/>
      <c r="ST159" s="33"/>
      <c r="SU159" s="33"/>
      <c r="SV159" s="33"/>
      <c r="SW159" s="33"/>
      <c r="SX159" s="33"/>
      <c r="SY159" s="33"/>
      <c r="SZ159" s="33"/>
      <c r="TA159" s="33"/>
      <c r="TB159" s="33"/>
      <c r="TC159" s="33"/>
      <c r="TD159" s="33"/>
      <c r="TE159" s="33"/>
      <c r="TF159" s="33"/>
      <c r="TG159" s="33"/>
      <c r="TH159" s="33"/>
      <c r="TI159" s="33"/>
      <c r="TJ159" s="33"/>
      <c r="TK159" s="33"/>
      <c r="TL159" s="33"/>
      <c r="TM159" s="33"/>
      <c r="TN159" s="33"/>
      <c r="TO159" s="33"/>
      <c r="TP159" s="33"/>
      <c r="TQ159" s="33"/>
      <c r="TR159" s="33"/>
    </row>
    <row r="160" spans="1:538" s="20" customFormat="1" ht="65.25" customHeight="1" x14ac:dyDescent="0.25">
      <c r="A160" s="40" t="s">
        <v>203</v>
      </c>
      <c r="B160" s="41" t="str">
        <f>'дод 3'!A103</f>
        <v>3180</v>
      </c>
      <c r="C160" s="41" t="str">
        <f>'дод 3'!B103</f>
        <v>1060</v>
      </c>
      <c r="D160" s="21" t="str">
        <f>'дод 3'!C103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60" s="62">
        <v>2168500</v>
      </c>
      <c r="F160" s="62"/>
      <c r="G160" s="62"/>
      <c r="H160" s="62">
        <v>2079194.88</v>
      </c>
      <c r="I160" s="62"/>
      <c r="J160" s="62"/>
      <c r="K160" s="163">
        <f t="shared" si="104"/>
        <v>95.881709937744972</v>
      </c>
      <c r="L160" s="62">
        <f t="shared" si="103"/>
        <v>0</v>
      </c>
      <c r="M160" s="62"/>
      <c r="N160" s="62"/>
      <c r="O160" s="62"/>
      <c r="P160" s="62"/>
      <c r="Q160" s="62"/>
      <c r="R160" s="62">
        <f t="shared" si="106"/>
        <v>0</v>
      </c>
      <c r="S160" s="62"/>
      <c r="T160" s="62"/>
      <c r="U160" s="62"/>
      <c r="V160" s="62"/>
      <c r="W160" s="62"/>
      <c r="X160" s="163"/>
      <c r="Y160" s="59">
        <f t="shared" si="105"/>
        <v>2079194.88</v>
      </c>
      <c r="Z160" s="21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  <c r="OX160" s="23"/>
      <c r="OY160" s="23"/>
      <c r="OZ160" s="23"/>
      <c r="PA160" s="23"/>
      <c r="PB160" s="23"/>
      <c r="PC160" s="23"/>
      <c r="PD160" s="23"/>
      <c r="PE160" s="23"/>
      <c r="PF160" s="23"/>
      <c r="PG160" s="23"/>
      <c r="PH160" s="23"/>
      <c r="PI160" s="23"/>
      <c r="PJ160" s="23"/>
      <c r="PK160" s="23"/>
      <c r="PL160" s="23"/>
      <c r="PM160" s="23"/>
      <c r="PN160" s="23"/>
      <c r="PO160" s="23"/>
      <c r="PP160" s="23"/>
      <c r="PQ160" s="23"/>
      <c r="PR160" s="23"/>
      <c r="PS160" s="23"/>
      <c r="PT160" s="23"/>
      <c r="PU160" s="23"/>
      <c r="PV160" s="23"/>
      <c r="PW160" s="23"/>
      <c r="PX160" s="23"/>
      <c r="PY160" s="23"/>
      <c r="PZ160" s="23"/>
      <c r="QA160" s="23"/>
      <c r="QB160" s="23"/>
      <c r="QC160" s="23"/>
      <c r="QD160" s="23"/>
      <c r="QE160" s="23"/>
      <c r="QF160" s="23"/>
      <c r="QG160" s="23"/>
      <c r="QH160" s="23"/>
      <c r="QI160" s="23"/>
      <c r="QJ160" s="23"/>
      <c r="QK160" s="23"/>
      <c r="QL160" s="23"/>
      <c r="QM160" s="23"/>
      <c r="QN160" s="23"/>
      <c r="QO160" s="23"/>
      <c r="QP160" s="23"/>
      <c r="QQ160" s="23"/>
      <c r="QR160" s="23"/>
      <c r="QS160" s="23"/>
      <c r="QT160" s="23"/>
      <c r="QU160" s="23"/>
      <c r="QV160" s="23"/>
      <c r="QW160" s="23"/>
      <c r="QX160" s="23"/>
      <c r="QY160" s="23"/>
      <c r="QZ160" s="23"/>
      <c r="RA160" s="23"/>
      <c r="RB160" s="23"/>
      <c r="RC160" s="23"/>
      <c r="RD160" s="23"/>
      <c r="RE160" s="23"/>
      <c r="RF160" s="23"/>
      <c r="RG160" s="23"/>
      <c r="RH160" s="23"/>
      <c r="RI160" s="23"/>
      <c r="RJ160" s="23"/>
      <c r="RK160" s="23"/>
      <c r="RL160" s="23"/>
      <c r="RM160" s="23"/>
      <c r="RN160" s="23"/>
      <c r="RO160" s="23"/>
      <c r="RP160" s="23"/>
      <c r="RQ160" s="23"/>
      <c r="RR160" s="23"/>
      <c r="RS160" s="23"/>
      <c r="RT160" s="23"/>
      <c r="RU160" s="23"/>
      <c r="RV160" s="23"/>
      <c r="RW160" s="23"/>
      <c r="RX160" s="23"/>
      <c r="RY160" s="23"/>
      <c r="RZ160" s="23"/>
      <c r="SA160" s="23"/>
      <c r="SB160" s="23"/>
      <c r="SC160" s="23"/>
      <c r="SD160" s="23"/>
      <c r="SE160" s="23"/>
      <c r="SF160" s="23"/>
      <c r="SG160" s="23"/>
      <c r="SH160" s="23"/>
      <c r="SI160" s="23"/>
      <c r="SJ160" s="23"/>
      <c r="SK160" s="23"/>
      <c r="SL160" s="23"/>
      <c r="SM160" s="23"/>
      <c r="SN160" s="23"/>
      <c r="SO160" s="23"/>
      <c r="SP160" s="23"/>
      <c r="SQ160" s="23"/>
      <c r="SR160" s="23"/>
      <c r="SS160" s="23"/>
      <c r="ST160" s="23"/>
      <c r="SU160" s="23"/>
      <c r="SV160" s="23"/>
      <c r="SW160" s="23"/>
      <c r="SX160" s="23"/>
      <c r="SY160" s="23"/>
      <c r="SZ160" s="23"/>
      <c r="TA160" s="23"/>
      <c r="TB160" s="23"/>
      <c r="TC160" s="23"/>
      <c r="TD160" s="23"/>
      <c r="TE160" s="23"/>
      <c r="TF160" s="23"/>
      <c r="TG160" s="23"/>
      <c r="TH160" s="23"/>
      <c r="TI160" s="23"/>
      <c r="TJ160" s="23"/>
      <c r="TK160" s="23"/>
      <c r="TL160" s="23"/>
      <c r="TM160" s="23"/>
      <c r="TN160" s="23"/>
      <c r="TO160" s="23"/>
      <c r="TP160" s="23"/>
      <c r="TQ160" s="23"/>
      <c r="TR160" s="23"/>
    </row>
    <row r="161" spans="1:538" s="20" customFormat="1" ht="22.5" customHeight="1" x14ac:dyDescent="0.25">
      <c r="A161" s="40" t="s">
        <v>337</v>
      </c>
      <c r="B161" s="41" t="str">
        <f>'дод 3'!A104</f>
        <v>3191</v>
      </c>
      <c r="C161" s="41" t="str">
        <f>'дод 3'!B104</f>
        <v>1030</v>
      </c>
      <c r="D161" s="21" t="str">
        <f>'дод 3'!C104</f>
        <v>Інші видатки на соціальний захист ветеранів війни та праці</v>
      </c>
      <c r="E161" s="62">
        <v>2096438</v>
      </c>
      <c r="F161" s="62"/>
      <c r="G161" s="62"/>
      <c r="H161" s="62">
        <v>1961227.8</v>
      </c>
      <c r="I161" s="62"/>
      <c r="J161" s="62"/>
      <c r="K161" s="163">
        <f t="shared" si="104"/>
        <v>93.550479432256054</v>
      </c>
      <c r="L161" s="62">
        <f t="shared" si="103"/>
        <v>0</v>
      </c>
      <c r="M161" s="62"/>
      <c r="N161" s="62"/>
      <c r="O161" s="62"/>
      <c r="P161" s="62"/>
      <c r="Q161" s="62"/>
      <c r="R161" s="62">
        <f t="shared" si="106"/>
        <v>0</v>
      </c>
      <c r="S161" s="62"/>
      <c r="T161" s="62"/>
      <c r="U161" s="62"/>
      <c r="V161" s="62"/>
      <c r="W161" s="62"/>
      <c r="X161" s="163"/>
      <c r="Y161" s="59">
        <f t="shared" si="105"/>
        <v>1961227.8</v>
      </c>
      <c r="Z161" s="21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  <c r="OX161" s="23"/>
      <c r="OY161" s="23"/>
      <c r="OZ161" s="23"/>
      <c r="PA161" s="23"/>
      <c r="PB161" s="23"/>
      <c r="PC161" s="23"/>
      <c r="PD161" s="23"/>
      <c r="PE161" s="23"/>
      <c r="PF161" s="23"/>
      <c r="PG161" s="23"/>
      <c r="PH161" s="23"/>
      <c r="PI161" s="23"/>
      <c r="PJ161" s="23"/>
      <c r="PK161" s="23"/>
      <c r="PL161" s="23"/>
      <c r="PM161" s="23"/>
      <c r="PN161" s="23"/>
      <c r="PO161" s="23"/>
      <c r="PP161" s="23"/>
      <c r="PQ161" s="23"/>
      <c r="PR161" s="23"/>
      <c r="PS161" s="23"/>
      <c r="PT161" s="23"/>
      <c r="PU161" s="23"/>
      <c r="PV161" s="23"/>
      <c r="PW161" s="23"/>
      <c r="PX161" s="23"/>
      <c r="PY161" s="23"/>
      <c r="PZ161" s="23"/>
      <c r="QA161" s="23"/>
      <c r="QB161" s="23"/>
      <c r="QC161" s="23"/>
      <c r="QD161" s="23"/>
      <c r="QE161" s="23"/>
      <c r="QF161" s="23"/>
      <c r="QG161" s="23"/>
      <c r="QH161" s="23"/>
      <c r="QI161" s="23"/>
      <c r="QJ161" s="23"/>
      <c r="QK161" s="23"/>
      <c r="QL161" s="23"/>
      <c r="QM161" s="23"/>
      <c r="QN161" s="23"/>
      <c r="QO161" s="23"/>
      <c r="QP161" s="23"/>
      <c r="QQ161" s="23"/>
      <c r="QR161" s="23"/>
      <c r="QS161" s="23"/>
      <c r="QT161" s="23"/>
      <c r="QU161" s="23"/>
      <c r="QV161" s="23"/>
      <c r="QW161" s="23"/>
      <c r="QX161" s="23"/>
      <c r="QY161" s="23"/>
      <c r="QZ161" s="23"/>
      <c r="RA161" s="23"/>
      <c r="RB161" s="23"/>
      <c r="RC161" s="23"/>
      <c r="RD161" s="23"/>
      <c r="RE161" s="23"/>
      <c r="RF161" s="23"/>
      <c r="RG161" s="23"/>
      <c r="RH161" s="23"/>
      <c r="RI161" s="23"/>
      <c r="RJ161" s="23"/>
      <c r="RK161" s="23"/>
      <c r="RL161" s="23"/>
      <c r="RM161" s="23"/>
      <c r="RN161" s="23"/>
      <c r="RO161" s="23"/>
      <c r="RP161" s="23"/>
      <c r="RQ161" s="23"/>
      <c r="RR161" s="23"/>
      <c r="RS161" s="23"/>
      <c r="RT161" s="23"/>
      <c r="RU161" s="23"/>
      <c r="RV161" s="23"/>
      <c r="RW161" s="23"/>
      <c r="RX161" s="23"/>
      <c r="RY161" s="23"/>
      <c r="RZ161" s="23"/>
      <c r="SA161" s="23"/>
      <c r="SB161" s="23"/>
      <c r="SC161" s="23"/>
      <c r="SD161" s="23"/>
      <c r="SE161" s="23"/>
      <c r="SF161" s="23"/>
      <c r="SG161" s="23"/>
      <c r="SH161" s="23"/>
      <c r="SI161" s="23"/>
      <c r="SJ161" s="23"/>
      <c r="SK161" s="23"/>
      <c r="SL161" s="23"/>
      <c r="SM161" s="23"/>
      <c r="SN161" s="23"/>
      <c r="SO161" s="23"/>
      <c r="SP161" s="23"/>
      <c r="SQ161" s="23"/>
      <c r="SR161" s="23"/>
      <c r="SS161" s="23"/>
      <c r="ST161" s="23"/>
      <c r="SU161" s="23"/>
      <c r="SV161" s="23"/>
      <c r="SW161" s="23"/>
      <c r="SX161" s="23"/>
      <c r="SY161" s="23"/>
      <c r="SZ161" s="23"/>
      <c r="TA161" s="23"/>
      <c r="TB161" s="23"/>
      <c r="TC161" s="23"/>
      <c r="TD161" s="23"/>
      <c r="TE161" s="23"/>
      <c r="TF161" s="23"/>
      <c r="TG161" s="23"/>
      <c r="TH161" s="23"/>
      <c r="TI161" s="23"/>
      <c r="TJ161" s="23"/>
      <c r="TK161" s="23"/>
      <c r="TL161" s="23"/>
      <c r="TM161" s="23"/>
      <c r="TN161" s="23"/>
      <c r="TO161" s="23"/>
      <c r="TP161" s="23"/>
      <c r="TQ161" s="23"/>
      <c r="TR161" s="23"/>
    </row>
    <row r="162" spans="1:538" s="20" customFormat="1" ht="45" x14ac:dyDescent="0.25">
      <c r="A162" s="40" t="s">
        <v>338</v>
      </c>
      <c r="B162" s="41" t="str">
        <f>'дод 3'!A105</f>
        <v>3192</v>
      </c>
      <c r="C162" s="41" t="str">
        <f>'дод 3'!B105</f>
        <v>1030</v>
      </c>
      <c r="D162" s="21" t="str">
        <f>'дод 3'!C105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62" s="62">
        <v>1892237</v>
      </c>
      <c r="F162" s="62"/>
      <c r="G162" s="62"/>
      <c r="H162" s="62">
        <v>1714784.85</v>
      </c>
      <c r="I162" s="62"/>
      <c r="J162" s="62"/>
      <c r="K162" s="163">
        <f t="shared" si="104"/>
        <v>90.622097020616337</v>
      </c>
      <c r="L162" s="62">
        <f t="shared" si="103"/>
        <v>0</v>
      </c>
      <c r="M162" s="62"/>
      <c r="N162" s="62"/>
      <c r="O162" s="62"/>
      <c r="P162" s="62"/>
      <c r="Q162" s="62"/>
      <c r="R162" s="62">
        <f t="shared" si="106"/>
        <v>0</v>
      </c>
      <c r="S162" s="62"/>
      <c r="T162" s="62"/>
      <c r="U162" s="62"/>
      <c r="V162" s="62"/>
      <c r="W162" s="62"/>
      <c r="X162" s="163"/>
      <c r="Y162" s="59">
        <f t="shared" si="105"/>
        <v>1714784.85</v>
      </c>
      <c r="Z162" s="21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  <c r="IW162" s="23"/>
      <c r="IX162" s="23"/>
      <c r="IY162" s="23"/>
      <c r="IZ162" s="23"/>
      <c r="JA162" s="23"/>
      <c r="JB162" s="23"/>
      <c r="JC162" s="23"/>
      <c r="JD162" s="23"/>
      <c r="JE162" s="23"/>
      <c r="JF162" s="23"/>
      <c r="JG162" s="23"/>
      <c r="JH162" s="23"/>
      <c r="JI162" s="23"/>
      <c r="JJ162" s="23"/>
      <c r="JK162" s="23"/>
      <c r="JL162" s="23"/>
      <c r="JM162" s="23"/>
      <c r="JN162" s="23"/>
      <c r="JO162" s="23"/>
      <c r="JP162" s="23"/>
      <c r="JQ162" s="23"/>
      <c r="JR162" s="23"/>
      <c r="JS162" s="23"/>
      <c r="JT162" s="23"/>
      <c r="JU162" s="23"/>
      <c r="JV162" s="23"/>
      <c r="JW162" s="23"/>
      <c r="JX162" s="23"/>
      <c r="JY162" s="23"/>
      <c r="JZ162" s="23"/>
      <c r="KA162" s="23"/>
      <c r="KB162" s="23"/>
      <c r="KC162" s="23"/>
      <c r="KD162" s="23"/>
      <c r="KE162" s="23"/>
      <c r="KF162" s="23"/>
      <c r="KG162" s="23"/>
      <c r="KH162" s="23"/>
      <c r="KI162" s="23"/>
      <c r="KJ162" s="23"/>
      <c r="KK162" s="23"/>
      <c r="KL162" s="23"/>
      <c r="KM162" s="23"/>
      <c r="KN162" s="23"/>
      <c r="KO162" s="23"/>
      <c r="KP162" s="23"/>
      <c r="KQ162" s="23"/>
      <c r="KR162" s="23"/>
      <c r="KS162" s="23"/>
      <c r="KT162" s="23"/>
      <c r="KU162" s="23"/>
      <c r="KV162" s="23"/>
      <c r="KW162" s="23"/>
      <c r="KX162" s="23"/>
      <c r="KY162" s="23"/>
      <c r="KZ162" s="23"/>
      <c r="LA162" s="23"/>
      <c r="LB162" s="23"/>
      <c r="LC162" s="23"/>
      <c r="LD162" s="23"/>
      <c r="LE162" s="23"/>
      <c r="LF162" s="23"/>
      <c r="LG162" s="23"/>
      <c r="LH162" s="23"/>
      <c r="LI162" s="23"/>
      <c r="LJ162" s="23"/>
      <c r="LK162" s="23"/>
      <c r="LL162" s="23"/>
      <c r="LM162" s="23"/>
      <c r="LN162" s="23"/>
      <c r="LO162" s="23"/>
      <c r="LP162" s="23"/>
      <c r="LQ162" s="23"/>
      <c r="LR162" s="23"/>
      <c r="LS162" s="23"/>
      <c r="LT162" s="23"/>
      <c r="LU162" s="23"/>
      <c r="LV162" s="23"/>
      <c r="LW162" s="23"/>
      <c r="LX162" s="23"/>
      <c r="LY162" s="23"/>
      <c r="LZ162" s="23"/>
      <c r="MA162" s="23"/>
      <c r="MB162" s="23"/>
      <c r="MC162" s="23"/>
      <c r="MD162" s="23"/>
      <c r="ME162" s="23"/>
      <c r="MF162" s="23"/>
      <c r="MG162" s="23"/>
      <c r="MH162" s="23"/>
      <c r="MI162" s="23"/>
      <c r="MJ162" s="23"/>
      <c r="MK162" s="23"/>
      <c r="ML162" s="23"/>
      <c r="MM162" s="23"/>
      <c r="MN162" s="23"/>
      <c r="MO162" s="23"/>
      <c r="MP162" s="23"/>
      <c r="MQ162" s="23"/>
      <c r="MR162" s="23"/>
      <c r="MS162" s="23"/>
      <c r="MT162" s="23"/>
      <c r="MU162" s="23"/>
      <c r="MV162" s="23"/>
      <c r="MW162" s="23"/>
      <c r="MX162" s="23"/>
      <c r="MY162" s="23"/>
      <c r="MZ162" s="23"/>
      <c r="NA162" s="23"/>
      <c r="NB162" s="23"/>
      <c r="NC162" s="23"/>
      <c r="ND162" s="23"/>
      <c r="NE162" s="23"/>
      <c r="NF162" s="23"/>
      <c r="NG162" s="23"/>
      <c r="NH162" s="23"/>
      <c r="NI162" s="23"/>
      <c r="NJ162" s="23"/>
      <c r="NK162" s="23"/>
      <c r="NL162" s="23"/>
      <c r="NM162" s="23"/>
      <c r="NN162" s="23"/>
      <c r="NO162" s="23"/>
      <c r="NP162" s="23"/>
      <c r="NQ162" s="23"/>
      <c r="NR162" s="23"/>
      <c r="NS162" s="23"/>
      <c r="NT162" s="23"/>
      <c r="NU162" s="23"/>
      <c r="NV162" s="23"/>
      <c r="NW162" s="23"/>
      <c r="NX162" s="23"/>
      <c r="NY162" s="23"/>
      <c r="NZ162" s="23"/>
      <c r="OA162" s="23"/>
      <c r="OB162" s="23"/>
      <c r="OC162" s="23"/>
      <c r="OD162" s="23"/>
      <c r="OE162" s="23"/>
      <c r="OF162" s="23"/>
      <c r="OG162" s="23"/>
      <c r="OH162" s="23"/>
      <c r="OI162" s="23"/>
      <c r="OJ162" s="23"/>
      <c r="OK162" s="23"/>
      <c r="OL162" s="23"/>
      <c r="OM162" s="23"/>
      <c r="ON162" s="23"/>
      <c r="OO162" s="23"/>
      <c r="OP162" s="23"/>
      <c r="OQ162" s="23"/>
      <c r="OR162" s="23"/>
      <c r="OS162" s="23"/>
      <c r="OT162" s="23"/>
      <c r="OU162" s="23"/>
      <c r="OV162" s="23"/>
      <c r="OW162" s="23"/>
      <c r="OX162" s="23"/>
      <c r="OY162" s="23"/>
      <c r="OZ162" s="23"/>
      <c r="PA162" s="23"/>
      <c r="PB162" s="23"/>
      <c r="PC162" s="23"/>
      <c r="PD162" s="23"/>
      <c r="PE162" s="23"/>
      <c r="PF162" s="23"/>
      <c r="PG162" s="23"/>
      <c r="PH162" s="23"/>
      <c r="PI162" s="23"/>
      <c r="PJ162" s="23"/>
      <c r="PK162" s="23"/>
      <c r="PL162" s="23"/>
      <c r="PM162" s="23"/>
      <c r="PN162" s="23"/>
      <c r="PO162" s="23"/>
      <c r="PP162" s="23"/>
      <c r="PQ162" s="23"/>
      <c r="PR162" s="23"/>
      <c r="PS162" s="23"/>
      <c r="PT162" s="23"/>
      <c r="PU162" s="23"/>
      <c r="PV162" s="23"/>
      <c r="PW162" s="23"/>
      <c r="PX162" s="23"/>
      <c r="PY162" s="23"/>
      <c r="PZ162" s="23"/>
      <c r="QA162" s="23"/>
      <c r="QB162" s="23"/>
      <c r="QC162" s="23"/>
      <c r="QD162" s="23"/>
      <c r="QE162" s="23"/>
      <c r="QF162" s="23"/>
      <c r="QG162" s="23"/>
      <c r="QH162" s="23"/>
      <c r="QI162" s="23"/>
      <c r="QJ162" s="23"/>
      <c r="QK162" s="23"/>
      <c r="QL162" s="23"/>
      <c r="QM162" s="23"/>
      <c r="QN162" s="23"/>
      <c r="QO162" s="23"/>
      <c r="QP162" s="23"/>
      <c r="QQ162" s="23"/>
      <c r="QR162" s="23"/>
      <c r="QS162" s="23"/>
      <c r="QT162" s="23"/>
      <c r="QU162" s="23"/>
      <c r="QV162" s="23"/>
      <c r="QW162" s="23"/>
      <c r="QX162" s="23"/>
      <c r="QY162" s="23"/>
      <c r="QZ162" s="23"/>
      <c r="RA162" s="23"/>
      <c r="RB162" s="23"/>
      <c r="RC162" s="23"/>
      <c r="RD162" s="23"/>
      <c r="RE162" s="23"/>
      <c r="RF162" s="23"/>
      <c r="RG162" s="23"/>
      <c r="RH162" s="23"/>
      <c r="RI162" s="23"/>
      <c r="RJ162" s="23"/>
      <c r="RK162" s="23"/>
      <c r="RL162" s="23"/>
      <c r="RM162" s="23"/>
      <c r="RN162" s="23"/>
      <c r="RO162" s="23"/>
      <c r="RP162" s="23"/>
      <c r="RQ162" s="23"/>
      <c r="RR162" s="23"/>
      <c r="RS162" s="23"/>
      <c r="RT162" s="23"/>
      <c r="RU162" s="23"/>
      <c r="RV162" s="23"/>
      <c r="RW162" s="23"/>
      <c r="RX162" s="23"/>
      <c r="RY162" s="23"/>
      <c r="RZ162" s="23"/>
      <c r="SA162" s="23"/>
      <c r="SB162" s="23"/>
      <c r="SC162" s="23"/>
      <c r="SD162" s="23"/>
      <c r="SE162" s="23"/>
      <c r="SF162" s="23"/>
      <c r="SG162" s="23"/>
      <c r="SH162" s="23"/>
      <c r="SI162" s="23"/>
      <c r="SJ162" s="23"/>
      <c r="SK162" s="23"/>
      <c r="SL162" s="23"/>
      <c r="SM162" s="23"/>
      <c r="SN162" s="23"/>
      <c r="SO162" s="23"/>
      <c r="SP162" s="23"/>
      <c r="SQ162" s="23"/>
      <c r="SR162" s="23"/>
      <c r="SS162" s="23"/>
      <c r="ST162" s="23"/>
      <c r="SU162" s="23"/>
      <c r="SV162" s="23"/>
      <c r="SW162" s="23"/>
      <c r="SX162" s="23"/>
      <c r="SY162" s="23"/>
      <c r="SZ162" s="23"/>
      <c r="TA162" s="23"/>
      <c r="TB162" s="23"/>
      <c r="TC162" s="23"/>
      <c r="TD162" s="23"/>
      <c r="TE162" s="23"/>
      <c r="TF162" s="23"/>
      <c r="TG162" s="23"/>
      <c r="TH162" s="23"/>
      <c r="TI162" s="23"/>
      <c r="TJ162" s="23"/>
      <c r="TK162" s="23"/>
      <c r="TL162" s="23"/>
      <c r="TM162" s="23"/>
      <c r="TN162" s="23"/>
      <c r="TO162" s="23"/>
      <c r="TP162" s="23"/>
      <c r="TQ162" s="23"/>
      <c r="TR162" s="23"/>
    </row>
    <row r="163" spans="1:538" s="20" customFormat="1" ht="34.5" customHeight="1" x14ac:dyDescent="0.25">
      <c r="A163" s="40" t="s">
        <v>204</v>
      </c>
      <c r="B163" s="41" t="str">
        <f>'дод 3'!A106</f>
        <v>3200</v>
      </c>
      <c r="C163" s="41" t="str">
        <f>'дод 3'!B106</f>
        <v>1090</v>
      </c>
      <c r="D163" s="21" t="str">
        <f>'дод 3'!C106</f>
        <v>Забезпечення обробки інформації з нарахування та виплати допомог і компенсацій</v>
      </c>
      <c r="E163" s="62">
        <v>86500</v>
      </c>
      <c r="F163" s="62"/>
      <c r="G163" s="62"/>
      <c r="H163" s="62">
        <v>76392.86</v>
      </c>
      <c r="I163" s="62"/>
      <c r="J163" s="62"/>
      <c r="K163" s="163">
        <f t="shared" si="104"/>
        <v>88.315445086705196</v>
      </c>
      <c r="L163" s="62">
        <f t="shared" si="103"/>
        <v>0</v>
      </c>
      <c r="M163" s="62"/>
      <c r="N163" s="62"/>
      <c r="O163" s="62"/>
      <c r="P163" s="62"/>
      <c r="Q163" s="62"/>
      <c r="R163" s="62">
        <f t="shared" si="106"/>
        <v>0</v>
      </c>
      <c r="S163" s="62"/>
      <c r="T163" s="62"/>
      <c r="U163" s="62"/>
      <c r="V163" s="62"/>
      <c r="W163" s="62"/>
      <c r="X163" s="163"/>
      <c r="Y163" s="59">
        <f t="shared" si="105"/>
        <v>76392.86</v>
      </c>
      <c r="Z163" s="21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  <c r="TF163" s="23"/>
      <c r="TG163" s="23"/>
      <c r="TH163" s="23"/>
      <c r="TI163" s="23"/>
      <c r="TJ163" s="23"/>
      <c r="TK163" s="23"/>
      <c r="TL163" s="23"/>
      <c r="TM163" s="23"/>
      <c r="TN163" s="23"/>
      <c r="TO163" s="23"/>
      <c r="TP163" s="23"/>
      <c r="TQ163" s="23"/>
      <c r="TR163" s="23"/>
    </row>
    <row r="164" spans="1:538" s="20" customFormat="1" ht="19.5" customHeight="1" x14ac:dyDescent="0.25">
      <c r="A164" s="49" t="s">
        <v>339</v>
      </c>
      <c r="B164" s="42" t="str">
        <f>'дод 3'!A107</f>
        <v>3210</v>
      </c>
      <c r="C164" s="42" t="str">
        <f>'дод 3'!B107</f>
        <v>1050</v>
      </c>
      <c r="D164" s="19" t="str">
        <f>'дод 3'!C107</f>
        <v>Організація та проведення громадських робіт</v>
      </c>
      <c r="E164" s="62">
        <v>200000</v>
      </c>
      <c r="F164" s="62">
        <v>163935</v>
      </c>
      <c r="G164" s="62"/>
      <c r="H164" s="62">
        <v>28070.79</v>
      </c>
      <c r="I164" s="62">
        <v>22917.58</v>
      </c>
      <c r="J164" s="62"/>
      <c r="K164" s="163">
        <f t="shared" si="104"/>
        <v>14.035395000000001</v>
      </c>
      <c r="L164" s="62">
        <f t="shared" si="103"/>
        <v>0</v>
      </c>
      <c r="M164" s="62"/>
      <c r="N164" s="62"/>
      <c r="O164" s="62"/>
      <c r="P164" s="62"/>
      <c r="Q164" s="62"/>
      <c r="R164" s="62">
        <f t="shared" si="106"/>
        <v>0</v>
      </c>
      <c r="S164" s="62"/>
      <c r="T164" s="62"/>
      <c r="U164" s="62"/>
      <c r="V164" s="62"/>
      <c r="W164" s="62"/>
      <c r="X164" s="163"/>
      <c r="Y164" s="59">
        <f t="shared" si="105"/>
        <v>28070.79</v>
      </c>
      <c r="Z164" s="21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  <c r="PA164" s="23"/>
      <c r="PB164" s="23"/>
      <c r="PC164" s="23"/>
      <c r="PD164" s="23"/>
      <c r="PE164" s="23"/>
      <c r="PF164" s="23"/>
      <c r="PG164" s="23"/>
      <c r="PH164" s="23"/>
      <c r="PI164" s="23"/>
      <c r="PJ164" s="23"/>
      <c r="PK164" s="23"/>
      <c r="PL164" s="23"/>
      <c r="PM164" s="23"/>
      <c r="PN164" s="23"/>
      <c r="PO164" s="23"/>
      <c r="PP164" s="23"/>
      <c r="PQ164" s="23"/>
      <c r="PR164" s="23"/>
      <c r="PS164" s="23"/>
      <c r="PT164" s="23"/>
      <c r="PU164" s="23"/>
      <c r="PV164" s="23"/>
      <c r="PW164" s="23"/>
      <c r="PX164" s="23"/>
      <c r="PY164" s="23"/>
      <c r="PZ164" s="23"/>
      <c r="QA164" s="23"/>
      <c r="QB164" s="23"/>
      <c r="QC164" s="23"/>
      <c r="QD164" s="23"/>
      <c r="QE164" s="23"/>
      <c r="QF164" s="23"/>
      <c r="QG164" s="23"/>
      <c r="QH164" s="23"/>
      <c r="QI164" s="23"/>
      <c r="QJ164" s="23"/>
      <c r="QK164" s="23"/>
      <c r="QL164" s="23"/>
      <c r="QM164" s="23"/>
      <c r="QN164" s="23"/>
      <c r="QO164" s="23"/>
      <c r="QP164" s="23"/>
      <c r="QQ164" s="23"/>
      <c r="QR164" s="23"/>
      <c r="QS164" s="23"/>
      <c r="QT164" s="23"/>
      <c r="QU164" s="23"/>
      <c r="QV164" s="23"/>
      <c r="QW164" s="23"/>
      <c r="QX164" s="23"/>
      <c r="QY164" s="23"/>
      <c r="QZ164" s="23"/>
      <c r="RA164" s="23"/>
      <c r="RB164" s="23"/>
      <c r="RC164" s="23"/>
      <c r="RD164" s="23"/>
      <c r="RE164" s="23"/>
      <c r="RF164" s="23"/>
      <c r="RG164" s="23"/>
      <c r="RH164" s="23"/>
      <c r="RI164" s="23"/>
      <c r="RJ164" s="23"/>
      <c r="RK164" s="23"/>
      <c r="RL164" s="23"/>
      <c r="RM164" s="23"/>
      <c r="RN164" s="23"/>
      <c r="RO164" s="23"/>
      <c r="RP164" s="23"/>
      <c r="RQ164" s="23"/>
      <c r="RR164" s="23"/>
      <c r="RS164" s="23"/>
      <c r="RT164" s="23"/>
      <c r="RU164" s="23"/>
      <c r="RV164" s="23"/>
      <c r="RW164" s="23"/>
      <c r="RX164" s="23"/>
      <c r="RY164" s="23"/>
      <c r="RZ164" s="23"/>
      <c r="SA164" s="23"/>
      <c r="SB164" s="23"/>
      <c r="SC164" s="23"/>
      <c r="SD164" s="23"/>
      <c r="SE164" s="23"/>
      <c r="SF164" s="23"/>
      <c r="SG164" s="23"/>
      <c r="SH164" s="23"/>
      <c r="SI164" s="23"/>
      <c r="SJ164" s="23"/>
      <c r="SK164" s="23"/>
      <c r="SL164" s="23"/>
      <c r="SM164" s="23"/>
      <c r="SN164" s="23"/>
      <c r="SO164" s="23"/>
      <c r="SP164" s="23"/>
      <c r="SQ164" s="23"/>
      <c r="SR164" s="23"/>
      <c r="SS164" s="23"/>
      <c r="ST164" s="23"/>
      <c r="SU164" s="23"/>
      <c r="SV164" s="23"/>
      <c r="SW164" s="23"/>
      <c r="SX164" s="23"/>
      <c r="SY164" s="23"/>
      <c r="SZ164" s="23"/>
      <c r="TA164" s="23"/>
      <c r="TB164" s="23"/>
      <c r="TC164" s="23"/>
      <c r="TD164" s="23"/>
      <c r="TE164" s="23"/>
      <c r="TF164" s="23"/>
      <c r="TG164" s="23"/>
      <c r="TH164" s="23"/>
      <c r="TI164" s="23"/>
      <c r="TJ164" s="23"/>
      <c r="TK164" s="23"/>
      <c r="TL164" s="23"/>
      <c r="TM164" s="23"/>
      <c r="TN164" s="23"/>
      <c r="TO164" s="23"/>
      <c r="TP164" s="23"/>
      <c r="TQ164" s="23"/>
      <c r="TR164" s="23"/>
    </row>
    <row r="165" spans="1:538" s="20" customFormat="1" ht="240" x14ac:dyDescent="0.25">
      <c r="A165" s="49" t="s">
        <v>517</v>
      </c>
      <c r="B165" s="42">
        <v>3221</v>
      </c>
      <c r="C165" s="49" t="s">
        <v>57</v>
      </c>
      <c r="D165" s="19" t="str">
        <f>'дод 3'!C108</f>
        <v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65" s="62">
        <v>0</v>
      </c>
      <c r="F165" s="62"/>
      <c r="G165" s="62"/>
      <c r="H165" s="62"/>
      <c r="I165" s="62"/>
      <c r="J165" s="62"/>
      <c r="K165" s="163"/>
      <c r="L165" s="62">
        <f t="shared" si="103"/>
        <v>1151941.01</v>
      </c>
      <c r="M165" s="62">
        <v>1151941.01</v>
      </c>
      <c r="N165" s="62"/>
      <c r="O165" s="62"/>
      <c r="P165" s="62"/>
      <c r="Q165" s="62">
        <v>1151941.01</v>
      </c>
      <c r="R165" s="62">
        <f t="shared" si="106"/>
        <v>1151941.01</v>
      </c>
      <c r="S165" s="62">
        <v>1151941.01</v>
      </c>
      <c r="T165" s="62"/>
      <c r="U165" s="62"/>
      <c r="V165" s="62"/>
      <c r="W165" s="62">
        <v>1151941.01</v>
      </c>
      <c r="X165" s="163">
        <f t="shared" si="107"/>
        <v>100</v>
      </c>
      <c r="Y165" s="59">
        <f t="shared" si="105"/>
        <v>1151941.01</v>
      </c>
      <c r="Z165" s="213">
        <v>17</v>
      </c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  <c r="IW165" s="23"/>
      <c r="IX165" s="23"/>
      <c r="IY165" s="23"/>
      <c r="IZ165" s="23"/>
      <c r="JA165" s="23"/>
      <c r="JB165" s="23"/>
      <c r="JC165" s="23"/>
      <c r="JD165" s="23"/>
      <c r="JE165" s="23"/>
      <c r="JF165" s="23"/>
      <c r="JG165" s="23"/>
      <c r="JH165" s="23"/>
      <c r="JI165" s="23"/>
      <c r="JJ165" s="23"/>
      <c r="JK165" s="23"/>
      <c r="JL165" s="23"/>
      <c r="JM165" s="23"/>
      <c r="JN165" s="23"/>
      <c r="JO165" s="23"/>
      <c r="JP165" s="23"/>
      <c r="JQ165" s="23"/>
      <c r="JR165" s="23"/>
      <c r="JS165" s="23"/>
      <c r="JT165" s="23"/>
      <c r="JU165" s="23"/>
      <c r="JV165" s="23"/>
      <c r="JW165" s="23"/>
      <c r="JX165" s="23"/>
      <c r="JY165" s="23"/>
      <c r="JZ165" s="23"/>
      <c r="KA165" s="23"/>
      <c r="KB165" s="23"/>
      <c r="KC165" s="23"/>
      <c r="KD165" s="23"/>
      <c r="KE165" s="23"/>
      <c r="KF165" s="23"/>
      <c r="KG165" s="23"/>
      <c r="KH165" s="23"/>
      <c r="KI165" s="23"/>
      <c r="KJ165" s="23"/>
      <c r="KK165" s="23"/>
      <c r="KL165" s="23"/>
      <c r="KM165" s="23"/>
      <c r="KN165" s="23"/>
      <c r="KO165" s="23"/>
      <c r="KP165" s="23"/>
      <c r="KQ165" s="23"/>
      <c r="KR165" s="23"/>
      <c r="KS165" s="23"/>
      <c r="KT165" s="23"/>
      <c r="KU165" s="23"/>
      <c r="KV165" s="23"/>
      <c r="KW165" s="23"/>
      <c r="KX165" s="23"/>
      <c r="KY165" s="23"/>
      <c r="KZ165" s="23"/>
      <c r="LA165" s="23"/>
      <c r="LB165" s="23"/>
      <c r="LC165" s="23"/>
      <c r="LD165" s="23"/>
      <c r="LE165" s="23"/>
      <c r="LF165" s="23"/>
      <c r="LG165" s="23"/>
      <c r="LH165" s="23"/>
      <c r="LI165" s="23"/>
      <c r="LJ165" s="23"/>
      <c r="LK165" s="23"/>
      <c r="LL165" s="23"/>
      <c r="LM165" s="23"/>
      <c r="LN165" s="23"/>
      <c r="LO165" s="23"/>
      <c r="LP165" s="23"/>
      <c r="LQ165" s="23"/>
      <c r="LR165" s="23"/>
      <c r="LS165" s="23"/>
      <c r="LT165" s="23"/>
      <c r="LU165" s="23"/>
      <c r="LV165" s="23"/>
      <c r="LW165" s="23"/>
      <c r="LX165" s="23"/>
      <c r="LY165" s="23"/>
      <c r="LZ165" s="23"/>
      <c r="MA165" s="23"/>
      <c r="MB165" s="23"/>
      <c r="MC165" s="23"/>
      <c r="MD165" s="23"/>
      <c r="ME165" s="23"/>
      <c r="MF165" s="23"/>
      <c r="MG165" s="23"/>
      <c r="MH165" s="23"/>
      <c r="MI165" s="23"/>
      <c r="MJ165" s="23"/>
      <c r="MK165" s="23"/>
      <c r="ML165" s="23"/>
      <c r="MM165" s="23"/>
      <c r="MN165" s="23"/>
      <c r="MO165" s="23"/>
      <c r="MP165" s="23"/>
      <c r="MQ165" s="23"/>
      <c r="MR165" s="23"/>
      <c r="MS165" s="23"/>
      <c r="MT165" s="23"/>
      <c r="MU165" s="23"/>
      <c r="MV165" s="23"/>
      <c r="MW165" s="23"/>
      <c r="MX165" s="23"/>
      <c r="MY165" s="23"/>
      <c r="MZ165" s="23"/>
      <c r="NA165" s="23"/>
      <c r="NB165" s="23"/>
      <c r="NC165" s="23"/>
      <c r="ND165" s="23"/>
      <c r="NE165" s="23"/>
      <c r="NF165" s="23"/>
      <c r="NG165" s="23"/>
      <c r="NH165" s="23"/>
      <c r="NI165" s="23"/>
      <c r="NJ165" s="23"/>
      <c r="NK165" s="23"/>
      <c r="NL165" s="23"/>
      <c r="NM165" s="23"/>
      <c r="NN165" s="23"/>
      <c r="NO165" s="23"/>
      <c r="NP165" s="23"/>
      <c r="NQ165" s="23"/>
      <c r="NR165" s="23"/>
      <c r="NS165" s="23"/>
      <c r="NT165" s="23"/>
      <c r="NU165" s="23"/>
      <c r="NV165" s="23"/>
      <c r="NW165" s="23"/>
      <c r="NX165" s="23"/>
      <c r="NY165" s="23"/>
      <c r="NZ165" s="23"/>
      <c r="OA165" s="23"/>
      <c r="OB165" s="23"/>
      <c r="OC165" s="23"/>
      <c r="OD165" s="23"/>
      <c r="OE165" s="23"/>
      <c r="OF165" s="23"/>
      <c r="OG165" s="23"/>
      <c r="OH165" s="23"/>
      <c r="OI165" s="23"/>
      <c r="OJ165" s="23"/>
      <c r="OK165" s="23"/>
      <c r="OL165" s="23"/>
      <c r="OM165" s="23"/>
      <c r="ON165" s="23"/>
      <c r="OO165" s="23"/>
      <c r="OP165" s="23"/>
      <c r="OQ165" s="23"/>
      <c r="OR165" s="23"/>
      <c r="OS165" s="23"/>
      <c r="OT165" s="23"/>
      <c r="OU165" s="23"/>
      <c r="OV165" s="23"/>
      <c r="OW165" s="23"/>
      <c r="OX165" s="23"/>
      <c r="OY165" s="23"/>
      <c r="OZ165" s="23"/>
      <c r="PA165" s="23"/>
      <c r="PB165" s="23"/>
      <c r="PC165" s="23"/>
      <c r="PD165" s="23"/>
      <c r="PE165" s="23"/>
      <c r="PF165" s="23"/>
      <c r="PG165" s="23"/>
      <c r="PH165" s="23"/>
      <c r="PI165" s="23"/>
      <c r="PJ165" s="23"/>
      <c r="PK165" s="23"/>
      <c r="PL165" s="23"/>
      <c r="PM165" s="23"/>
      <c r="PN165" s="23"/>
      <c r="PO165" s="23"/>
      <c r="PP165" s="23"/>
      <c r="PQ165" s="23"/>
      <c r="PR165" s="23"/>
      <c r="PS165" s="23"/>
      <c r="PT165" s="23"/>
      <c r="PU165" s="23"/>
      <c r="PV165" s="23"/>
      <c r="PW165" s="23"/>
      <c r="PX165" s="23"/>
      <c r="PY165" s="23"/>
      <c r="PZ165" s="23"/>
      <c r="QA165" s="23"/>
      <c r="QB165" s="23"/>
      <c r="QC165" s="23"/>
      <c r="QD165" s="23"/>
      <c r="QE165" s="23"/>
      <c r="QF165" s="23"/>
      <c r="QG165" s="23"/>
      <c r="QH165" s="23"/>
      <c r="QI165" s="23"/>
      <c r="QJ165" s="23"/>
      <c r="QK165" s="23"/>
      <c r="QL165" s="23"/>
      <c r="QM165" s="23"/>
      <c r="QN165" s="23"/>
      <c r="QO165" s="23"/>
      <c r="QP165" s="23"/>
      <c r="QQ165" s="23"/>
      <c r="QR165" s="23"/>
      <c r="QS165" s="23"/>
      <c r="QT165" s="23"/>
      <c r="QU165" s="23"/>
      <c r="QV165" s="23"/>
      <c r="QW165" s="23"/>
      <c r="QX165" s="23"/>
      <c r="QY165" s="23"/>
      <c r="QZ165" s="23"/>
      <c r="RA165" s="23"/>
      <c r="RB165" s="23"/>
      <c r="RC165" s="23"/>
      <c r="RD165" s="23"/>
      <c r="RE165" s="23"/>
      <c r="RF165" s="23"/>
      <c r="RG165" s="23"/>
      <c r="RH165" s="23"/>
      <c r="RI165" s="23"/>
      <c r="RJ165" s="23"/>
      <c r="RK165" s="23"/>
      <c r="RL165" s="23"/>
      <c r="RM165" s="23"/>
      <c r="RN165" s="23"/>
      <c r="RO165" s="23"/>
      <c r="RP165" s="23"/>
      <c r="RQ165" s="23"/>
      <c r="RR165" s="23"/>
      <c r="RS165" s="23"/>
      <c r="RT165" s="23"/>
      <c r="RU165" s="23"/>
      <c r="RV165" s="23"/>
      <c r="RW165" s="23"/>
      <c r="RX165" s="23"/>
      <c r="RY165" s="23"/>
      <c r="RZ165" s="23"/>
      <c r="SA165" s="23"/>
      <c r="SB165" s="23"/>
      <c r="SC165" s="23"/>
      <c r="SD165" s="23"/>
      <c r="SE165" s="23"/>
      <c r="SF165" s="23"/>
      <c r="SG165" s="23"/>
      <c r="SH165" s="23"/>
      <c r="SI165" s="23"/>
      <c r="SJ165" s="23"/>
      <c r="SK165" s="23"/>
      <c r="SL165" s="23"/>
      <c r="SM165" s="23"/>
      <c r="SN165" s="23"/>
      <c r="SO165" s="23"/>
      <c r="SP165" s="23"/>
      <c r="SQ165" s="23"/>
      <c r="SR165" s="23"/>
      <c r="SS165" s="23"/>
      <c r="ST165" s="23"/>
      <c r="SU165" s="23"/>
      <c r="SV165" s="23"/>
      <c r="SW165" s="23"/>
      <c r="SX165" s="23"/>
      <c r="SY165" s="23"/>
      <c r="SZ165" s="23"/>
      <c r="TA165" s="23"/>
      <c r="TB165" s="23"/>
      <c r="TC165" s="23"/>
      <c r="TD165" s="23"/>
      <c r="TE165" s="23"/>
      <c r="TF165" s="23"/>
      <c r="TG165" s="23"/>
      <c r="TH165" s="23"/>
      <c r="TI165" s="23"/>
      <c r="TJ165" s="23"/>
      <c r="TK165" s="23"/>
      <c r="TL165" s="23"/>
      <c r="TM165" s="23"/>
      <c r="TN165" s="23"/>
      <c r="TO165" s="23"/>
      <c r="TP165" s="23"/>
      <c r="TQ165" s="23"/>
      <c r="TR165" s="23"/>
    </row>
    <row r="166" spans="1:538" s="24" customFormat="1" ht="255" customHeight="1" x14ac:dyDescent="0.25">
      <c r="A166" s="119"/>
      <c r="B166" s="120"/>
      <c r="C166" s="119"/>
      <c r="D166" s="121" t="str">
        <f>'дод 3'!C79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6" s="122">
        <v>0</v>
      </c>
      <c r="F166" s="122"/>
      <c r="G166" s="122"/>
      <c r="H166" s="122"/>
      <c r="I166" s="122"/>
      <c r="J166" s="122"/>
      <c r="K166" s="164"/>
      <c r="L166" s="122">
        <f t="shared" si="103"/>
        <v>1151941.01</v>
      </c>
      <c r="M166" s="122">
        <v>1151941.01</v>
      </c>
      <c r="N166" s="122"/>
      <c r="O166" s="122"/>
      <c r="P166" s="122"/>
      <c r="Q166" s="122">
        <v>1151941.01</v>
      </c>
      <c r="R166" s="122">
        <f t="shared" si="106"/>
        <v>1151941.01</v>
      </c>
      <c r="S166" s="122">
        <v>1151941.01</v>
      </c>
      <c r="T166" s="122"/>
      <c r="U166" s="122"/>
      <c r="V166" s="122"/>
      <c r="W166" s="122">
        <v>1151941.01</v>
      </c>
      <c r="X166" s="164">
        <f t="shared" si="107"/>
        <v>100</v>
      </c>
      <c r="Y166" s="61">
        <f t="shared" si="105"/>
        <v>1151941.01</v>
      </c>
      <c r="Z166" s="21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  <c r="IW166" s="33"/>
      <c r="IX166" s="33"/>
      <c r="IY166" s="33"/>
      <c r="IZ166" s="33"/>
      <c r="JA166" s="33"/>
      <c r="JB166" s="33"/>
      <c r="JC166" s="33"/>
      <c r="JD166" s="33"/>
      <c r="JE166" s="33"/>
      <c r="JF166" s="33"/>
      <c r="JG166" s="33"/>
      <c r="JH166" s="33"/>
      <c r="JI166" s="33"/>
      <c r="JJ166" s="33"/>
      <c r="JK166" s="33"/>
      <c r="JL166" s="33"/>
      <c r="JM166" s="33"/>
      <c r="JN166" s="33"/>
      <c r="JO166" s="33"/>
      <c r="JP166" s="33"/>
      <c r="JQ166" s="33"/>
      <c r="JR166" s="33"/>
      <c r="JS166" s="33"/>
      <c r="JT166" s="33"/>
      <c r="JU166" s="33"/>
      <c r="JV166" s="33"/>
      <c r="JW166" s="33"/>
      <c r="JX166" s="33"/>
      <c r="JY166" s="33"/>
      <c r="JZ166" s="33"/>
      <c r="KA166" s="33"/>
      <c r="KB166" s="33"/>
      <c r="KC166" s="33"/>
      <c r="KD166" s="33"/>
      <c r="KE166" s="33"/>
      <c r="KF166" s="33"/>
      <c r="KG166" s="33"/>
      <c r="KH166" s="33"/>
      <c r="KI166" s="33"/>
      <c r="KJ166" s="33"/>
      <c r="KK166" s="33"/>
      <c r="KL166" s="33"/>
      <c r="KM166" s="33"/>
      <c r="KN166" s="33"/>
      <c r="KO166" s="33"/>
      <c r="KP166" s="33"/>
      <c r="KQ166" s="33"/>
      <c r="KR166" s="33"/>
      <c r="KS166" s="33"/>
      <c r="KT166" s="33"/>
      <c r="KU166" s="33"/>
      <c r="KV166" s="33"/>
      <c r="KW166" s="33"/>
      <c r="KX166" s="33"/>
      <c r="KY166" s="33"/>
      <c r="KZ166" s="33"/>
      <c r="LA166" s="33"/>
      <c r="LB166" s="33"/>
      <c r="LC166" s="33"/>
      <c r="LD166" s="33"/>
      <c r="LE166" s="33"/>
      <c r="LF166" s="33"/>
      <c r="LG166" s="33"/>
      <c r="LH166" s="33"/>
      <c r="LI166" s="33"/>
      <c r="LJ166" s="33"/>
      <c r="LK166" s="33"/>
      <c r="LL166" s="33"/>
      <c r="LM166" s="33"/>
      <c r="LN166" s="33"/>
      <c r="LO166" s="33"/>
      <c r="LP166" s="33"/>
      <c r="LQ166" s="33"/>
      <c r="LR166" s="33"/>
      <c r="LS166" s="33"/>
      <c r="LT166" s="33"/>
      <c r="LU166" s="33"/>
      <c r="LV166" s="33"/>
      <c r="LW166" s="33"/>
      <c r="LX166" s="33"/>
      <c r="LY166" s="33"/>
      <c r="LZ166" s="33"/>
      <c r="MA166" s="33"/>
      <c r="MB166" s="33"/>
      <c r="MC166" s="33"/>
      <c r="MD166" s="33"/>
      <c r="ME166" s="33"/>
      <c r="MF166" s="33"/>
      <c r="MG166" s="33"/>
      <c r="MH166" s="33"/>
      <c r="MI166" s="33"/>
      <c r="MJ166" s="33"/>
      <c r="MK166" s="33"/>
      <c r="ML166" s="33"/>
      <c r="MM166" s="33"/>
      <c r="MN166" s="33"/>
      <c r="MO166" s="33"/>
      <c r="MP166" s="33"/>
      <c r="MQ166" s="33"/>
      <c r="MR166" s="33"/>
      <c r="MS166" s="33"/>
      <c r="MT166" s="33"/>
      <c r="MU166" s="33"/>
      <c r="MV166" s="33"/>
      <c r="MW166" s="33"/>
      <c r="MX166" s="33"/>
      <c r="MY166" s="33"/>
      <c r="MZ166" s="33"/>
      <c r="NA166" s="33"/>
      <c r="NB166" s="33"/>
      <c r="NC166" s="33"/>
      <c r="ND166" s="33"/>
      <c r="NE166" s="33"/>
      <c r="NF166" s="33"/>
      <c r="NG166" s="33"/>
      <c r="NH166" s="33"/>
      <c r="NI166" s="33"/>
      <c r="NJ166" s="33"/>
      <c r="NK166" s="33"/>
      <c r="NL166" s="33"/>
      <c r="NM166" s="33"/>
      <c r="NN166" s="33"/>
      <c r="NO166" s="33"/>
      <c r="NP166" s="33"/>
      <c r="NQ166" s="33"/>
      <c r="NR166" s="33"/>
      <c r="NS166" s="33"/>
      <c r="NT166" s="33"/>
      <c r="NU166" s="33"/>
      <c r="NV166" s="33"/>
      <c r="NW166" s="33"/>
      <c r="NX166" s="33"/>
      <c r="NY166" s="33"/>
      <c r="NZ166" s="33"/>
      <c r="OA166" s="33"/>
      <c r="OB166" s="33"/>
      <c r="OC166" s="33"/>
      <c r="OD166" s="33"/>
      <c r="OE166" s="33"/>
      <c r="OF166" s="33"/>
      <c r="OG166" s="33"/>
      <c r="OH166" s="33"/>
      <c r="OI166" s="33"/>
      <c r="OJ166" s="33"/>
      <c r="OK166" s="33"/>
      <c r="OL166" s="33"/>
      <c r="OM166" s="33"/>
      <c r="ON166" s="33"/>
      <c r="OO166" s="33"/>
      <c r="OP166" s="33"/>
      <c r="OQ166" s="33"/>
      <c r="OR166" s="33"/>
      <c r="OS166" s="33"/>
      <c r="OT166" s="33"/>
      <c r="OU166" s="33"/>
      <c r="OV166" s="33"/>
      <c r="OW166" s="33"/>
      <c r="OX166" s="33"/>
      <c r="OY166" s="33"/>
      <c r="OZ166" s="33"/>
      <c r="PA166" s="33"/>
      <c r="PB166" s="33"/>
      <c r="PC166" s="33"/>
      <c r="PD166" s="33"/>
      <c r="PE166" s="33"/>
      <c r="PF166" s="33"/>
      <c r="PG166" s="33"/>
      <c r="PH166" s="33"/>
      <c r="PI166" s="33"/>
      <c r="PJ166" s="33"/>
      <c r="PK166" s="33"/>
      <c r="PL166" s="33"/>
      <c r="PM166" s="33"/>
      <c r="PN166" s="33"/>
      <c r="PO166" s="33"/>
      <c r="PP166" s="33"/>
      <c r="PQ166" s="33"/>
      <c r="PR166" s="33"/>
      <c r="PS166" s="33"/>
      <c r="PT166" s="33"/>
      <c r="PU166" s="33"/>
      <c r="PV166" s="33"/>
      <c r="PW166" s="33"/>
      <c r="PX166" s="33"/>
      <c r="PY166" s="33"/>
      <c r="PZ166" s="33"/>
      <c r="QA166" s="33"/>
      <c r="QB166" s="33"/>
      <c r="QC166" s="33"/>
      <c r="QD166" s="33"/>
      <c r="QE166" s="33"/>
      <c r="QF166" s="33"/>
      <c r="QG166" s="33"/>
      <c r="QH166" s="33"/>
      <c r="QI166" s="33"/>
      <c r="QJ166" s="33"/>
      <c r="QK166" s="33"/>
      <c r="QL166" s="33"/>
      <c r="QM166" s="33"/>
      <c r="QN166" s="33"/>
      <c r="QO166" s="33"/>
      <c r="QP166" s="33"/>
      <c r="QQ166" s="33"/>
      <c r="QR166" s="33"/>
      <c r="QS166" s="33"/>
      <c r="QT166" s="33"/>
      <c r="QU166" s="33"/>
      <c r="QV166" s="33"/>
      <c r="QW166" s="33"/>
      <c r="QX166" s="33"/>
      <c r="QY166" s="33"/>
      <c r="QZ166" s="33"/>
      <c r="RA166" s="33"/>
      <c r="RB166" s="33"/>
      <c r="RC166" s="33"/>
      <c r="RD166" s="33"/>
      <c r="RE166" s="33"/>
      <c r="RF166" s="33"/>
      <c r="RG166" s="33"/>
      <c r="RH166" s="33"/>
      <c r="RI166" s="33"/>
      <c r="RJ166" s="33"/>
      <c r="RK166" s="33"/>
      <c r="RL166" s="33"/>
      <c r="RM166" s="33"/>
      <c r="RN166" s="33"/>
      <c r="RO166" s="33"/>
      <c r="RP166" s="33"/>
      <c r="RQ166" s="33"/>
      <c r="RR166" s="33"/>
      <c r="RS166" s="33"/>
      <c r="RT166" s="33"/>
      <c r="RU166" s="33"/>
      <c r="RV166" s="33"/>
      <c r="RW166" s="33"/>
      <c r="RX166" s="33"/>
      <c r="RY166" s="33"/>
      <c r="RZ166" s="33"/>
      <c r="SA166" s="33"/>
      <c r="SB166" s="33"/>
      <c r="SC166" s="33"/>
      <c r="SD166" s="33"/>
      <c r="SE166" s="33"/>
      <c r="SF166" s="33"/>
      <c r="SG166" s="33"/>
      <c r="SH166" s="33"/>
      <c r="SI166" s="33"/>
      <c r="SJ166" s="33"/>
      <c r="SK166" s="33"/>
      <c r="SL166" s="33"/>
      <c r="SM166" s="33"/>
      <c r="SN166" s="33"/>
      <c r="SO166" s="33"/>
      <c r="SP166" s="33"/>
      <c r="SQ166" s="33"/>
      <c r="SR166" s="33"/>
      <c r="SS166" s="33"/>
      <c r="ST166" s="33"/>
      <c r="SU166" s="33"/>
      <c r="SV166" s="33"/>
      <c r="SW166" s="33"/>
      <c r="SX166" s="33"/>
      <c r="SY166" s="33"/>
      <c r="SZ166" s="33"/>
      <c r="TA166" s="33"/>
      <c r="TB166" s="33"/>
      <c r="TC166" s="33"/>
      <c r="TD166" s="33"/>
      <c r="TE166" s="33"/>
      <c r="TF166" s="33"/>
      <c r="TG166" s="33"/>
      <c r="TH166" s="33"/>
      <c r="TI166" s="33"/>
      <c r="TJ166" s="33"/>
      <c r="TK166" s="33"/>
      <c r="TL166" s="33"/>
      <c r="TM166" s="33"/>
      <c r="TN166" s="33"/>
      <c r="TO166" s="33"/>
      <c r="TP166" s="33"/>
      <c r="TQ166" s="33"/>
      <c r="TR166" s="33"/>
    </row>
    <row r="167" spans="1:538" s="20" customFormat="1" ht="186" customHeight="1" x14ac:dyDescent="0.25">
      <c r="A167" s="49" t="s">
        <v>516</v>
      </c>
      <c r="B167" s="42">
        <v>3223</v>
      </c>
      <c r="C167" s="49" t="s">
        <v>57</v>
      </c>
      <c r="D167" s="19" t="str">
        <f>'дод 3'!C110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67" s="62">
        <v>0</v>
      </c>
      <c r="F167" s="62"/>
      <c r="G167" s="62"/>
      <c r="H167" s="62"/>
      <c r="I167" s="62"/>
      <c r="J167" s="62"/>
      <c r="K167" s="163"/>
      <c r="L167" s="62">
        <f t="shared" si="103"/>
        <v>2420845.02</v>
      </c>
      <c r="M167" s="62">
        <v>2420845.02</v>
      </c>
      <c r="N167" s="62"/>
      <c r="O167" s="62"/>
      <c r="P167" s="62"/>
      <c r="Q167" s="62">
        <v>2420845.02</v>
      </c>
      <c r="R167" s="62">
        <f t="shared" si="106"/>
        <v>2420845.02</v>
      </c>
      <c r="S167" s="62">
        <v>2420845.02</v>
      </c>
      <c r="T167" s="62"/>
      <c r="U167" s="62"/>
      <c r="V167" s="62"/>
      <c r="W167" s="62">
        <v>2420845.02</v>
      </c>
      <c r="X167" s="163">
        <f t="shared" si="107"/>
        <v>100</v>
      </c>
      <c r="Y167" s="59">
        <f t="shared" si="105"/>
        <v>2420845.02</v>
      </c>
      <c r="Z167" s="21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  <c r="IW167" s="23"/>
      <c r="IX167" s="23"/>
      <c r="IY167" s="23"/>
      <c r="IZ167" s="23"/>
      <c r="JA167" s="23"/>
      <c r="JB167" s="23"/>
      <c r="JC167" s="23"/>
      <c r="JD167" s="23"/>
      <c r="JE167" s="23"/>
      <c r="JF167" s="23"/>
      <c r="JG167" s="23"/>
      <c r="JH167" s="23"/>
      <c r="JI167" s="23"/>
      <c r="JJ167" s="23"/>
      <c r="JK167" s="23"/>
      <c r="JL167" s="23"/>
      <c r="JM167" s="23"/>
      <c r="JN167" s="23"/>
      <c r="JO167" s="23"/>
      <c r="JP167" s="23"/>
      <c r="JQ167" s="23"/>
      <c r="JR167" s="23"/>
      <c r="JS167" s="23"/>
      <c r="JT167" s="23"/>
      <c r="JU167" s="23"/>
      <c r="JV167" s="23"/>
      <c r="JW167" s="23"/>
      <c r="JX167" s="23"/>
      <c r="JY167" s="23"/>
      <c r="JZ167" s="23"/>
      <c r="KA167" s="23"/>
      <c r="KB167" s="23"/>
      <c r="KC167" s="23"/>
      <c r="KD167" s="23"/>
      <c r="KE167" s="23"/>
      <c r="KF167" s="23"/>
      <c r="KG167" s="23"/>
      <c r="KH167" s="23"/>
      <c r="KI167" s="23"/>
      <c r="KJ167" s="23"/>
      <c r="KK167" s="23"/>
      <c r="KL167" s="23"/>
      <c r="KM167" s="23"/>
      <c r="KN167" s="23"/>
      <c r="KO167" s="23"/>
      <c r="KP167" s="23"/>
      <c r="KQ167" s="23"/>
      <c r="KR167" s="23"/>
      <c r="KS167" s="23"/>
      <c r="KT167" s="23"/>
      <c r="KU167" s="23"/>
      <c r="KV167" s="23"/>
      <c r="KW167" s="23"/>
      <c r="KX167" s="23"/>
      <c r="KY167" s="23"/>
      <c r="KZ167" s="23"/>
      <c r="LA167" s="23"/>
      <c r="LB167" s="23"/>
      <c r="LC167" s="23"/>
      <c r="LD167" s="23"/>
      <c r="LE167" s="23"/>
      <c r="LF167" s="23"/>
      <c r="LG167" s="23"/>
      <c r="LH167" s="23"/>
      <c r="LI167" s="23"/>
      <c r="LJ167" s="23"/>
      <c r="LK167" s="23"/>
      <c r="LL167" s="23"/>
      <c r="LM167" s="23"/>
      <c r="LN167" s="23"/>
      <c r="LO167" s="23"/>
      <c r="LP167" s="23"/>
      <c r="LQ167" s="23"/>
      <c r="LR167" s="23"/>
      <c r="LS167" s="23"/>
      <c r="LT167" s="23"/>
      <c r="LU167" s="23"/>
      <c r="LV167" s="23"/>
      <c r="LW167" s="23"/>
      <c r="LX167" s="23"/>
      <c r="LY167" s="23"/>
      <c r="LZ167" s="23"/>
      <c r="MA167" s="23"/>
      <c r="MB167" s="23"/>
      <c r="MC167" s="23"/>
      <c r="MD167" s="23"/>
      <c r="ME167" s="23"/>
      <c r="MF167" s="23"/>
      <c r="MG167" s="23"/>
      <c r="MH167" s="23"/>
      <c r="MI167" s="23"/>
      <c r="MJ167" s="23"/>
      <c r="MK167" s="23"/>
      <c r="ML167" s="23"/>
      <c r="MM167" s="23"/>
      <c r="MN167" s="23"/>
      <c r="MO167" s="23"/>
      <c r="MP167" s="23"/>
      <c r="MQ167" s="23"/>
      <c r="MR167" s="23"/>
      <c r="MS167" s="23"/>
      <c r="MT167" s="23"/>
      <c r="MU167" s="23"/>
      <c r="MV167" s="23"/>
      <c r="MW167" s="23"/>
      <c r="MX167" s="23"/>
      <c r="MY167" s="23"/>
      <c r="MZ167" s="23"/>
      <c r="NA167" s="23"/>
      <c r="NB167" s="23"/>
      <c r="NC167" s="23"/>
      <c r="ND167" s="23"/>
      <c r="NE167" s="23"/>
      <c r="NF167" s="23"/>
      <c r="NG167" s="23"/>
      <c r="NH167" s="23"/>
      <c r="NI167" s="23"/>
      <c r="NJ167" s="23"/>
      <c r="NK167" s="23"/>
      <c r="NL167" s="23"/>
      <c r="NM167" s="23"/>
      <c r="NN167" s="23"/>
      <c r="NO167" s="23"/>
      <c r="NP167" s="23"/>
      <c r="NQ167" s="23"/>
      <c r="NR167" s="23"/>
      <c r="NS167" s="23"/>
      <c r="NT167" s="23"/>
      <c r="NU167" s="23"/>
      <c r="NV167" s="23"/>
      <c r="NW167" s="23"/>
      <c r="NX167" s="23"/>
      <c r="NY167" s="23"/>
      <c r="NZ167" s="23"/>
      <c r="OA167" s="23"/>
      <c r="OB167" s="23"/>
      <c r="OC167" s="23"/>
      <c r="OD167" s="23"/>
      <c r="OE167" s="23"/>
      <c r="OF167" s="23"/>
      <c r="OG167" s="23"/>
      <c r="OH167" s="23"/>
      <c r="OI167" s="23"/>
      <c r="OJ167" s="23"/>
      <c r="OK167" s="23"/>
      <c r="OL167" s="23"/>
      <c r="OM167" s="23"/>
      <c r="ON167" s="23"/>
      <c r="OO167" s="23"/>
      <c r="OP167" s="23"/>
      <c r="OQ167" s="23"/>
      <c r="OR167" s="23"/>
      <c r="OS167" s="23"/>
      <c r="OT167" s="23"/>
      <c r="OU167" s="23"/>
      <c r="OV167" s="23"/>
      <c r="OW167" s="23"/>
      <c r="OX167" s="23"/>
      <c r="OY167" s="23"/>
      <c r="OZ167" s="23"/>
      <c r="PA167" s="23"/>
      <c r="PB167" s="23"/>
      <c r="PC167" s="23"/>
      <c r="PD167" s="23"/>
      <c r="PE167" s="23"/>
      <c r="PF167" s="23"/>
      <c r="PG167" s="23"/>
      <c r="PH167" s="23"/>
      <c r="PI167" s="23"/>
      <c r="PJ167" s="23"/>
      <c r="PK167" s="23"/>
      <c r="PL167" s="23"/>
      <c r="PM167" s="23"/>
      <c r="PN167" s="23"/>
      <c r="PO167" s="23"/>
      <c r="PP167" s="23"/>
      <c r="PQ167" s="23"/>
      <c r="PR167" s="23"/>
      <c r="PS167" s="23"/>
      <c r="PT167" s="23"/>
      <c r="PU167" s="23"/>
      <c r="PV167" s="23"/>
      <c r="PW167" s="23"/>
      <c r="PX167" s="23"/>
      <c r="PY167" s="23"/>
      <c r="PZ167" s="23"/>
      <c r="QA167" s="23"/>
      <c r="QB167" s="23"/>
      <c r="QC167" s="23"/>
      <c r="QD167" s="23"/>
      <c r="QE167" s="23"/>
      <c r="QF167" s="23"/>
      <c r="QG167" s="23"/>
      <c r="QH167" s="23"/>
      <c r="QI167" s="23"/>
      <c r="QJ167" s="23"/>
      <c r="QK167" s="23"/>
      <c r="QL167" s="23"/>
      <c r="QM167" s="23"/>
      <c r="QN167" s="23"/>
      <c r="QO167" s="23"/>
      <c r="QP167" s="23"/>
      <c r="QQ167" s="23"/>
      <c r="QR167" s="23"/>
      <c r="QS167" s="23"/>
      <c r="QT167" s="23"/>
      <c r="QU167" s="23"/>
      <c r="QV167" s="23"/>
      <c r="QW167" s="23"/>
      <c r="QX167" s="23"/>
      <c r="QY167" s="23"/>
      <c r="QZ167" s="23"/>
      <c r="RA167" s="23"/>
      <c r="RB167" s="23"/>
      <c r="RC167" s="23"/>
      <c r="RD167" s="23"/>
      <c r="RE167" s="23"/>
      <c r="RF167" s="23"/>
      <c r="RG167" s="23"/>
      <c r="RH167" s="23"/>
      <c r="RI167" s="23"/>
      <c r="RJ167" s="23"/>
      <c r="RK167" s="23"/>
      <c r="RL167" s="23"/>
      <c r="RM167" s="23"/>
      <c r="RN167" s="23"/>
      <c r="RO167" s="23"/>
      <c r="RP167" s="23"/>
      <c r="RQ167" s="23"/>
      <c r="RR167" s="23"/>
      <c r="RS167" s="23"/>
      <c r="RT167" s="23"/>
      <c r="RU167" s="23"/>
      <c r="RV167" s="23"/>
      <c r="RW167" s="23"/>
      <c r="RX167" s="23"/>
      <c r="RY167" s="23"/>
      <c r="RZ167" s="23"/>
      <c r="SA167" s="23"/>
      <c r="SB167" s="23"/>
      <c r="SC167" s="23"/>
      <c r="SD167" s="23"/>
      <c r="SE167" s="23"/>
      <c r="SF167" s="23"/>
      <c r="SG167" s="23"/>
      <c r="SH167" s="23"/>
      <c r="SI167" s="23"/>
      <c r="SJ167" s="23"/>
      <c r="SK167" s="23"/>
      <c r="SL167" s="23"/>
      <c r="SM167" s="23"/>
      <c r="SN167" s="23"/>
      <c r="SO167" s="23"/>
      <c r="SP167" s="23"/>
      <c r="SQ167" s="23"/>
      <c r="SR167" s="23"/>
      <c r="SS167" s="23"/>
      <c r="ST167" s="23"/>
      <c r="SU167" s="23"/>
      <c r="SV167" s="23"/>
      <c r="SW167" s="23"/>
      <c r="SX167" s="23"/>
      <c r="SY167" s="23"/>
      <c r="SZ167" s="23"/>
      <c r="TA167" s="23"/>
      <c r="TB167" s="23"/>
      <c r="TC167" s="23"/>
      <c r="TD167" s="23"/>
      <c r="TE167" s="23"/>
      <c r="TF167" s="23"/>
      <c r="TG167" s="23"/>
      <c r="TH167" s="23"/>
      <c r="TI167" s="23"/>
      <c r="TJ167" s="23"/>
      <c r="TK167" s="23"/>
      <c r="TL167" s="23"/>
      <c r="TM167" s="23"/>
      <c r="TN167" s="23"/>
      <c r="TO167" s="23"/>
      <c r="TP167" s="23"/>
      <c r="TQ167" s="23"/>
      <c r="TR167" s="23"/>
    </row>
    <row r="168" spans="1:538" s="24" customFormat="1" ht="211.5" customHeight="1" x14ac:dyDescent="0.25">
      <c r="A168" s="119"/>
      <c r="B168" s="120"/>
      <c r="C168" s="119"/>
      <c r="D168" s="121" t="str">
        <f>'дод 3'!C111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8" s="122">
        <v>0</v>
      </c>
      <c r="F168" s="122"/>
      <c r="G168" s="122"/>
      <c r="H168" s="122"/>
      <c r="I168" s="122"/>
      <c r="J168" s="122"/>
      <c r="K168" s="164"/>
      <c r="L168" s="122">
        <f t="shared" si="103"/>
        <v>2420845.02</v>
      </c>
      <c r="M168" s="122">
        <v>2420845.02</v>
      </c>
      <c r="N168" s="122"/>
      <c r="O168" s="122"/>
      <c r="P168" s="122"/>
      <c r="Q168" s="122">
        <v>2420845.02</v>
      </c>
      <c r="R168" s="122">
        <f t="shared" si="106"/>
        <v>2420845.02</v>
      </c>
      <c r="S168" s="122">
        <v>2420845.02</v>
      </c>
      <c r="T168" s="122"/>
      <c r="U168" s="122"/>
      <c r="V168" s="122"/>
      <c r="W168" s="122">
        <v>2420845.02</v>
      </c>
      <c r="X168" s="164">
        <f t="shared" si="107"/>
        <v>100</v>
      </c>
      <c r="Y168" s="61">
        <f t="shared" si="105"/>
        <v>2420845.02</v>
      </c>
      <c r="Z168" s="21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  <c r="IW168" s="33"/>
      <c r="IX168" s="33"/>
      <c r="IY168" s="33"/>
      <c r="IZ168" s="33"/>
      <c r="JA168" s="33"/>
      <c r="JB168" s="33"/>
      <c r="JC168" s="33"/>
      <c r="JD168" s="33"/>
      <c r="JE168" s="33"/>
      <c r="JF168" s="33"/>
      <c r="JG168" s="33"/>
      <c r="JH168" s="33"/>
      <c r="JI168" s="33"/>
      <c r="JJ168" s="33"/>
      <c r="JK168" s="33"/>
      <c r="JL168" s="33"/>
      <c r="JM168" s="33"/>
      <c r="JN168" s="33"/>
      <c r="JO168" s="33"/>
      <c r="JP168" s="33"/>
      <c r="JQ168" s="33"/>
      <c r="JR168" s="33"/>
      <c r="JS168" s="33"/>
      <c r="JT168" s="33"/>
      <c r="JU168" s="33"/>
      <c r="JV168" s="33"/>
      <c r="JW168" s="33"/>
      <c r="JX168" s="33"/>
      <c r="JY168" s="33"/>
      <c r="JZ168" s="33"/>
      <c r="KA168" s="33"/>
      <c r="KB168" s="33"/>
      <c r="KC168" s="33"/>
      <c r="KD168" s="33"/>
      <c r="KE168" s="33"/>
      <c r="KF168" s="33"/>
      <c r="KG168" s="33"/>
      <c r="KH168" s="33"/>
      <c r="KI168" s="33"/>
      <c r="KJ168" s="33"/>
      <c r="KK168" s="33"/>
      <c r="KL168" s="33"/>
      <c r="KM168" s="33"/>
      <c r="KN168" s="33"/>
      <c r="KO168" s="33"/>
      <c r="KP168" s="33"/>
      <c r="KQ168" s="33"/>
      <c r="KR168" s="33"/>
      <c r="KS168" s="33"/>
      <c r="KT168" s="33"/>
      <c r="KU168" s="33"/>
      <c r="KV168" s="33"/>
      <c r="KW168" s="33"/>
      <c r="KX168" s="33"/>
      <c r="KY168" s="33"/>
      <c r="KZ168" s="33"/>
      <c r="LA168" s="33"/>
      <c r="LB168" s="33"/>
      <c r="LC168" s="33"/>
      <c r="LD168" s="33"/>
      <c r="LE168" s="33"/>
      <c r="LF168" s="33"/>
      <c r="LG168" s="33"/>
      <c r="LH168" s="33"/>
      <c r="LI168" s="33"/>
      <c r="LJ168" s="33"/>
      <c r="LK168" s="33"/>
      <c r="LL168" s="33"/>
      <c r="LM168" s="33"/>
      <c r="LN168" s="33"/>
      <c r="LO168" s="33"/>
      <c r="LP168" s="33"/>
      <c r="LQ168" s="33"/>
      <c r="LR168" s="33"/>
      <c r="LS168" s="33"/>
      <c r="LT168" s="33"/>
      <c r="LU168" s="33"/>
      <c r="LV168" s="33"/>
      <c r="LW168" s="33"/>
      <c r="LX168" s="33"/>
      <c r="LY168" s="33"/>
      <c r="LZ168" s="33"/>
      <c r="MA168" s="33"/>
      <c r="MB168" s="33"/>
      <c r="MC168" s="33"/>
      <c r="MD168" s="33"/>
      <c r="ME168" s="33"/>
      <c r="MF168" s="33"/>
      <c r="MG168" s="33"/>
      <c r="MH168" s="33"/>
      <c r="MI168" s="33"/>
      <c r="MJ168" s="33"/>
      <c r="MK168" s="33"/>
      <c r="ML168" s="33"/>
      <c r="MM168" s="33"/>
      <c r="MN168" s="33"/>
      <c r="MO168" s="33"/>
      <c r="MP168" s="33"/>
      <c r="MQ168" s="33"/>
      <c r="MR168" s="33"/>
      <c r="MS168" s="33"/>
      <c r="MT168" s="33"/>
      <c r="MU168" s="33"/>
      <c r="MV168" s="33"/>
      <c r="MW168" s="33"/>
      <c r="MX168" s="33"/>
      <c r="MY168" s="33"/>
      <c r="MZ168" s="33"/>
      <c r="NA168" s="33"/>
      <c r="NB168" s="33"/>
      <c r="NC168" s="33"/>
      <c r="ND168" s="33"/>
      <c r="NE168" s="33"/>
      <c r="NF168" s="33"/>
      <c r="NG168" s="33"/>
      <c r="NH168" s="33"/>
      <c r="NI168" s="33"/>
      <c r="NJ168" s="33"/>
      <c r="NK168" s="33"/>
      <c r="NL168" s="33"/>
      <c r="NM168" s="33"/>
      <c r="NN168" s="33"/>
      <c r="NO168" s="33"/>
      <c r="NP168" s="33"/>
      <c r="NQ168" s="33"/>
      <c r="NR168" s="33"/>
      <c r="NS168" s="33"/>
      <c r="NT168" s="33"/>
      <c r="NU168" s="33"/>
      <c r="NV168" s="33"/>
      <c r="NW168" s="33"/>
      <c r="NX168" s="33"/>
      <c r="NY168" s="33"/>
      <c r="NZ168" s="33"/>
      <c r="OA168" s="33"/>
      <c r="OB168" s="33"/>
      <c r="OC168" s="33"/>
      <c r="OD168" s="33"/>
      <c r="OE168" s="33"/>
      <c r="OF168" s="33"/>
      <c r="OG168" s="33"/>
      <c r="OH168" s="33"/>
      <c r="OI168" s="33"/>
      <c r="OJ168" s="33"/>
      <c r="OK168" s="33"/>
      <c r="OL168" s="33"/>
      <c r="OM168" s="33"/>
      <c r="ON168" s="33"/>
      <c r="OO168" s="33"/>
      <c r="OP168" s="33"/>
      <c r="OQ168" s="33"/>
      <c r="OR168" s="33"/>
      <c r="OS168" s="33"/>
      <c r="OT168" s="33"/>
      <c r="OU168" s="33"/>
      <c r="OV168" s="33"/>
      <c r="OW168" s="33"/>
      <c r="OX168" s="33"/>
      <c r="OY168" s="33"/>
      <c r="OZ168" s="33"/>
      <c r="PA168" s="33"/>
      <c r="PB168" s="33"/>
      <c r="PC168" s="33"/>
      <c r="PD168" s="33"/>
      <c r="PE168" s="33"/>
      <c r="PF168" s="33"/>
      <c r="PG168" s="33"/>
      <c r="PH168" s="33"/>
      <c r="PI168" s="33"/>
      <c r="PJ168" s="33"/>
      <c r="PK168" s="33"/>
      <c r="PL168" s="33"/>
      <c r="PM168" s="33"/>
      <c r="PN168" s="33"/>
      <c r="PO168" s="33"/>
      <c r="PP168" s="33"/>
      <c r="PQ168" s="33"/>
      <c r="PR168" s="33"/>
      <c r="PS168" s="33"/>
      <c r="PT168" s="33"/>
      <c r="PU168" s="33"/>
      <c r="PV168" s="33"/>
      <c r="PW168" s="33"/>
      <c r="PX168" s="33"/>
      <c r="PY168" s="33"/>
      <c r="PZ168" s="33"/>
      <c r="QA168" s="33"/>
      <c r="QB168" s="33"/>
      <c r="QC168" s="33"/>
      <c r="QD168" s="33"/>
      <c r="QE168" s="33"/>
      <c r="QF168" s="33"/>
      <c r="QG168" s="33"/>
      <c r="QH168" s="33"/>
      <c r="QI168" s="33"/>
      <c r="QJ168" s="33"/>
      <c r="QK168" s="33"/>
      <c r="QL168" s="33"/>
      <c r="QM168" s="33"/>
      <c r="QN168" s="33"/>
      <c r="QO168" s="33"/>
      <c r="QP168" s="33"/>
      <c r="QQ168" s="33"/>
      <c r="QR168" s="33"/>
      <c r="QS168" s="33"/>
      <c r="QT168" s="33"/>
      <c r="QU168" s="33"/>
      <c r="QV168" s="33"/>
      <c r="QW168" s="33"/>
      <c r="QX168" s="33"/>
      <c r="QY168" s="33"/>
      <c r="QZ168" s="33"/>
      <c r="RA168" s="33"/>
      <c r="RB168" s="33"/>
      <c r="RC168" s="33"/>
      <c r="RD168" s="33"/>
      <c r="RE168" s="33"/>
      <c r="RF168" s="33"/>
      <c r="RG168" s="33"/>
      <c r="RH168" s="33"/>
      <c r="RI168" s="33"/>
      <c r="RJ168" s="33"/>
      <c r="RK168" s="33"/>
      <c r="RL168" s="33"/>
      <c r="RM168" s="33"/>
      <c r="RN168" s="33"/>
      <c r="RO168" s="33"/>
      <c r="RP168" s="33"/>
      <c r="RQ168" s="33"/>
      <c r="RR168" s="33"/>
      <c r="RS168" s="33"/>
      <c r="RT168" s="33"/>
      <c r="RU168" s="33"/>
      <c r="RV168" s="33"/>
      <c r="RW168" s="33"/>
      <c r="RX168" s="33"/>
      <c r="RY168" s="33"/>
      <c r="RZ168" s="33"/>
      <c r="SA168" s="33"/>
      <c r="SB168" s="33"/>
      <c r="SC168" s="33"/>
      <c r="SD168" s="33"/>
      <c r="SE168" s="33"/>
      <c r="SF168" s="33"/>
      <c r="SG168" s="33"/>
      <c r="SH168" s="33"/>
      <c r="SI168" s="33"/>
      <c r="SJ168" s="33"/>
      <c r="SK168" s="33"/>
      <c r="SL168" s="33"/>
      <c r="SM168" s="33"/>
      <c r="SN168" s="33"/>
      <c r="SO168" s="33"/>
      <c r="SP168" s="33"/>
      <c r="SQ168" s="33"/>
      <c r="SR168" s="33"/>
      <c r="SS168" s="33"/>
      <c r="ST168" s="33"/>
      <c r="SU168" s="33"/>
      <c r="SV168" s="33"/>
      <c r="SW168" s="33"/>
      <c r="SX168" s="33"/>
      <c r="SY168" s="33"/>
      <c r="SZ168" s="33"/>
      <c r="TA168" s="33"/>
      <c r="TB168" s="33"/>
      <c r="TC168" s="33"/>
      <c r="TD168" s="33"/>
      <c r="TE168" s="33"/>
      <c r="TF168" s="33"/>
      <c r="TG168" s="33"/>
      <c r="TH168" s="33"/>
      <c r="TI168" s="33"/>
      <c r="TJ168" s="33"/>
      <c r="TK168" s="33"/>
      <c r="TL168" s="33"/>
      <c r="TM168" s="33"/>
      <c r="TN168" s="33"/>
      <c r="TO168" s="33"/>
      <c r="TP168" s="33"/>
      <c r="TQ168" s="33"/>
      <c r="TR168" s="33"/>
    </row>
    <row r="169" spans="1:538" s="20" customFormat="1" ht="31.5" customHeight="1" x14ac:dyDescent="0.25">
      <c r="A169" s="40" t="s">
        <v>336</v>
      </c>
      <c r="B169" s="41" t="str">
        <f>'дод 3'!A112</f>
        <v>3241</v>
      </c>
      <c r="C169" s="41" t="str">
        <f>'дод 3'!B112</f>
        <v>1090</v>
      </c>
      <c r="D169" s="21" t="str">
        <f>'дод 3'!C112</f>
        <v>Забезпечення діяльності інших закладів у сфері соціального захисту і соціального забезпечення</v>
      </c>
      <c r="E169" s="62">
        <v>5390106</v>
      </c>
      <c r="F169" s="62">
        <v>3207640</v>
      </c>
      <c r="G169" s="62">
        <v>492630</v>
      </c>
      <c r="H169" s="62">
        <v>4940657.62</v>
      </c>
      <c r="I169" s="62">
        <v>3206528.5</v>
      </c>
      <c r="J169" s="62">
        <v>306973.71999999997</v>
      </c>
      <c r="K169" s="163">
        <f t="shared" si="104"/>
        <v>91.661604057508328</v>
      </c>
      <c r="L169" s="62">
        <f t="shared" si="103"/>
        <v>610997</v>
      </c>
      <c r="M169" s="62">
        <v>610997</v>
      </c>
      <c r="N169" s="62"/>
      <c r="O169" s="62"/>
      <c r="P169" s="62"/>
      <c r="Q169" s="62">
        <v>610997</v>
      </c>
      <c r="R169" s="62">
        <f t="shared" si="106"/>
        <v>634585.42000000004</v>
      </c>
      <c r="S169" s="62">
        <v>608997</v>
      </c>
      <c r="T169" s="62">
        <v>25588.42</v>
      </c>
      <c r="U169" s="62"/>
      <c r="V169" s="62"/>
      <c r="W169" s="62">
        <v>608997</v>
      </c>
      <c r="X169" s="163">
        <f t="shared" si="107"/>
        <v>103.86064416028229</v>
      </c>
      <c r="Y169" s="59">
        <f t="shared" si="105"/>
        <v>5575243.04</v>
      </c>
      <c r="Z169" s="21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  <c r="IW169" s="23"/>
      <c r="IX169" s="23"/>
      <c r="IY169" s="23"/>
      <c r="IZ169" s="23"/>
      <c r="JA169" s="23"/>
      <c r="JB169" s="23"/>
      <c r="JC169" s="23"/>
      <c r="JD169" s="23"/>
      <c r="JE169" s="23"/>
      <c r="JF169" s="23"/>
      <c r="JG169" s="23"/>
      <c r="JH169" s="23"/>
      <c r="JI169" s="23"/>
      <c r="JJ169" s="23"/>
      <c r="JK169" s="23"/>
      <c r="JL169" s="23"/>
      <c r="JM169" s="23"/>
      <c r="JN169" s="23"/>
      <c r="JO169" s="23"/>
      <c r="JP169" s="23"/>
      <c r="JQ169" s="23"/>
      <c r="JR169" s="23"/>
      <c r="JS169" s="23"/>
      <c r="JT169" s="23"/>
      <c r="JU169" s="23"/>
      <c r="JV169" s="23"/>
      <c r="JW169" s="23"/>
      <c r="JX169" s="23"/>
      <c r="JY169" s="23"/>
      <c r="JZ169" s="23"/>
      <c r="KA169" s="23"/>
      <c r="KB169" s="23"/>
      <c r="KC169" s="23"/>
      <c r="KD169" s="23"/>
      <c r="KE169" s="23"/>
      <c r="KF169" s="23"/>
      <c r="KG169" s="23"/>
      <c r="KH169" s="23"/>
      <c r="KI169" s="23"/>
      <c r="KJ169" s="23"/>
      <c r="KK169" s="23"/>
      <c r="KL169" s="23"/>
      <c r="KM169" s="23"/>
      <c r="KN169" s="23"/>
      <c r="KO169" s="23"/>
      <c r="KP169" s="23"/>
      <c r="KQ169" s="23"/>
      <c r="KR169" s="23"/>
      <c r="KS169" s="23"/>
      <c r="KT169" s="23"/>
      <c r="KU169" s="23"/>
      <c r="KV169" s="23"/>
      <c r="KW169" s="23"/>
      <c r="KX169" s="23"/>
      <c r="KY169" s="23"/>
      <c r="KZ169" s="23"/>
      <c r="LA169" s="23"/>
      <c r="LB169" s="23"/>
      <c r="LC169" s="23"/>
      <c r="LD169" s="23"/>
      <c r="LE169" s="23"/>
      <c r="LF169" s="23"/>
      <c r="LG169" s="23"/>
      <c r="LH169" s="23"/>
      <c r="LI169" s="23"/>
      <c r="LJ169" s="23"/>
      <c r="LK169" s="23"/>
      <c r="LL169" s="23"/>
      <c r="LM169" s="23"/>
      <c r="LN169" s="23"/>
      <c r="LO169" s="23"/>
      <c r="LP169" s="23"/>
      <c r="LQ169" s="23"/>
      <c r="LR169" s="23"/>
      <c r="LS169" s="23"/>
      <c r="LT169" s="23"/>
      <c r="LU169" s="23"/>
      <c r="LV169" s="23"/>
      <c r="LW169" s="23"/>
      <c r="LX169" s="23"/>
      <c r="LY169" s="23"/>
      <c r="LZ169" s="23"/>
      <c r="MA169" s="23"/>
      <c r="MB169" s="23"/>
      <c r="MC169" s="23"/>
      <c r="MD169" s="23"/>
      <c r="ME169" s="23"/>
      <c r="MF169" s="23"/>
      <c r="MG169" s="23"/>
      <c r="MH169" s="23"/>
      <c r="MI169" s="23"/>
      <c r="MJ169" s="23"/>
      <c r="MK169" s="23"/>
      <c r="ML169" s="23"/>
      <c r="MM169" s="23"/>
      <c r="MN169" s="23"/>
      <c r="MO169" s="23"/>
      <c r="MP169" s="23"/>
      <c r="MQ169" s="23"/>
      <c r="MR169" s="23"/>
      <c r="MS169" s="23"/>
      <c r="MT169" s="23"/>
      <c r="MU169" s="23"/>
      <c r="MV169" s="23"/>
      <c r="MW169" s="23"/>
      <c r="MX169" s="23"/>
      <c r="MY169" s="23"/>
      <c r="MZ169" s="23"/>
      <c r="NA169" s="23"/>
      <c r="NB169" s="23"/>
      <c r="NC169" s="23"/>
      <c r="ND169" s="23"/>
      <c r="NE169" s="23"/>
      <c r="NF169" s="23"/>
      <c r="NG169" s="23"/>
      <c r="NH169" s="23"/>
      <c r="NI169" s="23"/>
      <c r="NJ169" s="23"/>
      <c r="NK169" s="23"/>
      <c r="NL169" s="23"/>
      <c r="NM169" s="23"/>
      <c r="NN169" s="23"/>
      <c r="NO169" s="23"/>
      <c r="NP169" s="23"/>
      <c r="NQ169" s="23"/>
      <c r="NR169" s="23"/>
      <c r="NS169" s="23"/>
      <c r="NT169" s="23"/>
      <c r="NU169" s="23"/>
      <c r="NV169" s="23"/>
      <c r="NW169" s="23"/>
      <c r="NX169" s="23"/>
      <c r="NY169" s="23"/>
      <c r="NZ169" s="23"/>
      <c r="OA169" s="23"/>
      <c r="OB169" s="23"/>
      <c r="OC169" s="23"/>
      <c r="OD169" s="23"/>
      <c r="OE169" s="23"/>
      <c r="OF169" s="23"/>
      <c r="OG169" s="23"/>
      <c r="OH169" s="23"/>
      <c r="OI169" s="23"/>
      <c r="OJ169" s="23"/>
      <c r="OK169" s="23"/>
      <c r="OL169" s="23"/>
      <c r="OM169" s="23"/>
      <c r="ON169" s="23"/>
      <c r="OO169" s="23"/>
      <c r="OP169" s="23"/>
      <c r="OQ169" s="23"/>
      <c r="OR169" s="23"/>
      <c r="OS169" s="23"/>
      <c r="OT169" s="23"/>
      <c r="OU169" s="23"/>
      <c r="OV169" s="23"/>
      <c r="OW169" s="23"/>
      <c r="OX169" s="23"/>
      <c r="OY169" s="23"/>
      <c r="OZ169" s="23"/>
      <c r="PA169" s="23"/>
      <c r="PB169" s="23"/>
      <c r="PC169" s="23"/>
      <c r="PD169" s="23"/>
      <c r="PE169" s="23"/>
      <c r="PF169" s="23"/>
      <c r="PG169" s="23"/>
      <c r="PH169" s="23"/>
      <c r="PI169" s="23"/>
      <c r="PJ169" s="23"/>
      <c r="PK169" s="23"/>
      <c r="PL169" s="23"/>
      <c r="PM169" s="23"/>
      <c r="PN169" s="23"/>
      <c r="PO169" s="23"/>
      <c r="PP169" s="23"/>
      <c r="PQ169" s="23"/>
      <c r="PR169" s="23"/>
      <c r="PS169" s="23"/>
      <c r="PT169" s="23"/>
      <c r="PU169" s="23"/>
      <c r="PV169" s="23"/>
      <c r="PW169" s="23"/>
      <c r="PX169" s="23"/>
      <c r="PY169" s="23"/>
      <c r="PZ169" s="23"/>
      <c r="QA169" s="23"/>
      <c r="QB169" s="23"/>
      <c r="QC169" s="23"/>
      <c r="QD169" s="23"/>
      <c r="QE169" s="23"/>
      <c r="QF169" s="23"/>
      <c r="QG169" s="23"/>
      <c r="QH169" s="23"/>
      <c r="QI169" s="23"/>
      <c r="QJ169" s="23"/>
      <c r="QK169" s="23"/>
      <c r="QL169" s="23"/>
      <c r="QM169" s="23"/>
      <c r="QN169" s="23"/>
      <c r="QO169" s="23"/>
      <c r="QP169" s="23"/>
      <c r="QQ169" s="23"/>
      <c r="QR169" s="23"/>
      <c r="QS169" s="23"/>
      <c r="QT169" s="23"/>
      <c r="QU169" s="23"/>
      <c r="QV169" s="23"/>
      <c r="QW169" s="23"/>
      <c r="QX169" s="23"/>
      <c r="QY169" s="23"/>
      <c r="QZ169" s="23"/>
      <c r="RA169" s="23"/>
      <c r="RB169" s="23"/>
      <c r="RC169" s="23"/>
      <c r="RD169" s="23"/>
      <c r="RE169" s="23"/>
      <c r="RF169" s="23"/>
      <c r="RG169" s="23"/>
      <c r="RH169" s="23"/>
      <c r="RI169" s="23"/>
      <c r="RJ169" s="23"/>
      <c r="RK169" s="23"/>
      <c r="RL169" s="23"/>
      <c r="RM169" s="23"/>
      <c r="RN169" s="23"/>
      <c r="RO169" s="23"/>
      <c r="RP169" s="23"/>
      <c r="RQ169" s="23"/>
      <c r="RR169" s="23"/>
      <c r="RS169" s="23"/>
      <c r="RT169" s="23"/>
      <c r="RU169" s="23"/>
      <c r="RV169" s="23"/>
      <c r="RW169" s="23"/>
      <c r="RX169" s="23"/>
      <c r="RY169" s="23"/>
      <c r="RZ169" s="23"/>
      <c r="SA169" s="23"/>
      <c r="SB169" s="23"/>
      <c r="SC169" s="23"/>
      <c r="SD169" s="23"/>
      <c r="SE169" s="23"/>
      <c r="SF169" s="23"/>
      <c r="SG169" s="23"/>
      <c r="SH169" s="23"/>
      <c r="SI169" s="23"/>
      <c r="SJ169" s="23"/>
      <c r="SK169" s="23"/>
      <c r="SL169" s="23"/>
      <c r="SM169" s="23"/>
      <c r="SN169" s="23"/>
      <c r="SO169" s="23"/>
      <c r="SP169" s="23"/>
      <c r="SQ169" s="23"/>
      <c r="SR169" s="23"/>
      <c r="SS169" s="23"/>
      <c r="ST169" s="23"/>
      <c r="SU169" s="23"/>
      <c r="SV169" s="23"/>
      <c r="SW169" s="23"/>
      <c r="SX169" s="23"/>
      <c r="SY169" s="23"/>
      <c r="SZ169" s="23"/>
      <c r="TA169" s="23"/>
      <c r="TB169" s="23"/>
      <c r="TC169" s="23"/>
      <c r="TD169" s="23"/>
      <c r="TE169" s="23"/>
      <c r="TF169" s="23"/>
      <c r="TG169" s="23"/>
      <c r="TH169" s="23"/>
      <c r="TI169" s="23"/>
      <c r="TJ169" s="23"/>
      <c r="TK169" s="23"/>
      <c r="TL169" s="23"/>
      <c r="TM169" s="23"/>
      <c r="TN169" s="23"/>
      <c r="TO169" s="23"/>
      <c r="TP169" s="23"/>
      <c r="TQ169" s="23"/>
      <c r="TR169" s="23"/>
    </row>
    <row r="170" spans="1:538" s="20" customFormat="1" ht="33" customHeight="1" x14ac:dyDescent="0.25">
      <c r="A170" s="40" t="s">
        <v>389</v>
      </c>
      <c r="B170" s="41" t="str">
        <f>'дод 3'!A113</f>
        <v>3242</v>
      </c>
      <c r="C170" s="41" t="str">
        <f>'дод 3'!B113</f>
        <v>1090</v>
      </c>
      <c r="D170" s="21" t="s">
        <v>466</v>
      </c>
      <c r="E170" s="62">
        <v>35493742</v>
      </c>
      <c r="F170" s="62"/>
      <c r="G170" s="62"/>
      <c r="H170" s="62">
        <v>25551480.370000001</v>
      </c>
      <c r="I170" s="62"/>
      <c r="J170" s="62"/>
      <c r="K170" s="163">
        <f t="shared" si="104"/>
        <v>71.988691330432275</v>
      </c>
      <c r="L170" s="62">
        <f t="shared" si="103"/>
        <v>40580</v>
      </c>
      <c r="M170" s="62">
        <v>40580</v>
      </c>
      <c r="N170" s="62"/>
      <c r="O170" s="62"/>
      <c r="P170" s="62"/>
      <c r="Q170" s="62">
        <v>40580</v>
      </c>
      <c r="R170" s="62">
        <f t="shared" si="106"/>
        <v>40129.5</v>
      </c>
      <c r="S170" s="62">
        <v>40129.5</v>
      </c>
      <c r="T170" s="62"/>
      <c r="U170" s="62"/>
      <c r="V170" s="62"/>
      <c r="W170" s="62">
        <v>40129.5</v>
      </c>
      <c r="X170" s="163">
        <f t="shared" si="107"/>
        <v>98.889847215377031</v>
      </c>
      <c r="Y170" s="59">
        <f t="shared" si="105"/>
        <v>25591609.870000001</v>
      </c>
      <c r="Z170" s="21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  <c r="PA170" s="23"/>
      <c r="PB170" s="23"/>
      <c r="PC170" s="23"/>
      <c r="PD170" s="23"/>
      <c r="PE170" s="23"/>
      <c r="PF170" s="23"/>
      <c r="PG170" s="23"/>
      <c r="PH170" s="23"/>
      <c r="PI170" s="23"/>
      <c r="PJ170" s="23"/>
      <c r="PK170" s="23"/>
      <c r="PL170" s="23"/>
      <c r="PM170" s="23"/>
      <c r="PN170" s="23"/>
      <c r="PO170" s="23"/>
      <c r="PP170" s="23"/>
      <c r="PQ170" s="23"/>
      <c r="PR170" s="23"/>
      <c r="PS170" s="23"/>
      <c r="PT170" s="23"/>
      <c r="PU170" s="23"/>
      <c r="PV170" s="23"/>
      <c r="PW170" s="23"/>
      <c r="PX170" s="23"/>
      <c r="PY170" s="23"/>
      <c r="PZ170" s="23"/>
      <c r="QA170" s="23"/>
      <c r="QB170" s="23"/>
      <c r="QC170" s="23"/>
      <c r="QD170" s="23"/>
      <c r="QE170" s="23"/>
      <c r="QF170" s="23"/>
      <c r="QG170" s="23"/>
      <c r="QH170" s="23"/>
      <c r="QI170" s="23"/>
      <c r="QJ170" s="23"/>
      <c r="QK170" s="23"/>
      <c r="QL170" s="23"/>
      <c r="QM170" s="23"/>
      <c r="QN170" s="23"/>
      <c r="QO170" s="23"/>
      <c r="QP170" s="23"/>
      <c r="QQ170" s="23"/>
      <c r="QR170" s="23"/>
      <c r="QS170" s="23"/>
      <c r="QT170" s="23"/>
      <c r="QU170" s="23"/>
      <c r="QV170" s="23"/>
      <c r="QW170" s="23"/>
      <c r="QX170" s="23"/>
      <c r="QY170" s="23"/>
      <c r="QZ170" s="23"/>
      <c r="RA170" s="23"/>
      <c r="RB170" s="23"/>
      <c r="RC170" s="23"/>
      <c r="RD170" s="23"/>
      <c r="RE170" s="23"/>
      <c r="RF170" s="23"/>
      <c r="RG170" s="23"/>
      <c r="RH170" s="23"/>
      <c r="RI170" s="23"/>
      <c r="RJ170" s="23"/>
      <c r="RK170" s="23"/>
      <c r="RL170" s="23"/>
      <c r="RM170" s="23"/>
      <c r="RN170" s="23"/>
      <c r="RO170" s="23"/>
      <c r="RP170" s="23"/>
      <c r="RQ170" s="23"/>
      <c r="RR170" s="23"/>
      <c r="RS170" s="23"/>
      <c r="RT170" s="23"/>
      <c r="RU170" s="23"/>
      <c r="RV170" s="23"/>
      <c r="RW170" s="23"/>
      <c r="RX170" s="23"/>
      <c r="RY170" s="23"/>
      <c r="RZ170" s="23"/>
      <c r="SA170" s="23"/>
      <c r="SB170" s="23"/>
      <c r="SC170" s="23"/>
      <c r="SD170" s="23"/>
      <c r="SE170" s="23"/>
      <c r="SF170" s="23"/>
      <c r="SG170" s="23"/>
      <c r="SH170" s="23"/>
      <c r="SI170" s="23"/>
      <c r="SJ170" s="23"/>
      <c r="SK170" s="23"/>
      <c r="SL170" s="23"/>
      <c r="SM170" s="23"/>
      <c r="SN170" s="23"/>
      <c r="SO170" s="23"/>
      <c r="SP170" s="23"/>
      <c r="SQ170" s="23"/>
      <c r="SR170" s="23"/>
      <c r="SS170" s="23"/>
      <c r="ST170" s="23"/>
      <c r="SU170" s="23"/>
      <c r="SV170" s="23"/>
      <c r="SW170" s="23"/>
      <c r="SX170" s="23"/>
      <c r="SY170" s="23"/>
      <c r="SZ170" s="23"/>
      <c r="TA170" s="23"/>
      <c r="TB170" s="23"/>
      <c r="TC170" s="23"/>
      <c r="TD170" s="23"/>
      <c r="TE170" s="23"/>
      <c r="TF170" s="23"/>
      <c r="TG170" s="23"/>
      <c r="TH170" s="23"/>
      <c r="TI170" s="23"/>
      <c r="TJ170" s="23"/>
      <c r="TK170" s="23"/>
      <c r="TL170" s="23"/>
      <c r="TM170" s="23"/>
      <c r="TN170" s="23"/>
      <c r="TO170" s="23"/>
      <c r="TP170" s="23"/>
      <c r="TQ170" s="23"/>
      <c r="TR170" s="23"/>
    </row>
    <row r="171" spans="1:538" s="24" customFormat="1" x14ac:dyDescent="0.25">
      <c r="A171" s="123"/>
      <c r="B171" s="124"/>
      <c r="C171" s="124"/>
      <c r="D171" s="126" t="s">
        <v>439</v>
      </c>
      <c r="E171" s="122">
        <v>348800</v>
      </c>
      <c r="F171" s="122"/>
      <c r="G171" s="122"/>
      <c r="H171" s="122">
        <v>332000</v>
      </c>
      <c r="I171" s="122"/>
      <c r="J171" s="122"/>
      <c r="K171" s="164">
        <f t="shared" si="104"/>
        <v>95.183486238532112</v>
      </c>
      <c r="L171" s="122">
        <f t="shared" si="103"/>
        <v>0</v>
      </c>
      <c r="M171" s="122"/>
      <c r="N171" s="122"/>
      <c r="O171" s="122"/>
      <c r="P171" s="122"/>
      <c r="Q171" s="122"/>
      <c r="R171" s="122">
        <f t="shared" si="106"/>
        <v>0</v>
      </c>
      <c r="S171" s="122"/>
      <c r="T171" s="122"/>
      <c r="U171" s="122"/>
      <c r="V171" s="122"/>
      <c r="W171" s="122"/>
      <c r="X171" s="164"/>
      <c r="Y171" s="61">
        <f t="shared" si="105"/>
        <v>332000</v>
      </c>
      <c r="Z171" s="21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  <c r="IV171" s="33"/>
      <c r="IW171" s="33"/>
      <c r="IX171" s="33"/>
      <c r="IY171" s="33"/>
      <c r="IZ171" s="33"/>
      <c r="JA171" s="33"/>
      <c r="JB171" s="33"/>
      <c r="JC171" s="33"/>
      <c r="JD171" s="33"/>
      <c r="JE171" s="33"/>
      <c r="JF171" s="33"/>
      <c r="JG171" s="33"/>
      <c r="JH171" s="33"/>
      <c r="JI171" s="33"/>
      <c r="JJ171" s="33"/>
      <c r="JK171" s="33"/>
      <c r="JL171" s="33"/>
      <c r="JM171" s="33"/>
      <c r="JN171" s="33"/>
      <c r="JO171" s="33"/>
      <c r="JP171" s="33"/>
      <c r="JQ171" s="33"/>
      <c r="JR171" s="33"/>
      <c r="JS171" s="33"/>
      <c r="JT171" s="33"/>
      <c r="JU171" s="33"/>
      <c r="JV171" s="33"/>
      <c r="JW171" s="33"/>
      <c r="JX171" s="33"/>
      <c r="JY171" s="33"/>
      <c r="JZ171" s="33"/>
      <c r="KA171" s="33"/>
      <c r="KB171" s="33"/>
      <c r="KC171" s="33"/>
      <c r="KD171" s="33"/>
      <c r="KE171" s="33"/>
      <c r="KF171" s="33"/>
      <c r="KG171" s="33"/>
      <c r="KH171" s="33"/>
      <c r="KI171" s="33"/>
      <c r="KJ171" s="33"/>
      <c r="KK171" s="33"/>
      <c r="KL171" s="33"/>
      <c r="KM171" s="33"/>
      <c r="KN171" s="33"/>
      <c r="KO171" s="33"/>
      <c r="KP171" s="33"/>
      <c r="KQ171" s="33"/>
      <c r="KR171" s="33"/>
      <c r="KS171" s="33"/>
      <c r="KT171" s="33"/>
      <c r="KU171" s="33"/>
      <c r="KV171" s="33"/>
      <c r="KW171" s="33"/>
      <c r="KX171" s="33"/>
      <c r="KY171" s="33"/>
      <c r="KZ171" s="33"/>
      <c r="LA171" s="33"/>
      <c r="LB171" s="33"/>
      <c r="LC171" s="33"/>
      <c r="LD171" s="33"/>
      <c r="LE171" s="33"/>
      <c r="LF171" s="33"/>
      <c r="LG171" s="33"/>
      <c r="LH171" s="33"/>
      <c r="LI171" s="33"/>
      <c r="LJ171" s="33"/>
      <c r="LK171" s="33"/>
      <c r="LL171" s="33"/>
      <c r="LM171" s="33"/>
      <c r="LN171" s="33"/>
      <c r="LO171" s="33"/>
      <c r="LP171" s="33"/>
      <c r="LQ171" s="33"/>
      <c r="LR171" s="33"/>
      <c r="LS171" s="33"/>
      <c r="LT171" s="33"/>
      <c r="LU171" s="33"/>
      <c r="LV171" s="33"/>
      <c r="LW171" s="33"/>
      <c r="LX171" s="33"/>
      <c r="LY171" s="33"/>
      <c r="LZ171" s="33"/>
      <c r="MA171" s="33"/>
      <c r="MB171" s="33"/>
      <c r="MC171" s="33"/>
      <c r="MD171" s="33"/>
      <c r="ME171" s="33"/>
      <c r="MF171" s="33"/>
      <c r="MG171" s="33"/>
      <c r="MH171" s="33"/>
      <c r="MI171" s="33"/>
      <c r="MJ171" s="33"/>
      <c r="MK171" s="33"/>
      <c r="ML171" s="33"/>
      <c r="MM171" s="33"/>
      <c r="MN171" s="33"/>
      <c r="MO171" s="33"/>
      <c r="MP171" s="33"/>
      <c r="MQ171" s="33"/>
      <c r="MR171" s="33"/>
      <c r="MS171" s="33"/>
      <c r="MT171" s="33"/>
      <c r="MU171" s="33"/>
      <c r="MV171" s="33"/>
      <c r="MW171" s="33"/>
      <c r="MX171" s="33"/>
      <c r="MY171" s="33"/>
      <c r="MZ171" s="33"/>
      <c r="NA171" s="33"/>
      <c r="NB171" s="33"/>
      <c r="NC171" s="33"/>
      <c r="ND171" s="33"/>
      <c r="NE171" s="33"/>
      <c r="NF171" s="33"/>
      <c r="NG171" s="33"/>
      <c r="NH171" s="33"/>
      <c r="NI171" s="33"/>
      <c r="NJ171" s="33"/>
      <c r="NK171" s="33"/>
      <c r="NL171" s="33"/>
      <c r="NM171" s="33"/>
      <c r="NN171" s="33"/>
      <c r="NO171" s="33"/>
      <c r="NP171" s="33"/>
      <c r="NQ171" s="33"/>
      <c r="NR171" s="33"/>
      <c r="NS171" s="33"/>
      <c r="NT171" s="33"/>
      <c r="NU171" s="33"/>
      <c r="NV171" s="33"/>
      <c r="NW171" s="33"/>
      <c r="NX171" s="33"/>
      <c r="NY171" s="33"/>
      <c r="NZ171" s="33"/>
      <c r="OA171" s="33"/>
      <c r="OB171" s="33"/>
      <c r="OC171" s="33"/>
      <c r="OD171" s="33"/>
      <c r="OE171" s="33"/>
      <c r="OF171" s="33"/>
      <c r="OG171" s="33"/>
      <c r="OH171" s="33"/>
      <c r="OI171" s="33"/>
      <c r="OJ171" s="33"/>
      <c r="OK171" s="33"/>
      <c r="OL171" s="33"/>
      <c r="OM171" s="33"/>
      <c r="ON171" s="33"/>
      <c r="OO171" s="33"/>
      <c r="OP171" s="33"/>
      <c r="OQ171" s="33"/>
      <c r="OR171" s="33"/>
      <c r="OS171" s="33"/>
      <c r="OT171" s="33"/>
      <c r="OU171" s="33"/>
      <c r="OV171" s="33"/>
      <c r="OW171" s="33"/>
      <c r="OX171" s="33"/>
      <c r="OY171" s="33"/>
      <c r="OZ171" s="33"/>
      <c r="PA171" s="33"/>
      <c r="PB171" s="33"/>
      <c r="PC171" s="33"/>
      <c r="PD171" s="33"/>
      <c r="PE171" s="33"/>
      <c r="PF171" s="33"/>
      <c r="PG171" s="33"/>
      <c r="PH171" s="33"/>
      <c r="PI171" s="33"/>
      <c r="PJ171" s="33"/>
      <c r="PK171" s="33"/>
      <c r="PL171" s="33"/>
      <c r="PM171" s="33"/>
      <c r="PN171" s="33"/>
      <c r="PO171" s="33"/>
      <c r="PP171" s="33"/>
      <c r="PQ171" s="33"/>
      <c r="PR171" s="33"/>
      <c r="PS171" s="33"/>
      <c r="PT171" s="33"/>
      <c r="PU171" s="33"/>
      <c r="PV171" s="33"/>
      <c r="PW171" s="33"/>
      <c r="PX171" s="33"/>
      <c r="PY171" s="33"/>
      <c r="PZ171" s="33"/>
      <c r="QA171" s="33"/>
      <c r="QB171" s="33"/>
      <c r="QC171" s="33"/>
      <c r="QD171" s="33"/>
      <c r="QE171" s="33"/>
      <c r="QF171" s="33"/>
      <c r="QG171" s="33"/>
      <c r="QH171" s="33"/>
      <c r="QI171" s="33"/>
      <c r="QJ171" s="33"/>
      <c r="QK171" s="33"/>
      <c r="QL171" s="33"/>
      <c r="QM171" s="33"/>
      <c r="QN171" s="33"/>
      <c r="QO171" s="33"/>
      <c r="QP171" s="33"/>
      <c r="QQ171" s="33"/>
      <c r="QR171" s="33"/>
      <c r="QS171" s="33"/>
      <c r="QT171" s="33"/>
      <c r="QU171" s="33"/>
      <c r="QV171" s="33"/>
      <c r="QW171" s="33"/>
      <c r="QX171" s="33"/>
      <c r="QY171" s="33"/>
      <c r="QZ171" s="33"/>
      <c r="RA171" s="33"/>
      <c r="RB171" s="33"/>
      <c r="RC171" s="33"/>
      <c r="RD171" s="33"/>
      <c r="RE171" s="33"/>
      <c r="RF171" s="33"/>
      <c r="RG171" s="33"/>
      <c r="RH171" s="33"/>
      <c r="RI171" s="33"/>
      <c r="RJ171" s="33"/>
      <c r="RK171" s="33"/>
      <c r="RL171" s="33"/>
      <c r="RM171" s="33"/>
      <c r="RN171" s="33"/>
      <c r="RO171" s="33"/>
      <c r="RP171" s="33"/>
      <c r="RQ171" s="33"/>
      <c r="RR171" s="33"/>
      <c r="RS171" s="33"/>
      <c r="RT171" s="33"/>
      <c r="RU171" s="33"/>
      <c r="RV171" s="33"/>
      <c r="RW171" s="33"/>
      <c r="RX171" s="33"/>
      <c r="RY171" s="33"/>
      <c r="RZ171" s="33"/>
      <c r="SA171" s="33"/>
      <c r="SB171" s="33"/>
      <c r="SC171" s="33"/>
      <c r="SD171" s="33"/>
      <c r="SE171" s="33"/>
      <c r="SF171" s="33"/>
      <c r="SG171" s="33"/>
      <c r="SH171" s="33"/>
      <c r="SI171" s="33"/>
      <c r="SJ171" s="33"/>
      <c r="SK171" s="33"/>
      <c r="SL171" s="33"/>
      <c r="SM171" s="33"/>
      <c r="SN171" s="33"/>
      <c r="SO171" s="33"/>
      <c r="SP171" s="33"/>
      <c r="SQ171" s="33"/>
      <c r="SR171" s="33"/>
      <c r="SS171" s="33"/>
      <c r="ST171" s="33"/>
      <c r="SU171" s="33"/>
      <c r="SV171" s="33"/>
      <c r="SW171" s="33"/>
      <c r="SX171" s="33"/>
      <c r="SY171" s="33"/>
      <c r="SZ171" s="33"/>
      <c r="TA171" s="33"/>
      <c r="TB171" s="33"/>
      <c r="TC171" s="33"/>
      <c r="TD171" s="33"/>
      <c r="TE171" s="33"/>
      <c r="TF171" s="33"/>
      <c r="TG171" s="33"/>
      <c r="TH171" s="33"/>
      <c r="TI171" s="33"/>
      <c r="TJ171" s="33"/>
      <c r="TK171" s="33"/>
      <c r="TL171" s="33"/>
      <c r="TM171" s="33"/>
      <c r="TN171" s="33"/>
      <c r="TO171" s="33"/>
      <c r="TP171" s="33"/>
      <c r="TQ171" s="33"/>
      <c r="TR171" s="33"/>
    </row>
    <row r="172" spans="1:538" s="20" customFormat="1" x14ac:dyDescent="0.25">
      <c r="A172" s="40" t="s">
        <v>484</v>
      </c>
      <c r="B172" s="41">
        <v>7323</v>
      </c>
      <c r="C172" s="40" t="s">
        <v>119</v>
      </c>
      <c r="D172" s="21" t="s">
        <v>485</v>
      </c>
      <c r="E172" s="62">
        <v>0</v>
      </c>
      <c r="F172" s="62"/>
      <c r="G172" s="62"/>
      <c r="H172" s="62"/>
      <c r="I172" s="62"/>
      <c r="J172" s="62"/>
      <c r="K172" s="163"/>
      <c r="L172" s="62">
        <f t="shared" si="103"/>
        <v>300000</v>
      </c>
      <c r="M172" s="62">
        <v>300000</v>
      </c>
      <c r="N172" s="62"/>
      <c r="O172" s="62"/>
      <c r="P172" s="62"/>
      <c r="Q172" s="62">
        <v>300000</v>
      </c>
      <c r="R172" s="62">
        <f t="shared" si="106"/>
        <v>249332.9</v>
      </c>
      <c r="S172" s="62">
        <v>249332.9</v>
      </c>
      <c r="T172" s="62"/>
      <c r="U172" s="62"/>
      <c r="V172" s="62"/>
      <c r="W172" s="62">
        <v>249332.9</v>
      </c>
      <c r="X172" s="163">
        <f t="shared" si="107"/>
        <v>83.11096666666667</v>
      </c>
      <c r="Y172" s="59">
        <f t="shared" si="105"/>
        <v>249332.9</v>
      </c>
      <c r="Z172" s="21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  <c r="SQ172" s="23"/>
      <c r="SR172" s="23"/>
      <c r="SS172" s="23"/>
      <c r="ST172" s="23"/>
      <c r="SU172" s="23"/>
      <c r="SV172" s="23"/>
      <c r="SW172" s="23"/>
      <c r="SX172" s="23"/>
      <c r="SY172" s="23"/>
      <c r="SZ172" s="23"/>
      <c r="TA172" s="23"/>
      <c r="TB172" s="23"/>
      <c r="TC172" s="23"/>
      <c r="TD172" s="23"/>
      <c r="TE172" s="23"/>
      <c r="TF172" s="23"/>
      <c r="TG172" s="23"/>
      <c r="TH172" s="23"/>
      <c r="TI172" s="23"/>
      <c r="TJ172" s="23"/>
      <c r="TK172" s="23"/>
      <c r="TL172" s="23"/>
      <c r="TM172" s="23"/>
      <c r="TN172" s="23"/>
      <c r="TO172" s="23"/>
      <c r="TP172" s="23"/>
      <c r="TQ172" s="23"/>
      <c r="TR172" s="23"/>
    </row>
    <row r="173" spans="1:538" s="20" customFormat="1" ht="22.5" customHeight="1" x14ac:dyDescent="0.25">
      <c r="A173" s="40" t="s">
        <v>286</v>
      </c>
      <c r="B173" s="41" t="str">
        <f>'дод 3'!A208</f>
        <v>9770</v>
      </c>
      <c r="C173" s="41" t="str">
        <f>'дод 3'!B208</f>
        <v>0180</v>
      </c>
      <c r="D173" s="21" t="str">
        <f>'дод 3'!C208</f>
        <v>Інші субвенції з місцевого бюджету</v>
      </c>
      <c r="E173" s="62">
        <v>1070000</v>
      </c>
      <c r="F173" s="62"/>
      <c r="G173" s="62"/>
      <c r="H173" s="62">
        <v>1070000</v>
      </c>
      <c r="I173" s="62"/>
      <c r="J173" s="62"/>
      <c r="K173" s="163">
        <f t="shared" si="104"/>
        <v>100</v>
      </c>
      <c r="L173" s="62">
        <f t="shared" si="103"/>
        <v>0</v>
      </c>
      <c r="M173" s="62"/>
      <c r="N173" s="62"/>
      <c r="O173" s="62"/>
      <c r="P173" s="62"/>
      <c r="Q173" s="62"/>
      <c r="R173" s="62">
        <f t="shared" si="106"/>
        <v>0</v>
      </c>
      <c r="S173" s="62"/>
      <c r="T173" s="62"/>
      <c r="U173" s="62"/>
      <c r="V173" s="62"/>
      <c r="W173" s="62"/>
      <c r="X173" s="163"/>
      <c r="Y173" s="59">
        <f t="shared" si="105"/>
        <v>1070000</v>
      </c>
      <c r="Z173" s="21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  <c r="IW173" s="23"/>
      <c r="IX173" s="23"/>
      <c r="IY173" s="23"/>
      <c r="IZ173" s="23"/>
      <c r="JA173" s="23"/>
      <c r="JB173" s="23"/>
      <c r="JC173" s="23"/>
      <c r="JD173" s="23"/>
      <c r="JE173" s="23"/>
      <c r="JF173" s="23"/>
      <c r="JG173" s="23"/>
      <c r="JH173" s="23"/>
      <c r="JI173" s="23"/>
      <c r="JJ173" s="23"/>
      <c r="JK173" s="23"/>
      <c r="JL173" s="23"/>
      <c r="JM173" s="23"/>
      <c r="JN173" s="23"/>
      <c r="JO173" s="23"/>
      <c r="JP173" s="23"/>
      <c r="JQ173" s="23"/>
      <c r="JR173" s="23"/>
      <c r="JS173" s="23"/>
      <c r="JT173" s="23"/>
      <c r="JU173" s="23"/>
      <c r="JV173" s="23"/>
      <c r="JW173" s="23"/>
      <c r="JX173" s="23"/>
      <c r="JY173" s="23"/>
      <c r="JZ173" s="23"/>
      <c r="KA173" s="23"/>
      <c r="KB173" s="23"/>
      <c r="KC173" s="23"/>
      <c r="KD173" s="23"/>
      <c r="KE173" s="23"/>
      <c r="KF173" s="23"/>
      <c r="KG173" s="23"/>
      <c r="KH173" s="23"/>
      <c r="KI173" s="23"/>
      <c r="KJ173" s="23"/>
      <c r="KK173" s="23"/>
      <c r="KL173" s="23"/>
      <c r="KM173" s="23"/>
      <c r="KN173" s="23"/>
      <c r="KO173" s="23"/>
      <c r="KP173" s="23"/>
      <c r="KQ173" s="23"/>
      <c r="KR173" s="23"/>
      <c r="KS173" s="23"/>
      <c r="KT173" s="23"/>
      <c r="KU173" s="23"/>
      <c r="KV173" s="23"/>
      <c r="KW173" s="23"/>
      <c r="KX173" s="23"/>
      <c r="KY173" s="23"/>
      <c r="KZ173" s="23"/>
      <c r="LA173" s="23"/>
      <c r="LB173" s="23"/>
      <c r="LC173" s="23"/>
      <c r="LD173" s="23"/>
      <c r="LE173" s="23"/>
      <c r="LF173" s="23"/>
      <c r="LG173" s="23"/>
      <c r="LH173" s="23"/>
      <c r="LI173" s="23"/>
      <c r="LJ173" s="23"/>
      <c r="LK173" s="23"/>
      <c r="LL173" s="23"/>
      <c r="LM173" s="23"/>
      <c r="LN173" s="23"/>
      <c r="LO173" s="23"/>
      <c r="LP173" s="23"/>
      <c r="LQ173" s="23"/>
      <c r="LR173" s="23"/>
      <c r="LS173" s="23"/>
      <c r="LT173" s="23"/>
      <c r="LU173" s="23"/>
      <c r="LV173" s="23"/>
      <c r="LW173" s="23"/>
      <c r="LX173" s="23"/>
      <c r="LY173" s="23"/>
      <c r="LZ173" s="23"/>
      <c r="MA173" s="23"/>
      <c r="MB173" s="23"/>
      <c r="MC173" s="23"/>
      <c r="MD173" s="23"/>
      <c r="ME173" s="23"/>
      <c r="MF173" s="23"/>
      <c r="MG173" s="23"/>
      <c r="MH173" s="23"/>
      <c r="MI173" s="23"/>
      <c r="MJ173" s="23"/>
      <c r="MK173" s="23"/>
      <c r="ML173" s="23"/>
      <c r="MM173" s="23"/>
      <c r="MN173" s="23"/>
      <c r="MO173" s="23"/>
      <c r="MP173" s="23"/>
      <c r="MQ173" s="23"/>
      <c r="MR173" s="23"/>
      <c r="MS173" s="23"/>
      <c r="MT173" s="23"/>
      <c r="MU173" s="23"/>
      <c r="MV173" s="23"/>
      <c r="MW173" s="23"/>
      <c r="MX173" s="23"/>
      <c r="MY173" s="23"/>
      <c r="MZ173" s="23"/>
      <c r="NA173" s="23"/>
      <c r="NB173" s="23"/>
      <c r="NC173" s="23"/>
      <c r="ND173" s="23"/>
      <c r="NE173" s="23"/>
      <c r="NF173" s="23"/>
      <c r="NG173" s="23"/>
      <c r="NH173" s="23"/>
      <c r="NI173" s="23"/>
      <c r="NJ173" s="23"/>
      <c r="NK173" s="23"/>
      <c r="NL173" s="23"/>
      <c r="NM173" s="23"/>
      <c r="NN173" s="23"/>
      <c r="NO173" s="23"/>
      <c r="NP173" s="23"/>
      <c r="NQ173" s="23"/>
      <c r="NR173" s="23"/>
      <c r="NS173" s="23"/>
      <c r="NT173" s="23"/>
      <c r="NU173" s="23"/>
      <c r="NV173" s="23"/>
      <c r="NW173" s="23"/>
      <c r="NX173" s="23"/>
      <c r="NY173" s="23"/>
      <c r="NZ173" s="23"/>
      <c r="OA173" s="23"/>
      <c r="OB173" s="23"/>
      <c r="OC173" s="23"/>
      <c r="OD173" s="23"/>
      <c r="OE173" s="23"/>
      <c r="OF173" s="23"/>
      <c r="OG173" s="23"/>
      <c r="OH173" s="23"/>
      <c r="OI173" s="23"/>
      <c r="OJ173" s="23"/>
      <c r="OK173" s="23"/>
      <c r="OL173" s="23"/>
      <c r="OM173" s="23"/>
      <c r="ON173" s="23"/>
      <c r="OO173" s="23"/>
      <c r="OP173" s="23"/>
      <c r="OQ173" s="23"/>
      <c r="OR173" s="23"/>
      <c r="OS173" s="23"/>
      <c r="OT173" s="23"/>
      <c r="OU173" s="23"/>
      <c r="OV173" s="23"/>
      <c r="OW173" s="23"/>
      <c r="OX173" s="23"/>
      <c r="OY173" s="23"/>
      <c r="OZ173" s="23"/>
      <c r="PA173" s="23"/>
      <c r="PB173" s="23"/>
      <c r="PC173" s="23"/>
      <c r="PD173" s="23"/>
      <c r="PE173" s="23"/>
      <c r="PF173" s="23"/>
      <c r="PG173" s="23"/>
      <c r="PH173" s="23"/>
      <c r="PI173" s="23"/>
      <c r="PJ173" s="23"/>
      <c r="PK173" s="23"/>
      <c r="PL173" s="23"/>
      <c r="PM173" s="23"/>
      <c r="PN173" s="23"/>
      <c r="PO173" s="23"/>
      <c r="PP173" s="23"/>
      <c r="PQ173" s="23"/>
      <c r="PR173" s="23"/>
      <c r="PS173" s="23"/>
      <c r="PT173" s="23"/>
      <c r="PU173" s="23"/>
      <c r="PV173" s="23"/>
      <c r="PW173" s="23"/>
      <c r="PX173" s="23"/>
      <c r="PY173" s="23"/>
      <c r="PZ173" s="23"/>
      <c r="QA173" s="23"/>
      <c r="QB173" s="23"/>
      <c r="QC173" s="23"/>
      <c r="QD173" s="23"/>
      <c r="QE173" s="23"/>
      <c r="QF173" s="23"/>
      <c r="QG173" s="23"/>
      <c r="QH173" s="23"/>
      <c r="QI173" s="23"/>
      <c r="QJ173" s="23"/>
      <c r="QK173" s="23"/>
      <c r="QL173" s="23"/>
      <c r="QM173" s="23"/>
      <c r="QN173" s="23"/>
      <c r="QO173" s="23"/>
      <c r="QP173" s="23"/>
      <c r="QQ173" s="23"/>
      <c r="QR173" s="23"/>
      <c r="QS173" s="23"/>
      <c r="QT173" s="23"/>
      <c r="QU173" s="23"/>
      <c r="QV173" s="23"/>
      <c r="QW173" s="23"/>
      <c r="QX173" s="23"/>
      <c r="QY173" s="23"/>
      <c r="QZ173" s="23"/>
      <c r="RA173" s="23"/>
      <c r="RB173" s="23"/>
      <c r="RC173" s="23"/>
      <c r="RD173" s="23"/>
      <c r="RE173" s="23"/>
      <c r="RF173" s="23"/>
      <c r="RG173" s="23"/>
      <c r="RH173" s="23"/>
      <c r="RI173" s="23"/>
      <c r="RJ173" s="23"/>
      <c r="RK173" s="23"/>
      <c r="RL173" s="23"/>
      <c r="RM173" s="23"/>
      <c r="RN173" s="23"/>
      <c r="RO173" s="23"/>
      <c r="RP173" s="23"/>
      <c r="RQ173" s="23"/>
      <c r="RR173" s="23"/>
      <c r="RS173" s="23"/>
      <c r="RT173" s="23"/>
      <c r="RU173" s="23"/>
      <c r="RV173" s="23"/>
      <c r="RW173" s="23"/>
      <c r="RX173" s="23"/>
      <c r="RY173" s="23"/>
      <c r="RZ173" s="23"/>
      <c r="SA173" s="23"/>
      <c r="SB173" s="23"/>
      <c r="SC173" s="23"/>
      <c r="SD173" s="23"/>
      <c r="SE173" s="23"/>
      <c r="SF173" s="23"/>
      <c r="SG173" s="23"/>
      <c r="SH173" s="23"/>
      <c r="SI173" s="23"/>
      <c r="SJ173" s="23"/>
      <c r="SK173" s="23"/>
      <c r="SL173" s="23"/>
      <c r="SM173" s="23"/>
      <c r="SN173" s="23"/>
      <c r="SO173" s="23"/>
      <c r="SP173" s="23"/>
      <c r="SQ173" s="23"/>
      <c r="SR173" s="23"/>
      <c r="SS173" s="23"/>
      <c r="ST173" s="23"/>
      <c r="SU173" s="23"/>
      <c r="SV173" s="23"/>
      <c r="SW173" s="23"/>
      <c r="SX173" s="23"/>
      <c r="SY173" s="23"/>
      <c r="SZ173" s="23"/>
      <c r="TA173" s="23"/>
      <c r="TB173" s="23"/>
      <c r="TC173" s="23"/>
      <c r="TD173" s="23"/>
      <c r="TE173" s="23"/>
      <c r="TF173" s="23"/>
      <c r="TG173" s="23"/>
      <c r="TH173" s="23"/>
      <c r="TI173" s="23"/>
      <c r="TJ173" s="23"/>
      <c r="TK173" s="23"/>
      <c r="TL173" s="23"/>
      <c r="TM173" s="23"/>
      <c r="TN173" s="23"/>
      <c r="TO173" s="23"/>
      <c r="TP173" s="23"/>
      <c r="TQ173" s="23"/>
      <c r="TR173" s="23"/>
    </row>
    <row r="174" spans="1:538" s="28" customFormat="1" ht="28.5" customHeight="1" x14ac:dyDescent="0.2">
      <c r="A174" s="74" t="s">
        <v>205</v>
      </c>
      <c r="B174" s="63"/>
      <c r="C174" s="63"/>
      <c r="D174" s="27" t="s">
        <v>398</v>
      </c>
      <c r="E174" s="59">
        <f>E175</f>
        <v>5055315</v>
      </c>
      <c r="F174" s="59">
        <f t="shared" ref="F174:L174" si="108">F175</f>
        <v>3933800</v>
      </c>
      <c r="G174" s="59">
        <f t="shared" si="108"/>
        <v>57500</v>
      </c>
      <c r="H174" s="59">
        <f t="shared" si="108"/>
        <v>4975869.7600000007</v>
      </c>
      <c r="I174" s="59">
        <f t="shared" si="108"/>
        <v>3933769.08</v>
      </c>
      <c r="J174" s="59">
        <f t="shared" si="108"/>
        <v>43690.400000000001</v>
      </c>
      <c r="K174" s="160">
        <f t="shared" si="104"/>
        <v>98.428480915630388</v>
      </c>
      <c r="L174" s="59">
        <f t="shared" si="108"/>
        <v>3356885</v>
      </c>
      <c r="M174" s="59">
        <f t="shared" ref="M174" si="109">M175</f>
        <v>3356885</v>
      </c>
      <c r="N174" s="59">
        <f t="shared" ref="N174" si="110">N175</f>
        <v>0</v>
      </c>
      <c r="O174" s="59">
        <f t="shared" ref="O174" si="111">O175</f>
        <v>0</v>
      </c>
      <c r="P174" s="59">
        <f t="shared" ref="P174" si="112">P175</f>
        <v>0</v>
      </c>
      <c r="Q174" s="59">
        <f t="shared" ref="Q174:W174" si="113">Q175</f>
        <v>3356885</v>
      </c>
      <c r="R174" s="59">
        <f t="shared" si="113"/>
        <v>3356884</v>
      </c>
      <c r="S174" s="59">
        <f t="shared" si="113"/>
        <v>3356884</v>
      </c>
      <c r="T174" s="59">
        <f t="shared" si="113"/>
        <v>0</v>
      </c>
      <c r="U174" s="59">
        <f t="shared" si="113"/>
        <v>0</v>
      </c>
      <c r="V174" s="59">
        <f t="shared" si="113"/>
        <v>0</v>
      </c>
      <c r="W174" s="59">
        <f t="shared" si="113"/>
        <v>3356884</v>
      </c>
      <c r="X174" s="160">
        <f t="shared" si="107"/>
        <v>99.999970210477869</v>
      </c>
      <c r="Y174" s="59">
        <f t="shared" si="105"/>
        <v>8332753.7600000007</v>
      </c>
      <c r="Z174" s="213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35"/>
      <c r="ET174" s="35"/>
      <c r="EU174" s="35"/>
      <c r="EV174" s="35"/>
      <c r="EW174" s="35"/>
      <c r="EX174" s="35"/>
      <c r="EY174" s="35"/>
      <c r="EZ174" s="35"/>
      <c r="FA174" s="35"/>
      <c r="FB174" s="35"/>
      <c r="FC174" s="35"/>
      <c r="FD174" s="35"/>
      <c r="FE174" s="35"/>
      <c r="FF174" s="35"/>
      <c r="FG174" s="35"/>
      <c r="FH174" s="35"/>
      <c r="FI174" s="35"/>
      <c r="FJ174" s="35"/>
      <c r="FK174" s="35"/>
      <c r="FL174" s="35"/>
      <c r="FM174" s="35"/>
      <c r="FN174" s="35"/>
      <c r="FO174" s="35"/>
      <c r="FP174" s="35"/>
      <c r="FQ174" s="35"/>
      <c r="FR174" s="35"/>
      <c r="FS174" s="35"/>
      <c r="FT174" s="35"/>
      <c r="FU174" s="35"/>
      <c r="FV174" s="35"/>
      <c r="FW174" s="35"/>
      <c r="FX174" s="35"/>
      <c r="FY174" s="35"/>
      <c r="FZ174" s="35"/>
      <c r="GA174" s="35"/>
      <c r="GB174" s="35"/>
      <c r="GC174" s="35"/>
      <c r="GD174" s="35"/>
      <c r="GE174" s="35"/>
      <c r="GF174" s="35"/>
      <c r="GG174" s="35"/>
      <c r="GH174" s="35"/>
      <c r="GI174" s="35"/>
      <c r="GJ174" s="35"/>
      <c r="GK174" s="35"/>
      <c r="GL174" s="35"/>
      <c r="GM174" s="35"/>
      <c r="GN174" s="35"/>
      <c r="GO174" s="35"/>
      <c r="GP174" s="35"/>
      <c r="GQ174" s="35"/>
      <c r="GR174" s="35"/>
      <c r="GS174" s="35"/>
      <c r="GT174" s="35"/>
      <c r="GU174" s="35"/>
      <c r="GV174" s="35"/>
      <c r="GW174" s="35"/>
      <c r="GX174" s="35"/>
      <c r="GY174" s="35"/>
      <c r="GZ174" s="35"/>
      <c r="HA174" s="35"/>
      <c r="HB174" s="35"/>
      <c r="HC174" s="35"/>
      <c r="HD174" s="35"/>
      <c r="HE174" s="35"/>
      <c r="HF174" s="35"/>
      <c r="HG174" s="35"/>
      <c r="HH174" s="35"/>
      <c r="HI174" s="35"/>
      <c r="HJ174" s="35"/>
      <c r="HK174" s="35"/>
      <c r="HL174" s="35"/>
      <c r="HM174" s="35"/>
      <c r="HN174" s="35"/>
      <c r="HO174" s="35"/>
      <c r="HP174" s="35"/>
      <c r="HQ174" s="35"/>
      <c r="HR174" s="35"/>
      <c r="HS174" s="35"/>
      <c r="HT174" s="35"/>
      <c r="HU174" s="35"/>
      <c r="HV174" s="35"/>
      <c r="HW174" s="35"/>
      <c r="HX174" s="35"/>
      <c r="HY174" s="35"/>
      <c r="HZ174" s="35"/>
      <c r="IA174" s="35"/>
      <c r="IB174" s="35"/>
      <c r="IC174" s="35"/>
      <c r="ID174" s="35"/>
      <c r="IE174" s="35"/>
      <c r="IF174" s="35"/>
      <c r="IG174" s="35"/>
      <c r="IH174" s="35"/>
      <c r="II174" s="35"/>
      <c r="IJ174" s="35"/>
      <c r="IK174" s="35"/>
      <c r="IL174" s="35"/>
      <c r="IM174" s="35"/>
      <c r="IN174" s="35"/>
      <c r="IO174" s="35"/>
      <c r="IP174" s="35"/>
      <c r="IQ174" s="35"/>
      <c r="IR174" s="35"/>
      <c r="IS174" s="35"/>
      <c r="IT174" s="35"/>
      <c r="IU174" s="35"/>
      <c r="IV174" s="35"/>
      <c r="IW174" s="35"/>
      <c r="IX174" s="35"/>
      <c r="IY174" s="35"/>
      <c r="IZ174" s="35"/>
      <c r="JA174" s="35"/>
      <c r="JB174" s="35"/>
      <c r="JC174" s="35"/>
      <c r="JD174" s="35"/>
      <c r="JE174" s="35"/>
      <c r="JF174" s="35"/>
      <c r="JG174" s="35"/>
      <c r="JH174" s="35"/>
      <c r="JI174" s="35"/>
      <c r="JJ174" s="35"/>
      <c r="JK174" s="35"/>
      <c r="JL174" s="35"/>
      <c r="JM174" s="35"/>
      <c r="JN174" s="35"/>
      <c r="JO174" s="35"/>
      <c r="JP174" s="35"/>
      <c r="JQ174" s="35"/>
      <c r="JR174" s="35"/>
      <c r="JS174" s="35"/>
      <c r="JT174" s="35"/>
      <c r="JU174" s="35"/>
      <c r="JV174" s="35"/>
      <c r="JW174" s="35"/>
      <c r="JX174" s="35"/>
      <c r="JY174" s="35"/>
      <c r="JZ174" s="35"/>
      <c r="KA174" s="35"/>
      <c r="KB174" s="35"/>
      <c r="KC174" s="35"/>
      <c r="KD174" s="35"/>
      <c r="KE174" s="35"/>
      <c r="KF174" s="35"/>
      <c r="KG174" s="35"/>
      <c r="KH174" s="35"/>
      <c r="KI174" s="35"/>
      <c r="KJ174" s="35"/>
      <c r="KK174" s="35"/>
      <c r="KL174" s="35"/>
      <c r="KM174" s="35"/>
      <c r="KN174" s="35"/>
      <c r="KO174" s="35"/>
      <c r="KP174" s="35"/>
      <c r="KQ174" s="35"/>
      <c r="KR174" s="35"/>
      <c r="KS174" s="35"/>
      <c r="KT174" s="35"/>
      <c r="KU174" s="35"/>
      <c r="KV174" s="35"/>
      <c r="KW174" s="35"/>
      <c r="KX174" s="35"/>
      <c r="KY174" s="35"/>
      <c r="KZ174" s="35"/>
      <c r="LA174" s="35"/>
      <c r="LB174" s="35"/>
      <c r="LC174" s="35"/>
      <c r="LD174" s="35"/>
      <c r="LE174" s="35"/>
      <c r="LF174" s="35"/>
      <c r="LG174" s="35"/>
      <c r="LH174" s="35"/>
      <c r="LI174" s="35"/>
      <c r="LJ174" s="35"/>
      <c r="LK174" s="35"/>
      <c r="LL174" s="35"/>
      <c r="LM174" s="35"/>
      <c r="LN174" s="35"/>
      <c r="LO174" s="35"/>
      <c r="LP174" s="35"/>
      <c r="LQ174" s="35"/>
      <c r="LR174" s="35"/>
      <c r="LS174" s="35"/>
      <c r="LT174" s="35"/>
      <c r="LU174" s="35"/>
      <c r="LV174" s="35"/>
      <c r="LW174" s="35"/>
      <c r="LX174" s="35"/>
      <c r="LY174" s="35"/>
      <c r="LZ174" s="35"/>
      <c r="MA174" s="35"/>
      <c r="MB174" s="35"/>
      <c r="MC174" s="35"/>
      <c r="MD174" s="35"/>
      <c r="ME174" s="35"/>
      <c r="MF174" s="35"/>
      <c r="MG174" s="35"/>
      <c r="MH174" s="35"/>
      <c r="MI174" s="35"/>
      <c r="MJ174" s="35"/>
      <c r="MK174" s="35"/>
      <c r="ML174" s="35"/>
      <c r="MM174" s="35"/>
      <c r="MN174" s="35"/>
      <c r="MO174" s="35"/>
      <c r="MP174" s="35"/>
      <c r="MQ174" s="35"/>
      <c r="MR174" s="35"/>
      <c r="MS174" s="35"/>
      <c r="MT174" s="35"/>
      <c r="MU174" s="35"/>
      <c r="MV174" s="35"/>
      <c r="MW174" s="35"/>
      <c r="MX174" s="35"/>
      <c r="MY174" s="35"/>
      <c r="MZ174" s="35"/>
      <c r="NA174" s="35"/>
      <c r="NB174" s="35"/>
      <c r="NC174" s="35"/>
      <c r="ND174" s="35"/>
      <c r="NE174" s="35"/>
      <c r="NF174" s="35"/>
      <c r="NG174" s="35"/>
      <c r="NH174" s="35"/>
      <c r="NI174" s="35"/>
      <c r="NJ174" s="35"/>
      <c r="NK174" s="35"/>
      <c r="NL174" s="35"/>
      <c r="NM174" s="35"/>
      <c r="NN174" s="35"/>
      <c r="NO174" s="35"/>
      <c r="NP174" s="35"/>
      <c r="NQ174" s="35"/>
      <c r="NR174" s="35"/>
      <c r="NS174" s="35"/>
      <c r="NT174" s="35"/>
      <c r="NU174" s="35"/>
      <c r="NV174" s="35"/>
      <c r="NW174" s="35"/>
      <c r="NX174" s="35"/>
      <c r="NY174" s="35"/>
      <c r="NZ174" s="35"/>
      <c r="OA174" s="35"/>
      <c r="OB174" s="35"/>
      <c r="OC174" s="35"/>
      <c r="OD174" s="35"/>
      <c r="OE174" s="35"/>
      <c r="OF174" s="35"/>
      <c r="OG174" s="35"/>
      <c r="OH174" s="35"/>
      <c r="OI174" s="35"/>
      <c r="OJ174" s="35"/>
      <c r="OK174" s="35"/>
      <c r="OL174" s="35"/>
      <c r="OM174" s="35"/>
      <c r="ON174" s="35"/>
      <c r="OO174" s="35"/>
      <c r="OP174" s="35"/>
      <c r="OQ174" s="35"/>
      <c r="OR174" s="35"/>
      <c r="OS174" s="35"/>
      <c r="OT174" s="35"/>
      <c r="OU174" s="35"/>
      <c r="OV174" s="35"/>
      <c r="OW174" s="35"/>
      <c r="OX174" s="35"/>
      <c r="OY174" s="35"/>
      <c r="OZ174" s="35"/>
      <c r="PA174" s="35"/>
      <c r="PB174" s="35"/>
      <c r="PC174" s="35"/>
      <c r="PD174" s="35"/>
      <c r="PE174" s="35"/>
      <c r="PF174" s="35"/>
      <c r="PG174" s="35"/>
      <c r="PH174" s="35"/>
      <c r="PI174" s="35"/>
      <c r="PJ174" s="35"/>
      <c r="PK174" s="35"/>
      <c r="PL174" s="35"/>
      <c r="PM174" s="35"/>
      <c r="PN174" s="35"/>
      <c r="PO174" s="35"/>
      <c r="PP174" s="35"/>
      <c r="PQ174" s="35"/>
      <c r="PR174" s="35"/>
      <c r="PS174" s="35"/>
      <c r="PT174" s="35"/>
      <c r="PU174" s="35"/>
      <c r="PV174" s="35"/>
      <c r="PW174" s="35"/>
      <c r="PX174" s="35"/>
      <c r="PY174" s="35"/>
      <c r="PZ174" s="35"/>
      <c r="QA174" s="35"/>
      <c r="QB174" s="35"/>
      <c r="QC174" s="35"/>
      <c r="QD174" s="35"/>
      <c r="QE174" s="35"/>
      <c r="QF174" s="35"/>
      <c r="QG174" s="35"/>
      <c r="QH174" s="35"/>
      <c r="QI174" s="35"/>
      <c r="QJ174" s="35"/>
      <c r="QK174" s="35"/>
      <c r="QL174" s="35"/>
      <c r="QM174" s="35"/>
      <c r="QN174" s="35"/>
      <c r="QO174" s="35"/>
      <c r="QP174" s="35"/>
      <c r="QQ174" s="35"/>
      <c r="QR174" s="35"/>
      <c r="QS174" s="35"/>
      <c r="QT174" s="35"/>
      <c r="QU174" s="35"/>
      <c r="QV174" s="35"/>
      <c r="QW174" s="35"/>
      <c r="QX174" s="35"/>
      <c r="QY174" s="35"/>
      <c r="QZ174" s="35"/>
      <c r="RA174" s="35"/>
      <c r="RB174" s="35"/>
      <c r="RC174" s="35"/>
      <c r="RD174" s="35"/>
      <c r="RE174" s="35"/>
      <c r="RF174" s="35"/>
      <c r="RG174" s="35"/>
      <c r="RH174" s="35"/>
      <c r="RI174" s="35"/>
      <c r="RJ174" s="35"/>
      <c r="RK174" s="35"/>
      <c r="RL174" s="35"/>
      <c r="RM174" s="35"/>
      <c r="RN174" s="35"/>
      <c r="RO174" s="35"/>
      <c r="RP174" s="35"/>
      <c r="RQ174" s="35"/>
      <c r="RR174" s="35"/>
      <c r="RS174" s="35"/>
      <c r="RT174" s="35"/>
      <c r="RU174" s="35"/>
      <c r="RV174" s="35"/>
      <c r="RW174" s="35"/>
      <c r="RX174" s="35"/>
      <c r="RY174" s="35"/>
      <c r="RZ174" s="35"/>
      <c r="SA174" s="35"/>
      <c r="SB174" s="35"/>
      <c r="SC174" s="35"/>
      <c r="SD174" s="35"/>
      <c r="SE174" s="35"/>
      <c r="SF174" s="35"/>
      <c r="SG174" s="35"/>
      <c r="SH174" s="35"/>
      <c r="SI174" s="35"/>
      <c r="SJ174" s="35"/>
      <c r="SK174" s="35"/>
      <c r="SL174" s="35"/>
      <c r="SM174" s="35"/>
      <c r="SN174" s="35"/>
      <c r="SO174" s="35"/>
      <c r="SP174" s="35"/>
      <c r="SQ174" s="35"/>
      <c r="SR174" s="35"/>
      <c r="SS174" s="35"/>
      <c r="ST174" s="35"/>
      <c r="SU174" s="35"/>
      <c r="SV174" s="35"/>
      <c r="SW174" s="35"/>
      <c r="SX174" s="35"/>
      <c r="SY174" s="35"/>
      <c r="SZ174" s="35"/>
      <c r="TA174" s="35"/>
      <c r="TB174" s="35"/>
      <c r="TC174" s="35"/>
      <c r="TD174" s="35"/>
      <c r="TE174" s="35"/>
      <c r="TF174" s="35"/>
      <c r="TG174" s="35"/>
      <c r="TH174" s="35"/>
      <c r="TI174" s="35"/>
      <c r="TJ174" s="35"/>
      <c r="TK174" s="35"/>
      <c r="TL174" s="35"/>
      <c r="TM174" s="35"/>
      <c r="TN174" s="35"/>
      <c r="TO174" s="35"/>
      <c r="TP174" s="35"/>
      <c r="TQ174" s="35"/>
      <c r="TR174" s="35"/>
    </row>
    <row r="175" spans="1:538" s="37" customFormat="1" ht="29.25" customHeight="1" x14ac:dyDescent="0.25">
      <c r="A175" s="75" t="s">
        <v>206</v>
      </c>
      <c r="B175" s="64"/>
      <c r="C175" s="64"/>
      <c r="D175" s="30" t="s">
        <v>398</v>
      </c>
      <c r="E175" s="61">
        <f>E177+E178+E179+E180</f>
        <v>5055315</v>
      </c>
      <c r="F175" s="61">
        <f t="shared" ref="F175:Q175" si="114">F177+F178+F179+F180</f>
        <v>3933800</v>
      </c>
      <c r="G175" s="61">
        <f t="shared" si="114"/>
        <v>57500</v>
      </c>
      <c r="H175" s="61">
        <f t="shared" ref="H175:J175" si="115">H177+H178+H179+H180</f>
        <v>4975869.7600000007</v>
      </c>
      <c r="I175" s="61">
        <f t="shared" si="115"/>
        <v>3933769.08</v>
      </c>
      <c r="J175" s="61">
        <f t="shared" si="115"/>
        <v>43690.400000000001</v>
      </c>
      <c r="K175" s="162">
        <f t="shared" si="104"/>
        <v>98.428480915630388</v>
      </c>
      <c r="L175" s="61">
        <f t="shared" si="114"/>
        <v>3356885</v>
      </c>
      <c r="M175" s="61">
        <f t="shared" si="114"/>
        <v>3356885</v>
      </c>
      <c r="N175" s="61">
        <f t="shared" si="114"/>
        <v>0</v>
      </c>
      <c r="O175" s="61">
        <f t="shared" si="114"/>
        <v>0</v>
      </c>
      <c r="P175" s="61">
        <f t="shared" si="114"/>
        <v>0</v>
      </c>
      <c r="Q175" s="61">
        <f t="shared" si="114"/>
        <v>3356885</v>
      </c>
      <c r="R175" s="61">
        <f t="shared" ref="R175:W175" si="116">R177+R178+R179+R180</f>
        <v>3356884</v>
      </c>
      <c r="S175" s="61">
        <f t="shared" si="116"/>
        <v>3356884</v>
      </c>
      <c r="T175" s="61">
        <f t="shared" si="116"/>
        <v>0</v>
      </c>
      <c r="U175" s="61">
        <f t="shared" si="116"/>
        <v>0</v>
      </c>
      <c r="V175" s="61">
        <f t="shared" si="116"/>
        <v>0</v>
      </c>
      <c r="W175" s="61">
        <f t="shared" si="116"/>
        <v>3356884</v>
      </c>
      <c r="X175" s="162">
        <f t="shared" si="107"/>
        <v>99.999970210477869</v>
      </c>
      <c r="Y175" s="61">
        <f t="shared" si="105"/>
        <v>8332753.7600000007</v>
      </c>
      <c r="Z175" s="213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6"/>
      <c r="HE175" s="36"/>
      <c r="HF175" s="36"/>
      <c r="HG175" s="36"/>
      <c r="HH175" s="36"/>
      <c r="HI175" s="36"/>
      <c r="HJ175" s="36"/>
      <c r="HK175" s="36"/>
      <c r="HL175" s="36"/>
      <c r="HM175" s="36"/>
      <c r="HN175" s="36"/>
      <c r="HO175" s="36"/>
      <c r="HP175" s="36"/>
      <c r="HQ175" s="36"/>
      <c r="HR175" s="36"/>
      <c r="HS175" s="36"/>
      <c r="HT175" s="36"/>
      <c r="HU175" s="36"/>
      <c r="HV175" s="36"/>
      <c r="HW175" s="36"/>
      <c r="HX175" s="36"/>
      <c r="HY175" s="36"/>
      <c r="HZ175" s="36"/>
      <c r="IA175" s="36"/>
      <c r="IB175" s="36"/>
      <c r="IC175" s="36"/>
      <c r="ID175" s="36"/>
      <c r="IE175" s="36"/>
      <c r="IF175" s="36"/>
      <c r="IG175" s="36"/>
      <c r="IH175" s="36"/>
      <c r="II175" s="36"/>
      <c r="IJ175" s="36"/>
      <c r="IK175" s="36"/>
      <c r="IL175" s="36"/>
      <c r="IM175" s="36"/>
      <c r="IN175" s="36"/>
      <c r="IO175" s="36"/>
      <c r="IP175" s="36"/>
      <c r="IQ175" s="36"/>
      <c r="IR175" s="36"/>
      <c r="IS175" s="36"/>
      <c r="IT175" s="36"/>
      <c r="IU175" s="36"/>
      <c r="IV175" s="36"/>
      <c r="IW175" s="36"/>
      <c r="IX175" s="36"/>
      <c r="IY175" s="36"/>
      <c r="IZ175" s="36"/>
      <c r="JA175" s="36"/>
      <c r="JB175" s="36"/>
      <c r="JC175" s="36"/>
      <c r="JD175" s="36"/>
      <c r="JE175" s="36"/>
      <c r="JF175" s="36"/>
      <c r="JG175" s="36"/>
      <c r="JH175" s="36"/>
      <c r="JI175" s="36"/>
      <c r="JJ175" s="36"/>
      <c r="JK175" s="36"/>
      <c r="JL175" s="36"/>
      <c r="JM175" s="36"/>
      <c r="JN175" s="36"/>
      <c r="JO175" s="36"/>
      <c r="JP175" s="36"/>
      <c r="JQ175" s="36"/>
      <c r="JR175" s="36"/>
      <c r="JS175" s="36"/>
      <c r="JT175" s="36"/>
      <c r="JU175" s="36"/>
      <c r="JV175" s="36"/>
      <c r="JW175" s="36"/>
      <c r="JX175" s="36"/>
      <c r="JY175" s="36"/>
      <c r="JZ175" s="36"/>
      <c r="KA175" s="36"/>
      <c r="KB175" s="36"/>
      <c r="KC175" s="36"/>
      <c r="KD175" s="36"/>
      <c r="KE175" s="36"/>
      <c r="KF175" s="36"/>
      <c r="KG175" s="36"/>
      <c r="KH175" s="36"/>
      <c r="KI175" s="36"/>
      <c r="KJ175" s="36"/>
      <c r="KK175" s="36"/>
      <c r="KL175" s="36"/>
      <c r="KM175" s="36"/>
      <c r="KN175" s="36"/>
      <c r="KO175" s="36"/>
      <c r="KP175" s="36"/>
      <c r="KQ175" s="36"/>
      <c r="KR175" s="36"/>
      <c r="KS175" s="36"/>
      <c r="KT175" s="36"/>
      <c r="KU175" s="36"/>
      <c r="KV175" s="36"/>
      <c r="KW175" s="36"/>
      <c r="KX175" s="36"/>
      <c r="KY175" s="36"/>
      <c r="KZ175" s="36"/>
      <c r="LA175" s="36"/>
      <c r="LB175" s="36"/>
      <c r="LC175" s="36"/>
      <c r="LD175" s="36"/>
      <c r="LE175" s="36"/>
      <c r="LF175" s="36"/>
      <c r="LG175" s="36"/>
      <c r="LH175" s="36"/>
      <c r="LI175" s="36"/>
      <c r="LJ175" s="36"/>
      <c r="LK175" s="36"/>
      <c r="LL175" s="36"/>
      <c r="LM175" s="36"/>
      <c r="LN175" s="36"/>
      <c r="LO175" s="36"/>
      <c r="LP175" s="36"/>
      <c r="LQ175" s="36"/>
      <c r="LR175" s="36"/>
      <c r="LS175" s="36"/>
      <c r="LT175" s="36"/>
      <c r="LU175" s="36"/>
      <c r="LV175" s="36"/>
      <c r="LW175" s="36"/>
      <c r="LX175" s="36"/>
      <c r="LY175" s="36"/>
      <c r="LZ175" s="36"/>
      <c r="MA175" s="36"/>
      <c r="MB175" s="36"/>
      <c r="MC175" s="36"/>
      <c r="MD175" s="36"/>
      <c r="ME175" s="36"/>
      <c r="MF175" s="36"/>
      <c r="MG175" s="36"/>
      <c r="MH175" s="36"/>
      <c r="MI175" s="36"/>
      <c r="MJ175" s="36"/>
      <c r="MK175" s="36"/>
      <c r="ML175" s="36"/>
      <c r="MM175" s="36"/>
      <c r="MN175" s="36"/>
      <c r="MO175" s="36"/>
      <c r="MP175" s="36"/>
      <c r="MQ175" s="36"/>
      <c r="MR175" s="36"/>
      <c r="MS175" s="36"/>
      <c r="MT175" s="36"/>
      <c r="MU175" s="36"/>
      <c r="MV175" s="36"/>
      <c r="MW175" s="36"/>
      <c r="MX175" s="36"/>
      <c r="MY175" s="36"/>
      <c r="MZ175" s="36"/>
      <c r="NA175" s="36"/>
      <c r="NB175" s="36"/>
      <c r="NC175" s="36"/>
      <c r="ND175" s="36"/>
      <c r="NE175" s="36"/>
      <c r="NF175" s="36"/>
      <c r="NG175" s="36"/>
      <c r="NH175" s="36"/>
      <c r="NI175" s="36"/>
      <c r="NJ175" s="36"/>
      <c r="NK175" s="36"/>
      <c r="NL175" s="36"/>
      <c r="NM175" s="36"/>
      <c r="NN175" s="36"/>
      <c r="NO175" s="36"/>
      <c r="NP175" s="36"/>
      <c r="NQ175" s="36"/>
      <c r="NR175" s="36"/>
      <c r="NS175" s="36"/>
      <c r="NT175" s="36"/>
      <c r="NU175" s="36"/>
      <c r="NV175" s="36"/>
      <c r="NW175" s="36"/>
      <c r="NX175" s="36"/>
      <c r="NY175" s="36"/>
      <c r="NZ175" s="36"/>
      <c r="OA175" s="36"/>
      <c r="OB175" s="36"/>
      <c r="OC175" s="36"/>
      <c r="OD175" s="36"/>
      <c r="OE175" s="36"/>
      <c r="OF175" s="36"/>
      <c r="OG175" s="36"/>
      <c r="OH175" s="36"/>
      <c r="OI175" s="36"/>
      <c r="OJ175" s="36"/>
      <c r="OK175" s="36"/>
      <c r="OL175" s="36"/>
      <c r="OM175" s="36"/>
      <c r="ON175" s="36"/>
      <c r="OO175" s="36"/>
      <c r="OP175" s="36"/>
      <c r="OQ175" s="36"/>
      <c r="OR175" s="36"/>
      <c r="OS175" s="36"/>
      <c r="OT175" s="36"/>
      <c r="OU175" s="36"/>
      <c r="OV175" s="36"/>
      <c r="OW175" s="36"/>
      <c r="OX175" s="36"/>
      <c r="OY175" s="36"/>
      <c r="OZ175" s="36"/>
      <c r="PA175" s="36"/>
      <c r="PB175" s="36"/>
      <c r="PC175" s="36"/>
      <c r="PD175" s="36"/>
      <c r="PE175" s="36"/>
      <c r="PF175" s="36"/>
      <c r="PG175" s="36"/>
      <c r="PH175" s="36"/>
      <c r="PI175" s="36"/>
      <c r="PJ175" s="36"/>
      <c r="PK175" s="36"/>
      <c r="PL175" s="36"/>
      <c r="PM175" s="36"/>
      <c r="PN175" s="36"/>
      <c r="PO175" s="36"/>
      <c r="PP175" s="36"/>
      <c r="PQ175" s="36"/>
      <c r="PR175" s="36"/>
      <c r="PS175" s="36"/>
      <c r="PT175" s="36"/>
      <c r="PU175" s="36"/>
      <c r="PV175" s="36"/>
      <c r="PW175" s="36"/>
      <c r="PX175" s="36"/>
      <c r="PY175" s="36"/>
      <c r="PZ175" s="36"/>
      <c r="QA175" s="36"/>
      <c r="QB175" s="36"/>
      <c r="QC175" s="36"/>
      <c r="QD175" s="36"/>
      <c r="QE175" s="36"/>
      <c r="QF175" s="36"/>
      <c r="QG175" s="36"/>
      <c r="QH175" s="36"/>
      <c r="QI175" s="36"/>
      <c r="QJ175" s="36"/>
      <c r="QK175" s="36"/>
      <c r="QL175" s="36"/>
      <c r="QM175" s="36"/>
      <c r="QN175" s="36"/>
      <c r="QO175" s="36"/>
      <c r="QP175" s="36"/>
      <c r="QQ175" s="36"/>
      <c r="QR175" s="36"/>
      <c r="QS175" s="36"/>
      <c r="QT175" s="36"/>
      <c r="QU175" s="36"/>
      <c r="QV175" s="36"/>
      <c r="QW175" s="36"/>
      <c r="QX175" s="36"/>
      <c r="QY175" s="36"/>
      <c r="QZ175" s="36"/>
      <c r="RA175" s="36"/>
      <c r="RB175" s="36"/>
      <c r="RC175" s="36"/>
      <c r="RD175" s="36"/>
      <c r="RE175" s="36"/>
      <c r="RF175" s="36"/>
      <c r="RG175" s="36"/>
      <c r="RH175" s="36"/>
      <c r="RI175" s="36"/>
      <c r="RJ175" s="36"/>
      <c r="RK175" s="36"/>
      <c r="RL175" s="36"/>
      <c r="RM175" s="36"/>
      <c r="RN175" s="36"/>
      <c r="RO175" s="36"/>
      <c r="RP175" s="36"/>
      <c r="RQ175" s="36"/>
      <c r="RR175" s="36"/>
      <c r="RS175" s="36"/>
      <c r="RT175" s="36"/>
      <c r="RU175" s="36"/>
      <c r="RV175" s="36"/>
      <c r="RW175" s="36"/>
      <c r="RX175" s="36"/>
      <c r="RY175" s="36"/>
      <c r="RZ175" s="36"/>
      <c r="SA175" s="36"/>
      <c r="SB175" s="36"/>
      <c r="SC175" s="36"/>
      <c r="SD175" s="36"/>
      <c r="SE175" s="36"/>
      <c r="SF175" s="36"/>
      <c r="SG175" s="36"/>
      <c r="SH175" s="36"/>
      <c r="SI175" s="36"/>
      <c r="SJ175" s="36"/>
      <c r="SK175" s="36"/>
      <c r="SL175" s="36"/>
      <c r="SM175" s="36"/>
      <c r="SN175" s="36"/>
      <c r="SO175" s="36"/>
      <c r="SP175" s="36"/>
      <c r="SQ175" s="36"/>
      <c r="SR175" s="36"/>
      <c r="SS175" s="36"/>
      <c r="ST175" s="36"/>
      <c r="SU175" s="36"/>
      <c r="SV175" s="36"/>
      <c r="SW175" s="36"/>
      <c r="SX175" s="36"/>
      <c r="SY175" s="36"/>
      <c r="SZ175" s="36"/>
      <c r="TA175" s="36"/>
      <c r="TB175" s="36"/>
      <c r="TC175" s="36"/>
      <c r="TD175" s="36"/>
      <c r="TE175" s="36"/>
      <c r="TF175" s="36"/>
      <c r="TG175" s="36"/>
      <c r="TH175" s="36"/>
      <c r="TI175" s="36"/>
      <c r="TJ175" s="36"/>
      <c r="TK175" s="36"/>
      <c r="TL175" s="36"/>
      <c r="TM175" s="36"/>
      <c r="TN175" s="36"/>
      <c r="TO175" s="36"/>
      <c r="TP175" s="36"/>
      <c r="TQ175" s="36"/>
      <c r="TR175" s="36"/>
    </row>
    <row r="176" spans="1:538" s="37" customFormat="1" ht="105" customHeight="1" x14ac:dyDescent="0.25">
      <c r="A176" s="75"/>
      <c r="B176" s="64"/>
      <c r="C176" s="64"/>
      <c r="D176" s="30" t="s">
        <v>522</v>
      </c>
      <c r="E176" s="61">
        <f>E181</f>
        <v>0</v>
      </c>
      <c r="F176" s="61">
        <f t="shared" ref="F176:Q176" si="117">F181</f>
        <v>0</v>
      </c>
      <c r="G176" s="61">
        <f t="shared" si="117"/>
        <v>0</v>
      </c>
      <c r="H176" s="61">
        <f t="shared" ref="H176:J176" si="118">H181</f>
        <v>0</v>
      </c>
      <c r="I176" s="61">
        <f t="shared" si="118"/>
        <v>0</v>
      </c>
      <c r="J176" s="61">
        <f t="shared" si="118"/>
        <v>0</v>
      </c>
      <c r="K176" s="162"/>
      <c r="L176" s="61">
        <f t="shared" si="117"/>
        <v>2652000</v>
      </c>
      <c r="M176" s="61">
        <f t="shared" si="117"/>
        <v>2652000</v>
      </c>
      <c r="N176" s="61">
        <f t="shared" si="117"/>
        <v>0</v>
      </c>
      <c r="O176" s="61">
        <f t="shared" si="117"/>
        <v>0</v>
      </c>
      <c r="P176" s="61">
        <f t="shared" si="117"/>
        <v>0</v>
      </c>
      <c r="Q176" s="61">
        <f t="shared" si="117"/>
        <v>2652000</v>
      </c>
      <c r="R176" s="61">
        <f t="shared" ref="R176:W176" si="119">R181</f>
        <v>2652000</v>
      </c>
      <c r="S176" s="61">
        <f t="shared" si="119"/>
        <v>2652000</v>
      </c>
      <c r="T176" s="61">
        <f t="shared" si="119"/>
        <v>0</v>
      </c>
      <c r="U176" s="61">
        <f t="shared" si="119"/>
        <v>0</v>
      </c>
      <c r="V176" s="61">
        <f t="shared" si="119"/>
        <v>0</v>
      </c>
      <c r="W176" s="61">
        <f t="shared" si="119"/>
        <v>2652000</v>
      </c>
      <c r="X176" s="162">
        <f t="shared" si="107"/>
        <v>100</v>
      </c>
      <c r="Y176" s="61">
        <f t="shared" si="105"/>
        <v>2652000</v>
      </c>
      <c r="Z176" s="213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  <c r="HI176" s="36"/>
      <c r="HJ176" s="36"/>
      <c r="HK176" s="36"/>
      <c r="HL176" s="36"/>
      <c r="HM176" s="36"/>
      <c r="HN176" s="36"/>
      <c r="HO176" s="36"/>
      <c r="HP176" s="36"/>
      <c r="HQ176" s="36"/>
      <c r="HR176" s="36"/>
      <c r="HS176" s="36"/>
      <c r="HT176" s="36"/>
      <c r="HU176" s="36"/>
      <c r="HV176" s="36"/>
      <c r="HW176" s="36"/>
      <c r="HX176" s="36"/>
      <c r="HY176" s="36"/>
      <c r="HZ176" s="36"/>
      <c r="IA176" s="36"/>
      <c r="IB176" s="36"/>
      <c r="IC176" s="36"/>
      <c r="ID176" s="36"/>
      <c r="IE176" s="36"/>
      <c r="IF176" s="36"/>
      <c r="IG176" s="36"/>
      <c r="IH176" s="36"/>
      <c r="II176" s="36"/>
      <c r="IJ176" s="36"/>
      <c r="IK176" s="36"/>
      <c r="IL176" s="36"/>
      <c r="IM176" s="36"/>
      <c r="IN176" s="36"/>
      <c r="IO176" s="36"/>
      <c r="IP176" s="36"/>
      <c r="IQ176" s="36"/>
      <c r="IR176" s="36"/>
      <c r="IS176" s="36"/>
      <c r="IT176" s="36"/>
      <c r="IU176" s="36"/>
      <c r="IV176" s="36"/>
      <c r="IW176" s="36"/>
      <c r="IX176" s="36"/>
      <c r="IY176" s="36"/>
      <c r="IZ176" s="36"/>
      <c r="JA176" s="36"/>
      <c r="JB176" s="36"/>
      <c r="JC176" s="36"/>
      <c r="JD176" s="36"/>
      <c r="JE176" s="36"/>
      <c r="JF176" s="36"/>
      <c r="JG176" s="36"/>
      <c r="JH176" s="36"/>
      <c r="JI176" s="36"/>
      <c r="JJ176" s="36"/>
      <c r="JK176" s="36"/>
      <c r="JL176" s="36"/>
      <c r="JM176" s="36"/>
      <c r="JN176" s="36"/>
      <c r="JO176" s="36"/>
      <c r="JP176" s="36"/>
      <c r="JQ176" s="36"/>
      <c r="JR176" s="36"/>
      <c r="JS176" s="36"/>
      <c r="JT176" s="36"/>
      <c r="JU176" s="36"/>
      <c r="JV176" s="36"/>
      <c r="JW176" s="36"/>
      <c r="JX176" s="36"/>
      <c r="JY176" s="36"/>
      <c r="JZ176" s="36"/>
      <c r="KA176" s="36"/>
      <c r="KB176" s="36"/>
      <c r="KC176" s="36"/>
      <c r="KD176" s="36"/>
      <c r="KE176" s="36"/>
      <c r="KF176" s="36"/>
      <c r="KG176" s="36"/>
      <c r="KH176" s="36"/>
      <c r="KI176" s="36"/>
      <c r="KJ176" s="36"/>
      <c r="KK176" s="36"/>
      <c r="KL176" s="36"/>
      <c r="KM176" s="36"/>
      <c r="KN176" s="36"/>
      <c r="KO176" s="36"/>
      <c r="KP176" s="36"/>
      <c r="KQ176" s="36"/>
      <c r="KR176" s="36"/>
      <c r="KS176" s="36"/>
      <c r="KT176" s="36"/>
      <c r="KU176" s="36"/>
      <c r="KV176" s="36"/>
      <c r="KW176" s="36"/>
      <c r="KX176" s="36"/>
      <c r="KY176" s="36"/>
      <c r="KZ176" s="36"/>
      <c r="LA176" s="36"/>
      <c r="LB176" s="36"/>
      <c r="LC176" s="36"/>
      <c r="LD176" s="36"/>
      <c r="LE176" s="36"/>
      <c r="LF176" s="36"/>
      <c r="LG176" s="36"/>
      <c r="LH176" s="36"/>
      <c r="LI176" s="36"/>
      <c r="LJ176" s="36"/>
      <c r="LK176" s="36"/>
      <c r="LL176" s="36"/>
      <c r="LM176" s="36"/>
      <c r="LN176" s="36"/>
      <c r="LO176" s="36"/>
      <c r="LP176" s="36"/>
      <c r="LQ176" s="36"/>
      <c r="LR176" s="36"/>
      <c r="LS176" s="36"/>
      <c r="LT176" s="36"/>
      <c r="LU176" s="36"/>
      <c r="LV176" s="36"/>
      <c r="LW176" s="36"/>
      <c r="LX176" s="36"/>
      <c r="LY176" s="36"/>
      <c r="LZ176" s="36"/>
      <c r="MA176" s="36"/>
      <c r="MB176" s="36"/>
      <c r="MC176" s="36"/>
      <c r="MD176" s="36"/>
      <c r="ME176" s="36"/>
      <c r="MF176" s="36"/>
      <c r="MG176" s="36"/>
      <c r="MH176" s="36"/>
      <c r="MI176" s="36"/>
      <c r="MJ176" s="36"/>
      <c r="MK176" s="36"/>
      <c r="ML176" s="36"/>
      <c r="MM176" s="36"/>
      <c r="MN176" s="36"/>
      <c r="MO176" s="36"/>
      <c r="MP176" s="36"/>
      <c r="MQ176" s="36"/>
      <c r="MR176" s="36"/>
      <c r="MS176" s="36"/>
      <c r="MT176" s="36"/>
      <c r="MU176" s="36"/>
      <c r="MV176" s="36"/>
      <c r="MW176" s="36"/>
      <c r="MX176" s="36"/>
      <c r="MY176" s="36"/>
      <c r="MZ176" s="36"/>
      <c r="NA176" s="36"/>
      <c r="NB176" s="36"/>
      <c r="NC176" s="36"/>
      <c r="ND176" s="36"/>
      <c r="NE176" s="36"/>
      <c r="NF176" s="36"/>
      <c r="NG176" s="36"/>
      <c r="NH176" s="36"/>
      <c r="NI176" s="36"/>
      <c r="NJ176" s="36"/>
      <c r="NK176" s="36"/>
      <c r="NL176" s="36"/>
      <c r="NM176" s="36"/>
      <c r="NN176" s="36"/>
      <c r="NO176" s="36"/>
      <c r="NP176" s="36"/>
      <c r="NQ176" s="36"/>
      <c r="NR176" s="36"/>
      <c r="NS176" s="36"/>
      <c r="NT176" s="36"/>
      <c r="NU176" s="36"/>
      <c r="NV176" s="36"/>
      <c r="NW176" s="36"/>
      <c r="NX176" s="36"/>
      <c r="NY176" s="36"/>
      <c r="NZ176" s="36"/>
      <c r="OA176" s="36"/>
      <c r="OB176" s="36"/>
      <c r="OC176" s="36"/>
      <c r="OD176" s="36"/>
      <c r="OE176" s="36"/>
      <c r="OF176" s="36"/>
      <c r="OG176" s="36"/>
      <c r="OH176" s="36"/>
      <c r="OI176" s="36"/>
      <c r="OJ176" s="36"/>
      <c r="OK176" s="36"/>
      <c r="OL176" s="36"/>
      <c r="OM176" s="36"/>
      <c r="ON176" s="36"/>
      <c r="OO176" s="36"/>
      <c r="OP176" s="36"/>
      <c r="OQ176" s="36"/>
      <c r="OR176" s="36"/>
      <c r="OS176" s="36"/>
      <c r="OT176" s="36"/>
      <c r="OU176" s="36"/>
      <c r="OV176" s="36"/>
      <c r="OW176" s="36"/>
      <c r="OX176" s="36"/>
      <c r="OY176" s="36"/>
      <c r="OZ176" s="36"/>
      <c r="PA176" s="36"/>
      <c r="PB176" s="36"/>
      <c r="PC176" s="36"/>
      <c r="PD176" s="36"/>
      <c r="PE176" s="36"/>
      <c r="PF176" s="36"/>
      <c r="PG176" s="36"/>
      <c r="PH176" s="36"/>
      <c r="PI176" s="36"/>
      <c r="PJ176" s="36"/>
      <c r="PK176" s="36"/>
      <c r="PL176" s="36"/>
      <c r="PM176" s="36"/>
      <c r="PN176" s="36"/>
      <c r="PO176" s="36"/>
      <c r="PP176" s="36"/>
      <c r="PQ176" s="36"/>
      <c r="PR176" s="36"/>
      <c r="PS176" s="36"/>
      <c r="PT176" s="36"/>
      <c r="PU176" s="36"/>
      <c r="PV176" s="36"/>
      <c r="PW176" s="36"/>
      <c r="PX176" s="36"/>
      <c r="PY176" s="36"/>
      <c r="PZ176" s="36"/>
      <c r="QA176" s="36"/>
      <c r="QB176" s="36"/>
      <c r="QC176" s="36"/>
      <c r="QD176" s="36"/>
      <c r="QE176" s="36"/>
      <c r="QF176" s="36"/>
      <c r="QG176" s="36"/>
      <c r="QH176" s="36"/>
      <c r="QI176" s="36"/>
      <c r="QJ176" s="36"/>
      <c r="QK176" s="36"/>
      <c r="QL176" s="36"/>
      <c r="QM176" s="36"/>
      <c r="QN176" s="36"/>
      <c r="QO176" s="36"/>
      <c r="QP176" s="36"/>
      <c r="QQ176" s="36"/>
      <c r="QR176" s="36"/>
      <c r="QS176" s="36"/>
      <c r="QT176" s="36"/>
      <c r="QU176" s="36"/>
      <c r="QV176" s="36"/>
      <c r="QW176" s="36"/>
      <c r="QX176" s="36"/>
      <c r="QY176" s="36"/>
      <c r="QZ176" s="36"/>
      <c r="RA176" s="36"/>
      <c r="RB176" s="36"/>
      <c r="RC176" s="36"/>
      <c r="RD176" s="36"/>
      <c r="RE176" s="36"/>
      <c r="RF176" s="36"/>
      <c r="RG176" s="36"/>
      <c r="RH176" s="36"/>
      <c r="RI176" s="36"/>
      <c r="RJ176" s="36"/>
      <c r="RK176" s="36"/>
      <c r="RL176" s="36"/>
      <c r="RM176" s="36"/>
      <c r="RN176" s="36"/>
      <c r="RO176" s="36"/>
      <c r="RP176" s="36"/>
      <c r="RQ176" s="36"/>
      <c r="RR176" s="36"/>
      <c r="RS176" s="36"/>
      <c r="RT176" s="36"/>
      <c r="RU176" s="36"/>
      <c r="RV176" s="36"/>
      <c r="RW176" s="36"/>
      <c r="RX176" s="36"/>
      <c r="RY176" s="36"/>
      <c r="RZ176" s="36"/>
      <c r="SA176" s="36"/>
      <c r="SB176" s="36"/>
      <c r="SC176" s="36"/>
      <c r="SD176" s="36"/>
      <c r="SE176" s="36"/>
      <c r="SF176" s="36"/>
      <c r="SG176" s="36"/>
      <c r="SH176" s="36"/>
      <c r="SI176" s="36"/>
      <c r="SJ176" s="36"/>
      <c r="SK176" s="36"/>
      <c r="SL176" s="36"/>
      <c r="SM176" s="36"/>
      <c r="SN176" s="36"/>
      <c r="SO176" s="36"/>
      <c r="SP176" s="36"/>
      <c r="SQ176" s="36"/>
      <c r="SR176" s="36"/>
      <c r="SS176" s="36"/>
      <c r="ST176" s="36"/>
      <c r="SU176" s="36"/>
      <c r="SV176" s="36"/>
      <c r="SW176" s="36"/>
      <c r="SX176" s="36"/>
      <c r="SY176" s="36"/>
      <c r="SZ176" s="36"/>
      <c r="TA176" s="36"/>
      <c r="TB176" s="36"/>
      <c r="TC176" s="36"/>
      <c r="TD176" s="36"/>
      <c r="TE176" s="36"/>
      <c r="TF176" s="36"/>
      <c r="TG176" s="36"/>
      <c r="TH176" s="36"/>
      <c r="TI176" s="36"/>
      <c r="TJ176" s="36"/>
      <c r="TK176" s="36"/>
      <c r="TL176" s="36"/>
      <c r="TM176" s="36"/>
      <c r="TN176" s="36"/>
      <c r="TO176" s="36"/>
      <c r="TP176" s="36"/>
      <c r="TQ176" s="36"/>
      <c r="TR176" s="36"/>
    </row>
    <row r="177" spans="1:538" s="20" customFormat="1" ht="45" x14ac:dyDescent="0.25">
      <c r="A177" s="40" t="s">
        <v>207</v>
      </c>
      <c r="B177" s="41" t="str">
        <f>'дод 3'!A20</f>
        <v>0160</v>
      </c>
      <c r="C177" s="41" t="str">
        <f>'дод 3'!B20</f>
        <v>0111</v>
      </c>
      <c r="D177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77" s="62">
        <v>4986700</v>
      </c>
      <c r="F177" s="62">
        <v>3933800</v>
      </c>
      <c r="G177" s="62">
        <v>57500</v>
      </c>
      <c r="H177" s="62">
        <v>4907639.07</v>
      </c>
      <c r="I177" s="62">
        <v>3933769.08</v>
      </c>
      <c r="J177" s="62">
        <v>43690.400000000001</v>
      </c>
      <c r="K177" s="163">
        <f t="shared" si="104"/>
        <v>98.414564140614033</v>
      </c>
      <c r="L177" s="62">
        <f>N177+Q177</f>
        <v>0</v>
      </c>
      <c r="M177" s="62"/>
      <c r="N177" s="62"/>
      <c r="O177" s="62"/>
      <c r="P177" s="62"/>
      <c r="Q177" s="62"/>
      <c r="R177" s="62">
        <f t="shared" si="106"/>
        <v>0</v>
      </c>
      <c r="S177" s="62"/>
      <c r="T177" s="62"/>
      <c r="U177" s="62"/>
      <c r="V177" s="62"/>
      <c r="W177" s="62"/>
      <c r="X177" s="163"/>
      <c r="Y177" s="59">
        <f t="shared" si="105"/>
        <v>4907639.07</v>
      </c>
      <c r="Z177" s="21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  <c r="IW177" s="23"/>
      <c r="IX177" s="23"/>
      <c r="IY177" s="23"/>
      <c r="IZ177" s="23"/>
      <c r="JA177" s="23"/>
      <c r="JB177" s="23"/>
      <c r="JC177" s="23"/>
      <c r="JD177" s="23"/>
      <c r="JE177" s="23"/>
      <c r="JF177" s="23"/>
      <c r="JG177" s="23"/>
      <c r="JH177" s="23"/>
      <c r="JI177" s="23"/>
      <c r="JJ177" s="23"/>
      <c r="JK177" s="23"/>
      <c r="JL177" s="23"/>
      <c r="JM177" s="23"/>
      <c r="JN177" s="23"/>
      <c r="JO177" s="23"/>
      <c r="JP177" s="23"/>
      <c r="JQ177" s="23"/>
      <c r="JR177" s="23"/>
      <c r="JS177" s="23"/>
      <c r="JT177" s="23"/>
      <c r="JU177" s="23"/>
      <c r="JV177" s="23"/>
      <c r="JW177" s="23"/>
      <c r="JX177" s="23"/>
      <c r="JY177" s="23"/>
      <c r="JZ177" s="23"/>
      <c r="KA177" s="23"/>
      <c r="KB177" s="23"/>
      <c r="KC177" s="23"/>
      <c r="KD177" s="23"/>
      <c r="KE177" s="23"/>
      <c r="KF177" s="23"/>
      <c r="KG177" s="23"/>
      <c r="KH177" s="23"/>
      <c r="KI177" s="23"/>
      <c r="KJ177" s="23"/>
      <c r="KK177" s="23"/>
      <c r="KL177" s="23"/>
      <c r="KM177" s="23"/>
      <c r="KN177" s="23"/>
      <c r="KO177" s="23"/>
      <c r="KP177" s="23"/>
      <c r="KQ177" s="23"/>
      <c r="KR177" s="23"/>
      <c r="KS177" s="23"/>
      <c r="KT177" s="23"/>
      <c r="KU177" s="23"/>
      <c r="KV177" s="23"/>
      <c r="KW177" s="23"/>
      <c r="KX177" s="23"/>
      <c r="KY177" s="23"/>
      <c r="KZ177" s="23"/>
      <c r="LA177" s="23"/>
      <c r="LB177" s="23"/>
      <c r="LC177" s="23"/>
      <c r="LD177" s="23"/>
      <c r="LE177" s="23"/>
      <c r="LF177" s="23"/>
      <c r="LG177" s="23"/>
      <c r="LH177" s="23"/>
      <c r="LI177" s="23"/>
      <c r="LJ177" s="23"/>
      <c r="LK177" s="23"/>
      <c r="LL177" s="23"/>
      <c r="LM177" s="23"/>
      <c r="LN177" s="23"/>
      <c r="LO177" s="23"/>
      <c r="LP177" s="23"/>
      <c r="LQ177" s="23"/>
      <c r="LR177" s="23"/>
      <c r="LS177" s="23"/>
      <c r="LT177" s="23"/>
      <c r="LU177" s="23"/>
      <c r="LV177" s="23"/>
      <c r="LW177" s="23"/>
      <c r="LX177" s="23"/>
      <c r="LY177" s="23"/>
      <c r="LZ177" s="23"/>
      <c r="MA177" s="23"/>
      <c r="MB177" s="23"/>
      <c r="MC177" s="23"/>
      <c r="MD177" s="23"/>
      <c r="ME177" s="23"/>
      <c r="MF177" s="23"/>
      <c r="MG177" s="23"/>
      <c r="MH177" s="23"/>
      <c r="MI177" s="23"/>
      <c r="MJ177" s="23"/>
      <c r="MK177" s="23"/>
      <c r="ML177" s="23"/>
      <c r="MM177" s="23"/>
      <c r="MN177" s="23"/>
      <c r="MO177" s="23"/>
      <c r="MP177" s="23"/>
      <c r="MQ177" s="23"/>
      <c r="MR177" s="23"/>
      <c r="MS177" s="23"/>
      <c r="MT177" s="23"/>
      <c r="MU177" s="23"/>
      <c r="MV177" s="23"/>
      <c r="MW177" s="23"/>
      <c r="MX177" s="23"/>
      <c r="MY177" s="23"/>
      <c r="MZ177" s="23"/>
      <c r="NA177" s="23"/>
      <c r="NB177" s="23"/>
      <c r="NC177" s="23"/>
      <c r="ND177" s="23"/>
      <c r="NE177" s="23"/>
      <c r="NF177" s="23"/>
      <c r="NG177" s="23"/>
      <c r="NH177" s="23"/>
      <c r="NI177" s="23"/>
      <c r="NJ177" s="23"/>
      <c r="NK177" s="23"/>
      <c r="NL177" s="23"/>
      <c r="NM177" s="23"/>
      <c r="NN177" s="23"/>
      <c r="NO177" s="23"/>
      <c r="NP177" s="23"/>
      <c r="NQ177" s="23"/>
      <c r="NR177" s="23"/>
      <c r="NS177" s="23"/>
      <c r="NT177" s="23"/>
      <c r="NU177" s="23"/>
      <c r="NV177" s="23"/>
      <c r="NW177" s="23"/>
      <c r="NX177" s="23"/>
      <c r="NY177" s="23"/>
      <c r="NZ177" s="23"/>
      <c r="OA177" s="23"/>
      <c r="OB177" s="23"/>
      <c r="OC177" s="23"/>
      <c r="OD177" s="23"/>
      <c r="OE177" s="23"/>
      <c r="OF177" s="23"/>
      <c r="OG177" s="23"/>
      <c r="OH177" s="23"/>
      <c r="OI177" s="23"/>
      <c r="OJ177" s="23"/>
      <c r="OK177" s="23"/>
      <c r="OL177" s="23"/>
      <c r="OM177" s="23"/>
      <c r="ON177" s="23"/>
      <c r="OO177" s="23"/>
      <c r="OP177" s="23"/>
      <c r="OQ177" s="23"/>
      <c r="OR177" s="23"/>
      <c r="OS177" s="23"/>
      <c r="OT177" s="23"/>
      <c r="OU177" s="23"/>
      <c r="OV177" s="23"/>
      <c r="OW177" s="23"/>
      <c r="OX177" s="23"/>
      <c r="OY177" s="23"/>
      <c r="OZ177" s="23"/>
      <c r="PA177" s="23"/>
      <c r="PB177" s="23"/>
      <c r="PC177" s="23"/>
      <c r="PD177" s="23"/>
      <c r="PE177" s="23"/>
      <c r="PF177" s="23"/>
      <c r="PG177" s="23"/>
      <c r="PH177" s="23"/>
      <c r="PI177" s="23"/>
      <c r="PJ177" s="23"/>
      <c r="PK177" s="23"/>
      <c r="PL177" s="23"/>
      <c r="PM177" s="23"/>
      <c r="PN177" s="23"/>
      <c r="PO177" s="23"/>
      <c r="PP177" s="23"/>
      <c r="PQ177" s="23"/>
      <c r="PR177" s="23"/>
      <c r="PS177" s="23"/>
      <c r="PT177" s="23"/>
      <c r="PU177" s="23"/>
      <c r="PV177" s="23"/>
      <c r="PW177" s="23"/>
      <c r="PX177" s="23"/>
      <c r="PY177" s="23"/>
      <c r="PZ177" s="23"/>
      <c r="QA177" s="23"/>
      <c r="QB177" s="23"/>
      <c r="QC177" s="23"/>
      <c r="QD177" s="23"/>
      <c r="QE177" s="23"/>
      <c r="QF177" s="23"/>
      <c r="QG177" s="23"/>
      <c r="QH177" s="23"/>
      <c r="QI177" s="23"/>
      <c r="QJ177" s="23"/>
      <c r="QK177" s="23"/>
      <c r="QL177" s="23"/>
      <c r="QM177" s="23"/>
      <c r="QN177" s="23"/>
      <c r="QO177" s="23"/>
      <c r="QP177" s="23"/>
      <c r="QQ177" s="23"/>
      <c r="QR177" s="23"/>
      <c r="QS177" s="23"/>
      <c r="QT177" s="23"/>
      <c r="QU177" s="23"/>
      <c r="QV177" s="23"/>
      <c r="QW177" s="23"/>
      <c r="QX177" s="23"/>
      <c r="QY177" s="23"/>
      <c r="QZ177" s="23"/>
      <c r="RA177" s="23"/>
      <c r="RB177" s="23"/>
      <c r="RC177" s="23"/>
      <c r="RD177" s="23"/>
      <c r="RE177" s="23"/>
      <c r="RF177" s="23"/>
      <c r="RG177" s="23"/>
      <c r="RH177" s="23"/>
      <c r="RI177" s="23"/>
      <c r="RJ177" s="23"/>
      <c r="RK177" s="23"/>
      <c r="RL177" s="23"/>
      <c r="RM177" s="23"/>
      <c r="RN177" s="23"/>
      <c r="RO177" s="23"/>
      <c r="RP177" s="23"/>
      <c r="RQ177" s="23"/>
      <c r="RR177" s="23"/>
      <c r="RS177" s="23"/>
      <c r="RT177" s="23"/>
      <c r="RU177" s="23"/>
      <c r="RV177" s="23"/>
      <c r="RW177" s="23"/>
      <c r="RX177" s="23"/>
      <c r="RY177" s="23"/>
      <c r="RZ177" s="23"/>
      <c r="SA177" s="23"/>
      <c r="SB177" s="23"/>
      <c r="SC177" s="23"/>
      <c r="SD177" s="23"/>
      <c r="SE177" s="23"/>
      <c r="SF177" s="23"/>
      <c r="SG177" s="23"/>
      <c r="SH177" s="23"/>
      <c r="SI177" s="23"/>
      <c r="SJ177" s="23"/>
      <c r="SK177" s="23"/>
      <c r="SL177" s="23"/>
      <c r="SM177" s="23"/>
      <c r="SN177" s="23"/>
      <c r="SO177" s="23"/>
      <c r="SP177" s="23"/>
      <c r="SQ177" s="23"/>
      <c r="SR177" s="23"/>
      <c r="SS177" s="23"/>
      <c r="ST177" s="23"/>
      <c r="SU177" s="23"/>
      <c r="SV177" s="23"/>
      <c r="SW177" s="23"/>
      <c r="SX177" s="23"/>
      <c r="SY177" s="23"/>
      <c r="SZ177" s="23"/>
      <c r="TA177" s="23"/>
      <c r="TB177" s="23"/>
      <c r="TC177" s="23"/>
      <c r="TD177" s="23"/>
      <c r="TE177" s="23"/>
      <c r="TF177" s="23"/>
      <c r="TG177" s="23"/>
      <c r="TH177" s="23"/>
      <c r="TI177" s="23"/>
      <c r="TJ177" s="23"/>
      <c r="TK177" s="23"/>
      <c r="TL177" s="23"/>
      <c r="TM177" s="23"/>
      <c r="TN177" s="23"/>
      <c r="TO177" s="23"/>
      <c r="TP177" s="23"/>
      <c r="TQ177" s="23"/>
      <c r="TR177" s="23"/>
    </row>
    <row r="178" spans="1:538" s="20" customFormat="1" ht="60" x14ac:dyDescent="0.25">
      <c r="A178" s="40" t="s">
        <v>367</v>
      </c>
      <c r="B178" s="41">
        <v>3111</v>
      </c>
      <c r="C178" s="41">
        <v>1040</v>
      </c>
      <c r="D178" s="19" t="str">
        <f>'дод 3'!C93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78" s="62">
        <v>0</v>
      </c>
      <c r="F178" s="62"/>
      <c r="G178" s="62"/>
      <c r="H178" s="62"/>
      <c r="I178" s="62"/>
      <c r="J178" s="62"/>
      <c r="K178" s="163"/>
      <c r="L178" s="62">
        <f t="shared" ref="L178:L180" si="120">N178+Q178</f>
        <v>20000</v>
      </c>
      <c r="M178" s="62">
        <v>20000</v>
      </c>
      <c r="N178" s="62"/>
      <c r="O178" s="62"/>
      <c r="P178" s="62"/>
      <c r="Q178" s="62">
        <v>20000</v>
      </c>
      <c r="R178" s="62">
        <f t="shared" si="106"/>
        <v>19999</v>
      </c>
      <c r="S178" s="62">
        <v>19999</v>
      </c>
      <c r="T178" s="62"/>
      <c r="U178" s="62"/>
      <c r="V178" s="62"/>
      <c r="W178" s="62">
        <v>19999</v>
      </c>
      <c r="X178" s="163">
        <f t="shared" si="107"/>
        <v>99.995000000000005</v>
      </c>
      <c r="Y178" s="59">
        <f t="shared" si="105"/>
        <v>19999</v>
      </c>
      <c r="Z178" s="21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  <c r="IW178" s="23"/>
      <c r="IX178" s="23"/>
      <c r="IY178" s="23"/>
      <c r="IZ178" s="23"/>
      <c r="JA178" s="23"/>
      <c r="JB178" s="23"/>
      <c r="JC178" s="23"/>
      <c r="JD178" s="23"/>
      <c r="JE178" s="23"/>
      <c r="JF178" s="23"/>
      <c r="JG178" s="23"/>
      <c r="JH178" s="23"/>
      <c r="JI178" s="23"/>
      <c r="JJ178" s="23"/>
      <c r="JK178" s="23"/>
      <c r="JL178" s="23"/>
      <c r="JM178" s="23"/>
      <c r="JN178" s="23"/>
      <c r="JO178" s="23"/>
      <c r="JP178" s="23"/>
      <c r="JQ178" s="23"/>
      <c r="JR178" s="23"/>
      <c r="JS178" s="23"/>
      <c r="JT178" s="23"/>
      <c r="JU178" s="23"/>
      <c r="JV178" s="23"/>
      <c r="JW178" s="23"/>
      <c r="JX178" s="23"/>
      <c r="JY178" s="23"/>
      <c r="JZ178" s="23"/>
      <c r="KA178" s="23"/>
      <c r="KB178" s="23"/>
      <c r="KC178" s="23"/>
      <c r="KD178" s="23"/>
      <c r="KE178" s="23"/>
      <c r="KF178" s="23"/>
      <c r="KG178" s="23"/>
      <c r="KH178" s="23"/>
      <c r="KI178" s="23"/>
      <c r="KJ178" s="23"/>
      <c r="KK178" s="23"/>
      <c r="KL178" s="23"/>
      <c r="KM178" s="23"/>
      <c r="KN178" s="23"/>
      <c r="KO178" s="23"/>
      <c r="KP178" s="23"/>
      <c r="KQ178" s="23"/>
      <c r="KR178" s="23"/>
      <c r="KS178" s="23"/>
      <c r="KT178" s="23"/>
      <c r="KU178" s="23"/>
      <c r="KV178" s="23"/>
      <c r="KW178" s="23"/>
      <c r="KX178" s="23"/>
      <c r="KY178" s="23"/>
      <c r="KZ178" s="23"/>
      <c r="LA178" s="23"/>
      <c r="LB178" s="23"/>
      <c r="LC178" s="23"/>
      <c r="LD178" s="23"/>
      <c r="LE178" s="23"/>
      <c r="LF178" s="23"/>
      <c r="LG178" s="23"/>
      <c r="LH178" s="23"/>
      <c r="LI178" s="23"/>
      <c r="LJ178" s="23"/>
      <c r="LK178" s="23"/>
      <c r="LL178" s="23"/>
      <c r="LM178" s="23"/>
      <c r="LN178" s="23"/>
      <c r="LO178" s="23"/>
      <c r="LP178" s="23"/>
      <c r="LQ178" s="23"/>
      <c r="LR178" s="23"/>
      <c r="LS178" s="23"/>
      <c r="LT178" s="23"/>
      <c r="LU178" s="23"/>
      <c r="LV178" s="23"/>
      <c r="LW178" s="23"/>
      <c r="LX178" s="23"/>
      <c r="LY178" s="23"/>
      <c r="LZ178" s="23"/>
      <c r="MA178" s="23"/>
      <c r="MB178" s="23"/>
      <c r="MC178" s="23"/>
      <c r="MD178" s="23"/>
      <c r="ME178" s="23"/>
      <c r="MF178" s="23"/>
      <c r="MG178" s="23"/>
      <c r="MH178" s="23"/>
      <c r="MI178" s="23"/>
      <c r="MJ178" s="23"/>
      <c r="MK178" s="23"/>
      <c r="ML178" s="23"/>
      <c r="MM178" s="23"/>
      <c r="MN178" s="23"/>
      <c r="MO178" s="23"/>
      <c r="MP178" s="23"/>
      <c r="MQ178" s="23"/>
      <c r="MR178" s="23"/>
      <c r="MS178" s="23"/>
      <c r="MT178" s="23"/>
      <c r="MU178" s="23"/>
      <c r="MV178" s="23"/>
      <c r="MW178" s="23"/>
      <c r="MX178" s="23"/>
      <c r="MY178" s="23"/>
      <c r="MZ178" s="23"/>
      <c r="NA178" s="23"/>
      <c r="NB178" s="23"/>
      <c r="NC178" s="23"/>
      <c r="ND178" s="23"/>
      <c r="NE178" s="23"/>
      <c r="NF178" s="23"/>
      <c r="NG178" s="23"/>
      <c r="NH178" s="23"/>
      <c r="NI178" s="23"/>
      <c r="NJ178" s="23"/>
      <c r="NK178" s="23"/>
      <c r="NL178" s="23"/>
      <c r="NM178" s="23"/>
      <c r="NN178" s="23"/>
      <c r="NO178" s="23"/>
      <c r="NP178" s="23"/>
      <c r="NQ178" s="23"/>
      <c r="NR178" s="23"/>
      <c r="NS178" s="23"/>
      <c r="NT178" s="23"/>
      <c r="NU178" s="23"/>
      <c r="NV178" s="23"/>
      <c r="NW178" s="23"/>
      <c r="NX178" s="23"/>
      <c r="NY178" s="23"/>
      <c r="NZ178" s="23"/>
      <c r="OA178" s="23"/>
      <c r="OB178" s="23"/>
      <c r="OC178" s="23"/>
      <c r="OD178" s="23"/>
      <c r="OE178" s="23"/>
      <c r="OF178" s="23"/>
      <c r="OG178" s="23"/>
      <c r="OH178" s="23"/>
      <c r="OI178" s="23"/>
      <c r="OJ178" s="23"/>
      <c r="OK178" s="23"/>
      <c r="OL178" s="23"/>
      <c r="OM178" s="23"/>
      <c r="ON178" s="23"/>
      <c r="OO178" s="23"/>
      <c r="OP178" s="23"/>
      <c r="OQ178" s="23"/>
      <c r="OR178" s="23"/>
      <c r="OS178" s="23"/>
      <c r="OT178" s="23"/>
      <c r="OU178" s="23"/>
      <c r="OV178" s="23"/>
      <c r="OW178" s="23"/>
      <c r="OX178" s="23"/>
      <c r="OY178" s="23"/>
      <c r="OZ178" s="23"/>
      <c r="PA178" s="23"/>
      <c r="PB178" s="23"/>
      <c r="PC178" s="23"/>
      <c r="PD178" s="23"/>
      <c r="PE178" s="23"/>
      <c r="PF178" s="23"/>
      <c r="PG178" s="23"/>
      <c r="PH178" s="23"/>
      <c r="PI178" s="23"/>
      <c r="PJ178" s="23"/>
      <c r="PK178" s="23"/>
      <c r="PL178" s="23"/>
      <c r="PM178" s="23"/>
      <c r="PN178" s="23"/>
      <c r="PO178" s="23"/>
      <c r="PP178" s="23"/>
      <c r="PQ178" s="23"/>
      <c r="PR178" s="23"/>
      <c r="PS178" s="23"/>
      <c r="PT178" s="23"/>
      <c r="PU178" s="23"/>
      <c r="PV178" s="23"/>
      <c r="PW178" s="23"/>
      <c r="PX178" s="23"/>
      <c r="PY178" s="23"/>
      <c r="PZ178" s="23"/>
      <c r="QA178" s="23"/>
      <c r="QB178" s="23"/>
      <c r="QC178" s="23"/>
      <c r="QD178" s="23"/>
      <c r="QE178" s="23"/>
      <c r="QF178" s="23"/>
      <c r="QG178" s="23"/>
      <c r="QH178" s="23"/>
      <c r="QI178" s="23"/>
      <c r="QJ178" s="23"/>
      <c r="QK178" s="23"/>
      <c r="QL178" s="23"/>
      <c r="QM178" s="23"/>
      <c r="QN178" s="23"/>
      <c r="QO178" s="23"/>
      <c r="QP178" s="23"/>
      <c r="QQ178" s="23"/>
      <c r="QR178" s="23"/>
      <c r="QS178" s="23"/>
      <c r="QT178" s="23"/>
      <c r="QU178" s="23"/>
      <c r="QV178" s="23"/>
      <c r="QW178" s="23"/>
      <c r="QX178" s="23"/>
      <c r="QY178" s="23"/>
      <c r="QZ178" s="23"/>
      <c r="RA178" s="23"/>
      <c r="RB178" s="23"/>
      <c r="RC178" s="23"/>
      <c r="RD178" s="23"/>
      <c r="RE178" s="23"/>
      <c r="RF178" s="23"/>
      <c r="RG178" s="23"/>
      <c r="RH178" s="23"/>
      <c r="RI178" s="23"/>
      <c r="RJ178" s="23"/>
      <c r="RK178" s="23"/>
      <c r="RL178" s="23"/>
      <c r="RM178" s="23"/>
      <c r="RN178" s="23"/>
      <c r="RO178" s="23"/>
      <c r="RP178" s="23"/>
      <c r="RQ178" s="23"/>
      <c r="RR178" s="23"/>
      <c r="RS178" s="23"/>
      <c r="RT178" s="23"/>
      <c r="RU178" s="23"/>
      <c r="RV178" s="23"/>
      <c r="RW178" s="23"/>
      <c r="RX178" s="23"/>
      <c r="RY178" s="23"/>
      <c r="RZ178" s="23"/>
      <c r="SA178" s="23"/>
      <c r="SB178" s="23"/>
      <c r="SC178" s="23"/>
      <c r="SD178" s="23"/>
      <c r="SE178" s="23"/>
      <c r="SF178" s="23"/>
      <c r="SG178" s="23"/>
      <c r="SH178" s="23"/>
      <c r="SI178" s="23"/>
      <c r="SJ178" s="23"/>
      <c r="SK178" s="23"/>
      <c r="SL178" s="23"/>
      <c r="SM178" s="23"/>
      <c r="SN178" s="23"/>
      <c r="SO178" s="23"/>
      <c r="SP178" s="23"/>
      <c r="SQ178" s="23"/>
      <c r="SR178" s="23"/>
      <c r="SS178" s="23"/>
      <c r="ST178" s="23"/>
      <c r="SU178" s="23"/>
      <c r="SV178" s="23"/>
      <c r="SW178" s="23"/>
      <c r="SX178" s="23"/>
      <c r="SY178" s="23"/>
      <c r="SZ178" s="23"/>
      <c r="TA178" s="23"/>
      <c r="TB178" s="23"/>
      <c r="TC178" s="23"/>
      <c r="TD178" s="23"/>
      <c r="TE178" s="23"/>
      <c r="TF178" s="23"/>
      <c r="TG178" s="23"/>
      <c r="TH178" s="23"/>
      <c r="TI178" s="23"/>
      <c r="TJ178" s="23"/>
      <c r="TK178" s="23"/>
      <c r="TL178" s="23"/>
      <c r="TM178" s="23"/>
      <c r="TN178" s="23"/>
      <c r="TO178" s="23"/>
      <c r="TP178" s="23"/>
      <c r="TQ178" s="23"/>
      <c r="TR178" s="23"/>
    </row>
    <row r="179" spans="1:538" s="20" customFormat="1" ht="33" customHeight="1" x14ac:dyDescent="0.25">
      <c r="A179" s="40" t="s">
        <v>208</v>
      </c>
      <c r="B179" s="41" t="str">
        <f>'дод 3'!A94</f>
        <v>3112</v>
      </c>
      <c r="C179" s="41" t="str">
        <f>'дод 3'!B94</f>
        <v>1040</v>
      </c>
      <c r="D179" s="21" t="str">
        <f>'дод 3'!C94</f>
        <v>Заходи державної політики з питань дітей та їх соціального захисту</v>
      </c>
      <c r="E179" s="62">
        <v>68615</v>
      </c>
      <c r="F179" s="62"/>
      <c r="G179" s="62"/>
      <c r="H179" s="62">
        <v>68230.69</v>
      </c>
      <c r="I179" s="62"/>
      <c r="J179" s="62"/>
      <c r="K179" s="163">
        <f t="shared" si="104"/>
        <v>99.439903811120018</v>
      </c>
      <c r="L179" s="62">
        <f t="shared" si="120"/>
        <v>0</v>
      </c>
      <c r="M179" s="62"/>
      <c r="N179" s="62"/>
      <c r="O179" s="62"/>
      <c r="P179" s="62"/>
      <c r="Q179" s="62"/>
      <c r="R179" s="62">
        <f t="shared" si="106"/>
        <v>0</v>
      </c>
      <c r="S179" s="62"/>
      <c r="T179" s="62"/>
      <c r="U179" s="62"/>
      <c r="V179" s="62"/>
      <c r="W179" s="62"/>
      <c r="X179" s="163"/>
      <c r="Y179" s="59">
        <f t="shared" si="105"/>
        <v>68230.69</v>
      </c>
      <c r="Z179" s="213">
        <v>18</v>
      </c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  <c r="IW179" s="23"/>
      <c r="IX179" s="23"/>
      <c r="IY179" s="23"/>
      <c r="IZ179" s="23"/>
      <c r="JA179" s="23"/>
      <c r="JB179" s="23"/>
      <c r="JC179" s="23"/>
      <c r="JD179" s="23"/>
      <c r="JE179" s="23"/>
      <c r="JF179" s="23"/>
      <c r="JG179" s="23"/>
      <c r="JH179" s="23"/>
      <c r="JI179" s="23"/>
      <c r="JJ179" s="23"/>
      <c r="JK179" s="23"/>
      <c r="JL179" s="23"/>
      <c r="JM179" s="23"/>
      <c r="JN179" s="23"/>
      <c r="JO179" s="23"/>
      <c r="JP179" s="23"/>
      <c r="JQ179" s="23"/>
      <c r="JR179" s="23"/>
      <c r="JS179" s="23"/>
      <c r="JT179" s="23"/>
      <c r="JU179" s="23"/>
      <c r="JV179" s="23"/>
      <c r="JW179" s="23"/>
      <c r="JX179" s="23"/>
      <c r="JY179" s="23"/>
      <c r="JZ179" s="23"/>
      <c r="KA179" s="23"/>
      <c r="KB179" s="23"/>
      <c r="KC179" s="23"/>
      <c r="KD179" s="23"/>
      <c r="KE179" s="23"/>
      <c r="KF179" s="23"/>
      <c r="KG179" s="23"/>
      <c r="KH179" s="23"/>
      <c r="KI179" s="23"/>
      <c r="KJ179" s="23"/>
      <c r="KK179" s="23"/>
      <c r="KL179" s="23"/>
      <c r="KM179" s="23"/>
      <c r="KN179" s="23"/>
      <c r="KO179" s="23"/>
      <c r="KP179" s="23"/>
      <c r="KQ179" s="23"/>
      <c r="KR179" s="23"/>
      <c r="KS179" s="23"/>
      <c r="KT179" s="23"/>
      <c r="KU179" s="23"/>
      <c r="KV179" s="23"/>
      <c r="KW179" s="23"/>
      <c r="KX179" s="23"/>
      <c r="KY179" s="23"/>
      <c r="KZ179" s="23"/>
      <c r="LA179" s="23"/>
      <c r="LB179" s="23"/>
      <c r="LC179" s="23"/>
      <c r="LD179" s="23"/>
      <c r="LE179" s="23"/>
      <c r="LF179" s="23"/>
      <c r="LG179" s="23"/>
      <c r="LH179" s="23"/>
      <c r="LI179" s="23"/>
      <c r="LJ179" s="23"/>
      <c r="LK179" s="23"/>
      <c r="LL179" s="23"/>
      <c r="LM179" s="23"/>
      <c r="LN179" s="23"/>
      <c r="LO179" s="23"/>
      <c r="LP179" s="23"/>
      <c r="LQ179" s="23"/>
      <c r="LR179" s="23"/>
      <c r="LS179" s="23"/>
      <c r="LT179" s="23"/>
      <c r="LU179" s="23"/>
      <c r="LV179" s="23"/>
      <c r="LW179" s="23"/>
      <c r="LX179" s="23"/>
      <c r="LY179" s="23"/>
      <c r="LZ179" s="23"/>
      <c r="MA179" s="23"/>
      <c r="MB179" s="23"/>
      <c r="MC179" s="23"/>
      <c r="MD179" s="23"/>
      <c r="ME179" s="23"/>
      <c r="MF179" s="23"/>
      <c r="MG179" s="23"/>
      <c r="MH179" s="23"/>
      <c r="MI179" s="23"/>
      <c r="MJ179" s="23"/>
      <c r="MK179" s="23"/>
      <c r="ML179" s="23"/>
      <c r="MM179" s="23"/>
      <c r="MN179" s="23"/>
      <c r="MO179" s="23"/>
      <c r="MP179" s="23"/>
      <c r="MQ179" s="23"/>
      <c r="MR179" s="23"/>
      <c r="MS179" s="23"/>
      <c r="MT179" s="23"/>
      <c r="MU179" s="23"/>
      <c r="MV179" s="23"/>
      <c r="MW179" s="23"/>
      <c r="MX179" s="23"/>
      <c r="MY179" s="23"/>
      <c r="MZ179" s="23"/>
      <c r="NA179" s="23"/>
      <c r="NB179" s="23"/>
      <c r="NC179" s="23"/>
      <c r="ND179" s="23"/>
      <c r="NE179" s="23"/>
      <c r="NF179" s="23"/>
      <c r="NG179" s="23"/>
      <c r="NH179" s="23"/>
      <c r="NI179" s="23"/>
      <c r="NJ179" s="23"/>
      <c r="NK179" s="23"/>
      <c r="NL179" s="23"/>
      <c r="NM179" s="23"/>
      <c r="NN179" s="23"/>
      <c r="NO179" s="23"/>
      <c r="NP179" s="23"/>
      <c r="NQ179" s="23"/>
      <c r="NR179" s="23"/>
      <c r="NS179" s="23"/>
      <c r="NT179" s="23"/>
      <c r="NU179" s="23"/>
      <c r="NV179" s="23"/>
      <c r="NW179" s="23"/>
      <c r="NX179" s="23"/>
      <c r="NY179" s="23"/>
      <c r="NZ179" s="23"/>
      <c r="OA179" s="23"/>
      <c r="OB179" s="23"/>
      <c r="OC179" s="23"/>
      <c r="OD179" s="23"/>
      <c r="OE179" s="23"/>
      <c r="OF179" s="23"/>
      <c r="OG179" s="23"/>
      <c r="OH179" s="23"/>
      <c r="OI179" s="23"/>
      <c r="OJ179" s="23"/>
      <c r="OK179" s="23"/>
      <c r="OL179" s="23"/>
      <c r="OM179" s="23"/>
      <c r="ON179" s="23"/>
      <c r="OO179" s="23"/>
      <c r="OP179" s="23"/>
      <c r="OQ179" s="23"/>
      <c r="OR179" s="23"/>
      <c r="OS179" s="23"/>
      <c r="OT179" s="23"/>
      <c r="OU179" s="23"/>
      <c r="OV179" s="23"/>
      <c r="OW179" s="23"/>
      <c r="OX179" s="23"/>
      <c r="OY179" s="23"/>
      <c r="OZ179" s="23"/>
      <c r="PA179" s="23"/>
      <c r="PB179" s="23"/>
      <c r="PC179" s="23"/>
      <c r="PD179" s="23"/>
      <c r="PE179" s="23"/>
      <c r="PF179" s="23"/>
      <c r="PG179" s="23"/>
      <c r="PH179" s="23"/>
      <c r="PI179" s="23"/>
      <c r="PJ179" s="23"/>
      <c r="PK179" s="23"/>
      <c r="PL179" s="23"/>
      <c r="PM179" s="23"/>
      <c r="PN179" s="23"/>
      <c r="PO179" s="23"/>
      <c r="PP179" s="23"/>
      <c r="PQ179" s="23"/>
      <c r="PR179" s="23"/>
      <c r="PS179" s="23"/>
      <c r="PT179" s="23"/>
      <c r="PU179" s="23"/>
      <c r="PV179" s="23"/>
      <c r="PW179" s="23"/>
      <c r="PX179" s="23"/>
      <c r="PY179" s="23"/>
      <c r="PZ179" s="23"/>
      <c r="QA179" s="23"/>
      <c r="QB179" s="23"/>
      <c r="QC179" s="23"/>
      <c r="QD179" s="23"/>
      <c r="QE179" s="23"/>
      <c r="QF179" s="23"/>
      <c r="QG179" s="23"/>
      <c r="QH179" s="23"/>
      <c r="QI179" s="23"/>
      <c r="QJ179" s="23"/>
      <c r="QK179" s="23"/>
      <c r="QL179" s="23"/>
      <c r="QM179" s="23"/>
      <c r="QN179" s="23"/>
      <c r="QO179" s="23"/>
      <c r="QP179" s="23"/>
      <c r="QQ179" s="23"/>
      <c r="QR179" s="23"/>
      <c r="QS179" s="23"/>
      <c r="QT179" s="23"/>
      <c r="QU179" s="23"/>
      <c r="QV179" s="23"/>
      <c r="QW179" s="23"/>
      <c r="QX179" s="23"/>
      <c r="QY179" s="23"/>
      <c r="QZ179" s="23"/>
      <c r="RA179" s="23"/>
      <c r="RB179" s="23"/>
      <c r="RC179" s="23"/>
      <c r="RD179" s="23"/>
      <c r="RE179" s="23"/>
      <c r="RF179" s="23"/>
      <c r="RG179" s="23"/>
      <c r="RH179" s="23"/>
      <c r="RI179" s="23"/>
      <c r="RJ179" s="23"/>
      <c r="RK179" s="23"/>
      <c r="RL179" s="23"/>
      <c r="RM179" s="23"/>
      <c r="RN179" s="23"/>
      <c r="RO179" s="23"/>
      <c r="RP179" s="23"/>
      <c r="RQ179" s="23"/>
      <c r="RR179" s="23"/>
      <c r="RS179" s="23"/>
      <c r="RT179" s="23"/>
      <c r="RU179" s="23"/>
      <c r="RV179" s="23"/>
      <c r="RW179" s="23"/>
      <c r="RX179" s="23"/>
      <c r="RY179" s="23"/>
      <c r="RZ179" s="23"/>
      <c r="SA179" s="23"/>
      <c r="SB179" s="23"/>
      <c r="SC179" s="23"/>
      <c r="SD179" s="23"/>
      <c r="SE179" s="23"/>
      <c r="SF179" s="23"/>
      <c r="SG179" s="23"/>
      <c r="SH179" s="23"/>
      <c r="SI179" s="23"/>
      <c r="SJ179" s="23"/>
      <c r="SK179" s="23"/>
      <c r="SL179" s="23"/>
      <c r="SM179" s="23"/>
      <c r="SN179" s="23"/>
      <c r="SO179" s="23"/>
      <c r="SP179" s="23"/>
      <c r="SQ179" s="23"/>
      <c r="SR179" s="23"/>
      <c r="SS179" s="23"/>
      <c r="ST179" s="23"/>
      <c r="SU179" s="23"/>
      <c r="SV179" s="23"/>
      <c r="SW179" s="23"/>
      <c r="SX179" s="23"/>
      <c r="SY179" s="23"/>
      <c r="SZ179" s="23"/>
      <c r="TA179" s="23"/>
      <c r="TB179" s="23"/>
      <c r="TC179" s="23"/>
      <c r="TD179" s="23"/>
      <c r="TE179" s="23"/>
      <c r="TF179" s="23"/>
      <c r="TG179" s="23"/>
      <c r="TH179" s="23"/>
      <c r="TI179" s="23"/>
      <c r="TJ179" s="23"/>
      <c r="TK179" s="23"/>
      <c r="TL179" s="23"/>
      <c r="TM179" s="23"/>
      <c r="TN179" s="23"/>
      <c r="TO179" s="23"/>
      <c r="TP179" s="23"/>
      <c r="TQ179" s="23"/>
      <c r="TR179" s="23"/>
    </row>
    <row r="180" spans="1:538" s="20" customFormat="1" ht="90" x14ac:dyDescent="0.25">
      <c r="A180" s="40" t="s">
        <v>513</v>
      </c>
      <c r="B180" s="41">
        <v>6083</v>
      </c>
      <c r="C180" s="40" t="s">
        <v>74</v>
      </c>
      <c r="D180" s="147" t="s">
        <v>514</v>
      </c>
      <c r="E180" s="62">
        <v>0</v>
      </c>
      <c r="F180" s="62"/>
      <c r="G180" s="62"/>
      <c r="H180" s="62"/>
      <c r="I180" s="62"/>
      <c r="J180" s="62"/>
      <c r="K180" s="163"/>
      <c r="L180" s="62">
        <f t="shared" si="120"/>
        <v>3336885</v>
      </c>
      <c r="M180" s="62">
        <v>3336885</v>
      </c>
      <c r="N180" s="62"/>
      <c r="O180" s="62"/>
      <c r="P180" s="62"/>
      <c r="Q180" s="62">
        <v>3336885</v>
      </c>
      <c r="R180" s="62">
        <f t="shared" si="106"/>
        <v>3336885</v>
      </c>
      <c r="S180" s="62">
        <v>3336885</v>
      </c>
      <c r="T180" s="62"/>
      <c r="U180" s="62"/>
      <c r="V180" s="62"/>
      <c r="W180" s="62">
        <v>3336885</v>
      </c>
      <c r="X180" s="163">
        <f t="shared" si="107"/>
        <v>100</v>
      </c>
      <c r="Y180" s="59">
        <f t="shared" si="105"/>
        <v>3336885</v>
      </c>
      <c r="Z180" s="21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  <c r="OX180" s="23"/>
      <c r="OY180" s="23"/>
      <c r="OZ180" s="23"/>
      <c r="PA180" s="23"/>
      <c r="PB180" s="23"/>
      <c r="PC180" s="23"/>
      <c r="PD180" s="23"/>
      <c r="PE180" s="23"/>
      <c r="PF180" s="23"/>
      <c r="PG180" s="23"/>
      <c r="PH180" s="23"/>
      <c r="PI180" s="23"/>
      <c r="PJ180" s="23"/>
      <c r="PK180" s="23"/>
      <c r="PL180" s="23"/>
      <c r="PM180" s="23"/>
      <c r="PN180" s="23"/>
      <c r="PO180" s="23"/>
      <c r="PP180" s="23"/>
      <c r="PQ180" s="23"/>
      <c r="PR180" s="23"/>
      <c r="PS180" s="23"/>
      <c r="PT180" s="23"/>
      <c r="PU180" s="23"/>
      <c r="PV180" s="23"/>
      <c r="PW180" s="23"/>
      <c r="PX180" s="23"/>
      <c r="PY180" s="23"/>
      <c r="PZ180" s="23"/>
      <c r="QA180" s="23"/>
      <c r="QB180" s="23"/>
      <c r="QC180" s="23"/>
      <c r="QD180" s="23"/>
      <c r="QE180" s="23"/>
      <c r="QF180" s="23"/>
      <c r="QG180" s="23"/>
      <c r="QH180" s="23"/>
      <c r="QI180" s="23"/>
      <c r="QJ180" s="23"/>
      <c r="QK180" s="23"/>
      <c r="QL180" s="23"/>
      <c r="QM180" s="23"/>
      <c r="QN180" s="23"/>
      <c r="QO180" s="23"/>
      <c r="QP180" s="23"/>
      <c r="QQ180" s="23"/>
      <c r="QR180" s="23"/>
      <c r="QS180" s="23"/>
      <c r="QT180" s="23"/>
      <c r="QU180" s="23"/>
      <c r="QV180" s="23"/>
      <c r="QW180" s="23"/>
      <c r="QX180" s="23"/>
      <c r="QY180" s="23"/>
      <c r="QZ180" s="23"/>
      <c r="RA180" s="23"/>
      <c r="RB180" s="23"/>
      <c r="RC180" s="23"/>
      <c r="RD180" s="23"/>
      <c r="RE180" s="23"/>
      <c r="RF180" s="23"/>
      <c r="RG180" s="23"/>
      <c r="RH180" s="23"/>
      <c r="RI180" s="23"/>
      <c r="RJ180" s="23"/>
      <c r="RK180" s="23"/>
      <c r="RL180" s="23"/>
      <c r="RM180" s="23"/>
      <c r="RN180" s="23"/>
      <c r="RO180" s="23"/>
      <c r="RP180" s="23"/>
      <c r="RQ180" s="23"/>
      <c r="RR180" s="23"/>
      <c r="RS180" s="23"/>
      <c r="RT180" s="23"/>
      <c r="RU180" s="23"/>
      <c r="RV180" s="23"/>
      <c r="RW180" s="23"/>
      <c r="RX180" s="23"/>
      <c r="RY180" s="23"/>
      <c r="RZ180" s="23"/>
      <c r="SA180" s="23"/>
      <c r="SB180" s="23"/>
      <c r="SC180" s="23"/>
      <c r="SD180" s="23"/>
      <c r="SE180" s="23"/>
      <c r="SF180" s="23"/>
      <c r="SG180" s="23"/>
      <c r="SH180" s="23"/>
      <c r="SI180" s="23"/>
      <c r="SJ180" s="23"/>
      <c r="SK180" s="23"/>
      <c r="SL180" s="23"/>
      <c r="SM180" s="23"/>
      <c r="SN180" s="23"/>
      <c r="SO180" s="23"/>
      <c r="SP180" s="23"/>
      <c r="SQ180" s="23"/>
      <c r="SR180" s="23"/>
      <c r="SS180" s="23"/>
      <c r="ST180" s="23"/>
      <c r="SU180" s="23"/>
      <c r="SV180" s="23"/>
      <c r="SW180" s="23"/>
      <c r="SX180" s="23"/>
      <c r="SY180" s="23"/>
      <c r="SZ180" s="23"/>
      <c r="TA180" s="23"/>
      <c r="TB180" s="23"/>
      <c r="TC180" s="23"/>
      <c r="TD180" s="23"/>
      <c r="TE180" s="23"/>
      <c r="TF180" s="23"/>
      <c r="TG180" s="23"/>
      <c r="TH180" s="23"/>
      <c r="TI180" s="23"/>
      <c r="TJ180" s="23"/>
      <c r="TK180" s="23"/>
      <c r="TL180" s="23"/>
      <c r="TM180" s="23"/>
      <c r="TN180" s="23"/>
      <c r="TO180" s="23"/>
      <c r="TP180" s="23"/>
      <c r="TQ180" s="23"/>
      <c r="TR180" s="23"/>
    </row>
    <row r="181" spans="1:538" s="24" customFormat="1" ht="105" customHeight="1" x14ac:dyDescent="0.25">
      <c r="A181" s="123"/>
      <c r="B181" s="124"/>
      <c r="C181" s="123"/>
      <c r="D181" s="151" t="s">
        <v>522</v>
      </c>
      <c r="E181" s="122">
        <v>0</v>
      </c>
      <c r="F181" s="122"/>
      <c r="G181" s="122"/>
      <c r="H181" s="122"/>
      <c r="I181" s="122"/>
      <c r="J181" s="122"/>
      <c r="K181" s="164"/>
      <c r="L181" s="122">
        <f>N181+Q181</f>
        <v>2652000</v>
      </c>
      <c r="M181" s="122">
        <v>2652000</v>
      </c>
      <c r="N181" s="122"/>
      <c r="O181" s="122"/>
      <c r="P181" s="122"/>
      <c r="Q181" s="122">
        <v>2652000</v>
      </c>
      <c r="R181" s="122">
        <f t="shared" si="106"/>
        <v>2652000</v>
      </c>
      <c r="S181" s="122">
        <v>2652000</v>
      </c>
      <c r="T181" s="122"/>
      <c r="U181" s="122"/>
      <c r="V181" s="122"/>
      <c r="W181" s="122">
        <v>2652000</v>
      </c>
      <c r="X181" s="164">
        <f t="shared" si="107"/>
        <v>100</v>
      </c>
      <c r="Y181" s="61">
        <f t="shared" si="105"/>
        <v>2652000</v>
      </c>
      <c r="Z181" s="21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  <c r="IU181" s="33"/>
      <c r="IV181" s="33"/>
      <c r="IW181" s="33"/>
      <c r="IX181" s="33"/>
      <c r="IY181" s="33"/>
      <c r="IZ181" s="33"/>
      <c r="JA181" s="33"/>
      <c r="JB181" s="33"/>
      <c r="JC181" s="33"/>
      <c r="JD181" s="33"/>
      <c r="JE181" s="33"/>
      <c r="JF181" s="33"/>
      <c r="JG181" s="33"/>
      <c r="JH181" s="33"/>
      <c r="JI181" s="33"/>
      <c r="JJ181" s="33"/>
      <c r="JK181" s="33"/>
      <c r="JL181" s="33"/>
      <c r="JM181" s="33"/>
      <c r="JN181" s="33"/>
      <c r="JO181" s="33"/>
      <c r="JP181" s="33"/>
      <c r="JQ181" s="33"/>
      <c r="JR181" s="33"/>
      <c r="JS181" s="33"/>
      <c r="JT181" s="33"/>
      <c r="JU181" s="33"/>
      <c r="JV181" s="33"/>
      <c r="JW181" s="33"/>
      <c r="JX181" s="33"/>
      <c r="JY181" s="33"/>
      <c r="JZ181" s="33"/>
      <c r="KA181" s="33"/>
      <c r="KB181" s="33"/>
      <c r="KC181" s="33"/>
      <c r="KD181" s="33"/>
      <c r="KE181" s="33"/>
      <c r="KF181" s="33"/>
      <c r="KG181" s="33"/>
      <c r="KH181" s="33"/>
      <c r="KI181" s="33"/>
      <c r="KJ181" s="33"/>
      <c r="KK181" s="33"/>
      <c r="KL181" s="33"/>
      <c r="KM181" s="33"/>
      <c r="KN181" s="33"/>
      <c r="KO181" s="33"/>
      <c r="KP181" s="33"/>
      <c r="KQ181" s="33"/>
      <c r="KR181" s="33"/>
      <c r="KS181" s="33"/>
      <c r="KT181" s="33"/>
      <c r="KU181" s="33"/>
      <c r="KV181" s="33"/>
      <c r="KW181" s="33"/>
      <c r="KX181" s="33"/>
      <c r="KY181" s="33"/>
      <c r="KZ181" s="33"/>
      <c r="LA181" s="33"/>
      <c r="LB181" s="33"/>
      <c r="LC181" s="33"/>
      <c r="LD181" s="33"/>
      <c r="LE181" s="33"/>
      <c r="LF181" s="33"/>
      <c r="LG181" s="33"/>
      <c r="LH181" s="33"/>
      <c r="LI181" s="33"/>
      <c r="LJ181" s="33"/>
      <c r="LK181" s="33"/>
      <c r="LL181" s="33"/>
      <c r="LM181" s="33"/>
      <c r="LN181" s="33"/>
      <c r="LO181" s="33"/>
      <c r="LP181" s="33"/>
      <c r="LQ181" s="33"/>
      <c r="LR181" s="33"/>
      <c r="LS181" s="33"/>
      <c r="LT181" s="33"/>
      <c r="LU181" s="33"/>
      <c r="LV181" s="33"/>
      <c r="LW181" s="33"/>
      <c r="LX181" s="33"/>
      <c r="LY181" s="33"/>
      <c r="LZ181" s="33"/>
      <c r="MA181" s="33"/>
      <c r="MB181" s="33"/>
      <c r="MC181" s="33"/>
      <c r="MD181" s="33"/>
      <c r="ME181" s="33"/>
      <c r="MF181" s="33"/>
      <c r="MG181" s="33"/>
      <c r="MH181" s="33"/>
      <c r="MI181" s="33"/>
      <c r="MJ181" s="33"/>
      <c r="MK181" s="33"/>
      <c r="ML181" s="33"/>
      <c r="MM181" s="33"/>
      <c r="MN181" s="33"/>
      <c r="MO181" s="33"/>
      <c r="MP181" s="33"/>
      <c r="MQ181" s="33"/>
      <c r="MR181" s="33"/>
      <c r="MS181" s="33"/>
      <c r="MT181" s="33"/>
      <c r="MU181" s="33"/>
      <c r="MV181" s="33"/>
      <c r="MW181" s="33"/>
      <c r="MX181" s="33"/>
      <c r="MY181" s="33"/>
      <c r="MZ181" s="33"/>
      <c r="NA181" s="33"/>
      <c r="NB181" s="33"/>
      <c r="NC181" s="33"/>
      <c r="ND181" s="33"/>
      <c r="NE181" s="33"/>
      <c r="NF181" s="33"/>
      <c r="NG181" s="33"/>
      <c r="NH181" s="33"/>
      <c r="NI181" s="33"/>
      <c r="NJ181" s="33"/>
      <c r="NK181" s="33"/>
      <c r="NL181" s="33"/>
      <c r="NM181" s="33"/>
      <c r="NN181" s="33"/>
      <c r="NO181" s="33"/>
      <c r="NP181" s="33"/>
      <c r="NQ181" s="33"/>
      <c r="NR181" s="33"/>
      <c r="NS181" s="33"/>
      <c r="NT181" s="33"/>
      <c r="NU181" s="33"/>
      <c r="NV181" s="33"/>
      <c r="NW181" s="33"/>
      <c r="NX181" s="33"/>
      <c r="NY181" s="33"/>
      <c r="NZ181" s="33"/>
      <c r="OA181" s="33"/>
      <c r="OB181" s="33"/>
      <c r="OC181" s="33"/>
      <c r="OD181" s="33"/>
      <c r="OE181" s="33"/>
      <c r="OF181" s="33"/>
      <c r="OG181" s="33"/>
      <c r="OH181" s="33"/>
      <c r="OI181" s="33"/>
      <c r="OJ181" s="33"/>
      <c r="OK181" s="33"/>
      <c r="OL181" s="33"/>
      <c r="OM181" s="33"/>
      <c r="ON181" s="33"/>
      <c r="OO181" s="33"/>
      <c r="OP181" s="33"/>
      <c r="OQ181" s="33"/>
      <c r="OR181" s="33"/>
      <c r="OS181" s="33"/>
      <c r="OT181" s="33"/>
      <c r="OU181" s="33"/>
      <c r="OV181" s="33"/>
      <c r="OW181" s="33"/>
      <c r="OX181" s="33"/>
      <c r="OY181" s="33"/>
      <c r="OZ181" s="33"/>
      <c r="PA181" s="33"/>
      <c r="PB181" s="33"/>
      <c r="PC181" s="33"/>
      <c r="PD181" s="33"/>
      <c r="PE181" s="33"/>
      <c r="PF181" s="33"/>
      <c r="PG181" s="33"/>
      <c r="PH181" s="33"/>
      <c r="PI181" s="33"/>
      <c r="PJ181" s="33"/>
      <c r="PK181" s="33"/>
      <c r="PL181" s="33"/>
      <c r="PM181" s="33"/>
      <c r="PN181" s="33"/>
      <c r="PO181" s="33"/>
      <c r="PP181" s="33"/>
      <c r="PQ181" s="33"/>
      <c r="PR181" s="33"/>
      <c r="PS181" s="33"/>
      <c r="PT181" s="33"/>
      <c r="PU181" s="33"/>
      <c r="PV181" s="33"/>
      <c r="PW181" s="33"/>
      <c r="PX181" s="33"/>
      <c r="PY181" s="33"/>
      <c r="PZ181" s="33"/>
      <c r="QA181" s="33"/>
      <c r="QB181" s="33"/>
      <c r="QC181" s="33"/>
      <c r="QD181" s="33"/>
      <c r="QE181" s="33"/>
      <c r="QF181" s="33"/>
      <c r="QG181" s="33"/>
      <c r="QH181" s="33"/>
      <c r="QI181" s="33"/>
      <c r="QJ181" s="33"/>
      <c r="QK181" s="33"/>
      <c r="QL181" s="33"/>
      <c r="QM181" s="33"/>
      <c r="QN181" s="33"/>
      <c r="QO181" s="33"/>
      <c r="QP181" s="33"/>
      <c r="QQ181" s="33"/>
      <c r="QR181" s="33"/>
      <c r="QS181" s="33"/>
      <c r="QT181" s="33"/>
      <c r="QU181" s="33"/>
      <c r="QV181" s="33"/>
      <c r="QW181" s="33"/>
      <c r="QX181" s="33"/>
      <c r="QY181" s="33"/>
      <c r="QZ181" s="33"/>
      <c r="RA181" s="33"/>
      <c r="RB181" s="33"/>
      <c r="RC181" s="33"/>
      <c r="RD181" s="33"/>
      <c r="RE181" s="33"/>
      <c r="RF181" s="33"/>
      <c r="RG181" s="33"/>
      <c r="RH181" s="33"/>
      <c r="RI181" s="33"/>
      <c r="RJ181" s="33"/>
      <c r="RK181" s="33"/>
      <c r="RL181" s="33"/>
      <c r="RM181" s="33"/>
      <c r="RN181" s="33"/>
      <c r="RO181" s="33"/>
      <c r="RP181" s="33"/>
      <c r="RQ181" s="33"/>
      <c r="RR181" s="33"/>
      <c r="RS181" s="33"/>
      <c r="RT181" s="33"/>
      <c r="RU181" s="33"/>
      <c r="RV181" s="33"/>
      <c r="RW181" s="33"/>
      <c r="RX181" s="33"/>
      <c r="RY181" s="33"/>
      <c r="RZ181" s="33"/>
      <c r="SA181" s="33"/>
      <c r="SB181" s="33"/>
      <c r="SC181" s="33"/>
      <c r="SD181" s="33"/>
      <c r="SE181" s="33"/>
      <c r="SF181" s="33"/>
      <c r="SG181" s="33"/>
      <c r="SH181" s="33"/>
      <c r="SI181" s="33"/>
      <c r="SJ181" s="33"/>
      <c r="SK181" s="33"/>
      <c r="SL181" s="33"/>
      <c r="SM181" s="33"/>
      <c r="SN181" s="33"/>
      <c r="SO181" s="33"/>
      <c r="SP181" s="33"/>
      <c r="SQ181" s="33"/>
      <c r="SR181" s="33"/>
      <c r="SS181" s="33"/>
      <c r="ST181" s="33"/>
      <c r="SU181" s="33"/>
      <c r="SV181" s="33"/>
      <c r="SW181" s="33"/>
      <c r="SX181" s="33"/>
      <c r="SY181" s="33"/>
      <c r="SZ181" s="33"/>
      <c r="TA181" s="33"/>
      <c r="TB181" s="33"/>
      <c r="TC181" s="33"/>
      <c r="TD181" s="33"/>
      <c r="TE181" s="33"/>
      <c r="TF181" s="33"/>
      <c r="TG181" s="33"/>
      <c r="TH181" s="33"/>
      <c r="TI181" s="33"/>
      <c r="TJ181" s="33"/>
      <c r="TK181" s="33"/>
      <c r="TL181" s="33"/>
      <c r="TM181" s="33"/>
      <c r="TN181" s="33"/>
      <c r="TO181" s="33"/>
      <c r="TP181" s="33"/>
      <c r="TQ181" s="33"/>
      <c r="TR181" s="33"/>
    </row>
    <row r="182" spans="1:538" s="28" customFormat="1" ht="22.5" customHeight="1" x14ac:dyDescent="0.2">
      <c r="A182" s="157" t="s">
        <v>29</v>
      </c>
      <c r="B182" s="65"/>
      <c r="C182" s="65"/>
      <c r="D182" s="27" t="s">
        <v>369</v>
      </c>
      <c r="E182" s="59">
        <f>E183</f>
        <v>65107115</v>
      </c>
      <c r="F182" s="59">
        <f t="shared" ref="F182:L182" si="121">F183</f>
        <v>47788000</v>
      </c>
      <c r="G182" s="59">
        <f t="shared" si="121"/>
        <v>1988270</v>
      </c>
      <c r="H182" s="59">
        <f t="shared" si="121"/>
        <v>62259248.479999997</v>
      </c>
      <c r="I182" s="59">
        <f t="shared" si="121"/>
        <v>47260793.380000003</v>
      </c>
      <c r="J182" s="59">
        <f t="shared" si="121"/>
        <v>1744657.28</v>
      </c>
      <c r="K182" s="160">
        <f t="shared" si="104"/>
        <v>95.625875113649244</v>
      </c>
      <c r="L182" s="59">
        <f t="shared" si="121"/>
        <v>4035983.49</v>
      </c>
      <c r="M182" s="59">
        <f t="shared" ref="M182" si="122">M183</f>
        <v>1217343.49</v>
      </c>
      <c r="N182" s="59">
        <f t="shared" ref="N182" si="123">N183</f>
        <v>2813920</v>
      </c>
      <c r="O182" s="59">
        <f t="shared" ref="O182" si="124">O183</f>
        <v>2279416</v>
      </c>
      <c r="P182" s="59">
        <f t="shared" ref="P182" si="125">P183</f>
        <v>3300</v>
      </c>
      <c r="Q182" s="59">
        <f t="shared" ref="Q182:W182" si="126">Q183</f>
        <v>1222063.49</v>
      </c>
      <c r="R182" s="59">
        <f t="shared" si="126"/>
        <v>4122822.04</v>
      </c>
      <c r="S182" s="59">
        <f t="shared" si="126"/>
        <v>1119840.69</v>
      </c>
      <c r="T182" s="59">
        <f t="shared" si="126"/>
        <v>2806427.63</v>
      </c>
      <c r="U182" s="59">
        <f t="shared" si="126"/>
        <v>2050472.55</v>
      </c>
      <c r="V182" s="59">
        <f t="shared" si="126"/>
        <v>0</v>
      </c>
      <c r="W182" s="59">
        <f t="shared" si="126"/>
        <v>1316394.4099999999</v>
      </c>
      <c r="X182" s="160">
        <f t="shared" si="107"/>
        <v>102.15160815734654</v>
      </c>
      <c r="Y182" s="59">
        <f t="shared" si="105"/>
        <v>66382070.519999996</v>
      </c>
      <c r="Z182" s="213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  <c r="FH182" s="35"/>
      <c r="FI182" s="35"/>
      <c r="FJ182" s="35"/>
      <c r="FK182" s="35"/>
      <c r="FL182" s="35"/>
      <c r="FM182" s="35"/>
      <c r="FN182" s="35"/>
      <c r="FO182" s="35"/>
      <c r="FP182" s="35"/>
      <c r="FQ182" s="35"/>
      <c r="FR182" s="35"/>
      <c r="FS182" s="35"/>
      <c r="FT182" s="35"/>
      <c r="FU182" s="35"/>
      <c r="FV182" s="35"/>
      <c r="FW182" s="35"/>
      <c r="FX182" s="35"/>
      <c r="FY182" s="35"/>
      <c r="FZ182" s="35"/>
      <c r="GA182" s="35"/>
      <c r="GB182" s="35"/>
      <c r="GC182" s="35"/>
      <c r="GD182" s="35"/>
      <c r="GE182" s="35"/>
      <c r="GF182" s="35"/>
      <c r="GG182" s="35"/>
      <c r="GH182" s="35"/>
      <c r="GI182" s="35"/>
      <c r="GJ182" s="35"/>
      <c r="GK182" s="35"/>
      <c r="GL182" s="35"/>
      <c r="GM182" s="35"/>
      <c r="GN182" s="35"/>
      <c r="GO182" s="35"/>
      <c r="GP182" s="35"/>
      <c r="GQ182" s="35"/>
      <c r="GR182" s="35"/>
      <c r="GS182" s="35"/>
      <c r="GT182" s="35"/>
      <c r="GU182" s="35"/>
      <c r="GV182" s="35"/>
      <c r="GW182" s="35"/>
      <c r="GX182" s="35"/>
      <c r="GY182" s="35"/>
      <c r="GZ182" s="35"/>
      <c r="HA182" s="35"/>
      <c r="HB182" s="35"/>
      <c r="HC182" s="35"/>
      <c r="HD182" s="35"/>
      <c r="HE182" s="35"/>
      <c r="HF182" s="35"/>
      <c r="HG182" s="35"/>
      <c r="HH182" s="35"/>
      <c r="HI182" s="35"/>
      <c r="HJ182" s="35"/>
      <c r="HK182" s="35"/>
      <c r="HL182" s="35"/>
      <c r="HM182" s="35"/>
      <c r="HN182" s="35"/>
      <c r="HO182" s="35"/>
      <c r="HP182" s="35"/>
      <c r="HQ182" s="35"/>
      <c r="HR182" s="35"/>
      <c r="HS182" s="35"/>
      <c r="HT182" s="35"/>
      <c r="HU182" s="35"/>
      <c r="HV182" s="35"/>
      <c r="HW182" s="35"/>
      <c r="HX182" s="35"/>
      <c r="HY182" s="35"/>
      <c r="HZ182" s="35"/>
      <c r="IA182" s="35"/>
      <c r="IB182" s="35"/>
      <c r="IC182" s="35"/>
      <c r="ID182" s="35"/>
      <c r="IE182" s="35"/>
      <c r="IF182" s="35"/>
      <c r="IG182" s="35"/>
      <c r="IH182" s="35"/>
      <c r="II182" s="35"/>
      <c r="IJ182" s="35"/>
      <c r="IK182" s="35"/>
      <c r="IL182" s="35"/>
      <c r="IM182" s="35"/>
      <c r="IN182" s="35"/>
      <c r="IO182" s="35"/>
      <c r="IP182" s="35"/>
      <c r="IQ182" s="35"/>
      <c r="IR182" s="35"/>
      <c r="IS182" s="35"/>
      <c r="IT182" s="35"/>
      <c r="IU182" s="35"/>
      <c r="IV182" s="35"/>
      <c r="IW182" s="35"/>
      <c r="IX182" s="35"/>
      <c r="IY182" s="35"/>
      <c r="IZ182" s="35"/>
      <c r="JA182" s="35"/>
      <c r="JB182" s="35"/>
      <c r="JC182" s="35"/>
      <c r="JD182" s="35"/>
      <c r="JE182" s="35"/>
      <c r="JF182" s="35"/>
      <c r="JG182" s="35"/>
      <c r="JH182" s="35"/>
      <c r="JI182" s="35"/>
      <c r="JJ182" s="35"/>
      <c r="JK182" s="35"/>
      <c r="JL182" s="35"/>
      <c r="JM182" s="35"/>
      <c r="JN182" s="35"/>
      <c r="JO182" s="35"/>
      <c r="JP182" s="35"/>
      <c r="JQ182" s="35"/>
      <c r="JR182" s="35"/>
      <c r="JS182" s="35"/>
      <c r="JT182" s="35"/>
      <c r="JU182" s="35"/>
      <c r="JV182" s="35"/>
      <c r="JW182" s="35"/>
      <c r="JX182" s="35"/>
      <c r="JY182" s="35"/>
      <c r="JZ182" s="35"/>
      <c r="KA182" s="35"/>
      <c r="KB182" s="35"/>
      <c r="KC182" s="35"/>
      <c r="KD182" s="35"/>
      <c r="KE182" s="35"/>
      <c r="KF182" s="35"/>
      <c r="KG182" s="35"/>
      <c r="KH182" s="35"/>
      <c r="KI182" s="35"/>
      <c r="KJ182" s="35"/>
      <c r="KK182" s="35"/>
      <c r="KL182" s="35"/>
      <c r="KM182" s="35"/>
      <c r="KN182" s="35"/>
      <c r="KO182" s="35"/>
      <c r="KP182" s="35"/>
      <c r="KQ182" s="35"/>
      <c r="KR182" s="35"/>
      <c r="KS182" s="35"/>
      <c r="KT182" s="35"/>
      <c r="KU182" s="35"/>
      <c r="KV182" s="35"/>
      <c r="KW182" s="35"/>
      <c r="KX182" s="35"/>
      <c r="KY182" s="35"/>
      <c r="KZ182" s="35"/>
      <c r="LA182" s="35"/>
      <c r="LB182" s="35"/>
      <c r="LC182" s="35"/>
      <c r="LD182" s="35"/>
      <c r="LE182" s="35"/>
      <c r="LF182" s="35"/>
      <c r="LG182" s="35"/>
      <c r="LH182" s="35"/>
      <c r="LI182" s="35"/>
      <c r="LJ182" s="35"/>
      <c r="LK182" s="35"/>
      <c r="LL182" s="35"/>
      <c r="LM182" s="35"/>
      <c r="LN182" s="35"/>
      <c r="LO182" s="35"/>
      <c r="LP182" s="35"/>
      <c r="LQ182" s="35"/>
      <c r="LR182" s="35"/>
      <c r="LS182" s="35"/>
      <c r="LT182" s="35"/>
      <c r="LU182" s="35"/>
      <c r="LV182" s="35"/>
      <c r="LW182" s="35"/>
      <c r="LX182" s="35"/>
      <c r="LY182" s="35"/>
      <c r="LZ182" s="35"/>
      <c r="MA182" s="35"/>
      <c r="MB182" s="35"/>
      <c r="MC182" s="35"/>
      <c r="MD182" s="35"/>
      <c r="ME182" s="35"/>
      <c r="MF182" s="35"/>
      <c r="MG182" s="35"/>
      <c r="MH182" s="35"/>
      <c r="MI182" s="35"/>
      <c r="MJ182" s="35"/>
      <c r="MK182" s="35"/>
      <c r="ML182" s="35"/>
      <c r="MM182" s="35"/>
      <c r="MN182" s="35"/>
      <c r="MO182" s="35"/>
      <c r="MP182" s="35"/>
      <c r="MQ182" s="35"/>
      <c r="MR182" s="35"/>
      <c r="MS182" s="35"/>
      <c r="MT182" s="35"/>
      <c r="MU182" s="35"/>
      <c r="MV182" s="35"/>
      <c r="MW182" s="35"/>
      <c r="MX182" s="35"/>
      <c r="MY182" s="35"/>
      <c r="MZ182" s="35"/>
      <c r="NA182" s="35"/>
      <c r="NB182" s="35"/>
      <c r="NC182" s="35"/>
      <c r="ND182" s="35"/>
      <c r="NE182" s="35"/>
      <c r="NF182" s="35"/>
      <c r="NG182" s="35"/>
      <c r="NH182" s="35"/>
      <c r="NI182" s="35"/>
      <c r="NJ182" s="35"/>
      <c r="NK182" s="35"/>
      <c r="NL182" s="35"/>
      <c r="NM182" s="35"/>
      <c r="NN182" s="35"/>
      <c r="NO182" s="35"/>
      <c r="NP182" s="35"/>
      <c r="NQ182" s="35"/>
      <c r="NR182" s="35"/>
      <c r="NS182" s="35"/>
      <c r="NT182" s="35"/>
      <c r="NU182" s="35"/>
      <c r="NV182" s="35"/>
      <c r="NW182" s="35"/>
      <c r="NX182" s="35"/>
      <c r="NY182" s="35"/>
      <c r="NZ182" s="35"/>
      <c r="OA182" s="35"/>
      <c r="OB182" s="35"/>
      <c r="OC182" s="35"/>
      <c r="OD182" s="35"/>
      <c r="OE182" s="35"/>
      <c r="OF182" s="35"/>
      <c r="OG182" s="35"/>
      <c r="OH182" s="35"/>
      <c r="OI182" s="35"/>
      <c r="OJ182" s="35"/>
      <c r="OK182" s="35"/>
      <c r="OL182" s="35"/>
      <c r="OM182" s="35"/>
      <c r="ON182" s="35"/>
      <c r="OO182" s="35"/>
      <c r="OP182" s="35"/>
      <c r="OQ182" s="35"/>
      <c r="OR182" s="35"/>
      <c r="OS182" s="35"/>
      <c r="OT182" s="35"/>
      <c r="OU182" s="35"/>
      <c r="OV182" s="35"/>
      <c r="OW182" s="35"/>
      <c r="OX182" s="35"/>
      <c r="OY182" s="35"/>
      <c r="OZ182" s="35"/>
      <c r="PA182" s="35"/>
      <c r="PB182" s="35"/>
      <c r="PC182" s="35"/>
      <c r="PD182" s="35"/>
      <c r="PE182" s="35"/>
      <c r="PF182" s="35"/>
      <c r="PG182" s="35"/>
      <c r="PH182" s="35"/>
      <c r="PI182" s="35"/>
      <c r="PJ182" s="35"/>
      <c r="PK182" s="35"/>
      <c r="PL182" s="35"/>
      <c r="PM182" s="35"/>
      <c r="PN182" s="35"/>
      <c r="PO182" s="35"/>
      <c r="PP182" s="35"/>
      <c r="PQ182" s="35"/>
      <c r="PR182" s="35"/>
      <c r="PS182" s="35"/>
      <c r="PT182" s="35"/>
      <c r="PU182" s="35"/>
      <c r="PV182" s="35"/>
      <c r="PW182" s="35"/>
      <c r="PX182" s="35"/>
      <c r="PY182" s="35"/>
      <c r="PZ182" s="35"/>
      <c r="QA182" s="35"/>
      <c r="QB182" s="35"/>
      <c r="QC182" s="35"/>
      <c r="QD182" s="35"/>
      <c r="QE182" s="35"/>
      <c r="QF182" s="35"/>
      <c r="QG182" s="35"/>
      <c r="QH182" s="35"/>
      <c r="QI182" s="35"/>
      <c r="QJ182" s="35"/>
      <c r="QK182" s="35"/>
      <c r="QL182" s="35"/>
      <c r="QM182" s="35"/>
      <c r="QN182" s="35"/>
      <c r="QO182" s="35"/>
      <c r="QP182" s="35"/>
      <c r="QQ182" s="35"/>
      <c r="QR182" s="35"/>
      <c r="QS182" s="35"/>
      <c r="QT182" s="35"/>
      <c r="QU182" s="35"/>
      <c r="QV182" s="35"/>
      <c r="QW182" s="35"/>
      <c r="QX182" s="35"/>
      <c r="QY182" s="35"/>
      <c r="QZ182" s="35"/>
      <c r="RA182" s="35"/>
      <c r="RB182" s="35"/>
      <c r="RC182" s="35"/>
      <c r="RD182" s="35"/>
      <c r="RE182" s="35"/>
      <c r="RF182" s="35"/>
      <c r="RG182" s="35"/>
      <c r="RH182" s="35"/>
      <c r="RI182" s="35"/>
      <c r="RJ182" s="35"/>
      <c r="RK182" s="35"/>
      <c r="RL182" s="35"/>
      <c r="RM182" s="35"/>
      <c r="RN182" s="35"/>
      <c r="RO182" s="35"/>
      <c r="RP182" s="35"/>
      <c r="RQ182" s="35"/>
      <c r="RR182" s="35"/>
      <c r="RS182" s="35"/>
      <c r="RT182" s="35"/>
      <c r="RU182" s="35"/>
      <c r="RV182" s="35"/>
      <c r="RW182" s="35"/>
      <c r="RX182" s="35"/>
      <c r="RY182" s="35"/>
      <c r="RZ182" s="35"/>
      <c r="SA182" s="35"/>
      <c r="SB182" s="35"/>
      <c r="SC182" s="35"/>
      <c r="SD182" s="35"/>
      <c r="SE182" s="35"/>
      <c r="SF182" s="35"/>
      <c r="SG182" s="35"/>
      <c r="SH182" s="35"/>
      <c r="SI182" s="35"/>
      <c r="SJ182" s="35"/>
      <c r="SK182" s="35"/>
      <c r="SL182" s="35"/>
      <c r="SM182" s="35"/>
      <c r="SN182" s="35"/>
      <c r="SO182" s="35"/>
      <c r="SP182" s="35"/>
      <c r="SQ182" s="35"/>
      <c r="SR182" s="35"/>
      <c r="SS182" s="35"/>
      <c r="ST182" s="35"/>
      <c r="SU182" s="35"/>
      <c r="SV182" s="35"/>
      <c r="SW182" s="35"/>
      <c r="SX182" s="35"/>
      <c r="SY182" s="35"/>
      <c r="SZ182" s="35"/>
      <c r="TA182" s="35"/>
      <c r="TB182" s="35"/>
      <c r="TC182" s="35"/>
      <c r="TD182" s="35"/>
      <c r="TE182" s="35"/>
      <c r="TF182" s="35"/>
      <c r="TG182" s="35"/>
      <c r="TH182" s="35"/>
      <c r="TI182" s="35"/>
      <c r="TJ182" s="35"/>
      <c r="TK182" s="35"/>
      <c r="TL182" s="35"/>
      <c r="TM182" s="35"/>
      <c r="TN182" s="35"/>
      <c r="TO182" s="35"/>
      <c r="TP182" s="35"/>
      <c r="TQ182" s="35"/>
      <c r="TR182" s="35"/>
    </row>
    <row r="183" spans="1:538" s="37" customFormat="1" ht="21.75" customHeight="1" x14ac:dyDescent="0.25">
      <c r="A183" s="67" t="s">
        <v>209</v>
      </c>
      <c r="B183" s="66"/>
      <c r="C183" s="66"/>
      <c r="D183" s="30" t="s">
        <v>369</v>
      </c>
      <c r="E183" s="61">
        <f>E184+E185+E186+E188+E189++E190+E187+E191</f>
        <v>65107115</v>
      </c>
      <c r="F183" s="61">
        <f t="shared" ref="F183:Q183" si="127">F184+F185+F186+F188+F189++F190+F187+F191</f>
        <v>47788000</v>
      </c>
      <c r="G183" s="61">
        <f t="shared" si="127"/>
        <v>1988270</v>
      </c>
      <c r="H183" s="61">
        <f t="shared" ref="H183:J183" si="128">H184+H185+H186+H188+H189++H190+H187+H191</f>
        <v>62259248.479999997</v>
      </c>
      <c r="I183" s="61">
        <f t="shared" si="128"/>
        <v>47260793.380000003</v>
      </c>
      <c r="J183" s="61">
        <f t="shared" si="128"/>
        <v>1744657.28</v>
      </c>
      <c r="K183" s="162">
        <f t="shared" si="104"/>
        <v>95.625875113649244</v>
      </c>
      <c r="L183" s="61">
        <f t="shared" si="127"/>
        <v>4035983.49</v>
      </c>
      <c r="M183" s="61">
        <f>M184+M185+M186+M188+M189++M190+M187+M191</f>
        <v>1217343.49</v>
      </c>
      <c r="N183" s="61">
        <f t="shared" si="127"/>
        <v>2813920</v>
      </c>
      <c r="O183" s="61">
        <f t="shared" si="127"/>
        <v>2279416</v>
      </c>
      <c r="P183" s="61">
        <f t="shared" si="127"/>
        <v>3300</v>
      </c>
      <c r="Q183" s="61">
        <f t="shared" si="127"/>
        <v>1222063.49</v>
      </c>
      <c r="R183" s="61">
        <f t="shared" ref="R183:W183" si="129">R184+R185+R186+R188+R189++R190+R187+R191</f>
        <v>4122822.04</v>
      </c>
      <c r="S183" s="61">
        <f t="shared" si="129"/>
        <v>1119840.69</v>
      </c>
      <c r="T183" s="61">
        <f>T184+T185+T186+T188+T189++T190+T187+T191</f>
        <v>2806427.63</v>
      </c>
      <c r="U183" s="61">
        <f t="shared" si="129"/>
        <v>2050472.55</v>
      </c>
      <c r="V183" s="61">
        <f t="shared" si="129"/>
        <v>0</v>
      </c>
      <c r="W183" s="61">
        <f t="shared" si="129"/>
        <v>1316394.4099999999</v>
      </c>
      <c r="X183" s="162">
        <f t="shared" si="107"/>
        <v>102.15160815734654</v>
      </c>
      <c r="Y183" s="61">
        <f t="shared" si="105"/>
        <v>66382070.519999996</v>
      </c>
      <c r="Z183" s="213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  <c r="HI183" s="36"/>
      <c r="HJ183" s="36"/>
      <c r="HK183" s="36"/>
      <c r="HL183" s="36"/>
      <c r="HM183" s="36"/>
      <c r="HN183" s="36"/>
      <c r="HO183" s="36"/>
      <c r="HP183" s="36"/>
      <c r="HQ183" s="36"/>
      <c r="HR183" s="36"/>
      <c r="HS183" s="36"/>
      <c r="HT183" s="36"/>
      <c r="HU183" s="36"/>
      <c r="HV183" s="36"/>
      <c r="HW183" s="36"/>
      <c r="HX183" s="36"/>
      <c r="HY183" s="36"/>
      <c r="HZ183" s="36"/>
      <c r="IA183" s="36"/>
      <c r="IB183" s="36"/>
      <c r="IC183" s="36"/>
      <c r="ID183" s="36"/>
      <c r="IE183" s="36"/>
      <c r="IF183" s="36"/>
      <c r="IG183" s="36"/>
      <c r="IH183" s="36"/>
      <c r="II183" s="36"/>
      <c r="IJ183" s="36"/>
      <c r="IK183" s="36"/>
      <c r="IL183" s="36"/>
      <c r="IM183" s="36"/>
      <c r="IN183" s="36"/>
      <c r="IO183" s="36"/>
      <c r="IP183" s="36"/>
      <c r="IQ183" s="36"/>
      <c r="IR183" s="36"/>
      <c r="IS183" s="36"/>
      <c r="IT183" s="36"/>
      <c r="IU183" s="36"/>
      <c r="IV183" s="36"/>
      <c r="IW183" s="36"/>
      <c r="IX183" s="36"/>
      <c r="IY183" s="36"/>
      <c r="IZ183" s="36"/>
      <c r="JA183" s="36"/>
      <c r="JB183" s="36"/>
      <c r="JC183" s="36"/>
      <c r="JD183" s="36"/>
      <c r="JE183" s="36"/>
      <c r="JF183" s="36"/>
      <c r="JG183" s="36"/>
      <c r="JH183" s="36"/>
      <c r="JI183" s="36"/>
      <c r="JJ183" s="36"/>
      <c r="JK183" s="36"/>
      <c r="JL183" s="36"/>
      <c r="JM183" s="36"/>
      <c r="JN183" s="36"/>
      <c r="JO183" s="36"/>
      <c r="JP183" s="36"/>
      <c r="JQ183" s="36"/>
      <c r="JR183" s="36"/>
      <c r="JS183" s="36"/>
      <c r="JT183" s="36"/>
      <c r="JU183" s="36"/>
      <c r="JV183" s="36"/>
      <c r="JW183" s="36"/>
      <c r="JX183" s="36"/>
      <c r="JY183" s="36"/>
      <c r="JZ183" s="36"/>
      <c r="KA183" s="36"/>
      <c r="KB183" s="36"/>
      <c r="KC183" s="36"/>
      <c r="KD183" s="36"/>
      <c r="KE183" s="36"/>
      <c r="KF183" s="36"/>
      <c r="KG183" s="36"/>
      <c r="KH183" s="36"/>
      <c r="KI183" s="36"/>
      <c r="KJ183" s="36"/>
      <c r="KK183" s="36"/>
      <c r="KL183" s="36"/>
      <c r="KM183" s="36"/>
      <c r="KN183" s="36"/>
      <c r="KO183" s="36"/>
      <c r="KP183" s="36"/>
      <c r="KQ183" s="36"/>
      <c r="KR183" s="36"/>
      <c r="KS183" s="36"/>
      <c r="KT183" s="36"/>
      <c r="KU183" s="36"/>
      <c r="KV183" s="36"/>
      <c r="KW183" s="36"/>
      <c r="KX183" s="36"/>
      <c r="KY183" s="36"/>
      <c r="KZ183" s="36"/>
      <c r="LA183" s="36"/>
      <c r="LB183" s="36"/>
      <c r="LC183" s="36"/>
      <c r="LD183" s="36"/>
      <c r="LE183" s="36"/>
      <c r="LF183" s="36"/>
      <c r="LG183" s="36"/>
      <c r="LH183" s="36"/>
      <c r="LI183" s="36"/>
      <c r="LJ183" s="36"/>
      <c r="LK183" s="36"/>
      <c r="LL183" s="36"/>
      <c r="LM183" s="36"/>
      <c r="LN183" s="36"/>
      <c r="LO183" s="36"/>
      <c r="LP183" s="36"/>
      <c r="LQ183" s="36"/>
      <c r="LR183" s="36"/>
      <c r="LS183" s="36"/>
      <c r="LT183" s="36"/>
      <c r="LU183" s="36"/>
      <c r="LV183" s="36"/>
      <c r="LW183" s="36"/>
      <c r="LX183" s="36"/>
      <c r="LY183" s="36"/>
      <c r="LZ183" s="36"/>
      <c r="MA183" s="36"/>
      <c r="MB183" s="36"/>
      <c r="MC183" s="36"/>
      <c r="MD183" s="36"/>
      <c r="ME183" s="36"/>
      <c r="MF183" s="36"/>
      <c r="MG183" s="36"/>
      <c r="MH183" s="36"/>
      <c r="MI183" s="36"/>
      <c r="MJ183" s="36"/>
      <c r="MK183" s="36"/>
      <c r="ML183" s="36"/>
      <c r="MM183" s="36"/>
      <c r="MN183" s="36"/>
      <c r="MO183" s="36"/>
      <c r="MP183" s="36"/>
      <c r="MQ183" s="36"/>
      <c r="MR183" s="36"/>
      <c r="MS183" s="36"/>
      <c r="MT183" s="36"/>
      <c r="MU183" s="36"/>
      <c r="MV183" s="36"/>
      <c r="MW183" s="36"/>
      <c r="MX183" s="36"/>
      <c r="MY183" s="36"/>
      <c r="MZ183" s="36"/>
      <c r="NA183" s="36"/>
      <c r="NB183" s="36"/>
      <c r="NC183" s="36"/>
      <c r="ND183" s="36"/>
      <c r="NE183" s="36"/>
      <c r="NF183" s="36"/>
      <c r="NG183" s="36"/>
      <c r="NH183" s="36"/>
      <c r="NI183" s="36"/>
      <c r="NJ183" s="36"/>
      <c r="NK183" s="36"/>
      <c r="NL183" s="36"/>
      <c r="NM183" s="36"/>
      <c r="NN183" s="36"/>
      <c r="NO183" s="36"/>
      <c r="NP183" s="36"/>
      <c r="NQ183" s="36"/>
      <c r="NR183" s="36"/>
      <c r="NS183" s="36"/>
      <c r="NT183" s="36"/>
      <c r="NU183" s="36"/>
      <c r="NV183" s="36"/>
      <c r="NW183" s="36"/>
      <c r="NX183" s="36"/>
      <c r="NY183" s="36"/>
      <c r="NZ183" s="36"/>
      <c r="OA183" s="36"/>
      <c r="OB183" s="36"/>
      <c r="OC183" s="36"/>
      <c r="OD183" s="36"/>
      <c r="OE183" s="36"/>
      <c r="OF183" s="36"/>
      <c r="OG183" s="36"/>
      <c r="OH183" s="36"/>
      <c r="OI183" s="36"/>
      <c r="OJ183" s="36"/>
      <c r="OK183" s="36"/>
      <c r="OL183" s="36"/>
      <c r="OM183" s="36"/>
      <c r="ON183" s="36"/>
      <c r="OO183" s="36"/>
      <c r="OP183" s="36"/>
      <c r="OQ183" s="36"/>
      <c r="OR183" s="36"/>
      <c r="OS183" s="36"/>
      <c r="OT183" s="36"/>
      <c r="OU183" s="36"/>
      <c r="OV183" s="36"/>
      <c r="OW183" s="36"/>
      <c r="OX183" s="36"/>
      <c r="OY183" s="36"/>
      <c r="OZ183" s="36"/>
      <c r="PA183" s="36"/>
      <c r="PB183" s="36"/>
      <c r="PC183" s="36"/>
      <c r="PD183" s="36"/>
      <c r="PE183" s="36"/>
      <c r="PF183" s="36"/>
      <c r="PG183" s="36"/>
      <c r="PH183" s="36"/>
      <c r="PI183" s="36"/>
      <c r="PJ183" s="36"/>
      <c r="PK183" s="36"/>
      <c r="PL183" s="36"/>
      <c r="PM183" s="36"/>
      <c r="PN183" s="36"/>
      <c r="PO183" s="36"/>
      <c r="PP183" s="36"/>
      <c r="PQ183" s="36"/>
      <c r="PR183" s="36"/>
      <c r="PS183" s="36"/>
      <c r="PT183" s="36"/>
      <c r="PU183" s="36"/>
      <c r="PV183" s="36"/>
      <c r="PW183" s="36"/>
      <c r="PX183" s="36"/>
      <c r="PY183" s="36"/>
      <c r="PZ183" s="36"/>
      <c r="QA183" s="36"/>
      <c r="QB183" s="36"/>
      <c r="QC183" s="36"/>
      <c r="QD183" s="36"/>
      <c r="QE183" s="36"/>
      <c r="QF183" s="36"/>
      <c r="QG183" s="36"/>
      <c r="QH183" s="36"/>
      <c r="QI183" s="36"/>
      <c r="QJ183" s="36"/>
      <c r="QK183" s="36"/>
      <c r="QL183" s="36"/>
      <c r="QM183" s="36"/>
      <c r="QN183" s="36"/>
      <c r="QO183" s="36"/>
      <c r="QP183" s="36"/>
      <c r="QQ183" s="36"/>
      <c r="QR183" s="36"/>
      <c r="QS183" s="36"/>
      <c r="QT183" s="36"/>
      <c r="QU183" s="36"/>
      <c r="QV183" s="36"/>
      <c r="QW183" s="36"/>
      <c r="QX183" s="36"/>
      <c r="QY183" s="36"/>
      <c r="QZ183" s="36"/>
      <c r="RA183" s="36"/>
      <c r="RB183" s="36"/>
      <c r="RC183" s="36"/>
      <c r="RD183" s="36"/>
      <c r="RE183" s="36"/>
      <c r="RF183" s="36"/>
      <c r="RG183" s="36"/>
      <c r="RH183" s="36"/>
      <c r="RI183" s="36"/>
      <c r="RJ183" s="36"/>
      <c r="RK183" s="36"/>
      <c r="RL183" s="36"/>
      <c r="RM183" s="36"/>
      <c r="RN183" s="36"/>
      <c r="RO183" s="36"/>
      <c r="RP183" s="36"/>
      <c r="RQ183" s="36"/>
      <c r="RR183" s="36"/>
      <c r="RS183" s="36"/>
      <c r="RT183" s="36"/>
      <c r="RU183" s="36"/>
      <c r="RV183" s="36"/>
      <c r="RW183" s="36"/>
      <c r="RX183" s="36"/>
      <c r="RY183" s="36"/>
      <c r="RZ183" s="36"/>
      <c r="SA183" s="36"/>
      <c r="SB183" s="36"/>
      <c r="SC183" s="36"/>
      <c r="SD183" s="36"/>
      <c r="SE183" s="36"/>
      <c r="SF183" s="36"/>
      <c r="SG183" s="36"/>
      <c r="SH183" s="36"/>
      <c r="SI183" s="36"/>
      <c r="SJ183" s="36"/>
      <c r="SK183" s="36"/>
      <c r="SL183" s="36"/>
      <c r="SM183" s="36"/>
      <c r="SN183" s="36"/>
      <c r="SO183" s="36"/>
      <c r="SP183" s="36"/>
      <c r="SQ183" s="36"/>
      <c r="SR183" s="36"/>
      <c r="SS183" s="36"/>
      <c r="ST183" s="36"/>
      <c r="SU183" s="36"/>
      <c r="SV183" s="36"/>
      <c r="SW183" s="36"/>
      <c r="SX183" s="36"/>
      <c r="SY183" s="36"/>
      <c r="SZ183" s="36"/>
      <c r="TA183" s="36"/>
      <c r="TB183" s="36"/>
      <c r="TC183" s="36"/>
      <c r="TD183" s="36"/>
      <c r="TE183" s="36"/>
      <c r="TF183" s="36"/>
      <c r="TG183" s="36"/>
      <c r="TH183" s="36"/>
      <c r="TI183" s="36"/>
      <c r="TJ183" s="36"/>
      <c r="TK183" s="36"/>
      <c r="TL183" s="36"/>
      <c r="TM183" s="36"/>
      <c r="TN183" s="36"/>
      <c r="TO183" s="36"/>
      <c r="TP183" s="36"/>
      <c r="TQ183" s="36"/>
      <c r="TR183" s="36"/>
    </row>
    <row r="184" spans="1:538" s="20" customFormat="1" ht="45" x14ac:dyDescent="0.25">
      <c r="A184" s="40" t="s">
        <v>150</v>
      </c>
      <c r="B184" s="41" t="str">
        <f>'дод 3'!A20</f>
        <v>0160</v>
      </c>
      <c r="C184" s="41" t="str">
        <f>'дод 3'!B20</f>
        <v>0111</v>
      </c>
      <c r="D184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84" s="62">
        <v>1921000</v>
      </c>
      <c r="F184" s="62">
        <v>1381300</v>
      </c>
      <c r="G184" s="62">
        <v>17700</v>
      </c>
      <c r="H184" s="62">
        <v>1862073.47</v>
      </c>
      <c r="I184" s="62">
        <v>1375998.21</v>
      </c>
      <c r="J184" s="62">
        <v>14956.82</v>
      </c>
      <c r="K184" s="163">
        <f t="shared" si="104"/>
        <v>96.932507548152003</v>
      </c>
      <c r="L184" s="62">
        <f>N184+Q184</f>
        <v>0</v>
      </c>
      <c r="M184" s="62"/>
      <c r="N184" s="62"/>
      <c r="O184" s="62"/>
      <c r="P184" s="62"/>
      <c r="Q184" s="62"/>
      <c r="R184" s="62">
        <f t="shared" si="106"/>
        <v>0</v>
      </c>
      <c r="S184" s="62"/>
      <c r="T184" s="62"/>
      <c r="U184" s="62"/>
      <c r="V184" s="62"/>
      <c r="W184" s="62"/>
      <c r="X184" s="163"/>
      <c r="Y184" s="59">
        <f t="shared" si="105"/>
        <v>1862073.47</v>
      </c>
      <c r="Z184" s="213"/>
      <c r="AA184" s="142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  <c r="SQ184" s="23"/>
      <c r="SR184" s="23"/>
      <c r="SS184" s="23"/>
      <c r="ST184" s="23"/>
      <c r="SU184" s="23"/>
      <c r="SV184" s="23"/>
      <c r="SW184" s="23"/>
      <c r="SX184" s="23"/>
      <c r="SY184" s="23"/>
      <c r="SZ184" s="23"/>
      <c r="TA184" s="23"/>
      <c r="TB184" s="23"/>
      <c r="TC184" s="23"/>
      <c r="TD184" s="23"/>
      <c r="TE184" s="23"/>
      <c r="TF184" s="23"/>
      <c r="TG184" s="23"/>
      <c r="TH184" s="23"/>
      <c r="TI184" s="23"/>
      <c r="TJ184" s="23"/>
      <c r="TK184" s="23"/>
      <c r="TL184" s="23"/>
      <c r="TM184" s="23"/>
      <c r="TN184" s="23"/>
      <c r="TO184" s="23"/>
      <c r="TP184" s="23"/>
      <c r="TQ184" s="23"/>
      <c r="TR184" s="23"/>
    </row>
    <row r="185" spans="1:538" s="20" customFormat="1" ht="22.5" customHeight="1" x14ac:dyDescent="0.25">
      <c r="A185" s="40" t="s">
        <v>240</v>
      </c>
      <c r="B185" s="41" t="str">
        <f>'дод 3'!A46</f>
        <v>1100</v>
      </c>
      <c r="C185" s="41" t="str">
        <f>'дод 3'!B46</f>
        <v>0960</v>
      </c>
      <c r="D185" s="21" t="str">
        <f>'дод 3'!C46</f>
        <v>Надання спеціальної освіти мистецькими школами</v>
      </c>
      <c r="E185" s="62">
        <v>39255200</v>
      </c>
      <c r="F185" s="62">
        <v>30952000</v>
      </c>
      <c r="G185" s="62">
        <v>699110</v>
      </c>
      <c r="H185" s="62">
        <v>39048811.700000003</v>
      </c>
      <c r="I185" s="62">
        <v>30932629.170000002</v>
      </c>
      <c r="J185" s="62">
        <v>636549.13</v>
      </c>
      <c r="K185" s="163">
        <f t="shared" si="104"/>
        <v>99.474239591187924</v>
      </c>
      <c r="L185" s="62">
        <f t="shared" ref="L185:L191" si="130">N185+Q185</f>
        <v>3336640</v>
      </c>
      <c r="M185" s="62">
        <v>557000</v>
      </c>
      <c r="N185" s="62">
        <v>2774920</v>
      </c>
      <c r="O185" s="62">
        <v>2267316</v>
      </c>
      <c r="P185" s="62"/>
      <c r="Q185" s="62">
        <v>561720</v>
      </c>
      <c r="R185" s="62">
        <f t="shared" si="106"/>
        <v>3296869.81</v>
      </c>
      <c r="S185" s="62">
        <v>509500</v>
      </c>
      <c r="T185" s="62">
        <v>2759168.99</v>
      </c>
      <c r="U185" s="62">
        <v>2047918.46</v>
      </c>
      <c r="V185" s="62"/>
      <c r="W185" s="62">
        <v>537700.81999999995</v>
      </c>
      <c r="X185" s="163">
        <f t="shared" si="107"/>
        <v>98.808076687925578</v>
      </c>
      <c r="Y185" s="59">
        <f t="shared" si="105"/>
        <v>42345681.510000005</v>
      </c>
      <c r="Z185" s="21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  <c r="OX185" s="23"/>
      <c r="OY185" s="23"/>
      <c r="OZ185" s="23"/>
      <c r="PA185" s="23"/>
      <c r="PB185" s="23"/>
      <c r="PC185" s="23"/>
      <c r="PD185" s="23"/>
      <c r="PE185" s="23"/>
      <c r="PF185" s="23"/>
      <c r="PG185" s="23"/>
      <c r="PH185" s="23"/>
      <c r="PI185" s="23"/>
      <c r="PJ185" s="23"/>
      <c r="PK185" s="23"/>
      <c r="PL185" s="23"/>
      <c r="PM185" s="23"/>
      <c r="PN185" s="23"/>
      <c r="PO185" s="23"/>
      <c r="PP185" s="23"/>
      <c r="PQ185" s="23"/>
      <c r="PR185" s="23"/>
      <c r="PS185" s="23"/>
      <c r="PT185" s="23"/>
      <c r="PU185" s="23"/>
      <c r="PV185" s="23"/>
      <c r="PW185" s="23"/>
      <c r="PX185" s="23"/>
      <c r="PY185" s="23"/>
      <c r="PZ185" s="23"/>
      <c r="QA185" s="23"/>
      <c r="QB185" s="23"/>
      <c r="QC185" s="23"/>
      <c r="QD185" s="23"/>
      <c r="QE185" s="23"/>
      <c r="QF185" s="23"/>
      <c r="QG185" s="23"/>
      <c r="QH185" s="23"/>
      <c r="QI185" s="23"/>
      <c r="QJ185" s="23"/>
      <c r="QK185" s="23"/>
      <c r="QL185" s="23"/>
      <c r="QM185" s="23"/>
      <c r="QN185" s="23"/>
      <c r="QO185" s="23"/>
      <c r="QP185" s="23"/>
      <c r="QQ185" s="23"/>
      <c r="QR185" s="23"/>
      <c r="QS185" s="23"/>
      <c r="QT185" s="23"/>
      <c r="QU185" s="23"/>
      <c r="QV185" s="23"/>
      <c r="QW185" s="23"/>
      <c r="QX185" s="23"/>
      <c r="QY185" s="23"/>
      <c r="QZ185" s="23"/>
      <c r="RA185" s="23"/>
      <c r="RB185" s="23"/>
      <c r="RC185" s="23"/>
      <c r="RD185" s="23"/>
      <c r="RE185" s="23"/>
      <c r="RF185" s="23"/>
      <c r="RG185" s="23"/>
      <c r="RH185" s="23"/>
      <c r="RI185" s="23"/>
      <c r="RJ185" s="23"/>
      <c r="RK185" s="23"/>
      <c r="RL185" s="23"/>
      <c r="RM185" s="23"/>
      <c r="RN185" s="23"/>
      <c r="RO185" s="23"/>
      <c r="RP185" s="23"/>
      <c r="RQ185" s="23"/>
      <c r="RR185" s="23"/>
      <c r="RS185" s="23"/>
      <c r="RT185" s="23"/>
      <c r="RU185" s="23"/>
      <c r="RV185" s="23"/>
      <c r="RW185" s="23"/>
      <c r="RX185" s="23"/>
      <c r="RY185" s="23"/>
      <c r="RZ185" s="23"/>
      <c r="SA185" s="23"/>
      <c r="SB185" s="23"/>
      <c r="SC185" s="23"/>
      <c r="SD185" s="23"/>
      <c r="SE185" s="23"/>
      <c r="SF185" s="23"/>
      <c r="SG185" s="23"/>
      <c r="SH185" s="23"/>
      <c r="SI185" s="23"/>
      <c r="SJ185" s="23"/>
      <c r="SK185" s="23"/>
      <c r="SL185" s="23"/>
      <c r="SM185" s="23"/>
      <c r="SN185" s="23"/>
      <c r="SO185" s="23"/>
      <c r="SP185" s="23"/>
      <c r="SQ185" s="23"/>
      <c r="SR185" s="23"/>
      <c r="SS185" s="23"/>
      <c r="ST185" s="23"/>
      <c r="SU185" s="23"/>
      <c r="SV185" s="23"/>
      <c r="SW185" s="23"/>
      <c r="SX185" s="23"/>
      <c r="SY185" s="23"/>
      <c r="SZ185" s="23"/>
      <c r="TA185" s="23"/>
      <c r="TB185" s="23"/>
      <c r="TC185" s="23"/>
      <c r="TD185" s="23"/>
      <c r="TE185" s="23"/>
      <c r="TF185" s="23"/>
      <c r="TG185" s="23"/>
      <c r="TH185" s="23"/>
      <c r="TI185" s="23"/>
      <c r="TJ185" s="23"/>
      <c r="TK185" s="23"/>
      <c r="TL185" s="23"/>
      <c r="TM185" s="23"/>
      <c r="TN185" s="23"/>
      <c r="TO185" s="23"/>
      <c r="TP185" s="23"/>
      <c r="TQ185" s="23"/>
      <c r="TR185" s="23"/>
    </row>
    <row r="186" spans="1:538" s="20" customFormat="1" ht="21" customHeight="1" x14ac:dyDescent="0.25">
      <c r="A186" s="40" t="s">
        <v>210</v>
      </c>
      <c r="B186" s="41" t="str">
        <f>'дод 3'!A116</f>
        <v>4030</v>
      </c>
      <c r="C186" s="41" t="str">
        <f>'дод 3'!B116</f>
        <v>0824</v>
      </c>
      <c r="D186" s="21" t="str">
        <f>'дод 3'!C116</f>
        <v>Забезпечення діяльності бібліотек</v>
      </c>
      <c r="E186" s="62">
        <v>19065864</v>
      </c>
      <c r="F186" s="62">
        <v>13633896</v>
      </c>
      <c r="G186" s="62">
        <v>1227200</v>
      </c>
      <c r="H186" s="62">
        <v>18112007.989999998</v>
      </c>
      <c r="I186" s="62">
        <v>13176362.75</v>
      </c>
      <c r="J186" s="62">
        <v>1056844.98</v>
      </c>
      <c r="K186" s="163">
        <f t="shared" si="104"/>
        <v>94.997048075030847</v>
      </c>
      <c r="L186" s="62">
        <f t="shared" si="130"/>
        <v>330395</v>
      </c>
      <c r="M186" s="62">
        <v>300395</v>
      </c>
      <c r="N186" s="62">
        <v>30000</v>
      </c>
      <c r="O186" s="62">
        <v>12100</v>
      </c>
      <c r="P186" s="62"/>
      <c r="Q186" s="62">
        <v>300395</v>
      </c>
      <c r="R186" s="62">
        <f t="shared" si="106"/>
        <v>463012.7</v>
      </c>
      <c r="S186" s="62">
        <v>250393</v>
      </c>
      <c r="T186" s="62">
        <v>44266.8</v>
      </c>
      <c r="U186" s="62">
        <v>2554.09</v>
      </c>
      <c r="V186" s="62"/>
      <c r="W186" s="62">
        <v>418745.9</v>
      </c>
      <c r="X186" s="163">
        <f t="shared" si="107"/>
        <v>140.13913648814298</v>
      </c>
      <c r="Y186" s="59">
        <f t="shared" si="105"/>
        <v>18575020.689999998</v>
      </c>
      <c r="Z186" s="21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  <c r="IW186" s="23"/>
      <c r="IX186" s="23"/>
      <c r="IY186" s="23"/>
      <c r="IZ186" s="23"/>
      <c r="JA186" s="23"/>
      <c r="JB186" s="23"/>
      <c r="JC186" s="23"/>
      <c r="JD186" s="23"/>
      <c r="JE186" s="23"/>
      <c r="JF186" s="23"/>
      <c r="JG186" s="23"/>
      <c r="JH186" s="23"/>
      <c r="JI186" s="23"/>
      <c r="JJ186" s="23"/>
      <c r="JK186" s="23"/>
      <c r="JL186" s="23"/>
      <c r="JM186" s="23"/>
      <c r="JN186" s="23"/>
      <c r="JO186" s="23"/>
      <c r="JP186" s="23"/>
      <c r="JQ186" s="23"/>
      <c r="JR186" s="23"/>
      <c r="JS186" s="23"/>
      <c r="JT186" s="23"/>
      <c r="JU186" s="23"/>
      <c r="JV186" s="23"/>
      <c r="JW186" s="23"/>
      <c r="JX186" s="23"/>
      <c r="JY186" s="23"/>
      <c r="JZ186" s="23"/>
      <c r="KA186" s="23"/>
      <c r="KB186" s="23"/>
      <c r="KC186" s="23"/>
      <c r="KD186" s="23"/>
      <c r="KE186" s="23"/>
      <c r="KF186" s="23"/>
      <c r="KG186" s="23"/>
      <c r="KH186" s="23"/>
      <c r="KI186" s="23"/>
      <c r="KJ186" s="23"/>
      <c r="KK186" s="23"/>
      <c r="KL186" s="23"/>
      <c r="KM186" s="23"/>
      <c r="KN186" s="23"/>
      <c r="KO186" s="23"/>
      <c r="KP186" s="23"/>
      <c r="KQ186" s="23"/>
      <c r="KR186" s="23"/>
      <c r="KS186" s="23"/>
      <c r="KT186" s="23"/>
      <c r="KU186" s="23"/>
      <c r="KV186" s="23"/>
      <c r="KW186" s="23"/>
      <c r="KX186" s="23"/>
      <c r="KY186" s="23"/>
      <c r="KZ186" s="23"/>
      <c r="LA186" s="23"/>
      <c r="LB186" s="23"/>
      <c r="LC186" s="23"/>
      <c r="LD186" s="23"/>
      <c r="LE186" s="23"/>
      <c r="LF186" s="23"/>
      <c r="LG186" s="23"/>
      <c r="LH186" s="23"/>
      <c r="LI186" s="23"/>
      <c r="LJ186" s="23"/>
      <c r="LK186" s="23"/>
      <c r="LL186" s="23"/>
      <c r="LM186" s="23"/>
      <c r="LN186" s="23"/>
      <c r="LO186" s="23"/>
      <c r="LP186" s="23"/>
      <c r="LQ186" s="23"/>
      <c r="LR186" s="23"/>
      <c r="LS186" s="23"/>
      <c r="LT186" s="23"/>
      <c r="LU186" s="23"/>
      <c r="LV186" s="23"/>
      <c r="LW186" s="23"/>
      <c r="LX186" s="23"/>
      <c r="LY186" s="23"/>
      <c r="LZ186" s="23"/>
      <c r="MA186" s="23"/>
      <c r="MB186" s="23"/>
      <c r="MC186" s="23"/>
      <c r="MD186" s="23"/>
      <c r="ME186" s="23"/>
      <c r="MF186" s="23"/>
      <c r="MG186" s="23"/>
      <c r="MH186" s="23"/>
      <c r="MI186" s="23"/>
      <c r="MJ186" s="23"/>
      <c r="MK186" s="23"/>
      <c r="ML186" s="23"/>
      <c r="MM186" s="23"/>
      <c r="MN186" s="23"/>
      <c r="MO186" s="23"/>
      <c r="MP186" s="23"/>
      <c r="MQ186" s="23"/>
      <c r="MR186" s="23"/>
      <c r="MS186" s="23"/>
      <c r="MT186" s="23"/>
      <c r="MU186" s="23"/>
      <c r="MV186" s="23"/>
      <c r="MW186" s="23"/>
      <c r="MX186" s="23"/>
      <c r="MY186" s="23"/>
      <c r="MZ186" s="23"/>
      <c r="NA186" s="23"/>
      <c r="NB186" s="23"/>
      <c r="NC186" s="23"/>
      <c r="ND186" s="23"/>
      <c r="NE186" s="23"/>
      <c r="NF186" s="23"/>
      <c r="NG186" s="23"/>
      <c r="NH186" s="23"/>
      <c r="NI186" s="23"/>
      <c r="NJ186" s="23"/>
      <c r="NK186" s="23"/>
      <c r="NL186" s="23"/>
      <c r="NM186" s="23"/>
      <c r="NN186" s="23"/>
      <c r="NO186" s="23"/>
      <c r="NP186" s="23"/>
      <c r="NQ186" s="23"/>
      <c r="NR186" s="23"/>
      <c r="NS186" s="23"/>
      <c r="NT186" s="23"/>
      <c r="NU186" s="23"/>
      <c r="NV186" s="23"/>
      <c r="NW186" s="23"/>
      <c r="NX186" s="23"/>
      <c r="NY186" s="23"/>
      <c r="NZ186" s="23"/>
      <c r="OA186" s="23"/>
      <c r="OB186" s="23"/>
      <c r="OC186" s="23"/>
      <c r="OD186" s="23"/>
      <c r="OE186" s="23"/>
      <c r="OF186" s="23"/>
      <c r="OG186" s="23"/>
      <c r="OH186" s="23"/>
      <c r="OI186" s="23"/>
      <c r="OJ186" s="23"/>
      <c r="OK186" s="23"/>
      <c r="OL186" s="23"/>
      <c r="OM186" s="23"/>
      <c r="ON186" s="23"/>
      <c r="OO186" s="23"/>
      <c r="OP186" s="23"/>
      <c r="OQ186" s="23"/>
      <c r="OR186" s="23"/>
      <c r="OS186" s="23"/>
      <c r="OT186" s="23"/>
      <c r="OU186" s="23"/>
      <c r="OV186" s="23"/>
      <c r="OW186" s="23"/>
      <c r="OX186" s="23"/>
      <c r="OY186" s="23"/>
      <c r="OZ186" s="23"/>
      <c r="PA186" s="23"/>
      <c r="PB186" s="23"/>
      <c r="PC186" s="23"/>
      <c r="PD186" s="23"/>
      <c r="PE186" s="23"/>
      <c r="PF186" s="23"/>
      <c r="PG186" s="23"/>
      <c r="PH186" s="23"/>
      <c r="PI186" s="23"/>
      <c r="PJ186" s="23"/>
      <c r="PK186" s="23"/>
      <c r="PL186" s="23"/>
      <c r="PM186" s="23"/>
      <c r="PN186" s="23"/>
      <c r="PO186" s="23"/>
      <c r="PP186" s="23"/>
      <c r="PQ186" s="23"/>
      <c r="PR186" s="23"/>
      <c r="PS186" s="23"/>
      <c r="PT186" s="23"/>
      <c r="PU186" s="23"/>
      <c r="PV186" s="23"/>
      <c r="PW186" s="23"/>
      <c r="PX186" s="23"/>
      <c r="PY186" s="23"/>
      <c r="PZ186" s="23"/>
      <c r="QA186" s="23"/>
      <c r="QB186" s="23"/>
      <c r="QC186" s="23"/>
      <c r="QD186" s="23"/>
      <c r="QE186" s="23"/>
      <c r="QF186" s="23"/>
      <c r="QG186" s="23"/>
      <c r="QH186" s="23"/>
      <c r="QI186" s="23"/>
      <c r="QJ186" s="23"/>
      <c r="QK186" s="23"/>
      <c r="QL186" s="23"/>
      <c r="QM186" s="23"/>
      <c r="QN186" s="23"/>
      <c r="QO186" s="23"/>
      <c r="QP186" s="23"/>
      <c r="QQ186" s="23"/>
      <c r="QR186" s="23"/>
      <c r="QS186" s="23"/>
      <c r="QT186" s="23"/>
      <c r="QU186" s="23"/>
      <c r="QV186" s="23"/>
      <c r="QW186" s="23"/>
      <c r="QX186" s="23"/>
      <c r="QY186" s="23"/>
      <c r="QZ186" s="23"/>
      <c r="RA186" s="23"/>
      <c r="RB186" s="23"/>
      <c r="RC186" s="23"/>
      <c r="RD186" s="23"/>
      <c r="RE186" s="23"/>
      <c r="RF186" s="23"/>
      <c r="RG186" s="23"/>
      <c r="RH186" s="23"/>
      <c r="RI186" s="23"/>
      <c r="RJ186" s="23"/>
      <c r="RK186" s="23"/>
      <c r="RL186" s="23"/>
      <c r="RM186" s="23"/>
      <c r="RN186" s="23"/>
      <c r="RO186" s="23"/>
      <c r="RP186" s="23"/>
      <c r="RQ186" s="23"/>
      <c r="RR186" s="23"/>
      <c r="RS186" s="23"/>
      <c r="RT186" s="23"/>
      <c r="RU186" s="23"/>
      <c r="RV186" s="23"/>
      <c r="RW186" s="23"/>
      <c r="RX186" s="23"/>
      <c r="RY186" s="23"/>
      <c r="RZ186" s="23"/>
      <c r="SA186" s="23"/>
      <c r="SB186" s="23"/>
      <c r="SC186" s="23"/>
      <c r="SD186" s="23"/>
      <c r="SE186" s="23"/>
      <c r="SF186" s="23"/>
      <c r="SG186" s="23"/>
      <c r="SH186" s="23"/>
      <c r="SI186" s="23"/>
      <c r="SJ186" s="23"/>
      <c r="SK186" s="23"/>
      <c r="SL186" s="23"/>
      <c r="SM186" s="23"/>
      <c r="SN186" s="23"/>
      <c r="SO186" s="23"/>
      <c r="SP186" s="23"/>
      <c r="SQ186" s="23"/>
      <c r="SR186" s="23"/>
      <c r="SS186" s="23"/>
      <c r="ST186" s="23"/>
      <c r="SU186" s="23"/>
      <c r="SV186" s="23"/>
      <c r="SW186" s="23"/>
      <c r="SX186" s="23"/>
      <c r="SY186" s="23"/>
      <c r="SZ186" s="23"/>
      <c r="TA186" s="23"/>
      <c r="TB186" s="23"/>
      <c r="TC186" s="23"/>
      <c r="TD186" s="23"/>
      <c r="TE186" s="23"/>
      <c r="TF186" s="23"/>
      <c r="TG186" s="23"/>
      <c r="TH186" s="23"/>
      <c r="TI186" s="23"/>
      <c r="TJ186" s="23"/>
      <c r="TK186" s="23"/>
      <c r="TL186" s="23"/>
      <c r="TM186" s="23"/>
      <c r="TN186" s="23"/>
      <c r="TO186" s="23"/>
      <c r="TP186" s="23"/>
      <c r="TQ186" s="23"/>
      <c r="TR186" s="23"/>
    </row>
    <row r="187" spans="1:538" s="20" customFormat="1" ht="45" x14ac:dyDescent="0.25">
      <c r="A187" s="40">
        <v>1014060</v>
      </c>
      <c r="B187" s="41" t="str">
        <f>'дод 3'!A117</f>
        <v>4060</v>
      </c>
      <c r="C187" s="41" t="str">
        <f>'дод 3'!B117</f>
        <v>0828</v>
      </c>
      <c r="D187" s="21" t="str">
        <f>'дод 3'!C117</f>
        <v>Забезпечення діяльності палаців i будинків культури, клубів, центрів дозвілля та iнших клубних закладів</v>
      </c>
      <c r="E187" s="62">
        <v>634280</v>
      </c>
      <c r="F187" s="62">
        <v>424400</v>
      </c>
      <c r="G187" s="62">
        <v>11360</v>
      </c>
      <c r="H187" s="62">
        <v>571301.06000000006</v>
      </c>
      <c r="I187" s="62">
        <v>379399.9</v>
      </c>
      <c r="J187" s="62">
        <v>11127.55</v>
      </c>
      <c r="K187" s="163">
        <f t="shared" si="104"/>
        <v>90.070798385571052</v>
      </c>
      <c r="L187" s="62">
        <f t="shared" si="130"/>
        <v>21200</v>
      </c>
      <c r="M187" s="62">
        <v>15200</v>
      </c>
      <c r="N187" s="62">
        <v>6000</v>
      </c>
      <c r="O187" s="62"/>
      <c r="P187" s="62">
        <v>3300</v>
      </c>
      <c r="Q187" s="62">
        <v>15200</v>
      </c>
      <c r="R187" s="62">
        <f t="shared" si="106"/>
        <v>15200</v>
      </c>
      <c r="S187" s="62">
        <v>15200</v>
      </c>
      <c r="T187" s="62"/>
      <c r="U187" s="62"/>
      <c r="V187" s="62"/>
      <c r="W187" s="62">
        <v>15200</v>
      </c>
      <c r="X187" s="163">
        <f t="shared" si="107"/>
        <v>71.698113207547166</v>
      </c>
      <c r="Y187" s="59">
        <f t="shared" si="105"/>
        <v>586501.06000000006</v>
      </c>
      <c r="Z187" s="21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  <c r="IW187" s="23"/>
      <c r="IX187" s="23"/>
      <c r="IY187" s="23"/>
      <c r="IZ187" s="23"/>
      <c r="JA187" s="23"/>
      <c r="JB187" s="23"/>
      <c r="JC187" s="23"/>
      <c r="JD187" s="23"/>
      <c r="JE187" s="23"/>
      <c r="JF187" s="23"/>
      <c r="JG187" s="23"/>
      <c r="JH187" s="23"/>
      <c r="JI187" s="23"/>
      <c r="JJ187" s="23"/>
      <c r="JK187" s="23"/>
      <c r="JL187" s="23"/>
      <c r="JM187" s="23"/>
      <c r="JN187" s="23"/>
      <c r="JO187" s="23"/>
      <c r="JP187" s="23"/>
      <c r="JQ187" s="23"/>
      <c r="JR187" s="23"/>
      <c r="JS187" s="23"/>
      <c r="JT187" s="23"/>
      <c r="JU187" s="23"/>
      <c r="JV187" s="23"/>
      <c r="JW187" s="23"/>
      <c r="JX187" s="23"/>
      <c r="JY187" s="23"/>
      <c r="JZ187" s="23"/>
      <c r="KA187" s="23"/>
      <c r="KB187" s="23"/>
      <c r="KC187" s="23"/>
      <c r="KD187" s="23"/>
      <c r="KE187" s="23"/>
      <c r="KF187" s="23"/>
      <c r="KG187" s="23"/>
      <c r="KH187" s="23"/>
      <c r="KI187" s="23"/>
      <c r="KJ187" s="23"/>
      <c r="KK187" s="23"/>
      <c r="KL187" s="23"/>
      <c r="KM187" s="23"/>
      <c r="KN187" s="23"/>
      <c r="KO187" s="23"/>
      <c r="KP187" s="23"/>
      <c r="KQ187" s="23"/>
      <c r="KR187" s="23"/>
      <c r="KS187" s="23"/>
      <c r="KT187" s="23"/>
      <c r="KU187" s="23"/>
      <c r="KV187" s="23"/>
      <c r="KW187" s="23"/>
      <c r="KX187" s="23"/>
      <c r="KY187" s="23"/>
      <c r="KZ187" s="23"/>
      <c r="LA187" s="23"/>
      <c r="LB187" s="23"/>
      <c r="LC187" s="23"/>
      <c r="LD187" s="23"/>
      <c r="LE187" s="23"/>
      <c r="LF187" s="23"/>
      <c r="LG187" s="23"/>
      <c r="LH187" s="23"/>
      <c r="LI187" s="23"/>
      <c r="LJ187" s="23"/>
      <c r="LK187" s="23"/>
      <c r="LL187" s="23"/>
      <c r="LM187" s="23"/>
      <c r="LN187" s="23"/>
      <c r="LO187" s="23"/>
      <c r="LP187" s="23"/>
      <c r="LQ187" s="23"/>
      <c r="LR187" s="23"/>
      <c r="LS187" s="23"/>
      <c r="LT187" s="23"/>
      <c r="LU187" s="23"/>
      <c r="LV187" s="23"/>
      <c r="LW187" s="23"/>
      <c r="LX187" s="23"/>
      <c r="LY187" s="23"/>
      <c r="LZ187" s="23"/>
      <c r="MA187" s="23"/>
      <c r="MB187" s="23"/>
      <c r="MC187" s="23"/>
      <c r="MD187" s="23"/>
      <c r="ME187" s="23"/>
      <c r="MF187" s="23"/>
      <c r="MG187" s="23"/>
      <c r="MH187" s="23"/>
      <c r="MI187" s="23"/>
      <c r="MJ187" s="23"/>
      <c r="MK187" s="23"/>
      <c r="ML187" s="23"/>
      <c r="MM187" s="23"/>
      <c r="MN187" s="23"/>
      <c r="MO187" s="23"/>
      <c r="MP187" s="23"/>
      <c r="MQ187" s="23"/>
      <c r="MR187" s="23"/>
      <c r="MS187" s="23"/>
      <c r="MT187" s="23"/>
      <c r="MU187" s="23"/>
      <c r="MV187" s="23"/>
      <c r="MW187" s="23"/>
      <c r="MX187" s="23"/>
      <c r="MY187" s="23"/>
      <c r="MZ187" s="23"/>
      <c r="NA187" s="23"/>
      <c r="NB187" s="23"/>
      <c r="NC187" s="23"/>
      <c r="ND187" s="23"/>
      <c r="NE187" s="23"/>
      <c r="NF187" s="23"/>
      <c r="NG187" s="23"/>
      <c r="NH187" s="23"/>
      <c r="NI187" s="23"/>
      <c r="NJ187" s="23"/>
      <c r="NK187" s="23"/>
      <c r="NL187" s="23"/>
      <c r="NM187" s="23"/>
      <c r="NN187" s="23"/>
      <c r="NO187" s="23"/>
      <c r="NP187" s="23"/>
      <c r="NQ187" s="23"/>
      <c r="NR187" s="23"/>
      <c r="NS187" s="23"/>
      <c r="NT187" s="23"/>
      <c r="NU187" s="23"/>
      <c r="NV187" s="23"/>
      <c r="NW187" s="23"/>
      <c r="NX187" s="23"/>
      <c r="NY187" s="23"/>
      <c r="NZ187" s="23"/>
      <c r="OA187" s="23"/>
      <c r="OB187" s="23"/>
      <c r="OC187" s="23"/>
      <c r="OD187" s="23"/>
      <c r="OE187" s="23"/>
      <c r="OF187" s="23"/>
      <c r="OG187" s="23"/>
      <c r="OH187" s="23"/>
      <c r="OI187" s="23"/>
      <c r="OJ187" s="23"/>
      <c r="OK187" s="23"/>
      <c r="OL187" s="23"/>
      <c r="OM187" s="23"/>
      <c r="ON187" s="23"/>
      <c r="OO187" s="23"/>
      <c r="OP187" s="23"/>
      <c r="OQ187" s="23"/>
      <c r="OR187" s="23"/>
      <c r="OS187" s="23"/>
      <c r="OT187" s="23"/>
      <c r="OU187" s="23"/>
      <c r="OV187" s="23"/>
      <c r="OW187" s="23"/>
      <c r="OX187" s="23"/>
      <c r="OY187" s="23"/>
      <c r="OZ187" s="23"/>
      <c r="PA187" s="23"/>
      <c r="PB187" s="23"/>
      <c r="PC187" s="23"/>
      <c r="PD187" s="23"/>
      <c r="PE187" s="23"/>
      <c r="PF187" s="23"/>
      <c r="PG187" s="23"/>
      <c r="PH187" s="23"/>
      <c r="PI187" s="23"/>
      <c r="PJ187" s="23"/>
      <c r="PK187" s="23"/>
      <c r="PL187" s="23"/>
      <c r="PM187" s="23"/>
      <c r="PN187" s="23"/>
      <c r="PO187" s="23"/>
      <c r="PP187" s="23"/>
      <c r="PQ187" s="23"/>
      <c r="PR187" s="23"/>
      <c r="PS187" s="23"/>
      <c r="PT187" s="23"/>
      <c r="PU187" s="23"/>
      <c r="PV187" s="23"/>
      <c r="PW187" s="23"/>
      <c r="PX187" s="23"/>
      <c r="PY187" s="23"/>
      <c r="PZ187" s="23"/>
      <c r="QA187" s="23"/>
      <c r="QB187" s="23"/>
      <c r="QC187" s="23"/>
      <c r="QD187" s="23"/>
      <c r="QE187" s="23"/>
      <c r="QF187" s="23"/>
      <c r="QG187" s="23"/>
      <c r="QH187" s="23"/>
      <c r="QI187" s="23"/>
      <c r="QJ187" s="23"/>
      <c r="QK187" s="23"/>
      <c r="QL187" s="23"/>
      <c r="QM187" s="23"/>
      <c r="QN187" s="23"/>
      <c r="QO187" s="23"/>
      <c r="QP187" s="23"/>
      <c r="QQ187" s="23"/>
      <c r="QR187" s="23"/>
      <c r="QS187" s="23"/>
      <c r="QT187" s="23"/>
      <c r="QU187" s="23"/>
      <c r="QV187" s="23"/>
      <c r="QW187" s="23"/>
      <c r="QX187" s="23"/>
      <c r="QY187" s="23"/>
      <c r="QZ187" s="23"/>
      <c r="RA187" s="23"/>
      <c r="RB187" s="23"/>
      <c r="RC187" s="23"/>
      <c r="RD187" s="23"/>
      <c r="RE187" s="23"/>
      <c r="RF187" s="23"/>
      <c r="RG187" s="23"/>
      <c r="RH187" s="23"/>
      <c r="RI187" s="23"/>
      <c r="RJ187" s="23"/>
      <c r="RK187" s="23"/>
      <c r="RL187" s="23"/>
      <c r="RM187" s="23"/>
      <c r="RN187" s="23"/>
      <c r="RO187" s="23"/>
      <c r="RP187" s="23"/>
      <c r="RQ187" s="23"/>
      <c r="RR187" s="23"/>
      <c r="RS187" s="23"/>
      <c r="RT187" s="23"/>
      <c r="RU187" s="23"/>
      <c r="RV187" s="23"/>
      <c r="RW187" s="23"/>
      <c r="RX187" s="23"/>
      <c r="RY187" s="23"/>
      <c r="RZ187" s="23"/>
      <c r="SA187" s="23"/>
      <c r="SB187" s="23"/>
      <c r="SC187" s="23"/>
      <c r="SD187" s="23"/>
      <c r="SE187" s="23"/>
      <c r="SF187" s="23"/>
      <c r="SG187" s="23"/>
      <c r="SH187" s="23"/>
      <c r="SI187" s="23"/>
      <c r="SJ187" s="23"/>
      <c r="SK187" s="23"/>
      <c r="SL187" s="23"/>
      <c r="SM187" s="23"/>
      <c r="SN187" s="23"/>
      <c r="SO187" s="23"/>
      <c r="SP187" s="23"/>
      <c r="SQ187" s="23"/>
      <c r="SR187" s="23"/>
      <c r="SS187" s="23"/>
      <c r="ST187" s="23"/>
      <c r="SU187" s="23"/>
      <c r="SV187" s="23"/>
      <c r="SW187" s="23"/>
      <c r="SX187" s="23"/>
      <c r="SY187" s="23"/>
      <c r="SZ187" s="23"/>
      <c r="TA187" s="23"/>
      <c r="TB187" s="23"/>
      <c r="TC187" s="23"/>
      <c r="TD187" s="23"/>
      <c r="TE187" s="23"/>
      <c r="TF187" s="23"/>
      <c r="TG187" s="23"/>
      <c r="TH187" s="23"/>
      <c r="TI187" s="23"/>
      <c r="TJ187" s="23"/>
      <c r="TK187" s="23"/>
      <c r="TL187" s="23"/>
      <c r="TM187" s="23"/>
      <c r="TN187" s="23"/>
      <c r="TO187" s="23"/>
      <c r="TP187" s="23"/>
      <c r="TQ187" s="23"/>
      <c r="TR187" s="23"/>
    </row>
    <row r="188" spans="1:538" s="24" customFormat="1" ht="33.75" customHeight="1" x14ac:dyDescent="0.25">
      <c r="A188" s="40">
        <v>1014081</v>
      </c>
      <c r="B188" s="41" t="str">
        <f>'дод 3'!A118</f>
        <v>4081</v>
      </c>
      <c r="C188" s="41" t="str">
        <f>'дод 3'!B118</f>
        <v>0829</v>
      </c>
      <c r="D188" s="21" t="str">
        <f>'дод 3'!C118</f>
        <v>Забезпечення діяльності інших закладів в галузі культури і мистецтва</v>
      </c>
      <c r="E188" s="62">
        <v>1850171</v>
      </c>
      <c r="F188" s="62">
        <v>1396404</v>
      </c>
      <c r="G188" s="62">
        <v>32900</v>
      </c>
      <c r="H188" s="62">
        <v>1808957.4399999999</v>
      </c>
      <c r="I188" s="62">
        <v>1396403.35</v>
      </c>
      <c r="J188" s="62">
        <v>25178.799999999999</v>
      </c>
      <c r="K188" s="163">
        <f t="shared" si="104"/>
        <v>97.772445898244001</v>
      </c>
      <c r="L188" s="62">
        <f t="shared" si="130"/>
        <v>0</v>
      </c>
      <c r="M188" s="62"/>
      <c r="N188" s="62"/>
      <c r="O188" s="62"/>
      <c r="P188" s="62"/>
      <c r="Q188" s="62"/>
      <c r="R188" s="62">
        <f t="shared" si="106"/>
        <v>0</v>
      </c>
      <c r="S188" s="62"/>
      <c r="T188" s="62"/>
      <c r="U188" s="62"/>
      <c r="V188" s="62"/>
      <c r="W188" s="62"/>
      <c r="X188" s="163"/>
      <c r="Y188" s="59">
        <f t="shared" si="105"/>
        <v>1808957.4399999999</v>
      </c>
      <c r="Z188" s="21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  <c r="HP188" s="33"/>
      <c r="HQ188" s="33"/>
      <c r="HR188" s="33"/>
      <c r="HS188" s="33"/>
      <c r="HT188" s="33"/>
      <c r="HU188" s="33"/>
      <c r="HV188" s="33"/>
      <c r="HW188" s="33"/>
      <c r="HX188" s="33"/>
      <c r="HY188" s="33"/>
      <c r="HZ188" s="33"/>
      <c r="IA188" s="33"/>
      <c r="IB188" s="33"/>
      <c r="IC188" s="33"/>
      <c r="ID188" s="33"/>
      <c r="IE188" s="33"/>
      <c r="IF188" s="33"/>
      <c r="IG188" s="33"/>
      <c r="IH188" s="33"/>
      <c r="II188" s="33"/>
      <c r="IJ188" s="33"/>
      <c r="IK188" s="33"/>
      <c r="IL188" s="33"/>
      <c r="IM188" s="33"/>
      <c r="IN188" s="33"/>
      <c r="IO188" s="33"/>
      <c r="IP188" s="33"/>
      <c r="IQ188" s="33"/>
      <c r="IR188" s="33"/>
      <c r="IS188" s="33"/>
      <c r="IT188" s="33"/>
      <c r="IU188" s="33"/>
      <c r="IV188" s="33"/>
      <c r="IW188" s="33"/>
      <c r="IX188" s="33"/>
      <c r="IY188" s="33"/>
      <c r="IZ188" s="33"/>
      <c r="JA188" s="33"/>
      <c r="JB188" s="33"/>
      <c r="JC188" s="33"/>
      <c r="JD188" s="33"/>
      <c r="JE188" s="33"/>
      <c r="JF188" s="33"/>
      <c r="JG188" s="33"/>
      <c r="JH188" s="33"/>
      <c r="JI188" s="33"/>
      <c r="JJ188" s="33"/>
      <c r="JK188" s="33"/>
      <c r="JL188" s="33"/>
      <c r="JM188" s="33"/>
      <c r="JN188" s="33"/>
      <c r="JO188" s="33"/>
      <c r="JP188" s="33"/>
      <c r="JQ188" s="33"/>
      <c r="JR188" s="33"/>
      <c r="JS188" s="33"/>
      <c r="JT188" s="33"/>
      <c r="JU188" s="33"/>
      <c r="JV188" s="33"/>
      <c r="JW188" s="33"/>
      <c r="JX188" s="33"/>
      <c r="JY188" s="33"/>
      <c r="JZ188" s="33"/>
      <c r="KA188" s="33"/>
      <c r="KB188" s="33"/>
      <c r="KC188" s="33"/>
      <c r="KD188" s="33"/>
      <c r="KE188" s="33"/>
      <c r="KF188" s="33"/>
      <c r="KG188" s="33"/>
      <c r="KH188" s="33"/>
      <c r="KI188" s="33"/>
      <c r="KJ188" s="33"/>
      <c r="KK188" s="33"/>
      <c r="KL188" s="33"/>
      <c r="KM188" s="33"/>
      <c r="KN188" s="33"/>
      <c r="KO188" s="33"/>
      <c r="KP188" s="33"/>
      <c r="KQ188" s="33"/>
      <c r="KR188" s="33"/>
      <c r="KS188" s="33"/>
      <c r="KT188" s="33"/>
      <c r="KU188" s="33"/>
      <c r="KV188" s="33"/>
      <c r="KW188" s="33"/>
      <c r="KX188" s="33"/>
      <c r="KY188" s="33"/>
      <c r="KZ188" s="33"/>
      <c r="LA188" s="33"/>
      <c r="LB188" s="33"/>
      <c r="LC188" s="33"/>
      <c r="LD188" s="33"/>
      <c r="LE188" s="33"/>
      <c r="LF188" s="33"/>
      <c r="LG188" s="33"/>
      <c r="LH188" s="33"/>
      <c r="LI188" s="33"/>
      <c r="LJ188" s="33"/>
      <c r="LK188" s="33"/>
      <c r="LL188" s="33"/>
      <c r="LM188" s="33"/>
      <c r="LN188" s="33"/>
      <c r="LO188" s="33"/>
      <c r="LP188" s="33"/>
      <c r="LQ188" s="33"/>
      <c r="LR188" s="33"/>
      <c r="LS188" s="33"/>
      <c r="LT188" s="33"/>
      <c r="LU188" s="33"/>
      <c r="LV188" s="33"/>
      <c r="LW188" s="33"/>
      <c r="LX188" s="33"/>
      <c r="LY188" s="33"/>
      <c r="LZ188" s="33"/>
      <c r="MA188" s="33"/>
      <c r="MB188" s="33"/>
      <c r="MC188" s="33"/>
      <c r="MD188" s="33"/>
      <c r="ME188" s="33"/>
      <c r="MF188" s="33"/>
      <c r="MG188" s="33"/>
      <c r="MH188" s="33"/>
      <c r="MI188" s="33"/>
      <c r="MJ188" s="33"/>
      <c r="MK188" s="33"/>
      <c r="ML188" s="33"/>
      <c r="MM188" s="33"/>
      <c r="MN188" s="33"/>
      <c r="MO188" s="33"/>
      <c r="MP188" s="33"/>
      <c r="MQ188" s="33"/>
      <c r="MR188" s="33"/>
      <c r="MS188" s="33"/>
      <c r="MT188" s="33"/>
      <c r="MU188" s="33"/>
      <c r="MV188" s="33"/>
      <c r="MW188" s="33"/>
      <c r="MX188" s="33"/>
      <c r="MY188" s="33"/>
      <c r="MZ188" s="33"/>
      <c r="NA188" s="33"/>
      <c r="NB188" s="33"/>
      <c r="NC188" s="33"/>
      <c r="ND188" s="33"/>
      <c r="NE188" s="33"/>
      <c r="NF188" s="33"/>
      <c r="NG188" s="33"/>
      <c r="NH188" s="33"/>
      <c r="NI188" s="33"/>
      <c r="NJ188" s="33"/>
      <c r="NK188" s="33"/>
      <c r="NL188" s="33"/>
      <c r="NM188" s="33"/>
      <c r="NN188" s="33"/>
      <c r="NO188" s="33"/>
      <c r="NP188" s="33"/>
      <c r="NQ188" s="33"/>
      <c r="NR188" s="33"/>
      <c r="NS188" s="33"/>
      <c r="NT188" s="33"/>
      <c r="NU188" s="33"/>
      <c r="NV188" s="33"/>
      <c r="NW188" s="33"/>
      <c r="NX188" s="33"/>
      <c r="NY188" s="33"/>
      <c r="NZ188" s="33"/>
      <c r="OA188" s="33"/>
      <c r="OB188" s="33"/>
      <c r="OC188" s="33"/>
      <c r="OD188" s="33"/>
      <c r="OE188" s="33"/>
      <c r="OF188" s="33"/>
      <c r="OG188" s="33"/>
      <c r="OH188" s="33"/>
      <c r="OI188" s="33"/>
      <c r="OJ188" s="33"/>
      <c r="OK188" s="33"/>
      <c r="OL188" s="33"/>
      <c r="OM188" s="33"/>
      <c r="ON188" s="33"/>
      <c r="OO188" s="33"/>
      <c r="OP188" s="33"/>
      <c r="OQ188" s="33"/>
      <c r="OR188" s="33"/>
      <c r="OS188" s="33"/>
      <c r="OT188" s="33"/>
      <c r="OU188" s="33"/>
      <c r="OV188" s="33"/>
      <c r="OW188" s="33"/>
      <c r="OX188" s="33"/>
      <c r="OY188" s="33"/>
      <c r="OZ188" s="33"/>
      <c r="PA188" s="33"/>
      <c r="PB188" s="33"/>
      <c r="PC188" s="33"/>
      <c r="PD188" s="33"/>
      <c r="PE188" s="33"/>
      <c r="PF188" s="33"/>
      <c r="PG188" s="33"/>
      <c r="PH188" s="33"/>
      <c r="PI188" s="33"/>
      <c r="PJ188" s="33"/>
      <c r="PK188" s="33"/>
      <c r="PL188" s="33"/>
      <c r="PM188" s="33"/>
      <c r="PN188" s="33"/>
      <c r="PO188" s="33"/>
      <c r="PP188" s="33"/>
      <c r="PQ188" s="33"/>
      <c r="PR188" s="33"/>
      <c r="PS188" s="33"/>
      <c r="PT188" s="33"/>
      <c r="PU188" s="33"/>
      <c r="PV188" s="33"/>
      <c r="PW188" s="33"/>
      <c r="PX188" s="33"/>
      <c r="PY188" s="33"/>
      <c r="PZ188" s="33"/>
      <c r="QA188" s="33"/>
      <c r="QB188" s="33"/>
      <c r="QC188" s="33"/>
      <c r="QD188" s="33"/>
      <c r="QE188" s="33"/>
      <c r="QF188" s="33"/>
      <c r="QG188" s="33"/>
      <c r="QH188" s="33"/>
      <c r="QI188" s="33"/>
      <c r="QJ188" s="33"/>
      <c r="QK188" s="33"/>
      <c r="QL188" s="33"/>
      <c r="QM188" s="33"/>
      <c r="QN188" s="33"/>
      <c r="QO188" s="33"/>
      <c r="QP188" s="33"/>
      <c r="QQ188" s="33"/>
      <c r="QR188" s="33"/>
      <c r="QS188" s="33"/>
      <c r="QT188" s="33"/>
      <c r="QU188" s="33"/>
      <c r="QV188" s="33"/>
      <c r="QW188" s="33"/>
      <c r="QX188" s="33"/>
      <c r="QY188" s="33"/>
      <c r="QZ188" s="33"/>
      <c r="RA188" s="33"/>
      <c r="RB188" s="33"/>
      <c r="RC188" s="33"/>
      <c r="RD188" s="33"/>
      <c r="RE188" s="33"/>
      <c r="RF188" s="33"/>
      <c r="RG188" s="33"/>
      <c r="RH188" s="33"/>
      <c r="RI188" s="33"/>
      <c r="RJ188" s="33"/>
      <c r="RK188" s="33"/>
      <c r="RL188" s="33"/>
      <c r="RM188" s="33"/>
      <c r="RN188" s="33"/>
      <c r="RO188" s="33"/>
      <c r="RP188" s="33"/>
      <c r="RQ188" s="33"/>
      <c r="RR188" s="33"/>
      <c r="RS188" s="33"/>
      <c r="RT188" s="33"/>
      <c r="RU188" s="33"/>
      <c r="RV188" s="33"/>
      <c r="RW188" s="33"/>
      <c r="RX188" s="33"/>
      <c r="RY188" s="33"/>
      <c r="RZ188" s="33"/>
      <c r="SA188" s="33"/>
      <c r="SB188" s="33"/>
      <c r="SC188" s="33"/>
      <c r="SD188" s="33"/>
      <c r="SE188" s="33"/>
      <c r="SF188" s="33"/>
      <c r="SG188" s="33"/>
      <c r="SH188" s="33"/>
      <c r="SI188" s="33"/>
      <c r="SJ188" s="33"/>
      <c r="SK188" s="33"/>
      <c r="SL188" s="33"/>
      <c r="SM188" s="33"/>
      <c r="SN188" s="33"/>
      <c r="SO188" s="33"/>
      <c r="SP188" s="33"/>
      <c r="SQ188" s="33"/>
      <c r="SR188" s="33"/>
      <c r="SS188" s="33"/>
      <c r="ST188" s="33"/>
      <c r="SU188" s="33"/>
      <c r="SV188" s="33"/>
      <c r="SW188" s="33"/>
      <c r="SX188" s="33"/>
      <c r="SY188" s="33"/>
      <c r="SZ188" s="33"/>
      <c r="TA188" s="33"/>
      <c r="TB188" s="33"/>
      <c r="TC188" s="33"/>
      <c r="TD188" s="33"/>
      <c r="TE188" s="33"/>
      <c r="TF188" s="33"/>
      <c r="TG188" s="33"/>
      <c r="TH188" s="33"/>
      <c r="TI188" s="33"/>
      <c r="TJ188" s="33"/>
      <c r="TK188" s="33"/>
      <c r="TL188" s="33"/>
      <c r="TM188" s="33"/>
      <c r="TN188" s="33"/>
      <c r="TO188" s="33"/>
      <c r="TP188" s="33"/>
      <c r="TQ188" s="33"/>
      <c r="TR188" s="33"/>
    </row>
    <row r="189" spans="1:538" s="24" customFormat="1" ht="25.5" customHeight="1" x14ac:dyDescent="0.25">
      <c r="A189" s="40">
        <v>1014082</v>
      </c>
      <c r="B189" s="41" t="str">
        <f>'дод 3'!A119</f>
        <v>4082</v>
      </c>
      <c r="C189" s="41" t="str">
        <f>'дод 3'!B119</f>
        <v>0829</v>
      </c>
      <c r="D189" s="21" t="str">
        <f>'дод 3'!C119</f>
        <v>Інші заходи в галузі культури і мистецтва</v>
      </c>
      <c r="E189" s="62">
        <v>2380600</v>
      </c>
      <c r="F189" s="62"/>
      <c r="G189" s="62"/>
      <c r="H189" s="62">
        <v>856096.82</v>
      </c>
      <c r="I189" s="62"/>
      <c r="J189" s="62"/>
      <c r="K189" s="163">
        <f t="shared" si="104"/>
        <v>35.961388725531378</v>
      </c>
      <c r="L189" s="62">
        <f t="shared" si="130"/>
        <v>0</v>
      </c>
      <c r="M189" s="62"/>
      <c r="N189" s="62"/>
      <c r="O189" s="62"/>
      <c r="P189" s="62"/>
      <c r="Q189" s="62"/>
      <c r="R189" s="62">
        <f t="shared" si="106"/>
        <v>0</v>
      </c>
      <c r="S189" s="62"/>
      <c r="T189" s="62"/>
      <c r="U189" s="62"/>
      <c r="V189" s="62"/>
      <c r="W189" s="62"/>
      <c r="X189" s="163"/>
      <c r="Y189" s="59">
        <f t="shared" si="105"/>
        <v>856096.82</v>
      </c>
      <c r="Z189" s="21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  <c r="FV189" s="33"/>
      <c r="FW189" s="33"/>
      <c r="FX189" s="33"/>
      <c r="FY189" s="33"/>
      <c r="FZ189" s="33"/>
      <c r="GA189" s="33"/>
      <c r="GB189" s="33"/>
      <c r="GC189" s="33"/>
      <c r="GD189" s="33"/>
      <c r="GE189" s="33"/>
      <c r="GF189" s="33"/>
      <c r="GG189" s="33"/>
      <c r="GH189" s="33"/>
      <c r="GI189" s="33"/>
      <c r="GJ189" s="33"/>
      <c r="GK189" s="33"/>
      <c r="GL189" s="33"/>
      <c r="GM189" s="33"/>
      <c r="GN189" s="33"/>
      <c r="GO189" s="33"/>
      <c r="GP189" s="33"/>
      <c r="GQ189" s="33"/>
      <c r="GR189" s="33"/>
      <c r="GS189" s="33"/>
      <c r="GT189" s="33"/>
      <c r="GU189" s="33"/>
      <c r="GV189" s="33"/>
      <c r="GW189" s="33"/>
      <c r="GX189" s="33"/>
      <c r="GY189" s="33"/>
      <c r="GZ189" s="33"/>
      <c r="HA189" s="33"/>
      <c r="HB189" s="33"/>
      <c r="HC189" s="33"/>
      <c r="HD189" s="33"/>
      <c r="HE189" s="33"/>
      <c r="HF189" s="33"/>
      <c r="HG189" s="33"/>
      <c r="HH189" s="33"/>
      <c r="HI189" s="33"/>
      <c r="HJ189" s="33"/>
      <c r="HK189" s="33"/>
      <c r="HL189" s="33"/>
      <c r="HM189" s="33"/>
      <c r="HN189" s="33"/>
      <c r="HO189" s="33"/>
      <c r="HP189" s="33"/>
      <c r="HQ189" s="33"/>
      <c r="HR189" s="33"/>
      <c r="HS189" s="33"/>
      <c r="HT189" s="33"/>
      <c r="HU189" s="33"/>
      <c r="HV189" s="33"/>
      <c r="HW189" s="33"/>
      <c r="HX189" s="33"/>
      <c r="HY189" s="33"/>
      <c r="HZ189" s="33"/>
      <c r="IA189" s="33"/>
      <c r="IB189" s="33"/>
      <c r="IC189" s="33"/>
      <c r="ID189" s="33"/>
      <c r="IE189" s="33"/>
      <c r="IF189" s="33"/>
      <c r="IG189" s="33"/>
      <c r="IH189" s="33"/>
      <c r="II189" s="33"/>
      <c r="IJ189" s="33"/>
      <c r="IK189" s="33"/>
      <c r="IL189" s="33"/>
      <c r="IM189" s="33"/>
      <c r="IN189" s="33"/>
      <c r="IO189" s="33"/>
      <c r="IP189" s="33"/>
      <c r="IQ189" s="33"/>
      <c r="IR189" s="33"/>
      <c r="IS189" s="33"/>
      <c r="IT189" s="33"/>
      <c r="IU189" s="33"/>
      <c r="IV189" s="33"/>
      <c r="IW189" s="33"/>
      <c r="IX189" s="33"/>
      <c r="IY189" s="33"/>
      <c r="IZ189" s="33"/>
      <c r="JA189" s="33"/>
      <c r="JB189" s="33"/>
      <c r="JC189" s="33"/>
      <c r="JD189" s="33"/>
      <c r="JE189" s="33"/>
      <c r="JF189" s="33"/>
      <c r="JG189" s="33"/>
      <c r="JH189" s="33"/>
      <c r="JI189" s="33"/>
      <c r="JJ189" s="33"/>
      <c r="JK189" s="33"/>
      <c r="JL189" s="33"/>
      <c r="JM189" s="33"/>
      <c r="JN189" s="33"/>
      <c r="JO189" s="33"/>
      <c r="JP189" s="33"/>
      <c r="JQ189" s="33"/>
      <c r="JR189" s="33"/>
      <c r="JS189" s="33"/>
      <c r="JT189" s="33"/>
      <c r="JU189" s="33"/>
      <c r="JV189" s="33"/>
      <c r="JW189" s="33"/>
      <c r="JX189" s="33"/>
      <c r="JY189" s="33"/>
      <c r="JZ189" s="33"/>
      <c r="KA189" s="33"/>
      <c r="KB189" s="33"/>
      <c r="KC189" s="33"/>
      <c r="KD189" s="33"/>
      <c r="KE189" s="33"/>
      <c r="KF189" s="33"/>
      <c r="KG189" s="33"/>
      <c r="KH189" s="33"/>
      <c r="KI189" s="33"/>
      <c r="KJ189" s="33"/>
      <c r="KK189" s="33"/>
      <c r="KL189" s="33"/>
      <c r="KM189" s="33"/>
      <c r="KN189" s="33"/>
      <c r="KO189" s="33"/>
      <c r="KP189" s="33"/>
      <c r="KQ189" s="33"/>
      <c r="KR189" s="33"/>
      <c r="KS189" s="33"/>
      <c r="KT189" s="33"/>
      <c r="KU189" s="33"/>
      <c r="KV189" s="33"/>
      <c r="KW189" s="33"/>
      <c r="KX189" s="33"/>
      <c r="KY189" s="33"/>
      <c r="KZ189" s="33"/>
      <c r="LA189" s="33"/>
      <c r="LB189" s="33"/>
      <c r="LC189" s="33"/>
      <c r="LD189" s="33"/>
      <c r="LE189" s="33"/>
      <c r="LF189" s="33"/>
      <c r="LG189" s="33"/>
      <c r="LH189" s="33"/>
      <c r="LI189" s="33"/>
      <c r="LJ189" s="33"/>
      <c r="LK189" s="33"/>
      <c r="LL189" s="33"/>
      <c r="LM189" s="33"/>
      <c r="LN189" s="33"/>
      <c r="LO189" s="33"/>
      <c r="LP189" s="33"/>
      <c r="LQ189" s="33"/>
      <c r="LR189" s="33"/>
      <c r="LS189" s="33"/>
      <c r="LT189" s="33"/>
      <c r="LU189" s="33"/>
      <c r="LV189" s="33"/>
      <c r="LW189" s="33"/>
      <c r="LX189" s="33"/>
      <c r="LY189" s="33"/>
      <c r="LZ189" s="33"/>
      <c r="MA189" s="33"/>
      <c r="MB189" s="33"/>
      <c r="MC189" s="33"/>
      <c r="MD189" s="33"/>
      <c r="ME189" s="33"/>
      <c r="MF189" s="33"/>
      <c r="MG189" s="33"/>
      <c r="MH189" s="33"/>
      <c r="MI189" s="33"/>
      <c r="MJ189" s="33"/>
      <c r="MK189" s="33"/>
      <c r="ML189" s="33"/>
      <c r="MM189" s="33"/>
      <c r="MN189" s="33"/>
      <c r="MO189" s="33"/>
      <c r="MP189" s="33"/>
      <c r="MQ189" s="33"/>
      <c r="MR189" s="33"/>
      <c r="MS189" s="33"/>
      <c r="MT189" s="33"/>
      <c r="MU189" s="33"/>
      <c r="MV189" s="33"/>
      <c r="MW189" s="33"/>
      <c r="MX189" s="33"/>
      <c r="MY189" s="33"/>
      <c r="MZ189" s="33"/>
      <c r="NA189" s="33"/>
      <c r="NB189" s="33"/>
      <c r="NC189" s="33"/>
      <c r="ND189" s="33"/>
      <c r="NE189" s="33"/>
      <c r="NF189" s="33"/>
      <c r="NG189" s="33"/>
      <c r="NH189" s="33"/>
      <c r="NI189" s="33"/>
      <c r="NJ189" s="33"/>
      <c r="NK189" s="33"/>
      <c r="NL189" s="33"/>
      <c r="NM189" s="33"/>
      <c r="NN189" s="33"/>
      <c r="NO189" s="33"/>
      <c r="NP189" s="33"/>
      <c r="NQ189" s="33"/>
      <c r="NR189" s="33"/>
      <c r="NS189" s="33"/>
      <c r="NT189" s="33"/>
      <c r="NU189" s="33"/>
      <c r="NV189" s="33"/>
      <c r="NW189" s="33"/>
      <c r="NX189" s="33"/>
      <c r="NY189" s="33"/>
      <c r="NZ189" s="33"/>
      <c r="OA189" s="33"/>
      <c r="OB189" s="33"/>
      <c r="OC189" s="33"/>
      <c r="OD189" s="33"/>
      <c r="OE189" s="33"/>
      <c r="OF189" s="33"/>
      <c r="OG189" s="33"/>
      <c r="OH189" s="33"/>
      <c r="OI189" s="33"/>
      <c r="OJ189" s="33"/>
      <c r="OK189" s="33"/>
      <c r="OL189" s="33"/>
      <c r="OM189" s="33"/>
      <c r="ON189" s="33"/>
      <c r="OO189" s="33"/>
      <c r="OP189" s="33"/>
      <c r="OQ189" s="33"/>
      <c r="OR189" s="33"/>
      <c r="OS189" s="33"/>
      <c r="OT189" s="33"/>
      <c r="OU189" s="33"/>
      <c r="OV189" s="33"/>
      <c r="OW189" s="33"/>
      <c r="OX189" s="33"/>
      <c r="OY189" s="33"/>
      <c r="OZ189" s="33"/>
      <c r="PA189" s="33"/>
      <c r="PB189" s="33"/>
      <c r="PC189" s="33"/>
      <c r="PD189" s="33"/>
      <c r="PE189" s="33"/>
      <c r="PF189" s="33"/>
      <c r="PG189" s="33"/>
      <c r="PH189" s="33"/>
      <c r="PI189" s="33"/>
      <c r="PJ189" s="33"/>
      <c r="PK189" s="33"/>
      <c r="PL189" s="33"/>
      <c r="PM189" s="33"/>
      <c r="PN189" s="33"/>
      <c r="PO189" s="33"/>
      <c r="PP189" s="33"/>
      <c r="PQ189" s="33"/>
      <c r="PR189" s="33"/>
      <c r="PS189" s="33"/>
      <c r="PT189" s="33"/>
      <c r="PU189" s="33"/>
      <c r="PV189" s="33"/>
      <c r="PW189" s="33"/>
      <c r="PX189" s="33"/>
      <c r="PY189" s="33"/>
      <c r="PZ189" s="33"/>
      <c r="QA189" s="33"/>
      <c r="QB189" s="33"/>
      <c r="QC189" s="33"/>
      <c r="QD189" s="33"/>
      <c r="QE189" s="33"/>
      <c r="QF189" s="33"/>
      <c r="QG189" s="33"/>
      <c r="QH189" s="33"/>
      <c r="QI189" s="33"/>
      <c r="QJ189" s="33"/>
      <c r="QK189" s="33"/>
      <c r="QL189" s="33"/>
      <c r="QM189" s="33"/>
      <c r="QN189" s="33"/>
      <c r="QO189" s="33"/>
      <c r="QP189" s="33"/>
      <c r="QQ189" s="33"/>
      <c r="QR189" s="33"/>
      <c r="QS189" s="33"/>
      <c r="QT189" s="33"/>
      <c r="QU189" s="33"/>
      <c r="QV189" s="33"/>
      <c r="QW189" s="33"/>
      <c r="QX189" s="33"/>
      <c r="QY189" s="33"/>
      <c r="QZ189" s="33"/>
      <c r="RA189" s="33"/>
      <c r="RB189" s="33"/>
      <c r="RC189" s="33"/>
      <c r="RD189" s="33"/>
      <c r="RE189" s="33"/>
      <c r="RF189" s="33"/>
      <c r="RG189" s="33"/>
      <c r="RH189" s="33"/>
      <c r="RI189" s="33"/>
      <c r="RJ189" s="33"/>
      <c r="RK189" s="33"/>
      <c r="RL189" s="33"/>
      <c r="RM189" s="33"/>
      <c r="RN189" s="33"/>
      <c r="RO189" s="33"/>
      <c r="RP189" s="33"/>
      <c r="RQ189" s="33"/>
      <c r="RR189" s="33"/>
      <c r="RS189" s="33"/>
      <c r="RT189" s="33"/>
      <c r="RU189" s="33"/>
      <c r="RV189" s="33"/>
      <c r="RW189" s="33"/>
      <c r="RX189" s="33"/>
      <c r="RY189" s="33"/>
      <c r="RZ189" s="33"/>
      <c r="SA189" s="33"/>
      <c r="SB189" s="33"/>
      <c r="SC189" s="33"/>
      <c r="SD189" s="33"/>
      <c r="SE189" s="33"/>
      <c r="SF189" s="33"/>
      <c r="SG189" s="33"/>
      <c r="SH189" s="33"/>
      <c r="SI189" s="33"/>
      <c r="SJ189" s="33"/>
      <c r="SK189" s="33"/>
      <c r="SL189" s="33"/>
      <c r="SM189" s="33"/>
      <c r="SN189" s="33"/>
      <c r="SO189" s="33"/>
      <c r="SP189" s="33"/>
      <c r="SQ189" s="33"/>
      <c r="SR189" s="33"/>
      <c r="SS189" s="33"/>
      <c r="ST189" s="33"/>
      <c r="SU189" s="33"/>
      <c r="SV189" s="33"/>
      <c r="SW189" s="33"/>
      <c r="SX189" s="33"/>
      <c r="SY189" s="33"/>
      <c r="SZ189" s="33"/>
      <c r="TA189" s="33"/>
      <c r="TB189" s="33"/>
      <c r="TC189" s="33"/>
      <c r="TD189" s="33"/>
      <c r="TE189" s="33"/>
      <c r="TF189" s="33"/>
      <c r="TG189" s="33"/>
      <c r="TH189" s="33"/>
      <c r="TI189" s="33"/>
      <c r="TJ189" s="33"/>
      <c r="TK189" s="33"/>
      <c r="TL189" s="33"/>
      <c r="TM189" s="33"/>
      <c r="TN189" s="33"/>
      <c r="TO189" s="33"/>
      <c r="TP189" s="33"/>
      <c r="TQ189" s="33"/>
      <c r="TR189" s="33"/>
    </row>
    <row r="190" spans="1:538" s="20" customFormat="1" ht="22.5" customHeight="1" x14ac:dyDescent="0.25">
      <c r="A190" s="40" t="s">
        <v>156</v>
      </c>
      <c r="B190" s="41" t="str">
        <f>'дод 3'!A174</f>
        <v>7640</v>
      </c>
      <c r="C190" s="41" t="str">
        <f>'дод 3'!B174</f>
        <v>0470</v>
      </c>
      <c r="D190" s="21" t="s">
        <v>494</v>
      </c>
      <c r="E190" s="62">
        <v>0</v>
      </c>
      <c r="F190" s="62"/>
      <c r="G190" s="62"/>
      <c r="H190" s="62"/>
      <c r="I190" s="62"/>
      <c r="J190" s="62"/>
      <c r="K190" s="163"/>
      <c r="L190" s="62">
        <f t="shared" si="130"/>
        <v>344748.49</v>
      </c>
      <c r="M190" s="62">
        <v>344748.49</v>
      </c>
      <c r="N190" s="62"/>
      <c r="O190" s="62"/>
      <c r="P190" s="62"/>
      <c r="Q190" s="62">
        <v>344748.49</v>
      </c>
      <c r="R190" s="62">
        <f t="shared" si="106"/>
        <v>344747.69</v>
      </c>
      <c r="S190" s="62">
        <v>344747.69</v>
      </c>
      <c r="T190" s="62"/>
      <c r="U190" s="62"/>
      <c r="V190" s="62"/>
      <c r="W190" s="62">
        <v>344747.69</v>
      </c>
      <c r="X190" s="163">
        <f t="shared" si="107"/>
        <v>99.999767946771868</v>
      </c>
      <c r="Y190" s="59">
        <f t="shared" si="105"/>
        <v>344747.69</v>
      </c>
      <c r="Z190" s="21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  <c r="SQ190" s="23"/>
      <c r="SR190" s="23"/>
      <c r="SS190" s="23"/>
      <c r="ST190" s="23"/>
      <c r="SU190" s="23"/>
      <c r="SV190" s="23"/>
      <c r="SW190" s="23"/>
      <c r="SX190" s="23"/>
      <c r="SY190" s="23"/>
      <c r="SZ190" s="23"/>
      <c r="TA190" s="23"/>
      <c r="TB190" s="23"/>
      <c r="TC190" s="23"/>
      <c r="TD190" s="23"/>
      <c r="TE190" s="23"/>
      <c r="TF190" s="23"/>
      <c r="TG190" s="23"/>
      <c r="TH190" s="23"/>
      <c r="TI190" s="23"/>
      <c r="TJ190" s="23"/>
      <c r="TK190" s="23"/>
      <c r="TL190" s="23"/>
      <c r="TM190" s="23"/>
      <c r="TN190" s="23"/>
      <c r="TO190" s="23"/>
      <c r="TP190" s="23"/>
      <c r="TQ190" s="23"/>
      <c r="TR190" s="23"/>
    </row>
    <row r="191" spans="1:538" s="20" customFormat="1" ht="22.5" customHeight="1" x14ac:dyDescent="0.25">
      <c r="A191" s="40">
        <v>1018340</v>
      </c>
      <c r="B191" s="41" t="str">
        <f>'дод 3'!A195</f>
        <v>8340</v>
      </c>
      <c r="C191" s="41" t="str">
        <f>'дод 3'!B195</f>
        <v>0540</v>
      </c>
      <c r="D191" s="68" t="str">
        <f>'дод 3'!C195</f>
        <v>Природоохоронні заходи за рахунок цільових фондів</v>
      </c>
      <c r="E191" s="62">
        <v>0</v>
      </c>
      <c r="F191" s="62"/>
      <c r="G191" s="62"/>
      <c r="H191" s="62"/>
      <c r="I191" s="62"/>
      <c r="J191" s="62"/>
      <c r="K191" s="163"/>
      <c r="L191" s="62">
        <f t="shared" si="130"/>
        <v>3000</v>
      </c>
      <c r="M191" s="62"/>
      <c r="N191" s="62">
        <v>3000</v>
      </c>
      <c r="O191" s="62"/>
      <c r="P191" s="62"/>
      <c r="Q191" s="62"/>
      <c r="R191" s="62">
        <f t="shared" si="106"/>
        <v>2991.84</v>
      </c>
      <c r="S191" s="62"/>
      <c r="T191" s="62">
        <v>2991.84</v>
      </c>
      <c r="U191" s="62"/>
      <c r="V191" s="62"/>
      <c r="W191" s="62"/>
      <c r="X191" s="163">
        <f t="shared" si="107"/>
        <v>99.728000000000009</v>
      </c>
      <c r="Y191" s="59">
        <f t="shared" si="105"/>
        <v>2991.84</v>
      </c>
      <c r="Z191" s="21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  <c r="SQ191" s="23"/>
      <c r="SR191" s="23"/>
      <c r="SS191" s="23"/>
      <c r="ST191" s="23"/>
      <c r="SU191" s="23"/>
      <c r="SV191" s="23"/>
      <c r="SW191" s="23"/>
      <c r="SX191" s="23"/>
      <c r="SY191" s="23"/>
      <c r="SZ191" s="23"/>
      <c r="TA191" s="23"/>
      <c r="TB191" s="23"/>
      <c r="TC191" s="23"/>
      <c r="TD191" s="23"/>
      <c r="TE191" s="23"/>
      <c r="TF191" s="23"/>
      <c r="TG191" s="23"/>
      <c r="TH191" s="23"/>
      <c r="TI191" s="23"/>
      <c r="TJ191" s="23"/>
      <c r="TK191" s="23"/>
      <c r="TL191" s="23"/>
      <c r="TM191" s="23"/>
      <c r="TN191" s="23"/>
      <c r="TO191" s="23"/>
      <c r="TP191" s="23"/>
      <c r="TQ191" s="23"/>
      <c r="TR191" s="23"/>
    </row>
    <row r="192" spans="1:538" s="28" customFormat="1" ht="36.75" customHeight="1" x14ac:dyDescent="0.2">
      <c r="A192" s="157" t="s">
        <v>211</v>
      </c>
      <c r="B192" s="65"/>
      <c r="C192" s="65"/>
      <c r="D192" s="27" t="s">
        <v>36</v>
      </c>
      <c r="E192" s="59">
        <f>E193</f>
        <v>317696531.40999997</v>
      </c>
      <c r="F192" s="59">
        <f t="shared" ref="F192:L192" si="131">F193</f>
        <v>10410700</v>
      </c>
      <c r="G192" s="59">
        <f t="shared" si="131"/>
        <v>28656156</v>
      </c>
      <c r="H192" s="59">
        <f t="shared" si="131"/>
        <v>301203726.28000003</v>
      </c>
      <c r="I192" s="59">
        <f t="shared" si="131"/>
        <v>10071188.43</v>
      </c>
      <c r="J192" s="59">
        <f t="shared" si="131"/>
        <v>27086670.470000003</v>
      </c>
      <c r="K192" s="160">
        <f t="shared" si="104"/>
        <v>94.80862914782179</v>
      </c>
      <c r="L192" s="59">
        <f t="shared" si="131"/>
        <v>212012347.19</v>
      </c>
      <c r="M192" s="59">
        <f t="shared" ref="M192" si="132">M193</f>
        <v>125296113.47</v>
      </c>
      <c r="N192" s="59">
        <f t="shared" ref="N192" si="133">N193</f>
        <v>81486890.269999996</v>
      </c>
      <c r="O192" s="59">
        <f t="shared" ref="O192" si="134">O193</f>
        <v>0</v>
      </c>
      <c r="P192" s="59">
        <f t="shared" ref="P192" si="135">P193</f>
        <v>0</v>
      </c>
      <c r="Q192" s="59">
        <f t="shared" ref="Q192:W192" si="136">Q193</f>
        <v>130525456.92</v>
      </c>
      <c r="R192" s="59">
        <f t="shared" si="136"/>
        <v>187086426.45000002</v>
      </c>
      <c r="S192" s="59">
        <f t="shared" si="136"/>
        <v>101441417.29000002</v>
      </c>
      <c r="T192" s="59">
        <f t="shared" si="136"/>
        <v>81257325.310000002</v>
      </c>
      <c r="U192" s="59">
        <f t="shared" si="136"/>
        <v>0</v>
      </c>
      <c r="V192" s="59">
        <f t="shared" si="136"/>
        <v>0</v>
      </c>
      <c r="W192" s="59">
        <f t="shared" si="136"/>
        <v>105829101.14000002</v>
      </c>
      <c r="X192" s="160">
        <f t="shared" si="107"/>
        <v>88.243174951663534</v>
      </c>
      <c r="Y192" s="59">
        <f t="shared" si="105"/>
        <v>488290152.73000002</v>
      </c>
      <c r="Z192" s="213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35"/>
      <c r="ET192" s="35"/>
      <c r="EU192" s="35"/>
      <c r="EV192" s="35"/>
      <c r="EW192" s="35"/>
      <c r="EX192" s="35"/>
      <c r="EY192" s="35"/>
      <c r="EZ192" s="35"/>
      <c r="FA192" s="35"/>
      <c r="FB192" s="35"/>
      <c r="FC192" s="35"/>
      <c r="FD192" s="35"/>
      <c r="FE192" s="35"/>
      <c r="FF192" s="35"/>
      <c r="FG192" s="35"/>
      <c r="FH192" s="35"/>
      <c r="FI192" s="35"/>
      <c r="FJ192" s="35"/>
      <c r="FK192" s="35"/>
      <c r="FL192" s="35"/>
      <c r="FM192" s="35"/>
      <c r="FN192" s="35"/>
      <c r="FO192" s="35"/>
      <c r="FP192" s="35"/>
      <c r="FQ192" s="35"/>
      <c r="FR192" s="35"/>
      <c r="FS192" s="35"/>
      <c r="FT192" s="35"/>
      <c r="FU192" s="35"/>
      <c r="FV192" s="35"/>
      <c r="FW192" s="35"/>
      <c r="FX192" s="35"/>
      <c r="FY192" s="35"/>
      <c r="FZ192" s="35"/>
      <c r="GA192" s="35"/>
      <c r="GB192" s="35"/>
      <c r="GC192" s="35"/>
      <c r="GD192" s="35"/>
      <c r="GE192" s="35"/>
      <c r="GF192" s="35"/>
      <c r="GG192" s="35"/>
      <c r="GH192" s="35"/>
      <c r="GI192" s="35"/>
      <c r="GJ192" s="35"/>
      <c r="GK192" s="35"/>
      <c r="GL192" s="35"/>
      <c r="GM192" s="35"/>
      <c r="GN192" s="35"/>
      <c r="GO192" s="35"/>
      <c r="GP192" s="35"/>
      <c r="GQ192" s="35"/>
      <c r="GR192" s="35"/>
      <c r="GS192" s="35"/>
      <c r="GT192" s="35"/>
      <c r="GU192" s="35"/>
      <c r="GV192" s="35"/>
      <c r="GW192" s="35"/>
      <c r="GX192" s="35"/>
      <c r="GY192" s="35"/>
      <c r="GZ192" s="35"/>
      <c r="HA192" s="35"/>
      <c r="HB192" s="35"/>
      <c r="HC192" s="35"/>
      <c r="HD192" s="35"/>
      <c r="HE192" s="35"/>
      <c r="HF192" s="35"/>
      <c r="HG192" s="35"/>
      <c r="HH192" s="35"/>
      <c r="HI192" s="35"/>
      <c r="HJ192" s="35"/>
      <c r="HK192" s="35"/>
      <c r="HL192" s="35"/>
      <c r="HM192" s="35"/>
      <c r="HN192" s="35"/>
      <c r="HO192" s="35"/>
      <c r="HP192" s="35"/>
      <c r="HQ192" s="35"/>
      <c r="HR192" s="35"/>
      <c r="HS192" s="35"/>
      <c r="HT192" s="35"/>
      <c r="HU192" s="35"/>
      <c r="HV192" s="35"/>
      <c r="HW192" s="35"/>
      <c r="HX192" s="35"/>
      <c r="HY192" s="35"/>
      <c r="HZ192" s="35"/>
      <c r="IA192" s="35"/>
      <c r="IB192" s="35"/>
      <c r="IC192" s="35"/>
      <c r="ID192" s="35"/>
      <c r="IE192" s="35"/>
      <c r="IF192" s="35"/>
      <c r="IG192" s="35"/>
      <c r="IH192" s="35"/>
      <c r="II192" s="35"/>
      <c r="IJ192" s="35"/>
      <c r="IK192" s="35"/>
      <c r="IL192" s="35"/>
      <c r="IM192" s="35"/>
      <c r="IN192" s="35"/>
      <c r="IO192" s="35"/>
      <c r="IP192" s="35"/>
      <c r="IQ192" s="35"/>
      <c r="IR192" s="35"/>
      <c r="IS192" s="35"/>
      <c r="IT192" s="35"/>
      <c r="IU192" s="35"/>
      <c r="IV192" s="35"/>
      <c r="IW192" s="35"/>
      <c r="IX192" s="35"/>
      <c r="IY192" s="35"/>
      <c r="IZ192" s="35"/>
      <c r="JA192" s="35"/>
      <c r="JB192" s="35"/>
      <c r="JC192" s="35"/>
      <c r="JD192" s="35"/>
      <c r="JE192" s="35"/>
      <c r="JF192" s="35"/>
      <c r="JG192" s="35"/>
      <c r="JH192" s="35"/>
      <c r="JI192" s="35"/>
      <c r="JJ192" s="35"/>
      <c r="JK192" s="35"/>
      <c r="JL192" s="35"/>
      <c r="JM192" s="35"/>
      <c r="JN192" s="35"/>
      <c r="JO192" s="35"/>
      <c r="JP192" s="35"/>
      <c r="JQ192" s="35"/>
      <c r="JR192" s="35"/>
      <c r="JS192" s="35"/>
      <c r="JT192" s="35"/>
      <c r="JU192" s="35"/>
      <c r="JV192" s="35"/>
      <c r="JW192" s="35"/>
      <c r="JX192" s="35"/>
      <c r="JY192" s="35"/>
      <c r="JZ192" s="35"/>
      <c r="KA192" s="35"/>
      <c r="KB192" s="35"/>
      <c r="KC192" s="35"/>
      <c r="KD192" s="35"/>
      <c r="KE192" s="35"/>
      <c r="KF192" s="35"/>
      <c r="KG192" s="35"/>
      <c r="KH192" s="35"/>
      <c r="KI192" s="35"/>
      <c r="KJ192" s="35"/>
      <c r="KK192" s="35"/>
      <c r="KL192" s="35"/>
      <c r="KM192" s="35"/>
      <c r="KN192" s="35"/>
      <c r="KO192" s="35"/>
      <c r="KP192" s="35"/>
      <c r="KQ192" s="35"/>
      <c r="KR192" s="35"/>
      <c r="KS192" s="35"/>
      <c r="KT192" s="35"/>
      <c r="KU192" s="35"/>
      <c r="KV192" s="35"/>
      <c r="KW192" s="35"/>
      <c r="KX192" s="35"/>
      <c r="KY192" s="35"/>
      <c r="KZ192" s="35"/>
      <c r="LA192" s="35"/>
      <c r="LB192" s="35"/>
      <c r="LC192" s="35"/>
      <c r="LD192" s="35"/>
      <c r="LE192" s="35"/>
      <c r="LF192" s="35"/>
      <c r="LG192" s="35"/>
      <c r="LH192" s="35"/>
      <c r="LI192" s="35"/>
      <c r="LJ192" s="35"/>
      <c r="LK192" s="35"/>
      <c r="LL192" s="35"/>
      <c r="LM192" s="35"/>
      <c r="LN192" s="35"/>
      <c r="LO192" s="35"/>
      <c r="LP192" s="35"/>
      <c r="LQ192" s="35"/>
      <c r="LR192" s="35"/>
      <c r="LS192" s="35"/>
      <c r="LT192" s="35"/>
      <c r="LU192" s="35"/>
      <c r="LV192" s="35"/>
      <c r="LW192" s="35"/>
      <c r="LX192" s="35"/>
      <c r="LY192" s="35"/>
      <c r="LZ192" s="35"/>
      <c r="MA192" s="35"/>
      <c r="MB192" s="35"/>
      <c r="MC192" s="35"/>
      <c r="MD192" s="35"/>
      <c r="ME192" s="35"/>
      <c r="MF192" s="35"/>
      <c r="MG192" s="35"/>
      <c r="MH192" s="35"/>
      <c r="MI192" s="35"/>
      <c r="MJ192" s="35"/>
      <c r="MK192" s="35"/>
      <c r="ML192" s="35"/>
      <c r="MM192" s="35"/>
      <c r="MN192" s="35"/>
      <c r="MO192" s="35"/>
      <c r="MP192" s="35"/>
      <c r="MQ192" s="35"/>
      <c r="MR192" s="35"/>
      <c r="MS192" s="35"/>
      <c r="MT192" s="35"/>
      <c r="MU192" s="35"/>
      <c r="MV192" s="35"/>
      <c r="MW192" s="35"/>
      <c r="MX192" s="35"/>
      <c r="MY192" s="35"/>
      <c r="MZ192" s="35"/>
      <c r="NA192" s="35"/>
      <c r="NB192" s="35"/>
      <c r="NC192" s="35"/>
      <c r="ND192" s="35"/>
      <c r="NE192" s="35"/>
      <c r="NF192" s="35"/>
      <c r="NG192" s="35"/>
      <c r="NH192" s="35"/>
      <c r="NI192" s="35"/>
      <c r="NJ192" s="35"/>
      <c r="NK192" s="35"/>
      <c r="NL192" s="35"/>
      <c r="NM192" s="35"/>
      <c r="NN192" s="35"/>
      <c r="NO192" s="35"/>
      <c r="NP192" s="35"/>
      <c r="NQ192" s="35"/>
      <c r="NR192" s="35"/>
      <c r="NS192" s="35"/>
      <c r="NT192" s="35"/>
      <c r="NU192" s="35"/>
      <c r="NV192" s="35"/>
      <c r="NW192" s="35"/>
      <c r="NX192" s="35"/>
      <c r="NY192" s="35"/>
      <c r="NZ192" s="35"/>
      <c r="OA192" s="35"/>
      <c r="OB192" s="35"/>
      <c r="OC192" s="35"/>
      <c r="OD192" s="35"/>
      <c r="OE192" s="35"/>
      <c r="OF192" s="35"/>
      <c r="OG192" s="35"/>
      <c r="OH192" s="35"/>
      <c r="OI192" s="35"/>
      <c r="OJ192" s="35"/>
      <c r="OK192" s="35"/>
      <c r="OL192" s="35"/>
      <c r="OM192" s="35"/>
      <c r="ON192" s="35"/>
      <c r="OO192" s="35"/>
      <c r="OP192" s="35"/>
      <c r="OQ192" s="35"/>
      <c r="OR192" s="35"/>
      <c r="OS192" s="35"/>
      <c r="OT192" s="35"/>
      <c r="OU192" s="35"/>
      <c r="OV192" s="35"/>
      <c r="OW192" s="35"/>
      <c r="OX192" s="35"/>
      <c r="OY192" s="35"/>
      <c r="OZ192" s="35"/>
      <c r="PA192" s="35"/>
      <c r="PB192" s="35"/>
      <c r="PC192" s="35"/>
      <c r="PD192" s="35"/>
      <c r="PE192" s="35"/>
      <c r="PF192" s="35"/>
      <c r="PG192" s="35"/>
      <c r="PH192" s="35"/>
      <c r="PI192" s="35"/>
      <c r="PJ192" s="35"/>
      <c r="PK192" s="35"/>
      <c r="PL192" s="35"/>
      <c r="PM192" s="35"/>
      <c r="PN192" s="35"/>
      <c r="PO192" s="35"/>
      <c r="PP192" s="35"/>
      <c r="PQ192" s="35"/>
      <c r="PR192" s="35"/>
      <c r="PS192" s="35"/>
      <c r="PT192" s="35"/>
      <c r="PU192" s="35"/>
      <c r="PV192" s="35"/>
      <c r="PW192" s="35"/>
      <c r="PX192" s="35"/>
      <c r="PY192" s="35"/>
      <c r="PZ192" s="35"/>
      <c r="QA192" s="35"/>
      <c r="QB192" s="35"/>
      <c r="QC192" s="35"/>
      <c r="QD192" s="35"/>
      <c r="QE192" s="35"/>
      <c r="QF192" s="35"/>
      <c r="QG192" s="35"/>
      <c r="QH192" s="35"/>
      <c r="QI192" s="35"/>
      <c r="QJ192" s="35"/>
      <c r="QK192" s="35"/>
      <c r="QL192" s="35"/>
      <c r="QM192" s="35"/>
      <c r="QN192" s="35"/>
      <c r="QO192" s="35"/>
      <c r="QP192" s="35"/>
      <c r="QQ192" s="35"/>
      <c r="QR192" s="35"/>
      <c r="QS192" s="35"/>
      <c r="QT192" s="35"/>
      <c r="QU192" s="35"/>
      <c r="QV192" s="35"/>
      <c r="QW192" s="35"/>
      <c r="QX192" s="35"/>
      <c r="QY192" s="35"/>
      <c r="QZ192" s="35"/>
      <c r="RA192" s="35"/>
      <c r="RB192" s="35"/>
      <c r="RC192" s="35"/>
      <c r="RD192" s="35"/>
      <c r="RE192" s="35"/>
      <c r="RF192" s="35"/>
      <c r="RG192" s="35"/>
      <c r="RH192" s="35"/>
      <c r="RI192" s="35"/>
      <c r="RJ192" s="35"/>
      <c r="RK192" s="35"/>
      <c r="RL192" s="35"/>
      <c r="RM192" s="35"/>
      <c r="RN192" s="35"/>
      <c r="RO192" s="35"/>
      <c r="RP192" s="35"/>
      <c r="RQ192" s="35"/>
      <c r="RR192" s="35"/>
      <c r="RS192" s="35"/>
      <c r="RT192" s="35"/>
      <c r="RU192" s="35"/>
      <c r="RV192" s="35"/>
      <c r="RW192" s="35"/>
      <c r="RX192" s="35"/>
      <c r="RY192" s="35"/>
      <c r="RZ192" s="35"/>
      <c r="SA192" s="35"/>
      <c r="SB192" s="35"/>
      <c r="SC192" s="35"/>
      <c r="SD192" s="35"/>
      <c r="SE192" s="35"/>
      <c r="SF192" s="35"/>
      <c r="SG192" s="35"/>
      <c r="SH192" s="35"/>
      <c r="SI192" s="35"/>
      <c r="SJ192" s="35"/>
      <c r="SK192" s="35"/>
      <c r="SL192" s="35"/>
      <c r="SM192" s="35"/>
      <c r="SN192" s="35"/>
      <c r="SO192" s="35"/>
      <c r="SP192" s="35"/>
      <c r="SQ192" s="35"/>
      <c r="SR192" s="35"/>
      <c r="SS192" s="35"/>
      <c r="ST192" s="35"/>
      <c r="SU192" s="35"/>
      <c r="SV192" s="35"/>
      <c r="SW192" s="35"/>
      <c r="SX192" s="35"/>
      <c r="SY192" s="35"/>
      <c r="SZ192" s="35"/>
      <c r="TA192" s="35"/>
      <c r="TB192" s="35"/>
      <c r="TC192" s="35"/>
      <c r="TD192" s="35"/>
      <c r="TE192" s="35"/>
      <c r="TF192" s="35"/>
      <c r="TG192" s="35"/>
      <c r="TH192" s="35"/>
      <c r="TI192" s="35"/>
      <c r="TJ192" s="35"/>
      <c r="TK192" s="35"/>
      <c r="TL192" s="35"/>
      <c r="TM192" s="35"/>
      <c r="TN192" s="35"/>
      <c r="TO192" s="35"/>
      <c r="TP192" s="35"/>
      <c r="TQ192" s="35"/>
      <c r="TR192" s="35"/>
    </row>
    <row r="193" spans="1:538" s="37" customFormat="1" ht="36.75" customHeight="1" x14ac:dyDescent="0.25">
      <c r="A193" s="67" t="s">
        <v>212</v>
      </c>
      <c r="B193" s="66"/>
      <c r="C193" s="66"/>
      <c r="D193" s="30" t="s">
        <v>442</v>
      </c>
      <c r="E193" s="61">
        <f t="shared" ref="E193:Q193" si="137">E197+E198+E199+E200+E201+E202+E203+E204+E205+E206+E207+E209+E208+E211+E216+E217+E218+E219+E222+E223+E210+E213+E221+E220</f>
        <v>317696531.40999997</v>
      </c>
      <c r="F193" s="61">
        <f t="shared" si="137"/>
        <v>10410700</v>
      </c>
      <c r="G193" s="61">
        <f t="shared" si="137"/>
        <v>28656156</v>
      </c>
      <c r="H193" s="61">
        <f t="shared" ref="H193:J193" si="138">H197+H198+H199+H200+H201+H202+H203+H204+H205+H206+H207+H209+H208+H211+H216+H217+H218+H219+H222+H223+H210+H213+H221+H220</f>
        <v>301203726.28000003</v>
      </c>
      <c r="I193" s="61">
        <f t="shared" si="138"/>
        <v>10071188.43</v>
      </c>
      <c r="J193" s="61">
        <f t="shared" si="138"/>
        <v>27086670.470000003</v>
      </c>
      <c r="K193" s="162">
        <f t="shared" si="104"/>
        <v>94.80862914782179</v>
      </c>
      <c r="L193" s="61">
        <f t="shared" si="137"/>
        <v>212012347.19</v>
      </c>
      <c r="M193" s="61">
        <f t="shared" si="137"/>
        <v>125296113.47</v>
      </c>
      <c r="N193" s="61">
        <f t="shared" si="137"/>
        <v>81486890.269999996</v>
      </c>
      <c r="O193" s="61">
        <f t="shared" si="137"/>
        <v>0</v>
      </c>
      <c r="P193" s="61">
        <f t="shared" si="137"/>
        <v>0</v>
      </c>
      <c r="Q193" s="61">
        <f t="shared" si="137"/>
        <v>130525456.92</v>
      </c>
      <c r="R193" s="61">
        <f t="shared" ref="R193:W193" si="139">R197+R198+R199+R200+R201+R202+R203+R204+R205+R206+R207+R209+R208+R211+R216+R217+R218+R219+R222+R223+R210+R213+R221+R220</f>
        <v>187086426.45000002</v>
      </c>
      <c r="S193" s="61">
        <f t="shared" si="139"/>
        <v>101441417.29000002</v>
      </c>
      <c r="T193" s="61">
        <f t="shared" si="139"/>
        <v>81257325.310000002</v>
      </c>
      <c r="U193" s="61">
        <f t="shared" si="139"/>
        <v>0</v>
      </c>
      <c r="V193" s="61">
        <f t="shared" si="139"/>
        <v>0</v>
      </c>
      <c r="W193" s="61">
        <f t="shared" si="139"/>
        <v>105829101.14000002</v>
      </c>
      <c r="X193" s="162">
        <f t="shared" si="107"/>
        <v>88.243174951663534</v>
      </c>
      <c r="Y193" s="61">
        <f t="shared" si="105"/>
        <v>488290152.73000002</v>
      </c>
      <c r="Z193" s="213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6"/>
      <c r="FW193" s="36"/>
      <c r="FX193" s="36"/>
      <c r="FY193" s="36"/>
      <c r="FZ193" s="36"/>
      <c r="GA193" s="36"/>
      <c r="GB193" s="36"/>
      <c r="GC193" s="36"/>
      <c r="GD193" s="36"/>
      <c r="GE193" s="36"/>
      <c r="GF193" s="36"/>
      <c r="GG193" s="36"/>
      <c r="GH193" s="36"/>
      <c r="GI193" s="36"/>
      <c r="GJ193" s="36"/>
      <c r="GK193" s="36"/>
      <c r="GL193" s="36"/>
      <c r="GM193" s="36"/>
      <c r="GN193" s="36"/>
      <c r="GO193" s="36"/>
      <c r="GP193" s="36"/>
      <c r="GQ193" s="36"/>
      <c r="GR193" s="36"/>
      <c r="GS193" s="36"/>
      <c r="GT193" s="36"/>
      <c r="GU193" s="36"/>
      <c r="GV193" s="36"/>
      <c r="GW193" s="36"/>
      <c r="GX193" s="36"/>
      <c r="GY193" s="36"/>
      <c r="GZ193" s="36"/>
      <c r="HA193" s="36"/>
      <c r="HB193" s="36"/>
      <c r="HC193" s="36"/>
      <c r="HD193" s="36"/>
      <c r="HE193" s="36"/>
      <c r="HF193" s="36"/>
      <c r="HG193" s="36"/>
      <c r="HH193" s="36"/>
      <c r="HI193" s="36"/>
      <c r="HJ193" s="36"/>
      <c r="HK193" s="36"/>
      <c r="HL193" s="36"/>
      <c r="HM193" s="36"/>
      <c r="HN193" s="36"/>
      <c r="HO193" s="36"/>
      <c r="HP193" s="36"/>
      <c r="HQ193" s="36"/>
      <c r="HR193" s="36"/>
      <c r="HS193" s="36"/>
      <c r="HT193" s="36"/>
      <c r="HU193" s="36"/>
      <c r="HV193" s="36"/>
      <c r="HW193" s="36"/>
      <c r="HX193" s="36"/>
      <c r="HY193" s="36"/>
      <c r="HZ193" s="36"/>
      <c r="IA193" s="36"/>
      <c r="IB193" s="36"/>
      <c r="IC193" s="36"/>
      <c r="ID193" s="36"/>
      <c r="IE193" s="36"/>
      <c r="IF193" s="36"/>
      <c r="IG193" s="36"/>
      <c r="IH193" s="36"/>
      <c r="II193" s="36"/>
      <c r="IJ193" s="36"/>
      <c r="IK193" s="36"/>
      <c r="IL193" s="36"/>
      <c r="IM193" s="36"/>
      <c r="IN193" s="36"/>
      <c r="IO193" s="36"/>
      <c r="IP193" s="36"/>
      <c r="IQ193" s="36"/>
      <c r="IR193" s="36"/>
      <c r="IS193" s="36"/>
      <c r="IT193" s="36"/>
      <c r="IU193" s="36"/>
      <c r="IV193" s="36"/>
      <c r="IW193" s="36"/>
      <c r="IX193" s="36"/>
      <c r="IY193" s="36"/>
      <c r="IZ193" s="36"/>
      <c r="JA193" s="36"/>
      <c r="JB193" s="36"/>
      <c r="JC193" s="36"/>
      <c r="JD193" s="36"/>
      <c r="JE193" s="36"/>
      <c r="JF193" s="36"/>
      <c r="JG193" s="36"/>
      <c r="JH193" s="36"/>
      <c r="JI193" s="36"/>
      <c r="JJ193" s="36"/>
      <c r="JK193" s="36"/>
      <c r="JL193" s="36"/>
      <c r="JM193" s="36"/>
      <c r="JN193" s="36"/>
      <c r="JO193" s="36"/>
      <c r="JP193" s="36"/>
      <c r="JQ193" s="36"/>
      <c r="JR193" s="36"/>
      <c r="JS193" s="36"/>
      <c r="JT193" s="36"/>
      <c r="JU193" s="36"/>
      <c r="JV193" s="36"/>
      <c r="JW193" s="36"/>
      <c r="JX193" s="36"/>
      <c r="JY193" s="36"/>
      <c r="JZ193" s="36"/>
      <c r="KA193" s="36"/>
      <c r="KB193" s="36"/>
      <c r="KC193" s="36"/>
      <c r="KD193" s="36"/>
      <c r="KE193" s="36"/>
      <c r="KF193" s="36"/>
      <c r="KG193" s="36"/>
      <c r="KH193" s="36"/>
      <c r="KI193" s="36"/>
      <c r="KJ193" s="36"/>
      <c r="KK193" s="36"/>
      <c r="KL193" s="36"/>
      <c r="KM193" s="36"/>
      <c r="KN193" s="36"/>
      <c r="KO193" s="36"/>
      <c r="KP193" s="36"/>
      <c r="KQ193" s="36"/>
      <c r="KR193" s="36"/>
      <c r="KS193" s="36"/>
      <c r="KT193" s="36"/>
      <c r="KU193" s="36"/>
      <c r="KV193" s="36"/>
      <c r="KW193" s="36"/>
      <c r="KX193" s="36"/>
      <c r="KY193" s="36"/>
      <c r="KZ193" s="36"/>
      <c r="LA193" s="36"/>
      <c r="LB193" s="36"/>
      <c r="LC193" s="36"/>
      <c r="LD193" s="36"/>
      <c r="LE193" s="36"/>
      <c r="LF193" s="36"/>
      <c r="LG193" s="36"/>
      <c r="LH193" s="36"/>
      <c r="LI193" s="36"/>
      <c r="LJ193" s="36"/>
      <c r="LK193" s="36"/>
      <c r="LL193" s="36"/>
      <c r="LM193" s="36"/>
      <c r="LN193" s="36"/>
      <c r="LO193" s="36"/>
      <c r="LP193" s="36"/>
      <c r="LQ193" s="36"/>
      <c r="LR193" s="36"/>
      <c r="LS193" s="36"/>
      <c r="LT193" s="36"/>
      <c r="LU193" s="36"/>
      <c r="LV193" s="36"/>
      <c r="LW193" s="36"/>
      <c r="LX193" s="36"/>
      <c r="LY193" s="36"/>
      <c r="LZ193" s="36"/>
      <c r="MA193" s="36"/>
      <c r="MB193" s="36"/>
      <c r="MC193" s="36"/>
      <c r="MD193" s="36"/>
      <c r="ME193" s="36"/>
      <c r="MF193" s="36"/>
      <c r="MG193" s="36"/>
      <c r="MH193" s="36"/>
      <c r="MI193" s="36"/>
      <c r="MJ193" s="36"/>
      <c r="MK193" s="36"/>
      <c r="ML193" s="36"/>
      <c r="MM193" s="36"/>
      <c r="MN193" s="36"/>
      <c r="MO193" s="36"/>
      <c r="MP193" s="36"/>
      <c r="MQ193" s="36"/>
      <c r="MR193" s="36"/>
      <c r="MS193" s="36"/>
      <c r="MT193" s="36"/>
      <c r="MU193" s="36"/>
      <c r="MV193" s="36"/>
      <c r="MW193" s="36"/>
      <c r="MX193" s="36"/>
      <c r="MY193" s="36"/>
      <c r="MZ193" s="36"/>
      <c r="NA193" s="36"/>
      <c r="NB193" s="36"/>
      <c r="NC193" s="36"/>
      <c r="ND193" s="36"/>
      <c r="NE193" s="36"/>
      <c r="NF193" s="36"/>
      <c r="NG193" s="36"/>
      <c r="NH193" s="36"/>
      <c r="NI193" s="36"/>
      <c r="NJ193" s="36"/>
      <c r="NK193" s="36"/>
      <c r="NL193" s="36"/>
      <c r="NM193" s="36"/>
      <c r="NN193" s="36"/>
      <c r="NO193" s="36"/>
      <c r="NP193" s="36"/>
      <c r="NQ193" s="36"/>
      <c r="NR193" s="36"/>
      <c r="NS193" s="36"/>
      <c r="NT193" s="36"/>
      <c r="NU193" s="36"/>
      <c r="NV193" s="36"/>
      <c r="NW193" s="36"/>
      <c r="NX193" s="36"/>
      <c r="NY193" s="36"/>
      <c r="NZ193" s="36"/>
      <c r="OA193" s="36"/>
      <c r="OB193" s="36"/>
      <c r="OC193" s="36"/>
      <c r="OD193" s="36"/>
      <c r="OE193" s="36"/>
      <c r="OF193" s="36"/>
      <c r="OG193" s="36"/>
      <c r="OH193" s="36"/>
      <c r="OI193" s="36"/>
      <c r="OJ193" s="36"/>
      <c r="OK193" s="36"/>
      <c r="OL193" s="36"/>
      <c r="OM193" s="36"/>
      <c r="ON193" s="36"/>
      <c r="OO193" s="36"/>
      <c r="OP193" s="36"/>
      <c r="OQ193" s="36"/>
      <c r="OR193" s="36"/>
      <c r="OS193" s="36"/>
      <c r="OT193" s="36"/>
      <c r="OU193" s="36"/>
      <c r="OV193" s="36"/>
      <c r="OW193" s="36"/>
      <c r="OX193" s="36"/>
      <c r="OY193" s="36"/>
      <c r="OZ193" s="36"/>
      <c r="PA193" s="36"/>
      <c r="PB193" s="36"/>
      <c r="PC193" s="36"/>
      <c r="PD193" s="36"/>
      <c r="PE193" s="36"/>
      <c r="PF193" s="36"/>
      <c r="PG193" s="36"/>
      <c r="PH193" s="36"/>
      <c r="PI193" s="36"/>
      <c r="PJ193" s="36"/>
      <c r="PK193" s="36"/>
      <c r="PL193" s="36"/>
      <c r="PM193" s="36"/>
      <c r="PN193" s="36"/>
      <c r="PO193" s="36"/>
      <c r="PP193" s="36"/>
      <c r="PQ193" s="36"/>
      <c r="PR193" s="36"/>
      <c r="PS193" s="36"/>
      <c r="PT193" s="36"/>
      <c r="PU193" s="36"/>
      <c r="PV193" s="36"/>
      <c r="PW193" s="36"/>
      <c r="PX193" s="36"/>
      <c r="PY193" s="36"/>
      <c r="PZ193" s="36"/>
      <c r="QA193" s="36"/>
      <c r="QB193" s="36"/>
      <c r="QC193" s="36"/>
      <c r="QD193" s="36"/>
      <c r="QE193" s="36"/>
      <c r="QF193" s="36"/>
      <c r="QG193" s="36"/>
      <c r="QH193" s="36"/>
      <c r="QI193" s="36"/>
      <c r="QJ193" s="36"/>
      <c r="QK193" s="36"/>
      <c r="QL193" s="36"/>
      <c r="QM193" s="36"/>
      <c r="QN193" s="36"/>
      <c r="QO193" s="36"/>
      <c r="QP193" s="36"/>
      <c r="QQ193" s="36"/>
      <c r="QR193" s="36"/>
      <c r="QS193" s="36"/>
      <c r="QT193" s="36"/>
      <c r="QU193" s="36"/>
      <c r="QV193" s="36"/>
      <c r="QW193" s="36"/>
      <c r="QX193" s="36"/>
      <c r="QY193" s="36"/>
      <c r="QZ193" s="36"/>
      <c r="RA193" s="36"/>
      <c r="RB193" s="36"/>
      <c r="RC193" s="36"/>
      <c r="RD193" s="36"/>
      <c r="RE193" s="36"/>
      <c r="RF193" s="36"/>
      <c r="RG193" s="36"/>
      <c r="RH193" s="36"/>
      <c r="RI193" s="36"/>
      <c r="RJ193" s="36"/>
      <c r="RK193" s="36"/>
      <c r="RL193" s="36"/>
      <c r="RM193" s="36"/>
      <c r="RN193" s="36"/>
      <c r="RO193" s="36"/>
      <c r="RP193" s="36"/>
      <c r="RQ193" s="36"/>
      <c r="RR193" s="36"/>
      <c r="RS193" s="36"/>
      <c r="RT193" s="36"/>
      <c r="RU193" s="36"/>
      <c r="RV193" s="36"/>
      <c r="RW193" s="36"/>
      <c r="RX193" s="36"/>
      <c r="RY193" s="36"/>
      <c r="RZ193" s="36"/>
      <c r="SA193" s="36"/>
      <c r="SB193" s="36"/>
      <c r="SC193" s="36"/>
      <c r="SD193" s="36"/>
      <c r="SE193" s="36"/>
      <c r="SF193" s="36"/>
      <c r="SG193" s="36"/>
      <c r="SH193" s="36"/>
      <c r="SI193" s="36"/>
      <c r="SJ193" s="36"/>
      <c r="SK193" s="36"/>
      <c r="SL193" s="36"/>
      <c r="SM193" s="36"/>
      <c r="SN193" s="36"/>
      <c r="SO193" s="36"/>
      <c r="SP193" s="36"/>
      <c r="SQ193" s="36"/>
      <c r="SR193" s="36"/>
      <c r="SS193" s="36"/>
      <c r="ST193" s="36"/>
      <c r="SU193" s="36"/>
      <c r="SV193" s="36"/>
      <c r="SW193" s="36"/>
      <c r="SX193" s="36"/>
      <c r="SY193" s="36"/>
      <c r="SZ193" s="36"/>
      <c r="TA193" s="36"/>
      <c r="TB193" s="36"/>
      <c r="TC193" s="36"/>
      <c r="TD193" s="36"/>
      <c r="TE193" s="36"/>
      <c r="TF193" s="36"/>
      <c r="TG193" s="36"/>
      <c r="TH193" s="36"/>
      <c r="TI193" s="36"/>
      <c r="TJ193" s="36"/>
      <c r="TK193" s="36"/>
      <c r="TL193" s="36"/>
      <c r="TM193" s="36"/>
      <c r="TN193" s="36"/>
      <c r="TO193" s="36"/>
      <c r="TP193" s="36"/>
      <c r="TQ193" s="36"/>
      <c r="TR193" s="36"/>
    </row>
    <row r="194" spans="1:538" s="37" customFormat="1" ht="60" x14ac:dyDescent="0.25">
      <c r="A194" s="67"/>
      <c r="B194" s="66"/>
      <c r="C194" s="66"/>
      <c r="D194" s="30" t="s">
        <v>434</v>
      </c>
      <c r="E194" s="61">
        <f>E212</f>
        <v>0</v>
      </c>
      <c r="F194" s="61">
        <f t="shared" ref="F194:Q194" si="140">F212</f>
        <v>0</v>
      </c>
      <c r="G194" s="61">
        <f t="shared" si="140"/>
        <v>0</v>
      </c>
      <c r="H194" s="61">
        <f t="shared" ref="H194:J194" si="141">H212</f>
        <v>0</v>
      </c>
      <c r="I194" s="61">
        <f t="shared" si="141"/>
        <v>0</v>
      </c>
      <c r="J194" s="61">
        <f t="shared" si="141"/>
        <v>0</v>
      </c>
      <c r="K194" s="162"/>
      <c r="L194" s="61">
        <f t="shared" si="140"/>
        <v>937420.38</v>
      </c>
      <c r="M194" s="61">
        <f t="shared" si="140"/>
        <v>937420.38</v>
      </c>
      <c r="N194" s="61">
        <f t="shared" si="140"/>
        <v>0</v>
      </c>
      <c r="O194" s="61">
        <f t="shared" si="140"/>
        <v>0</v>
      </c>
      <c r="P194" s="61">
        <f t="shared" si="140"/>
        <v>0</v>
      </c>
      <c r="Q194" s="61">
        <f t="shared" si="140"/>
        <v>937420.38</v>
      </c>
      <c r="R194" s="61">
        <f t="shared" ref="R194:W194" si="142">R212</f>
        <v>720574.65</v>
      </c>
      <c r="S194" s="61">
        <f t="shared" si="142"/>
        <v>720574.65</v>
      </c>
      <c r="T194" s="61">
        <f t="shared" si="142"/>
        <v>0</v>
      </c>
      <c r="U194" s="61">
        <f t="shared" si="142"/>
        <v>0</v>
      </c>
      <c r="V194" s="61">
        <f t="shared" si="142"/>
        <v>0</v>
      </c>
      <c r="W194" s="61">
        <f t="shared" si="142"/>
        <v>720574.65</v>
      </c>
      <c r="X194" s="162">
        <f t="shared" si="107"/>
        <v>76.867824230576247</v>
      </c>
      <c r="Y194" s="61">
        <f t="shared" si="105"/>
        <v>720574.65</v>
      </c>
      <c r="Z194" s="213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6"/>
      <c r="FW194" s="36"/>
      <c r="FX194" s="36"/>
      <c r="FY194" s="36"/>
      <c r="FZ194" s="36"/>
      <c r="GA194" s="36"/>
      <c r="GB194" s="36"/>
      <c r="GC194" s="36"/>
      <c r="GD194" s="36"/>
      <c r="GE194" s="36"/>
      <c r="GF194" s="36"/>
      <c r="GG194" s="36"/>
      <c r="GH194" s="36"/>
      <c r="GI194" s="36"/>
      <c r="GJ194" s="36"/>
      <c r="GK194" s="36"/>
      <c r="GL194" s="36"/>
      <c r="GM194" s="36"/>
      <c r="GN194" s="36"/>
      <c r="GO194" s="36"/>
      <c r="GP194" s="36"/>
      <c r="GQ194" s="36"/>
      <c r="GR194" s="36"/>
      <c r="GS194" s="36"/>
      <c r="GT194" s="36"/>
      <c r="GU194" s="36"/>
      <c r="GV194" s="36"/>
      <c r="GW194" s="36"/>
      <c r="GX194" s="36"/>
      <c r="GY194" s="36"/>
      <c r="GZ194" s="36"/>
      <c r="HA194" s="36"/>
      <c r="HB194" s="36"/>
      <c r="HC194" s="36"/>
      <c r="HD194" s="36"/>
      <c r="HE194" s="36"/>
      <c r="HF194" s="36"/>
      <c r="HG194" s="36"/>
      <c r="HH194" s="36"/>
      <c r="HI194" s="36"/>
      <c r="HJ194" s="36"/>
      <c r="HK194" s="36"/>
      <c r="HL194" s="36"/>
      <c r="HM194" s="36"/>
      <c r="HN194" s="36"/>
      <c r="HO194" s="36"/>
      <c r="HP194" s="36"/>
      <c r="HQ194" s="36"/>
      <c r="HR194" s="36"/>
      <c r="HS194" s="36"/>
      <c r="HT194" s="36"/>
      <c r="HU194" s="36"/>
      <c r="HV194" s="36"/>
      <c r="HW194" s="36"/>
      <c r="HX194" s="36"/>
      <c r="HY194" s="36"/>
      <c r="HZ194" s="36"/>
      <c r="IA194" s="36"/>
      <c r="IB194" s="36"/>
      <c r="IC194" s="36"/>
      <c r="ID194" s="36"/>
      <c r="IE194" s="36"/>
      <c r="IF194" s="36"/>
      <c r="IG194" s="36"/>
      <c r="IH194" s="36"/>
      <c r="II194" s="36"/>
      <c r="IJ194" s="36"/>
      <c r="IK194" s="36"/>
      <c r="IL194" s="36"/>
      <c r="IM194" s="36"/>
      <c r="IN194" s="36"/>
      <c r="IO194" s="36"/>
      <c r="IP194" s="36"/>
      <c r="IQ194" s="36"/>
      <c r="IR194" s="36"/>
      <c r="IS194" s="36"/>
      <c r="IT194" s="36"/>
      <c r="IU194" s="36"/>
      <c r="IV194" s="36"/>
      <c r="IW194" s="36"/>
      <c r="IX194" s="36"/>
      <c r="IY194" s="36"/>
      <c r="IZ194" s="36"/>
      <c r="JA194" s="36"/>
      <c r="JB194" s="36"/>
      <c r="JC194" s="36"/>
      <c r="JD194" s="36"/>
      <c r="JE194" s="36"/>
      <c r="JF194" s="36"/>
      <c r="JG194" s="36"/>
      <c r="JH194" s="36"/>
      <c r="JI194" s="36"/>
      <c r="JJ194" s="36"/>
      <c r="JK194" s="36"/>
      <c r="JL194" s="36"/>
      <c r="JM194" s="36"/>
      <c r="JN194" s="36"/>
      <c r="JO194" s="36"/>
      <c r="JP194" s="36"/>
      <c r="JQ194" s="36"/>
      <c r="JR194" s="36"/>
      <c r="JS194" s="36"/>
      <c r="JT194" s="36"/>
      <c r="JU194" s="36"/>
      <c r="JV194" s="36"/>
      <c r="JW194" s="36"/>
      <c r="JX194" s="36"/>
      <c r="JY194" s="36"/>
      <c r="JZ194" s="36"/>
      <c r="KA194" s="36"/>
      <c r="KB194" s="36"/>
      <c r="KC194" s="36"/>
      <c r="KD194" s="36"/>
      <c r="KE194" s="36"/>
      <c r="KF194" s="36"/>
      <c r="KG194" s="36"/>
      <c r="KH194" s="36"/>
      <c r="KI194" s="36"/>
      <c r="KJ194" s="36"/>
      <c r="KK194" s="36"/>
      <c r="KL194" s="36"/>
      <c r="KM194" s="36"/>
      <c r="KN194" s="36"/>
      <c r="KO194" s="36"/>
      <c r="KP194" s="36"/>
      <c r="KQ194" s="36"/>
      <c r="KR194" s="36"/>
      <c r="KS194" s="36"/>
      <c r="KT194" s="36"/>
      <c r="KU194" s="36"/>
      <c r="KV194" s="36"/>
      <c r="KW194" s="36"/>
      <c r="KX194" s="36"/>
      <c r="KY194" s="36"/>
      <c r="KZ194" s="36"/>
      <c r="LA194" s="36"/>
      <c r="LB194" s="36"/>
      <c r="LC194" s="36"/>
      <c r="LD194" s="36"/>
      <c r="LE194" s="36"/>
      <c r="LF194" s="36"/>
      <c r="LG194" s="36"/>
      <c r="LH194" s="36"/>
      <c r="LI194" s="36"/>
      <c r="LJ194" s="36"/>
      <c r="LK194" s="36"/>
      <c r="LL194" s="36"/>
      <c r="LM194" s="36"/>
      <c r="LN194" s="36"/>
      <c r="LO194" s="36"/>
      <c r="LP194" s="36"/>
      <c r="LQ194" s="36"/>
      <c r="LR194" s="36"/>
      <c r="LS194" s="36"/>
      <c r="LT194" s="36"/>
      <c r="LU194" s="36"/>
      <c r="LV194" s="36"/>
      <c r="LW194" s="36"/>
      <c r="LX194" s="36"/>
      <c r="LY194" s="36"/>
      <c r="LZ194" s="36"/>
      <c r="MA194" s="36"/>
      <c r="MB194" s="36"/>
      <c r="MC194" s="36"/>
      <c r="MD194" s="36"/>
      <c r="ME194" s="36"/>
      <c r="MF194" s="36"/>
      <c r="MG194" s="36"/>
      <c r="MH194" s="36"/>
      <c r="MI194" s="36"/>
      <c r="MJ194" s="36"/>
      <c r="MK194" s="36"/>
      <c r="ML194" s="36"/>
      <c r="MM194" s="36"/>
      <c r="MN194" s="36"/>
      <c r="MO194" s="36"/>
      <c r="MP194" s="36"/>
      <c r="MQ194" s="36"/>
      <c r="MR194" s="36"/>
      <c r="MS194" s="36"/>
      <c r="MT194" s="36"/>
      <c r="MU194" s="36"/>
      <c r="MV194" s="36"/>
      <c r="MW194" s="36"/>
      <c r="MX194" s="36"/>
      <c r="MY194" s="36"/>
      <c r="MZ194" s="36"/>
      <c r="NA194" s="36"/>
      <c r="NB194" s="36"/>
      <c r="NC194" s="36"/>
      <c r="ND194" s="36"/>
      <c r="NE194" s="36"/>
      <c r="NF194" s="36"/>
      <c r="NG194" s="36"/>
      <c r="NH194" s="36"/>
      <c r="NI194" s="36"/>
      <c r="NJ194" s="36"/>
      <c r="NK194" s="36"/>
      <c r="NL194" s="36"/>
      <c r="NM194" s="36"/>
      <c r="NN194" s="36"/>
      <c r="NO194" s="36"/>
      <c r="NP194" s="36"/>
      <c r="NQ194" s="36"/>
      <c r="NR194" s="36"/>
      <c r="NS194" s="36"/>
      <c r="NT194" s="36"/>
      <c r="NU194" s="36"/>
      <c r="NV194" s="36"/>
      <c r="NW194" s="36"/>
      <c r="NX194" s="36"/>
      <c r="NY194" s="36"/>
      <c r="NZ194" s="36"/>
      <c r="OA194" s="36"/>
      <c r="OB194" s="36"/>
      <c r="OC194" s="36"/>
      <c r="OD194" s="36"/>
      <c r="OE194" s="36"/>
      <c r="OF194" s="36"/>
      <c r="OG194" s="36"/>
      <c r="OH194" s="36"/>
      <c r="OI194" s="36"/>
      <c r="OJ194" s="36"/>
      <c r="OK194" s="36"/>
      <c r="OL194" s="36"/>
      <c r="OM194" s="36"/>
      <c r="ON194" s="36"/>
      <c r="OO194" s="36"/>
      <c r="OP194" s="36"/>
      <c r="OQ194" s="36"/>
      <c r="OR194" s="36"/>
      <c r="OS194" s="36"/>
      <c r="OT194" s="36"/>
      <c r="OU194" s="36"/>
      <c r="OV194" s="36"/>
      <c r="OW194" s="36"/>
      <c r="OX194" s="36"/>
      <c r="OY194" s="36"/>
      <c r="OZ194" s="36"/>
      <c r="PA194" s="36"/>
      <c r="PB194" s="36"/>
      <c r="PC194" s="36"/>
      <c r="PD194" s="36"/>
      <c r="PE194" s="36"/>
      <c r="PF194" s="36"/>
      <c r="PG194" s="36"/>
      <c r="PH194" s="36"/>
      <c r="PI194" s="36"/>
      <c r="PJ194" s="36"/>
      <c r="PK194" s="36"/>
      <c r="PL194" s="36"/>
      <c r="PM194" s="36"/>
      <c r="PN194" s="36"/>
      <c r="PO194" s="36"/>
      <c r="PP194" s="36"/>
      <c r="PQ194" s="36"/>
      <c r="PR194" s="36"/>
      <c r="PS194" s="36"/>
      <c r="PT194" s="36"/>
      <c r="PU194" s="36"/>
      <c r="PV194" s="36"/>
      <c r="PW194" s="36"/>
      <c r="PX194" s="36"/>
      <c r="PY194" s="36"/>
      <c r="PZ194" s="36"/>
      <c r="QA194" s="36"/>
      <c r="QB194" s="36"/>
      <c r="QC194" s="36"/>
      <c r="QD194" s="36"/>
      <c r="QE194" s="36"/>
      <c r="QF194" s="36"/>
      <c r="QG194" s="36"/>
      <c r="QH194" s="36"/>
      <c r="QI194" s="36"/>
      <c r="QJ194" s="36"/>
      <c r="QK194" s="36"/>
      <c r="QL194" s="36"/>
      <c r="QM194" s="36"/>
      <c r="QN194" s="36"/>
      <c r="QO194" s="36"/>
      <c r="QP194" s="36"/>
      <c r="QQ194" s="36"/>
      <c r="QR194" s="36"/>
      <c r="QS194" s="36"/>
      <c r="QT194" s="36"/>
      <c r="QU194" s="36"/>
      <c r="QV194" s="36"/>
      <c r="QW194" s="36"/>
      <c r="QX194" s="36"/>
      <c r="QY194" s="36"/>
      <c r="QZ194" s="36"/>
      <c r="RA194" s="36"/>
      <c r="RB194" s="36"/>
      <c r="RC194" s="36"/>
      <c r="RD194" s="36"/>
      <c r="RE194" s="36"/>
      <c r="RF194" s="36"/>
      <c r="RG194" s="36"/>
      <c r="RH194" s="36"/>
      <c r="RI194" s="36"/>
      <c r="RJ194" s="36"/>
      <c r="RK194" s="36"/>
      <c r="RL194" s="36"/>
      <c r="RM194" s="36"/>
      <c r="RN194" s="36"/>
      <c r="RO194" s="36"/>
      <c r="RP194" s="36"/>
      <c r="RQ194" s="36"/>
      <c r="RR194" s="36"/>
      <c r="RS194" s="36"/>
      <c r="RT194" s="36"/>
      <c r="RU194" s="36"/>
      <c r="RV194" s="36"/>
      <c r="RW194" s="36"/>
      <c r="RX194" s="36"/>
      <c r="RY194" s="36"/>
      <c r="RZ194" s="36"/>
      <c r="SA194" s="36"/>
      <c r="SB194" s="36"/>
      <c r="SC194" s="36"/>
      <c r="SD194" s="36"/>
      <c r="SE194" s="36"/>
      <c r="SF194" s="36"/>
      <c r="SG194" s="36"/>
      <c r="SH194" s="36"/>
      <c r="SI194" s="36"/>
      <c r="SJ194" s="36"/>
      <c r="SK194" s="36"/>
      <c r="SL194" s="36"/>
      <c r="SM194" s="36"/>
      <c r="SN194" s="36"/>
      <c r="SO194" s="36"/>
      <c r="SP194" s="36"/>
      <c r="SQ194" s="36"/>
      <c r="SR194" s="36"/>
      <c r="SS194" s="36"/>
      <c r="ST194" s="36"/>
      <c r="SU194" s="36"/>
      <c r="SV194" s="36"/>
      <c r="SW194" s="36"/>
      <c r="SX194" s="36"/>
      <c r="SY194" s="36"/>
      <c r="SZ194" s="36"/>
      <c r="TA194" s="36"/>
      <c r="TB194" s="36"/>
      <c r="TC194" s="36"/>
      <c r="TD194" s="36"/>
      <c r="TE194" s="36"/>
      <c r="TF194" s="36"/>
      <c r="TG194" s="36"/>
      <c r="TH194" s="36"/>
      <c r="TI194" s="36"/>
      <c r="TJ194" s="36"/>
      <c r="TK194" s="36"/>
      <c r="TL194" s="36"/>
      <c r="TM194" s="36"/>
      <c r="TN194" s="36"/>
      <c r="TO194" s="36"/>
      <c r="TP194" s="36"/>
      <c r="TQ194" s="36"/>
      <c r="TR194" s="36"/>
    </row>
    <row r="195" spans="1:538" s="37" customFormat="1" ht="61.5" customHeight="1" x14ac:dyDescent="0.25">
      <c r="A195" s="67"/>
      <c r="B195" s="66"/>
      <c r="C195" s="66"/>
      <c r="D195" s="30" t="s">
        <v>523</v>
      </c>
      <c r="E195" s="61">
        <f>E214</f>
        <v>40000000</v>
      </c>
      <c r="F195" s="61">
        <f t="shared" ref="F195:Q195" si="143">F214</f>
        <v>0</v>
      </c>
      <c r="G195" s="61">
        <f t="shared" si="143"/>
        <v>0</v>
      </c>
      <c r="H195" s="61">
        <f t="shared" ref="H195:J195" si="144">H214</f>
        <v>38472654</v>
      </c>
      <c r="I195" s="61">
        <f t="shared" si="144"/>
        <v>0</v>
      </c>
      <c r="J195" s="61">
        <f t="shared" si="144"/>
        <v>0</v>
      </c>
      <c r="K195" s="162">
        <f t="shared" si="104"/>
        <v>96.181635</v>
      </c>
      <c r="L195" s="61">
        <f t="shared" si="143"/>
        <v>0</v>
      </c>
      <c r="M195" s="61">
        <f t="shared" si="143"/>
        <v>0</v>
      </c>
      <c r="N195" s="61">
        <f t="shared" si="143"/>
        <v>0</v>
      </c>
      <c r="O195" s="61">
        <f t="shared" si="143"/>
        <v>0</v>
      </c>
      <c r="P195" s="61">
        <f t="shared" si="143"/>
        <v>0</v>
      </c>
      <c r="Q195" s="61">
        <f t="shared" si="143"/>
        <v>0</v>
      </c>
      <c r="R195" s="61">
        <f t="shared" ref="R195:W195" si="145">R214</f>
        <v>0</v>
      </c>
      <c r="S195" s="61">
        <f t="shared" si="145"/>
        <v>0</v>
      </c>
      <c r="T195" s="61">
        <f t="shared" si="145"/>
        <v>0</v>
      </c>
      <c r="U195" s="61">
        <f t="shared" si="145"/>
        <v>0</v>
      </c>
      <c r="V195" s="61">
        <f t="shared" si="145"/>
        <v>0</v>
      </c>
      <c r="W195" s="61">
        <f t="shared" si="145"/>
        <v>0</v>
      </c>
      <c r="X195" s="162"/>
      <c r="Y195" s="61">
        <f t="shared" si="105"/>
        <v>38472654</v>
      </c>
      <c r="Z195" s="213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  <c r="HK195" s="36"/>
      <c r="HL195" s="36"/>
      <c r="HM195" s="36"/>
      <c r="HN195" s="36"/>
      <c r="HO195" s="36"/>
      <c r="HP195" s="36"/>
      <c r="HQ195" s="36"/>
      <c r="HR195" s="36"/>
      <c r="HS195" s="36"/>
      <c r="HT195" s="36"/>
      <c r="HU195" s="36"/>
      <c r="HV195" s="36"/>
      <c r="HW195" s="36"/>
      <c r="HX195" s="36"/>
      <c r="HY195" s="36"/>
      <c r="HZ195" s="36"/>
      <c r="IA195" s="36"/>
      <c r="IB195" s="36"/>
      <c r="IC195" s="36"/>
      <c r="ID195" s="36"/>
      <c r="IE195" s="36"/>
      <c r="IF195" s="36"/>
      <c r="IG195" s="36"/>
      <c r="IH195" s="36"/>
      <c r="II195" s="36"/>
      <c r="IJ195" s="36"/>
      <c r="IK195" s="36"/>
      <c r="IL195" s="36"/>
      <c r="IM195" s="36"/>
      <c r="IN195" s="36"/>
      <c r="IO195" s="36"/>
      <c r="IP195" s="36"/>
      <c r="IQ195" s="36"/>
      <c r="IR195" s="36"/>
      <c r="IS195" s="36"/>
      <c r="IT195" s="36"/>
      <c r="IU195" s="36"/>
      <c r="IV195" s="36"/>
      <c r="IW195" s="36"/>
      <c r="IX195" s="36"/>
      <c r="IY195" s="36"/>
      <c r="IZ195" s="36"/>
      <c r="JA195" s="36"/>
      <c r="JB195" s="36"/>
      <c r="JC195" s="36"/>
      <c r="JD195" s="36"/>
      <c r="JE195" s="36"/>
      <c r="JF195" s="36"/>
      <c r="JG195" s="36"/>
      <c r="JH195" s="36"/>
      <c r="JI195" s="36"/>
      <c r="JJ195" s="36"/>
      <c r="JK195" s="36"/>
      <c r="JL195" s="36"/>
      <c r="JM195" s="36"/>
      <c r="JN195" s="36"/>
      <c r="JO195" s="36"/>
      <c r="JP195" s="36"/>
      <c r="JQ195" s="36"/>
      <c r="JR195" s="36"/>
      <c r="JS195" s="36"/>
      <c r="JT195" s="36"/>
      <c r="JU195" s="36"/>
      <c r="JV195" s="36"/>
      <c r="JW195" s="36"/>
      <c r="JX195" s="36"/>
      <c r="JY195" s="36"/>
      <c r="JZ195" s="36"/>
      <c r="KA195" s="36"/>
      <c r="KB195" s="36"/>
      <c r="KC195" s="36"/>
      <c r="KD195" s="36"/>
      <c r="KE195" s="36"/>
      <c r="KF195" s="36"/>
      <c r="KG195" s="36"/>
      <c r="KH195" s="36"/>
      <c r="KI195" s="36"/>
      <c r="KJ195" s="36"/>
      <c r="KK195" s="36"/>
      <c r="KL195" s="36"/>
      <c r="KM195" s="36"/>
      <c r="KN195" s="36"/>
      <c r="KO195" s="36"/>
      <c r="KP195" s="36"/>
      <c r="KQ195" s="36"/>
      <c r="KR195" s="36"/>
      <c r="KS195" s="36"/>
      <c r="KT195" s="36"/>
      <c r="KU195" s="36"/>
      <c r="KV195" s="36"/>
      <c r="KW195" s="36"/>
      <c r="KX195" s="36"/>
      <c r="KY195" s="36"/>
      <c r="KZ195" s="36"/>
      <c r="LA195" s="36"/>
      <c r="LB195" s="36"/>
      <c r="LC195" s="36"/>
      <c r="LD195" s="36"/>
      <c r="LE195" s="36"/>
      <c r="LF195" s="36"/>
      <c r="LG195" s="36"/>
      <c r="LH195" s="36"/>
      <c r="LI195" s="36"/>
      <c r="LJ195" s="36"/>
      <c r="LK195" s="36"/>
      <c r="LL195" s="36"/>
      <c r="LM195" s="36"/>
      <c r="LN195" s="36"/>
      <c r="LO195" s="36"/>
      <c r="LP195" s="36"/>
      <c r="LQ195" s="36"/>
      <c r="LR195" s="36"/>
      <c r="LS195" s="36"/>
      <c r="LT195" s="36"/>
      <c r="LU195" s="36"/>
      <c r="LV195" s="36"/>
      <c r="LW195" s="36"/>
      <c r="LX195" s="36"/>
      <c r="LY195" s="36"/>
      <c r="LZ195" s="36"/>
      <c r="MA195" s="36"/>
      <c r="MB195" s="36"/>
      <c r="MC195" s="36"/>
      <c r="MD195" s="36"/>
      <c r="ME195" s="36"/>
      <c r="MF195" s="36"/>
      <c r="MG195" s="36"/>
      <c r="MH195" s="36"/>
      <c r="MI195" s="36"/>
      <c r="MJ195" s="36"/>
      <c r="MK195" s="36"/>
      <c r="ML195" s="36"/>
      <c r="MM195" s="36"/>
      <c r="MN195" s="36"/>
      <c r="MO195" s="36"/>
      <c r="MP195" s="36"/>
      <c r="MQ195" s="36"/>
      <c r="MR195" s="36"/>
      <c r="MS195" s="36"/>
      <c r="MT195" s="36"/>
      <c r="MU195" s="36"/>
      <c r="MV195" s="36"/>
      <c r="MW195" s="36"/>
      <c r="MX195" s="36"/>
      <c r="MY195" s="36"/>
      <c r="MZ195" s="36"/>
      <c r="NA195" s="36"/>
      <c r="NB195" s="36"/>
      <c r="NC195" s="36"/>
      <c r="ND195" s="36"/>
      <c r="NE195" s="36"/>
      <c r="NF195" s="36"/>
      <c r="NG195" s="36"/>
      <c r="NH195" s="36"/>
      <c r="NI195" s="36"/>
      <c r="NJ195" s="36"/>
      <c r="NK195" s="36"/>
      <c r="NL195" s="36"/>
      <c r="NM195" s="36"/>
      <c r="NN195" s="36"/>
      <c r="NO195" s="36"/>
      <c r="NP195" s="36"/>
      <c r="NQ195" s="36"/>
      <c r="NR195" s="36"/>
      <c r="NS195" s="36"/>
      <c r="NT195" s="36"/>
      <c r="NU195" s="36"/>
      <c r="NV195" s="36"/>
      <c r="NW195" s="36"/>
      <c r="NX195" s="36"/>
      <c r="NY195" s="36"/>
      <c r="NZ195" s="36"/>
      <c r="OA195" s="36"/>
      <c r="OB195" s="36"/>
      <c r="OC195" s="36"/>
      <c r="OD195" s="36"/>
      <c r="OE195" s="36"/>
      <c r="OF195" s="36"/>
      <c r="OG195" s="36"/>
      <c r="OH195" s="36"/>
      <c r="OI195" s="36"/>
      <c r="OJ195" s="36"/>
      <c r="OK195" s="36"/>
      <c r="OL195" s="36"/>
      <c r="OM195" s="36"/>
      <c r="ON195" s="36"/>
      <c r="OO195" s="36"/>
      <c r="OP195" s="36"/>
      <c r="OQ195" s="36"/>
      <c r="OR195" s="36"/>
      <c r="OS195" s="36"/>
      <c r="OT195" s="36"/>
      <c r="OU195" s="36"/>
      <c r="OV195" s="36"/>
      <c r="OW195" s="36"/>
      <c r="OX195" s="36"/>
      <c r="OY195" s="36"/>
      <c r="OZ195" s="36"/>
      <c r="PA195" s="36"/>
      <c r="PB195" s="36"/>
      <c r="PC195" s="36"/>
      <c r="PD195" s="36"/>
      <c r="PE195" s="36"/>
      <c r="PF195" s="36"/>
      <c r="PG195" s="36"/>
      <c r="PH195" s="36"/>
      <c r="PI195" s="36"/>
      <c r="PJ195" s="36"/>
      <c r="PK195" s="36"/>
      <c r="PL195" s="36"/>
      <c r="PM195" s="36"/>
      <c r="PN195" s="36"/>
      <c r="PO195" s="36"/>
      <c r="PP195" s="36"/>
      <c r="PQ195" s="36"/>
      <c r="PR195" s="36"/>
      <c r="PS195" s="36"/>
      <c r="PT195" s="36"/>
      <c r="PU195" s="36"/>
      <c r="PV195" s="36"/>
      <c r="PW195" s="36"/>
      <c r="PX195" s="36"/>
      <c r="PY195" s="36"/>
      <c r="PZ195" s="36"/>
      <c r="QA195" s="36"/>
      <c r="QB195" s="36"/>
      <c r="QC195" s="36"/>
      <c r="QD195" s="36"/>
      <c r="QE195" s="36"/>
      <c r="QF195" s="36"/>
      <c r="QG195" s="36"/>
      <c r="QH195" s="36"/>
      <c r="QI195" s="36"/>
      <c r="QJ195" s="36"/>
      <c r="QK195" s="36"/>
      <c r="QL195" s="36"/>
      <c r="QM195" s="36"/>
      <c r="QN195" s="36"/>
      <c r="QO195" s="36"/>
      <c r="QP195" s="36"/>
      <c r="QQ195" s="36"/>
      <c r="QR195" s="36"/>
      <c r="QS195" s="36"/>
      <c r="QT195" s="36"/>
      <c r="QU195" s="36"/>
      <c r="QV195" s="36"/>
      <c r="QW195" s="36"/>
      <c r="QX195" s="36"/>
      <c r="QY195" s="36"/>
      <c r="QZ195" s="36"/>
      <c r="RA195" s="36"/>
      <c r="RB195" s="36"/>
      <c r="RC195" s="36"/>
      <c r="RD195" s="36"/>
      <c r="RE195" s="36"/>
      <c r="RF195" s="36"/>
      <c r="RG195" s="36"/>
      <c r="RH195" s="36"/>
      <c r="RI195" s="36"/>
      <c r="RJ195" s="36"/>
      <c r="RK195" s="36"/>
      <c r="RL195" s="36"/>
      <c r="RM195" s="36"/>
      <c r="RN195" s="36"/>
      <c r="RO195" s="36"/>
      <c r="RP195" s="36"/>
      <c r="RQ195" s="36"/>
      <c r="RR195" s="36"/>
      <c r="RS195" s="36"/>
      <c r="RT195" s="36"/>
      <c r="RU195" s="36"/>
      <c r="RV195" s="36"/>
      <c r="RW195" s="36"/>
      <c r="RX195" s="36"/>
      <c r="RY195" s="36"/>
      <c r="RZ195" s="36"/>
      <c r="SA195" s="36"/>
      <c r="SB195" s="36"/>
      <c r="SC195" s="36"/>
      <c r="SD195" s="36"/>
      <c r="SE195" s="36"/>
      <c r="SF195" s="36"/>
      <c r="SG195" s="36"/>
      <c r="SH195" s="36"/>
      <c r="SI195" s="36"/>
      <c r="SJ195" s="36"/>
      <c r="SK195" s="36"/>
      <c r="SL195" s="36"/>
      <c r="SM195" s="36"/>
      <c r="SN195" s="36"/>
      <c r="SO195" s="36"/>
      <c r="SP195" s="36"/>
      <c r="SQ195" s="36"/>
      <c r="SR195" s="36"/>
      <c r="SS195" s="36"/>
      <c r="ST195" s="36"/>
      <c r="SU195" s="36"/>
      <c r="SV195" s="36"/>
      <c r="SW195" s="36"/>
      <c r="SX195" s="36"/>
      <c r="SY195" s="36"/>
      <c r="SZ195" s="36"/>
      <c r="TA195" s="36"/>
      <c r="TB195" s="36"/>
      <c r="TC195" s="36"/>
      <c r="TD195" s="36"/>
      <c r="TE195" s="36"/>
      <c r="TF195" s="36"/>
      <c r="TG195" s="36"/>
      <c r="TH195" s="36"/>
      <c r="TI195" s="36"/>
      <c r="TJ195" s="36"/>
      <c r="TK195" s="36"/>
      <c r="TL195" s="36"/>
      <c r="TM195" s="36"/>
      <c r="TN195" s="36"/>
      <c r="TO195" s="36"/>
      <c r="TP195" s="36"/>
      <c r="TQ195" s="36"/>
      <c r="TR195" s="36"/>
    </row>
    <row r="196" spans="1:538" s="37" customFormat="1" ht="99" customHeight="1" x14ac:dyDescent="0.25">
      <c r="A196" s="67"/>
      <c r="B196" s="66"/>
      <c r="C196" s="66"/>
      <c r="D196" s="30" t="s">
        <v>443</v>
      </c>
      <c r="E196" s="61">
        <f>E215</f>
        <v>0</v>
      </c>
      <c r="F196" s="61">
        <f t="shared" ref="F196:Q196" si="146">F215</f>
        <v>0</v>
      </c>
      <c r="G196" s="61">
        <f t="shared" si="146"/>
        <v>0</v>
      </c>
      <c r="H196" s="61">
        <f t="shared" ref="H196:J196" si="147">H215</f>
        <v>0</v>
      </c>
      <c r="I196" s="61">
        <f t="shared" si="147"/>
        <v>0</v>
      </c>
      <c r="J196" s="61">
        <f t="shared" si="147"/>
        <v>0</v>
      </c>
      <c r="K196" s="162"/>
      <c r="L196" s="61">
        <f t="shared" si="146"/>
        <v>80000000</v>
      </c>
      <c r="M196" s="61">
        <f t="shared" si="146"/>
        <v>0</v>
      </c>
      <c r="N196" s="61">
        <f t="shared" si="146"/>
        <v>80000000</v>
      </c>
      <c r="O196" s="61">
        <f t="shared" si="146"/>
        <v>0</v>
      </c>
      <c r="P196" s="61">
        <f t="shared" si="146"/>
        <v>0</v>
      </c>
      <c r="Q196" s="61">
        <f t="shared" si="146"/>
        <v>0</v>
      </c>
      <c r="R196" s="61">
        <f t="shared" ref="R196:W196" si="148">R215</f>
        <v>80000000</v>
      </c>
      <c r="S196" s="61">
        <f t="shared" si="148"/>
        <v>0</v>
      </c>
      <c r="T196" s="61">
        <f t="shared" si="148"/>
        <v>80000000</v>
      </c>
      <c r="U196" s="61">
        <f t="shared" si="148"/>
        <v>0</v>
      </c>
      <c r="V196" s="61">
        <f t="shared" si="148"/>
        <v>0</v>
      </c>
      <c r="W196" s="61">
        <f t="shared" si="148"/>
        <v>0</v>
      </c>
      <c r="X196" s="162">
        <f t="shared" si="107"/>
        <v>100</v>
      </c>
      <c r="Y196" s="61">
        <f t="shared" si="105"/>
        <v>80000000</v>
      </c>
      <c r="Z196" s="213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  <c r="DU196" s="36"/>
      <c r="DV196" s="36"/>
      <c r="DW196" s="36"/>
      <c r="DX196" s="36"/>
      <c r="DY196" s="36"/>
      <c r="DZ196" s="36"/>
      <c r="EA196" s="36"/>
      <c r="EB196" s="36"/>
      <c r="EC196" s="36"/>
      <c r="ED196" s="36"/>
      <c r="EE196" s="36"/>
      <c r="EF196" s="36"/>
      <c r="EG196" s="36"/>
      <c r="EH196" s="36"/>
      <c r="EI196" s="36"/>
      <c r="EJ196" s="36"/>
      <c r="EK196" s="36"/>
      <c r="EL196" s="36"/>
      <c r="EM196" s="36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36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6"/>
      <c r="FW196" s="36"/>
      <c r="FX196" s="36"/>
      <c r="FY196" s="36"/>
      <c r="FZ196" s="36"/>
      <c r="GA196" s="36"/>
      <c r="GB196" s="36"/>
      <c r="GC196" s="36"/>
      <c r="GD196" s="36"/>
      <c r="GE196" s="36"/>
      <c r="GF196" s="36"/>
      <c r="GG196" s="36"/>
      <c r="GH196" s="36"/>
      <c r="GI196" s="36"/>
      <c r="GJ196" s="36"/>
      <c r="GK196" s="36"/>
      <c r="GL196" s="36"/>
      <c r="GM196" s="36"/>
      <c r="GN196" s="36"/>
      <c r="GO196" s="36"/>
      <c r="GP196" s="36"/>
      <c r="GQ196" s="36"/>
      <c r="GR196" s="36"/>
      <c r="GS196" s="36"/>
      <c r="GT196" s="36"/>
      <c r="GU196" s="36"/>
      <c r="GV196" s="36"/>
      <c r="GW196" s="36"/>
      <c r="GX196" s="36"/>
      <c r="GY196" s="36"/>
      <c r="GZ196" s="36"/>
      <c r="HA196" s="36"/>
      <c r="HB196" s="36"/>
      <c r="HC196" s="36"/>
      <c r="HD196" s="36"/>
      <c r="HE196" s="36"/>
      <c r="HF196" s="36"/>
      <c r="HG196" s="36"/>
      <c r="HH196" s="36"/>
      <c r="HI196" s="36"/>
      <c r="HJ196" s="36"/>
      <c r="HK196" s="36"/>
      <c r="HL196" s="36"/>
      <c r="HM196" s="36"/>
      <c r="HN196" s="36"/>
      <c r="HO196" s="36"/>
      <c r="HP196" s="36"/>
      <c r="HQ196" s="36"/>
      <c r="HR196" s="36"/>
      <c r="HS196" s="36"/>
      <c r="HT196" s="36"/>
      <c r="HU196" s="36"/>
      <c r="HV196" s="36"/>
      <c r="HW196" s="36"/>
      <c r="HX196" s="36"/>
      <c r="HY196" s="36"/>
      <c r="HZ196" s="36"/>
      <c r="IA196" s="36"/>
      <c r="IB196" s="36"/>
      <c r="IC196" s="36"/>
      <c r="ID196" s="36"/>
      <c r="IE196" s="36"/>
      <c r="IF196" s="36"/>
      <c r="IG196" s="36"/>
      <c r="IH196" s="36"/>
      <c r="II196" s="36"/>
      <c r="IJ196" s="36"/>
      <c r="IK196" s="36"/>
      <c r="IL196" s="36"/>
      <c r="IM196" s="36"/>
      <c r="IN196" s="36"/>
      <c r="IO196" s="36"/>
      <c r="IP196" s="36"/>
      <c r="IQ196" s="36"/>
      <c r="IR196" s="36"/>
      <c r="IS196" s="36"/>
      <c r="IT196" s="36"/>
      <c r="IU196" s="36"/>
      <c r="IV196" s="36"/>
      <c r="IW196" s="36"/>
      <c r="IX196" s="36"/>
      <c r="IY196" s="36"/>
      <c r="IZ196" s="36"/>
      <c r="JA196" s="36"/>
      <c r="JB196" s="36"/>
      <c r="JC196" s="36"/>
      <c r="JD196" s="36"/>
      <c r="JE196" s="36"/>
      <c r="JF196" s="36"/>
      <c r="JG196" s="36"/>
      <c r="JH196" s="36"/>
      <c r="JI196" s="36"/>
      <c r="JJ196" s="36"/>
      <c r="JK196" s="36"/>
      <c r="JL196" s="36"/>
      <c r="JM196" s="36"/>
      <c r="JN196" s="36"/>
      <c r="JO196" s="36"/>
      <c r="JP196" s="36"/>
      <c r="JQ196" s="36"/>
      <c r="JR196" s="36"/>
      <c r="JS196" s="36"/>
      <c r="JT196" s="36"/>
      <c r="JU196" s="36"/>
      <c r="JV196" s="36"/>
      <c r="JW196" s="36"/>
      <c r="JX196" s="36"/>
      <c r="JY196" s="36"/>
      <c r="JZ196" s="36"/>
      <c r="KA196" s="36"/>
      <c r="KB196" s="36"/>
      <c r="KC196" s="36"/>
      <c r="KD196" s="36"/>
      <c r="KE196" s="36"/>
      <c r="KF196" s="36"/>
      <c r="KG196" s="36"/>
      <c r="KH196" s="36"/>
      <c r="KI196" s="36"/>
      <c r="KJ196" s="36"/>
      <c r="KK196" s="36"/>
      <c r="KL196" s="36"/>
      <c r="KM196" s="36"/>
      <c r="KN196" s="36"/>
      <c r="KO196" s="36"/>
      <c r="KP196" s="36"/>
      <c r="KQ196" s="36"/>
      <c r="KR196" s="36"/>
      <c r="KS196" s="36"/>
      <c r="KT196" s="36"/>
      <c r="KU196" s="36"/>
      <c r="KV196" s="36"/>
      <c r="KW196" s="36"/>
      <c r="KX196" s="36"/>
      <c r="KY196" s="36"/>
      <c r="KZ196" s="36"/>
      <c r="LA196" s="36"/>
      <c r="LB196" s="36"/>
      <c r="LC196" s="36"/>
      <c r="LD196" s="36"/>
      <c r="LE196" s="36"/>
      <c r="LF196" s="36"/>
      <c r="LG196" s="36"/>
      <c r="LH196" s="36"/>
      <c r="LI196" s="36"/>
      <c r="LJ196" s="36"/>
      <c r="LK196" s="36"/>
      <c r="LL196" s="36"/>
      <c r="LM196" s="36"/>
      <c r="LN196" s="36"/>
      <c r="LO196" s="36"/>
      <c r="LP196" s="36"/>
      <c r="LQ196" s="36"/>
      <c r="LR196" s="36"/>
      <c r="LS196" s="36"/>
      <c r="LT196" s="36"/>
      <c r="LU196" s="36"/>
      <c r="LV196" s="36"/>
      <c r="LW196" s="36"/>
      <c r="LX196" s="36"/>
      <c r="LY196" s="36"/>
      <c r="LZ196" s="36"/>
      <c r="MA196" s="36"/>
      <c r="MB196" s="36"/>
      <c r="MC196" s="36"/>
      <c r="MD196" s="36"/>
      <c r="ME196" s="36"/>
      <c r="MF196" s="36"/>
      <c r="MG196" s="36"/>
      <c r="MH196" s="36"/>
      <c r="MI196" s="36"/>
      <c r="MJ196" s="36"/>
      <c r="MK196" s="36"/>
      <c r="ML196" s="36"/>
      <c r="MM196" s="36"/>
      <c r="MN196" s="36"/>
      <c r="MO196" s="36"/>
      <c r="MP196" s="36"/>
      <c r="MQ196" s="36"/>
      <c r="MR196" s="36"/>
      <c r="MS196" s="36"/>
      <c r="MT196" s="36"/>
      <c r="MU196" s="36"/>
      <c r="MV196" s="36"/>
      <c r="MW196" s="36"/>
      <c r="MX196" s="36"/>
      <c r="MY196" s="36"/>
      <c r="MZ196" s="36"/>
      <c r="NA196" s="36"/>
      <c r="NB196" s="36"/>
      <c r="NC196" s="36"/>
      <c r="ND196" s="36"/>
      <c r="NE196" s="36"/>
      <c r="NF196" s="36"/>
      <c r="NG196" s="36"/>
      <c r="NH196" s="36"/>
      <c r="NI196" s="36"/>
      <c r="NJ196" s="36"/>
      <c r="NK196" s="36"/>
      <c r="NL196" s="36"/>
      <c r="NM196" s="36"/>
      <c r="NN196" s="36"/>
      <c r="NO196" s="36"/>
      <c r="NP196" s="36"/>
      <c r="NQ196" s="36"/>
      <c r="NR196" s="36"/>
      <c r="NS196" s="36"/>
      <c r="NT196" s="36"/>
      <c r="NU196" s="36"/>
      <c r="NV196" s="36"/>
      <c r="NW196" s="36"/>
      <c r="NX196" s="36"/>
      <c r="NY196" s="36"/>
      <c r="NZ196" s="36"/>
      <c r="OA196" s="36"/>
      <c r="OB196" s="36"/>
      <c r="OC196" s="36"/>
      <c r="OD196" s="36"/>
      <c r="OE196" s="36"/>
      <c r="OF196" s="36"/>
      <c r="OG196" s="36"/>
      <c r="OH196" s="36"/>
      <c r="OI196" s="36"/>
      <c r="OJ196" s="36"/>
      <c r="OK196" s="36"/>
      <c r="OL196" s="36"/>
      <c r="OM196" s="36"/>
      <c r="ON196" s="36"/>
      <c r="OO196" s="36"/>
      <c r="OP196" s="36"/>
      <c r="OQ196" s="36"/>
      <c r="OR196" s="36"/>
      <c r="OS196" s="36"/>
      <c r="OT196" s="36"/>
      <c r="OU196" s="36"/>
      <c r="OV196" s="36"/>
      <c r="OW196" s="36"/>
      <c r="OX196" s="36"/>
      <c r="OY196" s="36"/>
      <c r="OZ196" s="36"/>
      <c r="PA196" s="36"/>
      <c r="PB196" s="36"/>
      <c r="PC196" s="36"/>
      <c r="PD196" s="36"/>
      <c r="PE196" s="36"/>
      <c r="PF196" s="36"/>
      <c r="PG196" s="36"/>
      <c r="PH196" s="36"/>
      <c r="PI196" s="36"/>
      <c r="PJ196" s="36"/>
      <c r="PK196" s="36"/>
      <c r="PL196" s="36"/>
      <c r="PM196" s="36"/>
      <c r="PN196" s="36"/>
      <c r="PO196" s="36"/>
      <c r="PP196" s="36"/>
      <c r="PQ196" s="36"/>
      <c r="PR196" s="36"/>
      <c r="PS196" s="36"/>
      <c r="PT196" s="36"/>
      <c r="PU196" s="36"/>
      <c r="PV196" s="36"/>
      <c r="PW196" s="36"/>
      <c r="PX196" s="36"/>
      <c r="PY196" s="36"/>
      <c r="PZ196" s="36"/>
      <c r="QA196" s="36"/>
      <c r="QB196" s="36"/>
      <c r="QC196" s="36"/>
      <c r="QD196" s="36"/>
      <c r="QE196" s="36"/>
      <c r="QF196" s="36"/>
      <c r="QG196" s="36"/>
      <c r="QH196" s="36"/>
      <c r="QI196" s="36"/>
      <c r="QJ196" s="36"/>
      <c r="QK196" s="36"/>
      <c r="QL196" s="36"/>
      <c r="QM196" s="36"/>
      <c r="QN196" s="36"/>
      <c r="QO196" s="36"/>
      <c r="QP196" s="36"/>
      <c r="QQ196" s="36"/>
      <c r="QR196" s="36"/>
      <c r="QS196" s="36"/>
      <c r="QT196" s="36"/>
      <c r="QU196" s="36"/>
      <c r="QV196" s="36"/>
      <c r="QW196" s="36"/>
      <c r="QX196" s="36"/>
      <c r="QY196" s="36"/>
      <c r="QZ196" s="36"/>
      <c r="RA196" s="36"/>
      <c r="RB196" s="36"/>
      <c r="RC196" s="36"/>
      <c r="RD196" s="36"/>
      <c r="RE196" s="36"/>
      <c r="RF196" s="36"/>
      <c r="RG196" s="36"/>
      <c r="RH196" s="36"/>
      <c r="RI196" s="36"/>
      <c r="RJ196" s="36"/>
      <c r="RK196" s="36"/>
      <c r="RL196" s="36"/>
      <c r="RM196" s="36"/>
      <c r="RN196" s="36"/>
      <c r="RO196" s="36"/>
      <c r="RP196" s="36"/>
      <c r="RQ196" s="36"/>
      <c r="RR196" s="36"/>
      <c r="RS196" s="36"/>
      <c r="RT196" s="36"/>
      <c r="RU196" s="36"/>
      <c r="RV196" s="36"/>
      <c r="RW196" s="36"/>
      <c r="RX196" s="36"/>
      <c r="RY196" s="36"/>
      <c r="RZ196" s="36"/>
      <c r="SA196" s="36"/>
      <c r="SB196" s="36"/>
      <c r="SC196" s="36"/>
      <c r="SD196" s="36"/>
      <c r="SE196" s="36"/>
      <c r="SF196" s="36"/>
      <c r="SG196" s="36"/>
      <c r="SH196" s="36"/>
      <c r="SI196" s="36"/>
      <c r="SJ196" s="36"/>
      <c r="SK196" s="36"/>
      <c r="SL196" s="36"/>
      <c r="SM196" s="36"/>
      <c r="SN196" s="36"/>
      <c r="SO196" s="36"/>
      <c r="SP196" s="36"/>
      <c r="SQ196" s="36"/>
      <c r="SR196" s="36"/>
      <c r="SS196" s="36"/>
      <c r="ST196" s="36"/>
      <c r="SU196" s="36"/>
      <c r="SV196" s="36"/>
      <c r="SW196" s="36"/>
      <c r="SX196" s="36"/>
      <c r="SY196" s="36"/>
      <c r="SZ196" s="36"/>
      <c r="TA196" s="36"/>
      <c r="TB196" s="36"/>
      <c r="TC196" s="36"/>
      <c r="TD196" s="36"/>
      <c r="TE196" s="36"/>
      <c r="TF196" s="36"/>
      <c r="TG196" s="36"/>
      <c r="TH196" s="36"/>
      <c r="TI196" s="36"/>
      <c r="TJ196" s="36"/>
      <c r="TK196" s="36"/>
      <c r="TL196" s="36"/>
      <c r="TM196" s="36"/>
      <c r="TN196" s="36"/>
      <c r="TO196" s="36"/>
      <c r="TP196" s="36"/>
      <c r="TQ196" s="36"/>
      <c r="TR196" s="36"/>
    </row>
    <row r="197" spans="1:538" s="20" customFormat="1" ht="49.5" customHeight="1" x14ac:dyDescent="0.25">
      <c r="A197" s="40" t="s">
        <v>213</v>
      </c>
      <c r="B197" s="41" t="str">
        <f>'дод 3'!A20</f>
        <v>0160</v>
      </c>
      <c r="C197" s="41" t="str">
        <f>'дод 3'!B20</f>
        <v>0111</v>
      </c>
      <c r="D197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97" s="62">
        <v>13538500</v>
      </c>
      <c r="F197" s="62">
        <v>10410700</v>
      </c>
      <c r="G197" s="62">
        <v>164000</v>
      </c>
      <c r="H197" s="62">
        <v>12923951.060000001</v>
      </c>
      <c r="I197" s="62">
        <v>10071188.43</v>
      </c>
      <c r="J197" s="62">
        <v>125780.5</v>
      </c>
      <c r="K197" s="163">
        <f t="shared" si="104"/>
        <v>95.460730952468893</v>
      </c>
      <c r="L197" s="62">
        <f>N197+Q197</f>
        <v>0</v>
      </c>
      <c r="M197" s="62"/>
      <c r="N197" s="62"/>
      <c r="O197" s="62"/>
      <c r="P197" s="62"/>
      <c r="Q197" s="62"/>
      <c r="R197" s="62">
        <f t="shared" si="106"/>
        <v>0</v>
      </c>
      <c r="S197" s="62"/>
      <c r="T197" s="62"/>
      <c r="U197" s="62"/>
      <c r="V197" s="62"/>
      <c r="W197" s="62"/>
      <c r="X197" s="163"/>
      <c r="Y197" s="59">
        <f t="shared" si="105"/>
        <v>12923951.060000001</v>
      </c>
      <c r="Z197" s="21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  <c r="TF197" s="23"/>
      <c r="TG197" s="23"/>
      <c r="TH197" s="23"/>
      <c r="TI197" s="23"/>
      <c r="TJ197" s="23"/>
      <c r="TK197" s="23"/>
      <c r="TL197" s="23"/>
      <c r="TM197" s="23"/>
      <c r="TN197" s="23"/>
      <c r="TO197" s="23"/>
      <c r="TP197" s="23"/>
      <c r="TQ197" s="23"/>
      <c r="TR197" s="23"/>
    </row>
    <row r="198" spans="1:538" s="20" customFormat="1" ht="19.5" customHeight="1" x14ac:dyDescent="0.25">
      <c r="A198" s="49" t="s">
        <v>329</v>
      </c>
      <c r="B198" s="42" t="str">
        <f>'дод 3'!A107</f>
        <v>3210</v>
      </c>
      <c r="C198" s="42" t="str">
        <f>'дод 3'!B107</f>
        <v>1050</v>
      </c>
      <c r="D198" s="19" t="str">
        <f>'дод 3'!C107</f>
        <v>Організація та проведення громадських робіт</v>
      </c>
      <c r="E198" s="62">
        <v>109000</v>
      </c>
      <c r="F198" s="62"/>
      <c r="G198" s="62"/>
      <c r="H198" s="62">
        <v>108838.36</v>
      </c>
      <c r="I198" s="62"/>
      <c r="J198" s="62"/>
      <c r="K198" s="163">
        <f t="shared" si="104"/>
        <v>99.851706422018353</v>
      </c>
      <c r="L198" s="62">
        <f t="shared" ref="L198:L214" si="149">N198+Q198</f>
        <v>0</v>
      </c>
      <c r="M198" s="62"/>
      <c r="N198" s="62"/>
      <c r="O198" s="62"/>
      <c r="P198" s="62"/>
      <c r="Q198" s="62"/>
      <c r="R198" s="62">
        <f t="shared" si="106"/>
        <v>0</v>
      </c>
      <c r="S198" s="62"/>
      <c r="T198" s="62"/>
      <c r="U198" s="62"/>
      <c r="V198" s="62"/>
      <c r="W198" s="62"/>
      <c r="X198" s="163"/>
      <c r="Y198" s="59">
        <f t="shared" si="105"/>
        <v>108838.36</v>
      </c>
      <c r="Z198" s="21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  <c r="IW198" s="23"/>
      <c r="IX198" s="23"/>
      <c r="IY198" s="23"/>
      <c r="IZ198" s="23"/>
      <c r="JA198" s="23"/>
      <c r="JB198" s="23"/>
      <c r="JC198" s="23"/>
      <c r="JD198" s="23"/>
      <c r="JE198" s="23"/>
      <c r="JF198" s="23"/>
      <c r="JG198" s="23"/>
      <c r="JH198" s="23"/>
      <c r="JI198" s="23"/>
      <c r="JJ198" s="23"/>
      <c r="JK198" s="23"/>
      <c r="JL198" s="23"/>
      <c r="JM198" s="23"/>
      <c r="JN198" s="23"/>
      <c r="JO198" s="23"/>
      <c r="JP198" s="23"/>
      <c r="JQ198" s="23"/>
      <c r="JR198" s="23"/>
      <c r="JS198" s="23"/>
      <c r="JT198" s="23"/>
      <c r="JU198" s="23"/>
      <c r="JV198" s="23"/>
      <c r="JW198" s="23"/>
      <c r="JX198" s="23"/>
      <c r="JY198" s="23"/>
      <c r="JZ198" s="23"/>
      <c r="KA198" s="23"/>
      <c r="KB198" s="23"/>
      <c r="KC198" s="23"/>
      <c r="KD198" s="23"/>
      <c r="KE198" s="23"/>
      <c r="KF198" s="23"/>
      <c r="KG198" s="23"/>
      <c r="KH198" s="23"/>
      <c r="KI198" s="23"/>
      <c r="KJ198" s="23"/>
      <c r="KK198" s="23"/>
      <c r="KL198" s="23"/>
      <c r="KM198" s="23"/>
      <c r="KN198" s="23"/>
      <c r="KO198" s="23"/>
      <c r="KP198" s="23"/>
      <c r="KQ198" s="23"/>
      <c r="KR198" s="23"/>
      <c r="KS198" s="23"/>
      <c r="KT198" s="23"/>
      <c r="KU198" s="23"/>
      <c r="KV198" s="23"/>
      <c r="KW198" s="23"/>
      <c r="KX198" s="23"/>
      <c r="KY198" s="23"/>
      <c r="KZ198" s="23"/>
      <c r="LA198" s="23"/>
      <c r="LB198" s="23"/>
      <c r="LC198" s="23"/>
      <c r="LD198" s="23"/>
      <c r="LE198" s="23"/>
      <c r="LF198" s="23"/>
      <c r="LG198" s="23"/>
      <c r="LH198" s="23"/>
      <c r="LI198" s="23"/>
      <c r="LJ198" s="23"/>
      <c r="LK198" s="23"/>
      <c r="LL198" s="23"/>
      <c r="LM198" s="23"/>
      <c r="LN198" s="23"/>
      <c r="LO198" s="23"/>
      <c r="LP198" s="23"/>
      <c r="LQ198" s="23"/>
      <c r="LR198" s="23"/>
      <c r="LS198" s="23"/>
      <c r="LT198" s="23"/>
      <c r="LU198" s="23"/>
      <c r="LV198" s="23"/>
      <c r="LW198" s="23"/>
      <c r="LX198" s="23"/>
      <c r="LY198" s="23"/>
      <c r="LZ198" s="23"/>
      <c r="MA198" s="23"/>
      <c r="MB198" s="23"/>
      <c r="MC198" s="23"/>
      <c r="MD198" s="23"/>
      <c r="ME198" s="23"/>
      <c r="MF198" s="23"/>
      <c r="MG198" s="23"/>
      <c r="MH198" s="23"/>
      <c r="MI198" s="23"/>
      <c r="MJ198" s="23"/>
      <c r="MK198" s="23"/>
      <c r="ML198" s="23"/>
      <c r="MM198" s="23"/>
      <c r="MN198" s="23"/>
      <c r="MO198" s="23"/>
      <c r="MP198" s="23"/>
      <c r="MQ198" s="23"/>
      <c r="MR198" s="23"/>
      <c r="MS198" s="23"/>
      <c r="MT198" s="23"/>
      <c r="MU198" s="23"/>
      <c r="MV198" s="23"/>
      <c r="MW198" s="23"/>
      <c r="MX198" s="23"/>
      <c r="MY198" s="23"/>
      <c r="MZ198" s="23"/>
      <c r="NA198" s="23"/>
      <c r="NB198" s="23"/>
      <c r="NC198" s="23"/>
      <c r="ND198" s="23"/>
      <c r="NE198" s="23"/>
      <c r="NF198" s="23"/>
      <c r="NG198" s="23"/>
      <c r="NH198" s="23"/>
      <c r="NI198" s="23"/>
      <c r="NJ198" s="23"/>
      <c r="NK198" s="23"/>
      <c r="NL198" s="23"/>
      <c r="NM198" s="23"/>
      <c r="NN198" s="23"/>
      <c r="NO198" s="23"/>
      <c r="NP198" s="23"/>
      <c r="NQ198" s="23"/>
      <c r="NR198" s="23"/>
      <c r="NS198" s="23"/>
      <c r="NT198" s="23"/>
      <c r="NU198" s="23"/>
      <c r="NV198" s="23"/>
      <c r="NW198" s="23"/>
      <c r="NX198" s="23"/>
      <c r="NY198" s="23"/>
      <c r="NZ198" s="23"/>
      <c r="OA198" s="23"/>
      <c r="OB198" s="23"/>
      <c r="OC198" s="23"/>
      <c r="OD198" s="23"/>
      <c r="OE198" s="23"/>
      <c r="OF198" s="23"/>
      <c r="OG198" s="23"/>
      <c r="OH198" s="23"/>
      <c r="OI198" s="23"/>
      <c r="OJ198" s="23"/>
      <c r="OK198" s="23"/>
      <c r="OL198" s="23"/>
      <c r="OM198" s="23"/>
      <c r="ON198" s="23"/>
      <c r="OO198" s="23"/>
      <c r="OP198" s="23"/>
      <c r="OQ198" s="23"/>
      <c r="OR198" s="23"/>
      <c r="OS198" s="23"/>
      <c r="OT198" s="23"/>
      <c r="OU198" s="23"/>
      <c r="OV198" s="23"/>
      <c r="OW198" s="23"/>
      <c r="OX198" s="23"/>
      <c r="OY198" s="23"/>
      <c r="OZ198" s="23"/>
      <c r="PA198" s="23"/>
      <c r="PB198" s="23"/>
      <c r="PC198" s="23"/>
      <c r="PD198" s="23"/>
      <c r="PE198" s="23"/>
      <c r="PF198" s="23"/>
      <c r="PG198" s="23"/>
      <c r="PH198" s="23"/>
      <c r="PI198" s="23"/>
      <c r="PJ198" s="23"/>
      <c r="PK198" s="23"/>
      <c r="PL198" s="23"/>
      <c r="PM198" s="23"/>
      <c r="PN198" s="23"/>
      <c r="PO198" s="23"/>
      <c r="PP198" s="23"/>
      <c r="PQ198" s="23"/>
      <c r="PR198" s="23"/>
      <c r="PS198" s="23"/>
      <c r="PT198" s="23"/>
      <c r="PU198" s="23"/>
      <c r="PV198" s="23"/>
      <c r="PW198" s="23"/>
      <c r="PX198" s="23"/>
      <c r="PY198" s="23"/>
      <c r="PZ198" s="23"/>
      <c r="QA198" s="23"/>
      <c r="QB198" s="23"/>
      <c r="QC198" s="23"/>
      <c r="QD198" s="23"/>
      <c r="QE198" s="23"/>
      <c r="QF198" s="23"/>
      <c r="QG198" s="23"/>
      <c r="QH198" s="23"/>
      <c r="QI198" s="23"/>
      <c r="QJ198" s="23"/>
      <c r="QK198" s="23"/>
      <c r="QL198" s="23"/>
      <c r="QM198" s="23"/>
      <c r="QN198" s="23"/>
      <c r="QO198" s="23"/>
      <c r="QP198" s="23"/>
      <c r="QQ198" s="23"/>
      <c r="QR198" s="23"/>
      <c r="QS198" s="23"/>
      <c r="QT198" s="23"/>
      <c r="QU198" s="23"/>
      <c r="QV198" s="23"/>
      <c r="QW198" s="23"/>
      <c r="QX198" s="23"/>
      <c r="QY198" s="23"/>
      <c r="QZ198" s="23"/>
      <c r="RA198" s="23"/>
      <c r="RB198" s="23"/>
      <c r="RC198" s="23"/>
      <c r="RD198" s="23"/>
      <c r="RE198" s="23"/>
      <c r="RF198" s="23"/>
      <c r="RG198" s="23"/>
      <c r="RH198" s="23"/>
      <c r="RI198" s="23"/>
      <c r="RJ198" s="23"/>
      <c r="RK198" s="23"/>
      <c r="RL198" s="23"/>
      <c r="RM198" s="23"/>
      <c r="RN198" s="23"/>
      <c r="RO198" s="23"/>
      <c r="RP198" s="23"/>
      <c r="RQ198" s="23"/>
      <c r="RR198" s="23"/>
      <c r="RS198" s="23"/>
      <c r="RT198" s="23"/>
      <c r="RU198" s="23"/>
      <c r="RV198" s="23"/>
      <c r="RW198" s="23"/>
      <c r="RX198" s="23"/>
      <c r="RY198" s="23"/>
      <c r="RZ198" s="23"/>
      <c r="SA198" s="23"/>
      <c r="SB198" s="23"/>
      <c r="SC198" s="23"/>
      <c r="SD198" s="23"/>
      <c r="SE198" s="23"/>
      <c r="SF198" s="23"/>
      <c r="SG198" s="23"/>
      <c r="SH198" s="23"/>
      <c r="SI198" s="23"/>
      <c r="SJ198" s="23"/>
      <c r="SK198" s="23"/>
      <c r="SL198" s="23"/>
      <c r="SM198" s="23"/>
      <c r="SN198" s="23"/>
      <c r="SO198" s="23"/>
      <c r="SP198" s="23"/>
      <c r="SQ198" s="23"/>
      <c r="SR198" s="23"/>
      <c r="SS198" s="23"/>
      <c r="ST198" s="23"/>
      <c r="SU198" s="23"/>
      <c r="SV198" s="23"/>
      <c r="SW198" s="23"/>
      <c r="SX198" s="23"/>
      <c r="SY198" s="23"/>
      <c r="SZ198" s="23"/>
      <c r="TA198" s="23"/>
      <c r="TB198" s="23"/>
      <c r="TC198" s="23"/>
      <c r="TD198" s="23"/>
      <c r="TE198" s="23"/>
      <c r="TF198" s="23"/>
      <c r="TG198" s="23"/>
      <c r="TH198" s="23"/>
      <c r="TI198" s="23"/>
      <c r="TJ198" s="23"/>
      <c r="TK198" s="23"/>
      <c r="TL198" s="23"/>
      <c r="TM198" s="23"/>
      <c r="TN198" s="23"/>
      <c r="TO198" s="23"/>
      <c r="TP198" s="23"/>
      <c r="TQ198" s="23"/>
      <c r="TR198" s="23"/>
    </row>
    <row r="199" spans="1:538" s="20" customFormat="1" ht="30" x14ac:dyDescent="0.25">
      <c r="A199" s="40" t="s">
        <v>214</v>
      </c>
      <c r="B199" s="41" t="str">
        <f>'дод 3'!A129</f>
        <v>6011</v>
      </c>
      <c r="C199" s="41" t="str">
        <f>'дод 3'!B129</f>
        <v>0610</v>
      </c>
      <c r="D199" s="21" t="str">
        <f>'дод 3'!C129</f>
        <v>Експлуатація та технічне обслуговування житлового фонду</v>
      </c>
      <c r="E199" s="62">
        <v>0</v>
      </c>
      <c r="F199" s="62"/>
      <c r="G199" s="62"/>
      <c r="H199" s="62"/>
      <c r="I199" s="62"/>
      <c r="J199" s="62"/>
      <c r="K199" s="163"/>
      <c r="L199" s="62">
        <f t="shared" si="149"/>
        <v>14187715.360000001</v>
      </c>
      <c r="M199" s="62">
        <v>14157715.360000001</v>
      </c>
      <c r="N199" s="62"/>
      <c r="O199" s="62"/>
      <c r="P199" s="62"/>
      <c r="Q199" s="62">
        <v>14187715.360000001</v>
      </c>
      <c r="R199" s="62">
        <f t="shared" si="106"/>
        <v>10314788.640000001</v>
      </c>
      <c r="S199" s="62">
        <v>10289977.130000001</v>
      </c>
      <c r="T199" s="62"/>
      <c r="U199" s="62"/>
      <c r="V199" s="62"/>
      <c r="W199" s="62">
        <v>10314788.640000001</v>
      </c>
      <c r="X199" s="163">
        <f t="shared" si="107"/>
        <v>72.702252464698446</v>
      </c>
      <c r="Y199" s="59">
        <f t="shared" si="105"/>
        <v>10314788.640000001</v>
      </c>
      <c r="Z199" s="21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  <c r="MJ199" s="23"/>
      <c r="MK199" s="23"/>
      <c r="ML199" s="23"/>
      <c r="MM199" s="23"/>
      <c r="MN199" s="23"/>
      <c r="MO199" s="23"/>
      <c r="MP199" s="23"/>
      <c r="MQ199" s="23"/>
      <c r="MR199" s="23"/>
      <c r="MS199" s="23"/>
      <c r="MT199" s="23"/>
      <c r="MU199" s="23"/>
      <c r="MV199" s="23"/>
      <c r="MW199" s="23"/>
      <c r="MX199" s="23"/>
      <c r="MY199" s="23"/>
      <c r="MZ199" s="23"/>
      <c r="NA199" s="23"/>
      <c r="NB199" s="23"/>
      <c r="NC199" s="23"/>
      <c r="ND199" s="23"/>
      <c r="NE199" s="23"/>
      <c r="NF199" s="23"/>
      <c r="NG199" s="23"/>
      <c r="NH199" s="23"/>
      <c r="NI199" s="23"/>
      <c r="NJ199" s="23"/>
      <c r="NK199" s="23"/>
      <c r="NL199" s="23"/>
      <c r="NM199" s="23"/>
      <c r="NN199" s="23"/>
      <c r="NO199" s="23"/>
      <c r="NP199" s="23"/>
      <c r="NQ199" s="23"/>
      <c r="NR199" s="23"/>
      <c r="NS199" s="23"/>
      <c r="NT199" s="23"/>
      <c r="NU199" s="23"/>
      <c r="NV199" s="23"/>
      <c r="NW199" s="23"/>
      <c r="NX199" s="23"/>
      <c r="NY199" s="23"/>
      <c r="NZ199" s="23"/>
      <c r="OA199" s="23"/>
      <c r="OB199" s="23"/>
      <c r="OC199" s="23"/>
      <c r="OD199" s="23"/>
      <c r="OE199" s="23"/>
      <c r="OF199" s="23"/>
      <c r="OG199" s="23"/>
      <c r="OH199" s="23"/>
      <c r="OI199" s="23"/>
      <c r="OJ199" s="23"/>
      <c r="OK199" s="23"/>
      <c r="OL199" s="23"/>
      <c r="OM199" s="23"/>
      <c r="ON199" s="23"/>
      <c r="OO199" s="23"/>
      <c r="OP199" s="23"/>
      <c r="OQ199" s="23"/>
      <c r="OR199" s="23"/>
      <c r="OS199" s="23"/>
      <c r="OT199" s="23"/>
      <c r="OU199" s="23"/>
      <c r="OV199" s="23"/>
      <c r="OW199" s="23"/>
      <c r="OX199" s="23"/>
      <c r="OY199" s="23"/>
      <c r="OZ199" s="23"/>
      <c r="PA199" s="23"/>
      <c r="PB199" s="23"/>
      <c r="PC199" s="23"/>
      <c r="PD199" s="23"/>
      <c r="PE199" s="23"/>
      <c r="PF199" s="23"/>
      <c r="PG199" s="23"/>
      <c r="PH199" s="23"/>
      <c r="PI199" s="23"/>
      <c r="PJ199" s="23"/>
      <c r="PK199" s="23"/>
      <c r="PL199" s="23"/>
      <c r="PM199" s="23"/>
      <c r="PN199" s="23"/>
      <c r="PO199" s="23"/>
      <c r="PP199" s="23"/>
      <c r="PQ199" s="23"/>
      <c r="PR199" s="23"/>
      <c r="PS199" s="23"/>
      <c r="PT199" s="23"/>
      <c r="PU199" s="23"/>
      <c r="PV199" s="23"/>
      <c r="PW199" s="23"/>
      <c r="PX199" s="23"/>
      <c r="PY199" s="23"/>
      <c r="PZ199" s="23"/>
      <c r="QA199" s="23"/>
      <c r="QB199" s="23"/>
      <c r="QC199" s="23"/>
      <c r="QD199" s="23"/>
      <c r="QE199" s="23"/>
      <c r="QF199" s="23"/>
      <c r="QG199" s="23"/>
      <c r="QH199" s="23"/>
      <c r="QI199" s="23"/>
      <c r="QJ199" s="23"/>
      <c r="QK199" s="23"/>
      <c r="QL199" s="23"/>
      <c r="QM199" s="23"/>
      <c r="QN199" s="23"/>
      <c r="QO199" s="23"/>
      <c r="QP199" s="23"/>
      <c r="QQ199" s="23"/>
      <c r="QR199" s="23"/>
      <c r="QS199" s="23"/>
      <c r="QT199" s="23"/>
      <c r="QU199" s="23"/>
      <c r="QV199" s="23"/>
      <c r="QW199" s="23"/>
      <c r="QX199" s="23"/>
      <c r="QY199" s="23"/>
      <c r="QZ199" s="23"/>
      <c r="RA199" s="23"/>
      <c r="RB199" s="23"/>
      <c r="RC199" s="23"/>
      <c r="RD199" s="23"/>
      <c r="RE199" s="23"/>
      <c r="RF199" s="23"/>
      <c r="RG199" s="23"/>
      <c r="RH199" s="23"/>
      <c r="RI199" s="23"/>
      <c r="RJ199" s="23"/>
      <c r="RK199" s="23"/>
      <c r="RL199" s="23"/>
      <c r="RM199" s="23"/>
      <c r="RN199" s="23"/>
      <c r="RO199" s="23"/>
      <c r="RP199" s="23"/>
      <c r="RQ199" s="23"/>
      <c r="RR199" s="23"/>
      <c r="RS199" s="23"/>
      <c r="RT199" s="23"/>
      <c r="RU199" s="23"/>
      <c r="RV199" s="23"/>
      <c r="RW199" s="23"/>
      <c r="RX199" s="23"/>
      <c r="RY199" s="23"/>
      <c r="RZ199" s="23"/>
      <c r="SA199" s="23"/>
      <c r="SB199" s="23"/>
      <c r="SC199" s="23"/>
      <c r="SD199" s="23"/>
      <c r="SE199" s="23"/>
      <c r="SF199" s="23"/>
      <c r="SG199" s="23"/>
      <c r="SH199" s="23"/>
      <c r="SI199" s="23"/>
      <c r="SJ199" s="23"/>
      <c r="SK199" s="23"/>
      <c r="SL199" s="23"/>
      <c r="SM199" s="23"/>
      <c r="SN199" s="23"/>
      <c r="SO199" s="23"/>
      <c r="SP199" s="23"/>
      <c r="SQ199" s="23"/>
      <c r="SR199" s="23"/>
      <c r="SS199" s="23"/>
      <c r="ST199" s="23"/>
      <c r="SU199" s="23"/>
      <c r="SV199" s="23"/>
      <c r="SW199" s="23"/>
      <c r="SX199" s="23"/>
      <c r="SY199" s="23"/>
      <c r="SZ199" s="23"/>
      <c r="TA199" s="23"/>
      <c r="TB199" s="23"/>
      <c r="TC199" s="23"/>
      <c r="TD199" s="23"/>
      <c r="TE199" s="23"/>
      <c r="TF199" s="23"/>
      <c r="TG199" s="23"/>
      <c r="TH199" s="23"/>
      <c r="TI199" s="23"/>
      <c r="TJ199" s="23"/>
      <c r="TK199" s="23"/>
      <c r="TL199" s="23"/>
      <c r="TM199" s="23"/>
      <c r="TN199" s="23"/>
      <c r="TO199" s="23"/>
      <c r="TP199" s="23"/>
      <c r="TQ199" s="23"/>
      <c r="TR199" s="23"/>
    </row>
    <row r="200" spans="1:538" s="20" customFormat="1" ht="30" x14ac:dyDescent="0.25">
      <c r="A200" s="40" t="s">
        <v>215</v>
      </c>
      <c r="B200" s="41" t="str">
        <f>'дод 3'!A130</f>
        <v>6013</v>
      </c>
      <c r="C200" s="41" t="str">
        <f>'дод 3'!B130</f>
        <v>0620</v>
      </c>
      <c r="D200" s="21" t="str">
        <f>'дод 3'!C130</f>
        <v>Забезпечення діяльності водопровідно-каналізаційного господарства</v>
      </c>
      <c r="E200" s="62">
        <v>43950657.380000003</v>
      </c>
      <c r="F200" s="62"/>
      <c r="G200" s="62"/>
      <c r="H200" s="62">
        <v>40910194.689999998</v>
      </c>
      <c r="I200" s="62"/>
      <c r="J200" s="62"/>
      <c r="K200" s="163">
        <f t="shared" si="104"/>
        <v>93.082099628881579</v>
      </c>
      <c r="L200" s="62">
        <f t="shared" si="149"/>
        <v>3452635.62</v>
      </c>
      <c r="M200" s="62">
        <v>3452635.62</v>
      </c>
      <c r="N200" s="62"/>
      <c r="O200" s="62"/>
      <c r="P200" s="62"/>
      <c r="Q200" s="62">
        <v>3452635.62</v>
      </c>
      <c r="R200" s="62">
        <f t="shared" si="106"/>
        <v>3437820.1</v>
      </c>
      <c r="S200" s="62">
        <v>3437820.1</v>
      </c>
      <c r="T200" s="62"/>
      <c r="U200" s="62"/>
      <c r="V200" s="62"/>
      <c r="W200" s="62">
        <v>3437820.1</v>
      </c>
      <c r="X200" s="163">
        <f t="shared" si="107"/>
        <v>99.570892453458498</v>
      </c>
      <c r="Y200" s="59">
        <f t="shared" si="105"/>
        <v>44348014.789999999</v>
      </c>
      <c r="Z200" s="21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  <c r="PA200" s="23"/>
      <c r="PB200" s="23"/>
      <c r="PC200" s="23"/>
      <c r="PD200" s="23"/>
      <c r="PE200" s="23"/>
      <c r="PF200" s="23"/>
      <c r="PG200" s="23"/>
      <c r="PH200" s="23"/>
      <c r="PI200" s="23"/>
      <c r="PJ200" s="23"/>
      <c r="PK200" s="23"/>
      <c r="PL200" s="23"/>
      <c r="PM200" s="23"/>
      <c r="PN200" s="23"/>
      <c r="PO200" s="23"/>
      <c r="PP200" s="23"/>
      <c r="PQ200" s="23"/>
      <c r="PR200" s="23"/>
      <c r="PS200" s="23"/>
      <c r="PT200" s="23"/>
      <c r="PU200" s="23"/>
      <c r="PV200" s="23"/>
      <c r="PW200" s="23"/>
      <c r="PX200" s="23"/>
      <c r="PY200" s="23"/>
      <c r="PZ200" s="23"/>
      <c r="QA200" s="23"/>
      <c r="QB200" s="23"/>
      <c r="QC200" s="23"/>
      <c r="QD200" s="23"/>
      <c r="QE200" s="23"/>
      <c r="QF200" s="23"/>
      <c r="QG200" s="23"/>
      <c r="QH200" s="23"/>
      <c r="QI200" s="23"/>
      <c r="QJ200" s="23"/>
      <c r="QK200" s="23"/>
      <c r="QL200" s="23"/>
      <c r="QM200" s="23"/>
      <c r="QN200" s="23"/>
      <c r="QO200" s="23"/>
      <c r="QP200" s="23"/>
      <c r="QQ200" s="23"/>
      <c r="QR200" s="23"/>
      <c r="QS200" s="23"/>
      <c r="QT200" s="23"/>
      <c r="QU200" s="23"/>
      <c r="QV200" s="23"/>
      <c r="QW200" s="23"/>
      <c r="QX200" s="23"/>
      <c r="QY200" s="23"/>
      <c r="QZ200" s="23"/>
      <c r="RA200" s="23"/>
      <c r="RB200" s="23"/>
      <c r="RC200" s="23"/>
      <c r="RD200" s="23"/>
      <c r="RE200" s="23"/>
      <c r="RF200" s="23"/>
      <c r="RG200" s="23"/>
      <c r="RH200" s="23"/>
      <c r="RI200" s="23"/>
      <c r="RJ200" s="23"/>
      <c r="RK200" s="23"/>
      <c r="RL200" s="23"/>
      <c r="RM200" s="23"/>
      <c r="RN200" s="23"/>
      <c r="RO200" s="23"/>
      <c r="RP200" s="23"/>
      <c r="RQ200" s="23"/>
      <c r="RR200" s="23"/>
      <c r="RS200" s="23"/>
      <c r="RT200" s="23"/>
      <c r="RU200" s="23"/>
      <c r="RV200" s="23"/>
      <c r="RW200" s="23"/>
      <c r="RX200" s="23"/>
      <c r="RY200" s="23"/>
      <c r="RZ200" s="23"/>
      <c r="SA200" s="23"/>
      <c r="SB200" s="23"/>
      <c r="SC200" s="23"/>
      <c r="SD200" s="23"/>
      <c r="SE200" s="23"/>
      <c r="SF200" s="23"/>
      <c r="SG200" s="23"/>
      <c r="SH200" s="23"/>
      <c r="SI200" s="23"/>
      <c r="SJ200" s="23"/>
      <c r="SK200" s="23"/>
      <c r="SL200" s="23"/>
      <c r="SM200" s="23"/>
      <c r="SN200" s="23"/>
      <c r="SO200" s="23"/>
      <c r="SP200" s="23"/>
      <c r="SQ200" s="23"/>
      <c r="SR200" s="23"/>
      <c r="SS200" s="23"/>
      <c r="ST200" s="23"/>
      <c r="SU200" s="23"/>
      <c r="SV200" s="23"/>
      <c r="SW200" s="23"/>
      <c r="SX200" s="23"/>
      <c r="SY200" s="23"/>
      <c r="SZ200" s="23"/>
      <c r="TA200" s="23"/>
      <c r="TB200" s="23"/>
      <c r="TC200" s="23"/>
      <c r="TD200" s="23"/>
      <c r="TE200" s="23"/>
      <c r="TF200" s="23"/>
      <c r="TG200" s="23"/>
      <c r="TH200" s="23"/>
      <c r="TI200" s="23"/>
      <c r="TJ200" s="23"/>
      <c r="TK200" s="23"/>
      <c r="TL200" s="23"/>
      <c r="TM200" s="23"/>
      <c r="TN200" s="23"/>
      <c r="TO200" s="23"/>
      <c r="TP200" s="23"/>
      <c r="TQ200" s="23"/>
      <c r="TR200" s="23"/>
    </row>
    <row r="201" spans="1:538" s="20" customFormat="1" ht="30" customHeight="1" x14ac:dyDescent="0.25">
      <c r="A201" s="40" t="s">
        <v>280</v>
      </c>
      <c r="B201" s="41" t="str">
        <f>'дод 3'!A131</f>
        <v>6015</v>
      </c>
      <c r="C201" s="41" t="str">
        <f>'дод 3'!B131</f>
        <v>0620</v>
      </c>
      <c r="D201" s="21" t="str">
        <f>'дод 3'!C131</f>
        <v>Забезпечення надійної та безперебійної експлуатації ліфтів</v>
      </c>
      <c r="E201" s="62">
        <v>133887</v>
      </c>
      <c r="F201" s="62"/>
      <c r="G201" s="62"/>
      <c r="H201" s="62">
        <v>34724.339999999997</v>
      </c>
      <c r="I201" s="62"/>
      <c r="J201" s="62"/>
      <c r="K201" s="163">
        <f t="shared" si="104"/>
        <v>25.93555759707813</v>
      </c>
      <c r="L201" s="62">
        <f t="shared" si="149"/>
        <v>15188290.529999999</v>
      </c>
      <c r="M201" s="62">
        <v>15138290.529999999</v>
      </c>
      <c r="N201" s="62"/>
      <c r="O201" s="62"/>
      <c r="P201" s="62"/>
      <c r="Q201" s="62">
        <v>15188290.529999999</v>
      </c>
      <c r="R201" s="62">
        <f t="shared" si="106"/>
        <v>12322322.49</v>
      </c>
      <c r="S201" s="62">
        <v>12322322.49</v>
      </c>
      <c r="T201" s="62"/>
      <c r="U201" s="62"/>
      <c r="V201" s="62"/>
      <c r="W201" s="62">
        <v>12322322.49</v>
      </c>
      <c r="X201" s="163">
        <f t="shared" si="107"/>
        <v>81.130410730956697</v>
      </c>
      <c r="Y201" s="59">
        <f t="shared" si="105"/>
        <v>12357046.83</v>
      </c>
      <c r="Z201" s="21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  <c r="SQ201" s="23"/>
      <c r="SR201" s="23"/>
      <c r="SS201" s="23"/>
      <c r="ST201" s="23"/>
      <c r="SU201" s="23"/>
      <c r="SV201" s="23"/>
      <c r="SW201" s="23"/>
      <c r="SX201" s="23"/>
      <c r="SY201" s="23"/>
      <c r="SZ201" s="23"/>
      <c r="TA201" s="23"/>
      <c r="TB201" s="23"/>
      <c r="TC201" s="23"/>
      <c r="TD201" s="23"/>
      <c r="TE201" s="23"/>
      <c r="TF201" s="23"/>
      <c r="TG201" s="23"/>
      <c r="TH201" s="23"/>
      <c r="TI201" s="23"/>
      <c r="TJ201" s="23"/>
      <c r="TK201" s="23"/>
      <c r="TL201" s="23"/>
      <c r="TM201" s="23"/>
      <c r="TN201" s="23"/>
      <c r="TO201" s="23"/>
      <c r="TP201" s="23"/>
      <c r="TQ201" s="23"/>
      <c r="TR201" s="23"/>
    </row>
    <row r="202" spans="1:538" s="20" customFormat="1" ht="32.25" customHeight="1" x14ac:dyDescent="0.25">
      <c r="A202" s="40" t="s">
        <v>283</v>
      </c>
      <c r="B202" s="41" t="str">
        <f>'дод 3'!A132</f>
        <v>6017</v>
      </c>
      <c r="C202" s="41" t="str">
        <f>'дод 3'!B132</f>
        <v>0620</v>
      </c>
      <c r="D202" s="21" t="str">
        <f>'дод 3'!C132</f>
        <v>Інша діяльність, пов’язана з експлуатацією об’єктів житлово-комунального господарства</v>
      </c>
      <c r="E202" s="62">
        <v>100000</v>
      </c>
      <c r="F202" s="62"/>
      <c r="G202" s="62"/>
      <c r="H202" s="62">
        <v>99781.43</v>
      </c>
      <c r="I202" s="62"/>
      <c r="J202" s="62"/>
      <c r="K202" s="163">
        <f t="shared" si="104"/>
        <v>99.78143</v>
      </c>
      <c r="L202" s="62">
        <f t="shared" si="149"/>
        <v>0</v>
      </c>
      <c r="M202" s="62"/>
      <c r="N202" s="62"/>
      <c r="O202" s="62"/>
      <c r="P202" s="62"/>
      <c r="Q202" s="62"/>
      <c r="R202" s="62">
        <f t="shared" si="106"/>
        <v>0</v>
      </c>
      <c r="S202" s="62"/>
      <c r="T202" s="62"/>
      <c r="U202" s="62"/>
      <c r="V202" s="62"/>
      <c r="W202" s="62"/>
      <c r="X202" s="163"/>
      <c r="Y202" s="59">
        <f t="shared" si="105"/>
        <v>99781.43</v>
      </c>
      <c r="Z202" s="21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  <c r="PA202" s="23"/>
      <c r="PB202" s="23"/>
      <c r="PC202" s="23"/>
      <c r="PD202" s="23"/>
      <c r="PE202" s="23"/>
      <c r="PF202" s="23"/>
      <c r="PG202" s="23"/>
      <c r="PH202" s="23"/>
      <c r="PI202" s="23"/>
      <c r="PJ202" s="23"/>
      <c r="PK202" s="23"/>
      <c r="PL202" s="23"/>
      <c r="PM202" s="23"/>
      <c r="PN202" s="23"/>
      <c r="PO202" s="23"/>
      <c r="PP202" s="23"/>
      <c r="PQ202" s="23"/>
      <c r="PR202" s="23"/>
      <c r="PS202" s="23"/>
      <c r="PT202" s="23"/>
      <c r="PU202" s="23"/>
      <c r="PV202" s="23"/>
      <c r="PW202" s="23"/>
      <c r="PX202" s="23"/>
      <c r="PY202" s="23"/>
      <c r="PZ202" s="23"/>
      <c r="QA202" s="23"/>
      <c r="QB202" s="23"/>
      <c r="QC202" s="23"/>
      <c r="QD202" s="23"/>
      <c r="QE202" s="23"/>
      <c r="QF202" s="23"/>
      <c r="QG202" s="23"/>
      <c r="QH202" s="23"/>
      <c r="QI202" s="23"/>
      <c r="QJ202" s="23"/>
      <c r="QK202" s="23"/>
      <c r="QL202" s="23"/>
      <c r="QM202" s="23"/>
      <c r="QN202" s="23"/>
      <c r="QO202" s="23"/>
      <c r="QP202" s="23"/>
      <c r="QQ202" s="23"/>
      <c r="QR202" s="23"/>
      <c r="QS202" s="23"/>
      <c r="QT202" s="23"/>
      <c r="QU202" s="23"/>
      <c r="QV202" s="23"/>
      <c r="QW202" s="23"/>
      <c r="QX202" s="23"/>
      <c r="QY202" s="23"/>
      <c r="QZ202" s="23"/>
      <c r="RA202" s="23"/>
      <c r="RB202" s="23"/>
      <c r="RC202" s="23"/>
      <c r="RD202" s="23"/>
      <c r="RE202" s="23"/>
      <c r="RF202" s="23"/>
      <c r="RG202" s="23"/>
      <c r="RH202" s="23"/>
      <c r="RI202" s="23"/>
      <c r="RJ202" s="23"/>
      <c r="RK202" s="23"/>
      <c r="RL202" s="23"/>
      <c r="RM202" s="23"/>
      <c r="RN202" s="23"/>
      <c r="RO202" s="23"/>
      <c r="RP202" s="23"/>
      <c r="RQ202" s="23"/>
      <c r="RR202" s="23"/>
      <c r="RS202" s="23"/>
      <c r="RT202" s="23"/>
      <c r="RU202" s="23"/>
      <c r="RV202" s="23"/>
      <c r="RW202" s="23"/>
      <c r="RX202" s="23"/>
      <c r="RY202" s="23"/>
      <c r="RZ202" s="23"/>
      <c r="SA202" s="23"/>
      <c r="SB202" s="23"/>
      <c r="SC202" s="23"/>
      <c r="SD202" s="23"/>
      <c r="SE202" s="23"/>
      <c r="SF202" s="23"/>
      <c r="SG202" s="23"/>
      <c r="SH202" s="23"/>
      <c r="SI202" s="23"/>
      <c r="SJ202" s="23"/>
      <c r="SK202" s="23"/>
      <c r="SL202" s="23"/>
      <c r="SM202" s="23"/>
      <c r="SN202" s="23"/>
      <c r="SO202" s="23"/>
      <c r="SP202" s="23"/>
      <c r="SQ202" s="23"/>
      <c r="SR202" s="23"/>
      <c r="SS202" s="23"/>
      <c r="ST202" s="23"/>
      <c r="SU202" s="23"/>
      <c r="SV202" s="23"/>
      <c r="SW202" s="23"/>
      <c r="SX202" s="23"/>
      <c r="SY202" s="23"/>
      <c r="SZ202" s="23"/>
      <c r="TA202" s="23"/>
      <c r="TB202" s="23"/>
      <c r="TC202" s="23"/>
      <c r="TD202" s="23"/>
      <c r="TE202" s="23"/>
      <c r="TF202" s="23"/>
      <c r="TG202" s="23"/>
      <c r="TH202" s="23"/>
      <c r="TI202" s="23"/>
      <c r="TJ202" s="23"/>
      <c r="TK202" s="23"/>
      <c r="TL202" s="23"/>
      <c r="TM202" s="23"/>
      <c r="TN202" s="23"/>
      <c r="TO202" s="23"/>
      <c r="TP202" s="23"/>
      <c r="TQ202" s="23"/>
      <c r="TR202" s="23"/>
    </row>
    <row r="203" spans="1:538" s="20" customFormat="1" ht="45" x14ac:dyDescent="0.25">
      <c r="A203" s="40" t="s">
        <v>216</v>
      </c>
      <c r="B203" s="41" t="str">
        <f>'дод 3'!A133</f>
        <v>6020</v>
      </c>
      <c r="C203" s="41" t="str">
        <f>'дод 3'!B133</f>
        <v>0620</v>
      </c>
      <c r="D203" s="21" t="str">
        <f>'дод 3'!C133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03" s="62">
        <v>4605232</v>
      </c>
      <c r="F203" s="62"/>
      <c r="G203" s="62"/>
      <c r="H203" s="62">
        <v>2309914.91</v>
      </c>
      <c r="I203" s="62"/>
      <c r="J203" s="62"/>
      <c r="K203" s="163">
        <f t="shared" si="104"/>
        <v>50.158491689452347</v>
      </c>
      <c r="L203" s="62">
        <f t="shared" si="149"/>
        <v>2000000</v>
      </c>
      <c r="M203" s="62">
        <v>2000000</v>
      </c>
      <c r="N203" s="62"/>
      <c r="O203" s="62"/>
      <c r="P203" s="62"/>
      <c r="Q203" s="62">
        <v>2000000</v>
      </c>
      <c r="R203" s="62">
        <f t="shared" si="106"/>
        <v>1961571.02</v>
      </c>
      <c r="S203" s="62">
        <v>1961571.02</v>
      </c>
      <c r="T203" s="62"/>
      <c r="U203" s="62"/>
      <c r="V203" s="62"/>
      <c r="W203" s="62">
        <v>1961571.02</v>
      </c>
      <c r="X203" s="163">
        <f t="shared" si="107"/>
        <v>98.078551000000004</v>
      </c>
      <c r="Y203" s="59">
        <f t="shared" si="105"/>
        <v>4271485.93</v>
      </c>
      <c r="Z203" s="21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  <c r="IW203" s="23"/>
      <c r="IX203" s="23"/>
      <c r="IY203" s="23"/>
      <c r="IZ203" s="23"/>
      <c r="JA203" s="23"/>
      <c r="JB203" s="23"/>
      <c r="JC203" s="23"/>
      <c r="JD203" s="23"/>
      <c r="JE203" s="23"/>
      <c r="JF203" s="23"/>
      <c r="JG203" s="23"/>
      <c r="JH203" s="23"/>
      <c r="JI203" s="23"/>
      <c r="JJ203" s="23"/>
      <c r="JK203" s="23"/>
      <c r="JL203" s="23"/>
      <c r="JM203" s="23"/>
      <c r="JN203" s="23"/>
      <c r="JO203" s="23"/>
      <c r="JP203" s="23"/>
      <c r="JQ203" s="23"/>
      <c r="JR203" s="23"/>
      <c r="JS203" s="23"/>
      <c r="JT203" s="23"/>
      <c r="JU203" s="23"/>
      <c r="JV203" s="23"/>
      <c r="JW203" s="23"/>
      <c r="JX203" s="23"/>
      <c r="JY203" s="23"/>
      <c r="JZ203" s="23"/>
      <c r="KA203" s="23"/>
      <c r="KB203" s="23"/>
      <c r="KC203" s="23"/>
      <c r="KD203" s="23"/>
      <c r="KE203" s="23"/>
      <c r="KF203" s="23"/>
      <c r="KG203" s="23"/>
      <c r="KH203" s="23"/>
      <c r="KI203" s="23"/>
      <c r="KJ203" s="23"/>
      <c r="KK203" s="23"/>
      <c r="KL203" s="23"/>
      <c r="KM203" s="23"/>
      <c r="KN203" s="23"/>
      <c r="KO203" s="23"/>
      <c r="KP203" s="23"/>
      <c r="KQ203" s="23"/>
      <c r="KR203" s="23"/>
      <c r="KS203" s="23"/>
      <c r="KT203" s="23"/>
      <c r="KU203" s="23"/>
      <c r="KV203" s="23"/>
      <c r="KW203" s="23"/>
      <c r="KX203" s="23"/>
      <c r="KY203" s="23"/>
      <c r="KZ203" s="23"/>
      <c r="LA203" s="23"/>
      <c r="LB203" s="23"/>
      <c r="LC203" s="23"/>
      <c r="LD203" s="23"/>
      <c r="LE203" s="23"/>
      <c r="LF203" s="23"/>
      <c r="LG203" s="23"/>
      <c r="LH203" s="23"/>
      <c r="LI203" s="23"/>
      <c r="LJ203" s="23"/>
      <c r="LK203" s="23"/>
      <c r="LL203" s="23"/>
      <c r="LM203" s="23"/>
      <c r="LN203" s="23"/>
      <c r="LO203" s="23"/>
      <c r="LP203" s="23"/>
      <c r="LQ203" s="23"/>
      <c r="LR203" s="23"/>
      <c r="LS203" s="23"/>
      <c r="LT203" s="23"/>
      <c r="LU203" s="23"/>
      <c r="LV203" s="23"/>
      <c r="LW203" s="23"/>
      <c r="LX203" s="23"/>
      <c r="LY203" s="23"/>
      <c r="LZ203" s="23"/>
      <c r="MA203" s="23"/>
      <c r="MB203" s="23"/>
      <c r="MC203" s="23"/>
      <c r="MD203" s="23"/>
      <c r="ME203" s="23"/>
      <c r="MF203" s="23"/>
      <c r="MG203" s="23"/>
      <c r="MH203" s="23"/>
      <c r="MI203" s="23"/>
      <c r="MJ203" s="23"/>
      <c r="MK203" s="23"/>
      <c r="ML203" s="23"/>
      <c r="MM203" s="23"/>
      <c r="MN203" s="23"/>
      <c r="MO203" s="23"/>
      <c r="MP203" s="23"/>
      <c r="MQ203" s="23"/>
      <c r="MR203" s="23"/>
      <c r="MS203" s="23"/>
      <c r="MT203" s="23"/>
      <c r="MU203" s="23"/>
      <c r="MV203" s="23"/>
      <c r="MW203" s="23"/>
      <c r="MX203" s="23"/>
      <c r="MY203" s="23"/>
      <c r="MZ203" s="23"/>
      <c r="NA203" s="23"/>
      <c r="NB203" s="23"/>
      <c r="NC203" s="23"/>
      <c r="ND203" s="23"/>
      <c r="NE203" s="23"/>
      <c r="NF203" s="23"/>
      <c r="NG203" s="23"/>
      <c r="NH203" s="23"/>
      <c r="NI203" s="23"/>
      <c r="NJ203" s="23"/>
      <c r="NK203" s="23"/>
      <c r="NL203" s="23"/>
      <c r="NM203" s="23"/>
      <c r="NN203" s="23"/>
      <c r="NO203" s="23"/>
      <c r="NP203" s="23"/>
      <c r="NQ203" s="23"/>
      <c r="NR203" s="23"/>
      <c r="NS203" s="23"/>
      <c r="NT203" s="23"/>
      <c r="NU203" s="23"/>
      <c r="NV203" s="23"/>
      <c r="NW203" s="23"/>
      <c r="NX203" s="23"/>
      <c r="NY203" s="23"/>
      <c r="NZ203" s="23"/>
      <c r="OA203" s="23"/>
      <c r="OB203" s="23"/>
      <c r="OC203" s="23"/>
      <c r="OD203" s="23"/>
      <c r="OE203" s="23"/>
      <c r="OF203" s="23"/>
      <c r="OG203" s="23"/>
      <c r="OH203" s="23"/>
      <c r="OI203" s="23"/>
      <c r="OJ203" s="23"/>
      <c r="OK203" s="23"/>
      <c r="OL203" s="23"/>
      <c r="OM203" s="23"/>
      <c r="ON203" s="23"/>
      <c r="OO203" s="23"/>
      <c r="OP203" s="23"/>
      <c r="OQ203" s="23"/>
      <c r="OR203" s="23"/>
      <c r="OS203" s="23"/>
      <c r="OT203" s="23"/>
      <c r="OU203" s="23"/>
      <c r="OV203" s="23"/>
      <c r="OW203" s="23"/>
      <c r="OX203" s="23"/>
      <c r="OY203" s="23"/>
      <c r="OZ203" s="23"/>
      <c r="PA203" s="23"/>
      <c r="PB203" s="23"/>
      <c r="PC203" s="23"/>
      <c r="PD203" s="23"/>
      <c r="PE203" s="23"/>
      <c r="PF203" s="23"/>
      <c r="PG203" s="23"/>
      <c r="PH203" s="23"/>
      <c r="PI203" s="23"/>
      <c r="PJ203" s="23"/>
      <c r="PK203" s="23"/>
      <c r="PL203" s="23"/>
      <c r="PM203" s="23"/>
      <c r="PN203" s="23"/>
      <c r="PO203" s="23"/>
      <c r="PP203" s="23"/>
      <c r="PQ203" s="23"/>
      <c r="PR203" s="23"/>
      <c r="PS203" s="23"/>
      <c r="PT203" s="23"/>
      <c r="PU203" s="23"/>
      <c r="PV203" s="23"/>
      <c r="PW203" s="23"/>
      <c r="PX203" s="23"/>
      <c r="PY203" s="23"/>
      <c r="PZ203" s="23"/>
      <c r="QA203" s="23"/>
      <c r="QB203" s="23"/>
      <c r="QC203" s="23"/>
      <c r="QD203" s="23"/>
      <c r="QE203" s="23"/>
      <c r="QF203" s="23"/>
      <c r="QG203" s="23"/>
      <c r="QH203" s="23"/>
      <c r="QI203" s="23"/>
      <c r="QJ203" s="23"/>
      <c r="QK203" s="23"/>
      <c r="QL203" s="23"/>
      <c r="QM203" s="23"/>
      <c r="QN203" s="23"/>
      <c r="QO203" s="23"/>
      <c r="QP203" s="23"/>
      <c r="QQ203" s="23"/>
      <c r="QR203" s="23"/>
      <c r="QS203" s="23"/>
      <c r="QT203" s="23"/>
      <c r="QU203" s="23"/>
      <c r="QV203" s="23"/>
      <c r="QW203" s="23"/>
      <c r="QX203" s="23"/>
      <c r="QY203" s="23"/>
      <c r="QZ203" s="23"/>
      <c r="RA203" s="23"/>
      <c r="RB203" s="23"/>
      <c r="RC203" s="23"/>
      <c r="RD203" s="23"/>
      <c r="RE203" s="23"/>
      <c r="RF203" s="23"/>
      <c r="RG203" s="23"/>
      <c r="RH203" s="23"/>
      <c r="RI203" s="23"/>
      <c r="RJ203" s="23"/>
      <c r="RK203" s="23"/>
      <c r="RL203" s="23"/>
      <c r="RM203" s="23"/>
      <c r="RN203" s="23"/>
      <c r="RO203" s="23"/>
      <c r="RP203" s="23"/>
      <c r="RQ203" s="23"/>
      <c r="RR203" s="23"/>
      <c r="RS203" s="23"/>
      <c r="RT203" s="23"/>
      <c r="RU203" s="23"/>
      <c r="RV203" s="23"/>
      <c r="RW203" s="23"/>
      <c r="RX203" s="23"/>
      <c r="RY203" s="23"/>
      <c r="RZ203" s="23"/>
      <c r="SA203" s="23"/>
      <c r="SB203" s="23"/>
      <c r="SC203" s="23"/>
      <c r="SD203" s="23"/>
      <c r="SE203" s="23"/>
      <c r="SF203" s="23"/>
      <c r="SG203" s="23"/>
      <c r="SH203" s="23"/>
      <c r="SI203" s="23"/>
      <c r="SJ203" s="23"/>
      <c r="SK203" s="23"/>
      <c r="SL203" s="23"/>
      <c r="SM203" s="23"/>
      <c r="SN203" s="23"/>
      <c r="SO203" s="23"/>
      <c r="SP203" s="23"/>
      <c r="SQ203" s="23"/>
      <c r="SR203" s="23"/>
      <c r="SS203" s="23"/>
      <c r="ST203" s="23"/>
      <c r="SU203" s="23"/>
      <c r="SV203" s="23"/>
      <c r="SW203" s="23"/>
      <c r="SX203" s="23"/>
      <c r="SY203" s="23"/>
      <c r="SZ203" s="23"/>
      <c r="TA203" s="23"/>
      <c r="TB203" s="23"/>
      <c r="TC203" s="23"/>
      <c r="TD203" s="23"/>
      <c r="TE203" s="23"/>
      <c r="TF203" s="23"/>
      <c r="TG203" s="23"/>
      <c r="TH203" s="23"/>
      <c r="TI203" s="23"/>
      <c r="TJ203" s="23"/>
      <c r="TK203" s="23"/>
      <c r="TL203" s="23"/>
      <c r="TM203" s="23"/>
      <c r="TN203" s="23"/>
      <c r="TO203" s="23"/>
      <c r="TP203" s="23"/>
      <c r="TQ203" s="23"/>
      <c r="TR203" s="23"/>
    </row>
    <row r="204" spans="1:538" s="20" customFormat="1" ht="21.75" customHeight="1" x14ac:dyDescent="0.25">
      <c r="A204" s="40" t="s">
        <v>217</v>
      </c>
      <c r="B204" s="41" t="str">
        <f>'дод 3'!A134</f>
        <v>6030</v>
      </c>
      <c r="C204" s="41" t="str">
        <f>'дод 3'!B134</f>
        <v>0620</v>
      </c>
      <c r="D204" s="21" t="str">
        <f>'дод 3'!C134</f>
        <v>Організація благоустрою населених пунктів</v>
      </c>
      <c r="E204" s="62">
        <v>207298711.70999998</v>
      </c>
      <c r="F204" s="62"/>
      <c r="G204" s="62">
        <v>28401756</v>
      </c>
      <c r="H204" s="62">
        <v>200493288.81999999</v>
      </c>
      <c r="I204" s="62"/>
      <c r="J204" s="62">
        <v>26920128.440000001</v>
      </c>
      <c r="K204" s="163">
        <f t="shared" si="104"/>
        <v>96.717093495727838</v>
      </c>
      <c r="L204" s="62">
        <f t="shared" si="149"/>
        <v>53529549.949999996</v>
      </c>
      <c r="M204" s="62">
        <v>53529549.949999996</v>
      </c>
      <c r="N204" s="62"/>
      <c r="O204" s="62"/>
      <c r="P204" s="62"/>
      <c r="Q204" s="62">
        <v>53529549.949999996</v>
      </c>
      <c r="R204" s="62">
        <f t="shared" si="106"/>
        <v>47417393.520000003</v>
      </c>
      <c r="S204" s="62">
        <v>47417393.520000003</v>
      </c>
      <c r="T204" s="62"/>
      <c r="U204" s="62"/>
      <c r="V204" s="62"/>
      <c r="W204" s="62">
        <v>47417393.520000003</v>
      </c>
      <c r="X204" s="163">
        <f t="shared" si="107"/>
        <v>88.581715266223725</v>
      </c>
      <c r="Y204" s="59">
        <f t="shared" si="105"/>
        <v>247910682.34</v>
      </c>
      <c r="Z204" s="21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  <c r="SQ204" s="23"/>
      <c r="SR204" s="23"/>
      <c r="SS204" s="23"/>
      <c r="ST204" s="23"/>
      <c r="SU204" s="23"/>
      <c r="SV204" s="23"/>
      <c r="SW204" s="23"/>
      <c r="SX204" s="23"/>
      <c r="SY204" s="23"/>
      <c r="SZ204" s="23"/>
      <c r="TA204" s="23"/>
      <c r="TB204" s="23"/>
      <c r="TC204" s="23"/>
      <c r="TD204" s="23"/>
      <c r="TE204" s="23"/>
      <c r="TF204" s="23"/>
      <c r="TG204" s="23"/>
      <c r="TH204" s="23"/>
      <c r="TI204" s="23"/>
      <c r="TJ204" s="23"/>
      <c r="TK204" s="23"/>
      <c r="TL204" s="23"/>
      <c r="TM204" s="23"/>
      <c r="TN204" s="23"/>
      <c r="TO204" s="23"/>
      <c r="TP204" s="23"/>
      <c r="TQ204" s="23"/>
      <c r="TR204" s="23"/>
    </row>
    <row r="205" spans="1:538" s="20" customFormat="1" ht="31.5" customHeight="1" x14ac:dyDescent="0.25">
      <c r="A205" s="40" t="s">
        <v>273</v>
      </c>
      <c r="B205" s="41" t="str">
        <f>'дод 3'!A138</f>
        <v>6090</v>
      </c>
      <c r="C205" s="41" t="str">
        <f>'дод 3'!B138</f>
        <v>0640</v>
      </c>
      <c r="D205" s="21" t="str">
        <f>'дод 3'!C138</f>
        <v>Інша діяльність у сфері житлово-комунального господарства</v>
      </c>
      <c r="E205" s="62">
        <v>3254625.3200000008</v>
      </c>
      <c r="F205" s="62"/>
      <c r="G205" s="62">
        <v>42400</v>
      </c>
      <c r="H205" s="62">
        <v>2683948.09</v>
      </c>
      <c r="I205" s="62"/>
      <c r="J205" s="62">
        <v>18247.23</v>
      </c>
      <c r="K205" s="163">
        <f t="shared" si="104"/>
        <v>82.465655063483595</v>
      </c>
      <c r="L205" s="62">
        <f t="shared" si="149"/>
        <v>708.78999999910593</v>
      </c>
      <c r="M205" s="62">
        <v>708.78999999910593</v>
      </c>
      <c r="N205" s="62"/>
      <c r="O205" s="62"/>
      <c r="P205" s="62"/>
      <c r="Q205" s="62">
        <v>708.78999999910593</v>
      </c>
      <c r="R205" s="62">
        <f t="shared" si="106"/>
        <v>0</v>
      </c>
      <c r="S205" s="62"/>
      <c r="T205" s="62"/>
      <c r="U205" s="62"/>
      <c r="V205" s="62"/>
      <c r="W205" s="62"/>
      <c r="X205" s="163">
        <f t="shared" si="107"/>
        <v>0</v>
      </c>
      <c r="Y205" s="59">
        <f t="shared" si="105"/>
        <v>2683948.09</v>
      </c>
      <c r="Z205" s="213">
        <v>19</v>
      </c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  <c r="IW205" s="23"/>
      <c r="IX205" s="23"/>
      <c r="IY205" s="23"/>
      <c r="IZ205" s="23"/>
      <c r="JA205" s="23"/>
      <c r="JB205" s="23"/>
      <c r="JC205" s="23"/>
      <c r="JD205" s="23"/>
      <c r="JE205" s="23"/>
      <c r="JF205" s="23"/>
      <c r="JG205" s="23"/>
      <c r="JH205" s="23"/>
      <c r="JI205" s="23"/>
      <c r="JJ205" s="23"/>
      <c r="JK205" s="23"/>
      <c r="JL205" s="23"/>
      <c r="JM205" s="23"/>
      <c r="JN205" s="23"/>
      <c r="JO205" s="23"/>
      <c r="JP205" s="23"/>
      <c r="JQ205" s="23"/>
      <c r="JR205" s="23"/>
      <c r="JS205" s="23"/>
      <c r="JT205" s="23"/>
      <c r="JU205" s="23"/>
      <c r="JV205" s="23"/>
      <c r="JW205" s="23"/>
      <c r="JX205" s="23"/>
      <c r="JY205" s="23"/>
      <c r="JZ205" s="23"/>
      <c r="KA205" s="23"/>
      <c r="KB205" s="23"/>
      <c r="KC205" s="23"/>
      <c r="KD205" s="23"/>
      <c r="KE205" s="23"/>
      <c r="KF205" s="23"/>
      <c r="KG205" s="23"/>
      <c r="KH205" s="23"/>
      <c r="KI205" s="23"/>
      <c r="KJ205" s="23"/>
      <c r="KK205" s="23"/>
      <c r="KL205" s="23"/>
      <c r="KM205" s="23"/>
      <c r="KN205" s="23"/>
      <c r="KO205" s="23"/>
      <c r="KP205" s="23"/>
      <c r="KQ205" s="23"/>
      <c r="KR205" s="23"/>
      <c r="KS205" s="23"/>
      <c r="KT205" s="23"/>
      <c r="KU205" s="23"/>
      <c r="KV205" s="23"/>
      <c r="KW205" s="23"/>
      <c r="KX205" s="23"/>
      <c r="KY205" s="23"/>
      <c r="KZ205" s="23"/>
      <c r="LA205" s="23"/>
      <c r="LB205" s="23"/>
      <c r="LC205" s="23"/>
      <c r="LD205" s="23"/>
      <c r="LE205" s="23"/>
      <c r="LF205" s="23"/>
      <c r="LG205" s="23"/>
      <c r="LH205" s="23"/>
      <c r="LI205" s="23"/>
      <c r="LJ205" s="23"/>
      <c r="LK205" s="23"/>
      <c r="LL205" s="23"/>
      <c r="LM205" s="23"/>
      <c r="LN205" s="23"/>
      <c r="LO205" s="23"/>
      <c r="LP205" s="23"/>
      <c r="LQ205" s="23"/>
      <c r="LR205" s="23"/>
      <c r="LS205" s="23"/>
      <c r="LT205" s="23"/>
      <c r="LU205" s="23"/>
      <c r="LV205" s="23"/>
      <c r="LW205" s="23"/>
      <c r="LX205" s="23"/>
      <c r="LY205" s="23"/>
      <c r="LZ205" s="23"/>
      <c r="MA205" s="23"/>
      <c r="MB205" s="23"/>
      <c r="MC205" s="23"/>
      <c r="MD205" s="23"/>
      <c r="ME205" s="23"/>
      <c r="MF205" s="23"/>
      <c r="MG205" s="23"/>
      <c r="MH205" s="23"/>
      <c r="MI205" s="23"/>
      <c r="MJ205" s="23"/>
      <c r="MK205" s="23"/>
      <c r="ML205" s="23"/>
      <c r="MM205" s="23"/>
      <c r="MN205" s="23"/>
      <c r="MO205" s="23"/>
      <c r="MP205" s="23"/>
      <c r="MQ205" s="23"/>
      <c r="MR205" s="23"/>
      <c r="MS205" s="23"/>
      <c r="MT205" s="23"/>
      <c r="MU205" s="23"/>
      <c r="MV205" s="23"/>
      <c r="MW205" s="23"/>
      <c r="MX205" s="23"/>
      <c r="MY205" s="23"/>
      <c r="MZ205" s="23"/>
      <c r="NA205" s="23"/>
      <c r="NB205" s="23"/>
      <c r="NC205" s="23"/>
      <c r="ND205" s="23"/>
      <c r="NE205" s="23"/>
      <c r="NF205" s="23"/>
      <c r="NG205" s="23"/>
      <c r="NH205" s="23"/>
      <c r="NI205" s="23"/>
      <c r="NJ205" s="23"/>
      <c r="NK205" s="23"/>
      <c r="NL205" s="23"/>
      <c r="NM205" s="23"/>
      <c r="NN205" s="23"/>
      <c r="NO205" s="23"/>
      <c r="NP205" s="23"/>
      <c r="NQ205" s="23"/>
      <c r="NR205" s="23"/>
      <c r="NS205" s="23"/>
      <c r="NT205" s="23"/>
      <c r="NU205" s="23"/>
      <c r="NV205" s="23"/>
      <c r="NW205" s="23"/>
      <c r="NX205" s="23"/>
      <c r="NY205" s="23"/>
      <c r="NZ205" s="23"/>
      <c r="OA205" s="23"/>
      <c r="OB205" s="23"/>
      <c r="OC205" s="23"/>
      <c r="OD205" s="23"/>
      <c r="OE205" s="23"/>
      <c r="OF205" s="23"/>
      <c r="OG205" s="23"/>
      <c r="OH205" s="23"/>
      <c r="OI205" s="23"/>
      <c r="OJ205" s="23"/>
      <c r="OK205" s="23"/>
      <c r="OL205" s="23"/>
      <c r="OM205" s="23"/>
      <c r="ON205" s="23"/>
      <c r="OO205" s="23"/>
      <c r="OP205" s="23"/>
      <c r="OQ205" s="23"/>
      <c r="OR205" s="23"/>
      <c r="OS205" s="23"/>
      <c r="OT205" s="23"/>
      <c r="OU205" s="23"/>
      <c r="OV205" s="23"/>
      <c r="OW205" s="23"/>
      <c r="OX205" s="23"/>
      <c r="OY205" s="23"/>
      <c r="OZ205" s="23"/>
      <c r="PA205" s="23"/>
      <c r="PB205" s="23"/>
      <c r="PC205" s="23"/>
      <c r="PD205" s="23"/>
      <c r="PE205" s="23"/>
      <c r="PF205" s="23"/>
      <c r="PG205" s="23"/>
      <c r="PH205" s="23"/>
      <c r="PI205" s="23"/>
      <c r="PJ205" s="23"/>
      <c r="PK205" s="23"/>
      <c r="PL205" s="23"/>
      <c r="PM205" s="23"/>
      <c r="PN205" s="23"/>
      <c r="PO205" s="23"/>
      <c r="PP205" s="23"/>
      <c r="PQ205" s="23"/>
      <c r="PR205" s="23"/>
      <c r="PS205" s="23"/>
      <c r="PT205" s="23"/>
      <c r="PU205" s="23"/>
      <c r="PV205" s="23"/>
      <c r="PW205" s="23"/>
      <c r="PX205" s="23"/>
      <c r="PY205" s="23"/>
      <c r="PZ205" s="23"/>
      <c r="QA205" s="23"/>
      <c r="QB205" s="23"/>
      <c r="QC205" s="23"/>
      <c r="QD205" s="23"/>
      <c r="QE205" s="23"/>
      <c r="QF205" s="23"/>
      <c r="QG205" s="23"/>
      <c r="QH205" s="23"/>
      <c r="QI205" s="23"/>
      <c r="QJ205" s="23"/>
      <c r="QK205" s="23"/>
      <c r="QL205" s="23"/>
      <c r="QM205" s="23"/>
      <c r="QN205" s="23"/>
      <c r="QO205" s="23"/>
      <c r="QP205" s="23"/>
      <c r="QQ205" s="23"/>
      <c r="QR205" s="23"/>
      <c r="QS205" s="23"/>
      <c r="QT205" s="23"/>
      <c r="QU205" s="23"/>
      <c r="QV205" s="23"/>
      <c r="QW205" s="23"/>
      <c r="QX205" s="23"/>
      <c r="QY205" s="23"/>
      <c r="QZ205" s="23"/>
      <c r="RA205" s="23"/>
      <c r="RB205" s="23"/>
      <c r="RC205" s="23"/>
      <c r="RD205" s="23"/>
      <c r="RE205" s="23"/>
      <c r="RF205" s="23"/>
      <c r="RG205" s="23"/>
      <c r="RH205" s="23"/>
      <c r="RI205" s="23"/>
      <c r="RJ205" s="23"/>
      <c r="RK205" s="23"/>
      <c r="RL205" s="23"/>
      <c r="RM205" s="23"/>
      <c r="RN205" s="23"/>
      <c r="RO205" s="23"/>
      <c r="RP205" s="23"/>
      <c r="RQ205" s="23"/>
      <c r="RR205" s="23"/>
      <c r="RS205" s="23"/>
      <c r="RT205" s="23"/>
      <c r="RU205" s="23"/>
      <c r="RV205" s="23"/>
      <c r="RW205" s="23"/>
      <c r="RX205" s="23"/>
      <c r="RY205" s="23"/>
      <c r="RZ205" s="23"/>
      <c r="SA205" s="23"/>
      <c r="SB205" s="23"/>
      <c r="SC205" s="23"/>
      <c r="SD205" s="23"/>
      <c r="SE205" s="23"/>
      <c r="SF205" s="23"/>
      <c r="SG205" s="23"/>
      <c r="SH205" s="23"/>
      <c r="SI205" s="23"/>
      <c r="SJ205" s="23"/>
      <c r="SK205" s="23"/>
      <c r="SL205" s="23"/>
      <c r="SM205" s="23"/>
      <c r="SN205" s="23"/>
      <c r="SO205" s="23"/>
      <c r="SP205" s="23"/>
      <c r="SQ205" s="23"/>
      <c r="SR205" s="23"/>
      <c r="SS205" s="23"/>
      <c r="ST205" s="23"/>
      <c r="SU205" s="23"/>
      <c r="SV205" s="23"/>
      <c r="SW205" s="23"/>
      <c r="SX205" s="23"/>
      <c r="SY205" s="23"/>
      <c r="SZ205" s="23"/>
      <c r="TA205" s="23"/>
      <c r="TB205" s="23"/>
      <c r="TC205" s="23"/>
      <c r="TD205" s="23"/>
      <c r="TE205" s="23"/>
      <c r="TF205" s="23"/>
      <c r="TG205" s="23"/>
      <c r="TH205" s="23"/>
      <c r="TI205" s="23"/>
      <c r="TJ205" s="23"/>
      <c r="TK205" s="23"/>
      <c r="TL205" s="23"/>
      <c r="TM205" s="23"/>
      <c r="TN205" s="23"/>
      <c r="TO205" s="23"/>
      <c r="TP205" s="23"/>
      <c r="TQ205" s="23"/>
      <c r="TR205" s="23"/>
    </row>
    <row r="206" spans="1:538" s="20" customFormat="1" ht="22.5" customHeight="1" x14ac:dyDescent="0.25">
      <c r="A206" s="40" t="s">
        <v>292</v>
      </c>
      <c r="B206" s="41" t="str">
        <f>'дод 3'!A148</f>
        <v>7310</v>
      </c>
      <c r="C206" s="41" t="str">
        <f>'дод 3'!B148</f>
        <v>0443</v>
      </c>
      <c r="D206" s="21" t="str">
        <f>'дод 3'!C148</f>
        <v>Будівництво об'єктів житлово-комунального господарства</v>
      </c>
      <c r="E206" s="62">
        <v>0</v>
      </c>
      <c r="F206" s="62"/>
      <c r="G206" s="62"/>
      <c r="H206" s="62"/>
      <c r="I206" s="62"/>
      <c r="J206" s="62"/>
      <c r="K206" s="163"/>
      <c r="L206" s="62">
        <f t="shared" si="149"/>
        <v>13156716.76</v>
      </c>
      <c r="M206" s="62">
        <v>13156716.76</v>
      </c>
      <c r="N206" s="62"/>
      <c r="O206" s="62"/>
      <c r="P206" s="62"/>
      <c r="Q206" s="62">
        <v>13156716.76</v>
      </c>
      <c r="R206" s="62">
        <f t="shared" si="106"/>
        <v>10541806.449999999</v>
      </c>
      <c r="S206" s="62">
        <v>10541806.449999999</v>
      </c>
      <c r="T206" s="62"/>
      <c r="U206" s="62"/>
      <c r="V206" s="62"/>
      <c r="W206" s="62">
        <v>10541806.449999999</v>
      </c>
      <c r="X206" s="163">
        <f t="shared" si="107"/>
        <v>80.124902301233391</v>
      </c>
      <c r="Y206" s="59">
        <f t="shared" si="105"/>
        <v>10541806.449999999</v>
      </c>
      <c r="Z206" s="21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  <c r="IW206" s="23"/>
      <c r="IX206" s="23"/>
      <c r="IY206" s="23"/>
      <c r="IZ206" s="23"/>
      <c r="JA206" s="23"/>
      <c r="JB206" s="23"/>
      <c r="JC206" s="23"/>
      <c r="JD206" s="23"/>
      <c r="JE206" s="23"/>
      <c r="JF206" s="23"/>
      <c r="JG206" s="23"/>
      <c r="JH206" s="23"/>
      <c r="JI206" s="23"/>
      <c r="JJ206" s="23"/>
      <c r="JK206" s="23"/>
      <c r="JL206" s="23"/>
      <c r="JM206" s="23"/>
      <c r="JN206" s="23"/>
      <c r="JO206" s="23"/>
      <c r="JP206" s="23"/>
      <c r="JQ206" s="23"/>
      <c r="JR206" s="23"/>
      <c r="JS206" s="23"/>
      <c r="JT206" s="23"/>
      <c r="JU206" s="23"/>
      <c r="JV206" s="23"/>
      <c r="JW206" s="23"/>
      <c r="JX206" s="23"/>
      <c r="JY206" s="23"/>
      <c r="JZ206" s="23"/>
      <c r="KA206" s="23"/>
      <c r="KB206" s="23"/>
      <c r="KC206" s="23"/>
      <c r="KD206" s="23"/>
      <c r="KE206" s="23"/>
      <c r="KF206" s="23"/>
      <c r="KG206" s="23"/>
      <c r="KH206" s="23"/>
      <c r="KI206" s="23"/>
      <c r="KJ206" s="23"/>
      <c r="KK206" s="23"/>
      <c r="KL206" s="23"/>
      <c r="KM206" s="23"/>
      <c r="KN206" s="23"/>
      <c r="KO206" s="23"/>
      <c r="KP206" s="23"/>
      <c r="KQ206" s="23"/>
      <c r="KR206" s="23"/>
      <c r="KS206" s="23"/>
      <c r="KT206" s="23"/>
      <c r="KU206" s="23"/>
      <c r="KV206" s="23"/>
      <c r="KW206" s="23"/>
      <c r="KX206" s="23"/>
      <c r="KY206" s="23"/>
      <c r="KZ206" s="23"/>
      <c r="LA206" s="23"/>
      <c r="LB206" s="23"/>
      <c r="LC206" s="23"/>
      <c r="LD206" s="23"/>
      <c r="LE206" s="23"/>
      <c r="LF206" s="23"/>
      <c r="LG206" s="23"/>
      <c r="LH206" s="23"/>
      <c r="LI206" s="23"/>
      <c r="LJ206" s="23"/>
      <c r="LK206" s="23"/>
      <c r="LL206" s="23"/>
      <c r="LM206" s="23"/>
      <c r="LN206" s="23"/>
      <c r="LO206" s="23"/>
      <c r="LP206" s="23"/>
      <c r="LQ206" s="23"/>
      <c r="LR206" s="23"/>
      <c r="LS206" s="23"/>
      <c r="LT206" s="23"/>
      <c r="LU206" s="23"/>
      <c r="LV206" s="23"/>
      <c r="LW206" s="23"/>
      <c r="LX206" s="23"/>
      <c r="LY206" s="23"/>
      <c r="LZ206" s="23"/>
      <c r="MA206" s="23"/>
      <c r="MB206" s="23"/>
      <c r="MC206" s="23"/>
      <c r="MD206" s="23"/>
      <c r="ME206" s="23"/>
      <c r="MF206" s="23"/>
      <c r="MG206" s="23"/>
      <c r="MH206" s="23"/>
      <c r="MI206" s="23"/>
      <c r="MJ206" s="23"/>
      <c r="MK206" s="23"/>
      <c r="ML206" s="23"/>
      <c r="MM206" s="23"/>
      <c r="MN206" s="23"/>
      <c r="MO206" s="23"/>
      <c r="MP206" s="23"/>
      <c r="MQ206" s="23"/>
      <c r="MR206" s="23"/>
      <c r="MS206" s="23"/>
      <c r="MT206" s="23"/>
      <c r="MU206" s="23"/>
      <c r="MV206" s="23"/>
      <c r="MW206" s="23"/>
      <c r="MX206" s="23"/>
      <c r="MY206" s="23"/>
      <c r="MZ206" s="23"/>
      <c r="NA206" s="23"/>
      <c r="NB206" s="23"/>
      <c r="NC206" s="23"/>
      <c r="ND206" s="23"/>
      <c r="NE206" s="23"/>
      <c r="NF206" s="23"/>
      <c r="NG206" s="23"/>
      <c r="NH206" s="23"/>
      <c r="NI206" s="23"/>
      <c r="NJ206" s="23"/>
      <c r="NK206" s="23"/>
      <c r="NL206" s="23"/>
      <c r="NM206" s="23"/>
      <c r="NN206" s="23"/>
      <c r="NO206" s="23"/>
      <c r="NP206" s="23"/>
      <c r="NQ206" s="23"/>
      <c r="NR206" s="23"/>
      <c r="NS206" s="23"/>
      <c r="NT206" s="23"/>
      <c r="NU206" s="23"/>
      <c r="NV206" s="23"/>
      <c r="NW206" s="23"/>
      <c r="NX206" s="23"/>
      <c r="NY206" s="23"/>
      <c r="NZ206" s="23"/>
      <c r="OA206" s="23"/>
      <c r="OB206" s="23"/>
      <c r="OC206" s="23"/>
      <c r="OD206" s="23"/>
      <c r="OE206" s="23"/>
      <c r="OF206" s="23"/>
      <c r="OG206" s="23"/>
      <c r="OH206" s="23"/>
      <c r="OI206" s="23"/>
      <c r="OJ206" s="23"/>
      <c r="OK206" s="23"/>
      <c r="OL206" s="23"/>
      <c r="OM206" s="23"/>
      <c r="ON206" s="23"/>
      <c r="OO206" s="23"/>
      <c r="OP206" s="23"/>
      <c r="OQ206" s="23"/>
      <c r="OR206" s="23"/>
      <c r="OS206" s="23"/>
      <c r="OT206" s="23"/>
      <c r="OU206" s="23"/>
      <c r="OV206" s="23"/>
      <c r="OW206" s="23"/>
      <c r="OX206" s="23"/>
      <c r="OY206" s="23"/>
      <c r="OZ206" s="23"/>
      <c r="PA206" s="23"/>
      <c r="PB206" s="23"/>
      <c r="PC206" s="23"/>
      <c r="PD206" s="23"/>
      <c r="PE206" s="23"/>
      <c r="PF206" s="23"/>
      <c r="PG206" s="23"/>
      <c r="PH206" s="23"/>
      <c r="PI206" s="23"/>
      <c r="PJ206" s="23"/>
      <c r="PK206" s="23"/>
      <c r="PL206" s="23"/>
      <c r="PM206" s="23"/>
      <c r="PN206" s="23"/>
      <c r="PO206" s="23"/>
      <c r="PP206" s="23"/>
      <c r="PQ206" s="23"/>
      <c r="PR206" s="23"/>
      <c r="PS206" s="23"/>
      <c r="PT206" s="23"/>
      <c r="PU206" s="23"/>
      <c r="PV206" s="23"/>
      <c r="PW206" s="23"/>
      <c r="PX206" s="23"/>
      <c r="PY206" s="23"/>
      <c r="PZ206" s="23"/>
      <c r="QA206" s="23"/>
      <c r="QB206" s="23"/>
      <c r="QC206" s="23"/>
      <c r="QD206" s="23"/>
      <c r="QE206" s="23"/>
      <c r="QF206" s="23"/>
      <c r="QG206" s="23"/>
      <c r="QH206" s="23"/>
      <c r="QI206" s="23"/>
      <c r="QJ206" s="23"/>
      <c r="QK206" s="23"/>
      <c r="QL206" s="23"/>
      <c r="QM206" s="23"/>
      <c r="QN206" s="23"/>
      <c r="QO206" s="23"/>
      <c r="QP206" s="23"/>
      <c r="QQ206" s="23"/>
      <c r="QR206" s="23"/>
      <c r="QS206" s="23"/>
      <c r="QT206" s="23"/>
      <c r="QU206" s="23"/>
      <c r="QV206" s="23"/>
      <c r="QW206" s="23"/>
      <c r="QX206" s="23"/>
      <c r="QY206" s="23"/>
      <c r="QZ206" s="23"/>
      <c r="RA206" s="23"/>
      <c r="RB206" s="23"/>
      <c r="RC206" s="23"/>
      <c r="RD206" s="23"/>
      <c r="RE206" s="23"/>
      <c r="RF206" s="23"/>
      <c r="RG206" s="23"/>
      <c r="RH206" s="23"/>
      <c r="RI206" s="23"/>
      <c r="RJ206" s="23"/>
      <c r="RK206" s="23"/>
      <c r="RL206" s="23"/>
      <c r="RM206" s="23"/>
      <c r="RN206" s="23"/>
      <c r="RO206" s="23"/>
      <c r="RP206" s="23"/>
      <c r="RQ206" s="23"/>
      <c r="RR206" s="23"/>
      <c r="RS206" s="23"/>
      <c r="RT206" s="23"/>
      <c r="RU206" s="23"/>
      <c r="RV206" s="23"/>
      <c r="RW206" s="23"/>
      <c r="RX206" s="23"/>
      <c r="RY206" s="23"/>
      <c r="RZ206" s="23"/>
      <c r="SA206" s="23"/>
      <c r="SB206" s="23"/>
      <c r="SC206" s="23"/>
      <c r="SD206" s="23"/>
      <c r="SE206" s="23"/>
      <c r="SF206" s="23"/>
      <c r="SG206" s="23"/>
      <c r="SH206" s="23"/>
      <c r="SI206" s="23"/>
      <c r="SJ206" s="23"/>
      <c r="SK206" s="23"/>
      <c r="SL206" s="23"/>
      <c r="SM206" s="23"/>
      <c r="SN206" s="23"/>
      <c r="SO206" s="23"/>
      <c r="SP206" s="23"/>
      <c r="SQ206" s="23"/>
      <c r="SR206" s="23"/>
      <c r="SS206" s="23"/>
      <c r="ST206" s="23"/>
      <c r="SU206" s="23"/>
      <c r="SV206" s="23"/>
      <c r="SW206" s="23"/>
      <c r="SX206" s="23"/>
      <c r="SY206" s="23"/>
      <c r="SZ206" s="23"/>
      <c r="TA206" s="23"/>
      <c r="TB206" s="23"/>
      <c r="TC206" s="23"/>
      <c r="TD206" s="23"/>
      <c r="TE206" s="23"/>
      <c r="TF206" s="23"/>
      <c r="TG206" s="23"/>
      <c r="TH206" s="23"/>
      <c r="TI206" s="23"/>
      <c r="TJ206" s="23"/>
      <c r="TK206" s="23"/>
      <c r="TL206" s="23"/>
      <c r="TM206" s="23"/>
      <c r="TN206" s="23"/>
      <c r="TO206" s="23"/>
      <c r="TP206" s="23"/>
      <c r="TQ206" s="23"/>
      <c r="TR206" s="23"/>
    </row>
    <row r="207" spans="1:538" s="20" customFormat="1" ht="20.25" customHeight="1" x14ac:dyDescent="0.25">
      <c r="A207" s="40" t="s">
        <v>294</v>
      </c>
      <c r="B207" s="41" t="str">
        <f>'дод 3'!A153</f>
        <v>7330</v>
      </c>
      <c r="C207" s="41" t="str">
        <f>'дод 3'!B153</f>
        <v>0443</v>
      </c>
      <c r="D207" s="21" t="str">
        <f>'дод 3'!C153</f>
        <v>Будівництво інших об'єктів комунальної власності</v>
      </c>
      <c r="E207" s="62">
        <v>0</v>
      </c>
      <c r="F207" s="62"/>
      <c r="G207" s="62"/>
      <c r="H207" s="62"/>
      <c r="I207" s="62"/>
      <c r="J207" s="62"/>
      <c r="K207" s="163"/>
      <c r="L207" s="62">
        <f t="shared" si="149"/>
        <v>4695966.7699999996</v>
      </c>
      <c r="M207" s="62">
        <v>4695966.7699999996</v>
      </c>
      <c r="N207" s="62"/>
      <c r="O207" s="62"/>
      <c r="P207" s="62"/>
      <c r="Q207" s="62">
        <v>4695966.7699999996</v>
      </c>
      <c r="R207" s="62">
        <f t="shared" si="106"/>
        <v>4594876.43</v>
      </c>
      <c r="S207" s="62">
        <v>4594876.43</v>
      </c>
      <c r="T207" s="62"/>
      <c r="U207" s="62"/>
      <c r="V207" s="62"/>
      <c r="W207" s="62">
        <v>4594876.43</v>
      </c>
      <c r="X207" s="163">
        <f t="shared" si="107"/>
        <v>97.84729439216197</v>
      </c>
      <c r="Y207" s="59">
        <f t="shared" si="105"/>
        <v>4594876.43</v>
      </c>
      <c r="Z207" s="21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  <c r="IW207" s="23"/>
      <c r="IX207" s="23"/>
      <c r="IY207" s="23"/>
      <c r="IZ207" s="23"/>
      <c r="JA207" s="23"/>
      <c r="JB207" s="23"/>
      <c r="JC207" s="23"/>
      <c r="JD207" s="23"/>
      <c r="JE207" s="23"/>
      <c r="JF207" s="23"/>
      <c r="JG207" s="23"/>
      <c r="JH207" s="23"/>
      <c r="JI207" s="23"/>
      <c r="JJ207" s="23"/>
      <c r="JK207" s="23"/>
      <c r="JL207" s="23"/>
      <c r="JM207" s="23"/>
      <c r="JN207" s="23"/>
      <c r="JO207" s="23"/>
      <c r="JP207" s="23"/>
      <c r="JQ207" s="23"/>
      <c r="JR207" s="23"/>
      <c r="JS207" s="23"/>
      <c r="JT207" s="23"/>
      <c r="JU207" s="23"/>
      <c r="JV207" s="23"/>
      <c r="JW207" s="23"/>
      <c r="JX207" s="23"/>
      <c r="JY207" s="23"/>
      <c r="JZ207" s="23"/>
      <c r="KA207" s="23"/>
      <c r="KB207" s="23"/>
      <c r="KC207" s="23"/>
      <c r="KD207" s="23"/>
      <c r="KE207" s="23"/>
      <c r="KF207" s="23"/>
      <c r="KG207" s="23"/>
      <c r="KH207" s="23"/>
      <c r="KI207" s="23"/>
      <c r="KJ207" s="23"/>
      <c r="KK207" s="23"/>
      <c r="KL207" s="23"/>
      <c r="KM207" s="23"/>
      <c r="KN207" s="23"/>
      <c r="KO207" s="23"/>
      <c r="KP207" s="23"/>
      <c r="KQ207" s="23"/>
      <c r="KR207" s="23"/>
      <c r="KS207" s="23"/>
      <c r="KT207" s="23"/>
      <c r="KU207" s="23"/>
      <c r="KV207" s="23"/>
      <c r="KW207" s="23"/>
      <c r="KX207" s="23"/>
      <c r="KY207" s="23"/>
      <c r="KZ207" s="23"/>
      <c r="LA207" s="23"/>
      <c r="LB207" s="23"/>
      <c r="LC207" s="23"/>
      <c r="LD207" s="23"/>
      <c r="LE207" s="23"/>
      <c r="LF207" s="23"/>
      <c r="LG207" s="23"/>
      <c r="LH207" s="23"/>
      <c r="LI207" s="23"/>
      <c r="LJ207" s="23"/>
      <c r="LK207" s="23"/>
      <c r="LL207" s="23"/>
      <c r="LM207" s="23"/>
      <c r="LN207" s="23"/>
      <c r="LO207" s="23"/>
      <c r="LP207" s="23"/>
      <c r="LQ207" s="23"/>
      <c r="LR207" s="23"/>
      <c r="LS207" s="23"/>
      <c r="LT207" s="23"/>
      <c r="LU207" s="23"/>
      <c r="LV207" s="23"/>
      <c r="LW207" s="23"/>
      <c r="LX207" s="23"/>
      <c r="LY207" s="23"/>
      <c r="LZ207" s="23"/>
      <c r="MA207" s="23"/>
      <c r="MB207" s="23"/>
      <c r="MC207" s="23"/>
      <c r="MD207" s="23"/>
      <c r="ME207" s="23"/>
      <c r="MF207" s="23"/>
      <c r="MG207" s="23"/>
      <c r="MH207" s="23"/>
      <c r="MI207" s="23"/>
      <c r="MJ207" s="23"/>
      <c r="MK207" s="23"/>
      <c r="ML207" s="23"/>
      <c r="MM207" s="23"/>
      <c r="MN207" s="23"/>
      <c r="MO207" s="23"/>
      <c r="MP207" s="23"/>
      <c r="MQ207" s="23"/>
      <c r="MR207" s="23"/>
      <c r="MS207" s="23"/>
      <c r="MT207" s="23"/>
      <c r="MU207" s="23"/>
      <c r="MV207" s="23"/>
      <c r="MW207" s="23"/>
      <c r="MX207" s="23"/>
      <c r="MY207" s="23"/>
      <c r="MZ207" s="23"/>
      <c r="NA207" s="23"/>
      <c r="NB207" s="23"/>
      <c r="NC207" s="23"/>
      <c r="ND207" s="23"/>
      <c r="NE207" s="23"/>
      <c r="NF207" s="23"/>
      <c r="NG207" s="23"/>
      <c r="NH207" s="23"/>
      <c r="NI207" s="23"/>
      <c r="NJ207" s="23"/>
      <c r="NK207" s="23"/>
      <c r="NL207" s="23"/>
      <c r="NM207" s="23"/>
      <c r="NN207" s="23"/>
      <c r="NO207" s="23"/>
      <c r="NP207" s="23"/>
      <c r="NQ207" s="23"/>
      <c r="NR207" s="23"/>
      <c r="NS207" s="23"/>
      <c r="NT207" s="23"/>
      <c r="NU207" s="23"/>
      <c r="NV207" s="23"/>
      <c r="NW207" s="23"/>
      <c r="NX207" s="23"/>
      <c r="NY207" s="23"/>
      <c r="NZ207" s="23"/>
      <c r="OA207" s="23"/>
      <c r="OB207" s="23"/>
      <c r="OC207" s="23"/>
      <c r="OD207" s="23"/>
      <c r="OE207" s="23"/>
      <c r="OF207" s="23"/>
      <c r="OG207" s="23"/>
      <c r="OH207" s="23"/>
      <c r="OI207" s="23"/>
      <c r="OJ207" s="23"/>
      <c r="OK207" s="23"/>
      <c r="OL207" s="23"/>
      <c r="OM207" s="23"/>
      <c r="ON207" s="23"/>
      <c r="OO207" s="23"/>
      <c r="OP207" s="23"/>
      <c r="OQ207" s="23"/>
      <c r="OR207" s="23"/>
      <c r="OS207" s="23"/>
      <c r="OT207" s="23"/>
      <c r="OU207" s="23"/>
      <c r="OV207" s="23"/>
      <c r="OW207" s="23"/>
      <c r="OX207" s="23"/>
      <c r="OY207" s="23"/>
      <c r="OZ207" s="23"/>
      <c r="PA207" s="23"/>
      <c r="PB207" s="23"/>
      <c r="PC207" s="23"/>
      <c r="PD207" s="23"/>
      <c r="PE207" s="23"/>
      <c r="PF207" s="23"/>
      <c r="PG207" s="23"/>
      <c r="PH207" s="23"/>
      <c r="PI207" s="23"/>
      <c r="PJ207" s="23"/>
      <c r="PK207" s="23"/>
      <c r="PL207" s="23"/>
      <c r="PM207" s="23"/>
      <c r="PN207" s="23"/>
      <c r="PO207" s="23"/>
      <c r="PP207" s="23"/>
      <c r="PQ207" s="23"/>
      <c r="PR207" s="23"/>
      <c r="PS207" s="23"/>
      <c r="PT207" s="23"/>
      <c r="PU207" s="23"/>
      <c r="PV207" s="23"/>
      <c r="PW207" s="23"/>
      <c r="PX207" s="23"/>
      <c r="PY207" s="23"/>
      <c r="PZ207" s="23"/>
      <c r="QA207" s="23"/>
      <c r="QB207" s="23"/>
      <c r="QC207" s="23"/>
      <c r="QD207" s="23"/>
      <c r="QE207" s="23"/>
      <c r="QF207" s="23"/>
      <c r="QG207" s="23"/>
      <c r="QH207" s="23"/>
      <c r="QI207" s="23"/>
      <c r="QJ207" s="23"/>
      <c r="QK207" s="23"/>
      <c r="QL207" s="23"/>
      <c r="QM207" s="23"/>
      <c r="QN207" s="23"/>
      <c r="QO207" s="23"/>
      <c r="QP207" s="23"/>
      <c r="QQ207" s="23"/>
      <c r="QR207" s="23"/>
      <c r="QS207" s="23"/>
      <c r="QT207" s="23"/>
      <c r="QU207" s="23"/>
      <c r="QV207" s="23"/>
      <c r="QW207" s="23"/>
      <c r="QX207" s="23"/>
      <c r="QY207" s="23"/>
      <c r="QZ207" s="23"/>
      <c r="RA207" s="23"/>
      <c r="RB207" s="23"/>
      <c r="RC207" s="23"/>
      <c r="RD207" s="23"/>
      <c r="RE207" s="23"/>
      <c r="RF207" s="23"/>
      <c r="RG207" s="23"/>
      <c r="RH207" s="23"/>
      <c r="RI207" s="23"/>
      <c r="RJ207" s="23"/>
      <c r="RK207" s="23"/>
      <c r="RL207" s="23"/>
      <c r="RM207" s="23"/>
      <c r="RN207" s="23"/>
      <c r="RO207" s="23"/>
      <c r="RP207" s="23"/>
      <c r="RQ207" s="23"/>
      <c r="RR207" s="23"/>
      <c r="RS207" s="23"/>
      <c r="RT207" s="23"/>
      <c r="RU207" s="23"/>
      <c r="RV207" s="23"/>
      <c r="RW207" s="23"/>
      <c r="RX207" s="23"/>
      <c r="RY207" s="23"/>
      <c r="RZ207" s="23"/>
      <c r="SA207" s="23"/>
      <c r="SB207" s="23"/>
      <c r="SC207" s="23"/>
      <c r="SD207" s="23"/>
      <c r="SE207" s="23"/>
      <c r="SF207" s="23"/>
      <c r="SG207" s="23"/>
      <c r="SH207" s="23"/>
      <c r="SI207" s="23"/>
      <c r="SJ207" s="23"/>
      <c r="SK207" s="23"/>
      <c r="SL207" s="23"/>
      <c r="SM207" s="23"/>
      <c r="SN207" s="23"/>
      <c r="SO207" s="23"/>
      <c r="SP207" s="23"/>
      <c r="SQ207" s="23"/>
      <c r="SR207" s="23"/>
      <c r="SS207" s="23"/>
      <c r="ST207" s="23"/>
      <c r="SU207" s="23"/>
      <c r="SV207" s="23"/>
      <c r="SW207" s="23"/>
      <c r="SX207" s="23"/>
      <c r="SY207" s="23"/>
      <c r="SZ207" s="23"/>
      <c r="TA207" s="23"/>
      <c r="TB207" s="23"/>
      <c r="TC207" s="23"/>
      <c r="TD207" s="23"/>
      <c r="TE207" s="23"/>
      <c r="TF207" s="23"/>
      <c r="TG207" s="23"/>
      <c r="TH207" s="23"/>
      <c r="TI207" s="23"/>
      <c r="TJ207" s="23"/>
      <c r="TK207" s="23"/>
      <c r="TL207" s="23"/>
      <c r="TM207" s="23"/>
      <c r="TN207" s="23"/>
      <c r="TO207" s="23"/>
      <c r="TP207" s="23"/>
      <c r="TQ207" s="23"/>
      <c r="TR207" s="23"/>
    </row>
    <row r="208" spans="1:538" s="20" customFormat="1" ht="30" x14ac:dyDescent="0.25">
      <c r="A208" s="40" t="s">
        <v>218</v>
      </c>
      <c r="B208" s="41">
        <v>7340</v>
      </c>
      <c r="C208" s="41" t="str">
        <f>'дод 3'!B152</f>
        <v>0443</v>
      </c>
      <c r="D208" s="21" t="str">
        <f>'дод 3'!C154</f>
        <v>Проектування, реставрація та охорона пам'яток архітектури</v>
      </c>
      <c r="E208" s="62">
        <v>0</v>
      </c>
      <c r="F208" s="62"/>
      <c r="G208" s="62"/>
      <c r="H208" s="62"/>
      <c r="I208" s="62"/>
      <c r="J208" s="62"/>
      <c r="K208" s="163"/>
      <c r="L208" s="62">
        <f t="shared" si="149"/>
        <v>2380000</v>
      </c>
      <c r="M208" s="62">
        <v>2380000</v>
      </c>
      <c r="N208" s="62"/>
      <c r="O208" s="62"/>
      <c r="P208" s="62"/>
      <c r="Q208" s="62">
        <v>2380000</v>
      </c>
      <c r="R208" s="62">
        <f t="shared" si="106"/>
        <v>2128433.2000000002</v>
      </c>
      <c r="S208" s="62">
        <v>2128433.2000000002</v>
      </c>
      <c r="T208" s="62"/>
      <c r="U208" s="62"/>
      <c r="V208" s="62"/>
      <c r="W208" s="62">
        <v>2128433.2000000002</v>
      </c>
      <c r="X208" s="163">
        <f t="shared" si="107"/>
        <v>89.429966386554625</v>
      </c>
      <c r="Y208" s="59">
        <f t="shared" si="105"/>
        <v>2128433.2000000002</v>
      </c>
      <c r="Z208" s="21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  <c r="IW208" s="23"/>
      <c r="IX208" s="23"/>
      <c r="IY208" s="23"/>
      <c r="IZ208" s="23"/>
      <c r="JA208" s="23"/>
      <c r="JB208" s="23"/>
      <c r="JC208" s="23"/>
      <c r="JD208" s="23"/>
      <c r="JE208" s="23"/>
      <c r="JF208" s="23"/>
      <c r="JG208" s="23"/>
      <c r="JH208" s="23"/>
      <c r="JI208" s="23"/>
      <c r="JJ208" s="23"/>
      <c r="JK208" s="23"/>
      <c r="JL208" s="23"/>
      <c r="JM208" s="23"/>
      <c r="JN208" s="23"/>
      <c r="JO208" s="23"/>
      <c r="JP208" s="23"/>
      <c r="JQ208" s="23"/>
      <c r="JR208" s="23"/>
      <c r="JS208" s="23"/>
      <c r="JT208" s="23"/>
      <c r="JU208" s="23"/>
      <c r="JV208" s="23"/>
      <c r="JW208" s="23"/>
      <c r="JX208" s="23"/>
      <c r="JY208" s="23"/>
      <c r="JZ208" s="23"/>
      <c r="KA208" s="23"/>
      <c r="KB208" s="23"/>
      <c r="KC208" s="23"/>
      <c r="KD208" s="23"/>
      <c r="KE208" s="23"/>
      <c r="KF208" s="23"/>
      <c r="KG208" s="23"/>
      <c r="KH208" s="23"/>
      <c r="KI208" s="23"/>
      <c r="KJ208" s="23"/>
      <c r="KK208" s="23"/>
      <c r="KL208" s="23"/>
      <c r="KM208" s="23"/>
      <c r="KN208" s="23"/>
      <c r="KO208" s="23"/>
      <c r="KP208" s="23"/>
      <c r="KQ208" s="23"/>
      <c r="KR208" s="23"/>
      <c r="KS208" s="23"/>
      <c r="KT208" s="23"/>
      <c r="KU208" s="23"/>
      <c r="KV208" s="23"/>
      <c r="KW208" s="23"/>
      <c r="KX208" s="23"/>
      <c r="KY208" s="23"/>
      <c r="KZ208" s="23"/>
      <c r="LA208" s="23"/>
      <c r="LB208" s="23"/>
      <c r="LC208" s="23"/>
      <c r="LD208" s="23"/>
      <c r="LE208" s="23"/>
      <c r="LF208" s="23"/>
      <c r="LG208" s="23"/>
      <c r="LH208" s="23"/>
      <c r="LI208" s="23"/>
      <c r="LJ208" s="23"/>
      <c r="LK208" s="23"/>
      <c r="LL208" s="23"/>
      <c r="LM208" s="23"/>
      <c r="LN208" s="23"/>
      <c r="LO208" s="23"/>
      <c r="LP208" s="23"/>
      <c r="LQ208" s="23"/>
      <c r="LR208" s="23"/>
      <c r="LS208" s="23"/>
      <c r="LT208" s="23"/>
      <c r="LU208" s="23"/>
      <c r="LV208" s="23"/>
      <c r="LW208" s="23"/>
      <c r="LX208" s="23"/>
      <c r="LY208" s="23"/>
      <c r="LZ208" s="23"/>
      <c r="MA208" s="23"/>
      <c r="MB208" s="23"/>
      <c r="MC208" s="23"/>
      <c r="MD208" s="23"/>
      <c r="ME208" s="23"/>
      <c r="MF208" s="23"/>
      <c r="MG208" s="23"/>
      <c r="MH208" s="23"/>
      <c r="MI208" s="23"/>
      <c r="MJ208" s="23"/>
      <c r="MK208" s="23"/>
      <c r="ML208" s="23"/>
      <c r="MM208" s="23"/>
      <c r="MN208" s="23"/>
      <c r="MO208" s="23"/>
      <c r="MP208" s="23"/>
      <c r="MQ208" s="23"/>
      <c r="MR208" s="23"/>
      <c r="MS208" s="23"/>
      <c r="MT208" s="23"/>
      <c r="MU208" s="23"/>
      <c r="MV208" s="23"/>
      <c r="MW208" s="23"/>
      <c r="MX208" s="23"/>
      <c r="MY208" s="23"/>
      <c r="MZ208" s="23"/>
      <c r="NA208" s="23"/>
      <c r="NB208" s="23"/>
      <c r="NC208" s="23"/>
      <c r="ND208" s="23"/>
      <c r="NE208" s="23"/>
      <c r="NF208" s="23"/>
      <c r="NG208" s="23"/>
      <c r="NH208" s="23"/>
      <c r="NI208" s="23"/>
      <c r="NJ208" s="23"/>
      <c r="NK208" s="23"/>
      <c r="NL208" s="23"/>
      <c r="NM208" s="23"/>
      <c r="NN208" s="23"/>
      <c r="NO208" s="23"/>
      <c r="NP208" s="23"/>
      <c r="NQ208" s="23"/>
      <c r="NR208" s="23"/>
      <c r="NS208" s="23"/>
      <c r="NT208" s="23"/>
      <c r="NU208" s="23"/>
      <c r="NV208" s="23"/>
      <c r="NW208" s="23"/>
      <c r="NX208" s="23"/>
      <c r="NY208" s="23"/>
      <c r="NZ208" s="23"/>
      <c r="OA208" s="23"/>
      <c r="OB208" s="23"/>
      <c r="OC208" s="23"/>
      <c r="OD208" s="23"/>
      <c r="OE208" s="23"/>
      <c r="OF208" s="23"/>
      <c r="OG208" s="23"/>
      <c r="OH208" s="23"/>
      <c r="OI208" s="23"/>
      <c r="OJ208" s="23"/>
      <c r="OK208" s="23"/>
      <c r="OL208" s="23"/>
      <c r="OM208" s="23"/>
      <c r="ON208" s="23"/>
      <c r="OO208" s="23"/>
      <c r="OP208" s="23"/>
      <c r="OQ208" s="23"/>
      <c r="OR208" s="23"/>
      <c r="OS208" s="23"/>
      <c r="OT208" s="23"/>
      <c r="OU208" s="23"/>
      <c r="OV208" s="23"/>
      <c r="OW208" s="23"/>
      <c r="OX208" s="23"/>
      <c r="OY208" s="23"/>
      <c r="OZ208" s="23"/>
      <c r="PA208" s="23"/>
      <c r="PB208" s="23"/>
      <c r="PC208" s="23"/>
      <c r="PD208" s="23"/>
      <c r="PE208" s="23"/>
      <c r="PF208" s="23"/>
      <c r="PG208" s="23"/>
      <c r="PH208" s="23"/>
      <c r="PI208" s="23"/>
      <c r="PJ208" s="23"/>
      <c r="PK208" s="23"/>
      <c r="PL208" s="23"/>
      <c r="PM208" s="23"/>
      <c r="PN208" s="23"/>
      <c r="PO208" s="23"/>
      <c r="PP208" s="23"/>
      <c r="PQ208" s="23"/>
      <c r="PR208" s="23"/>
      <c r="PS208" s="23"/>
      <c r="PT208" s="23"/>
      <c r="PU208" s="23"/>
      <c r="PV208" s="23"/>
      <c r="PW208" s="23"/>
      <c r="PX208" s="23"/>
      <c r="PY208" s="23"/>
      <c r="PZ208" s="23"/>
      <c r="QA208" s="23"/>
      <c r="QB208" s="23"/>
      <c r="QC208" s="23"/>
      <c r="QD208" s="23"/>
      <c r="QE208" s="23"/>
      <c r="QF208" s="23"/>
      <c r="QG208" s="23"/>
      <c r="QH208" s="23"/>
      <c r="QI208" s="23"/>
      <c r="QJ208" s="23"/>
      <c r="QK208" s="23"/>
      <c r="QL208" s="23"/>
      <c r="QM208" s="23"/>
      <c r="QN208" s="23"/>
      <c r="QO208" s="23"/>
      <c r="QP208" s="23"/>
      <c r="QQ208" s="23"/>
      <c r="QR208" s="23"/>
      <c r="QS208" s="23"/>
      <c r="QT208" s="23"/>
      <c r="QU208" s="23"/>
      <c r="QV208" s="23"/>
      <c r="QW208" s="23"/>
      <c r="QX208" s="23"/>
      <c r="QY208" s="23"/>
      <c r="QZ208" s="23"/>
      <c r="RA208" s="23"/>
      <c r="RB208" s="23"/>
      <c r="RC208" s="23"/>
      <c r="RD208" s="23"/>
      <c r="RE208" s="23"/>
      <c r="RF208" s="23"/>
      <c r="RG208" s="23"/>
      <c r="RH208" s="23"/>
      <c r="RI208" s="23"/>
      <c r="RJ208" s="23"/>
      <c r="RK208" s="23"/>
      <c r="RL208" s="23"/>
      <c r="RM208" s="23"/>
      <c r="RN208" s="23"/>
      <c r="RO208" s="23"/>
      <c r="RP208" s="23"/>
      <c r="RQ208" s="23"/>
      <c r="RR208" s="23"/>
      <c r="RS208" s="23"/>
      <c r="RT208" s="23"/>
      <c r="RU208" s="23"/>
      <c r="RV208" s="23"/>
      <c r="RW208" s="23"/>
      <c r="RX208" s="23"/>
      <c r="RY208" s="23"/>
      <c r="RZ208" s="23"/>
      <c r="SA208" s="23"/>
      <c r="SB208" s="23"/>
      <c r="SC208" s="23"/>
      <c r="SD208" s="23"/>
      <c r="SE208" s="23"/>
      <c r="SF208" s="23"/>
      <c r="SG208" s="23"/>
      <c r="SH208" s="23"/>
      <c r="SI208" s="23"/>
      <c r="SJ208" s="23"/>
      <c r="SK208" s="23"/>
      <c r="SL208" s="23"/>
      <c r="SM208" s="23"/>
      <c r="SN208" s="23"/>
      <c r="SO208" s="23"/>
      <c r="SP208" s="23"/>
      <c r="SQ208" s="23"/>
      <c r="SR208" s="23"/>
      <c r="SS208" s="23"/>
      <c r="ST208" s="23"/>
      <c r="SU208" s="23"/>
      <c r="SV208" s="23"/>
      <c r="SW208" s="23"/>
      <c r="SX208" s="23"/>
      <c r="SY208" s="23"/>
      <c r="SZ208" s="23"/>
      <c r="TA208" s="23"/>
      <c r="TB208" s="23"/>
      <c r="TC208" s="23"/>
      <c r="TD208" s="23"/>
      <c r="TE208" s="23"/>
      <c r="TF208" s="23"/>
      <c r="TG208" s="23"/>
      <c r="TH208" s="23"/>
      <c r="TI208" s="23"/>
      <c r="TJ208" s="23"/>
      <c r="TK208" s="23"/>
      <c r="TL208" s="23"/>
      <c r="TM208" s="23"/>
      <c r="TN208" s="23"/>
      <c r="TO208" s="23"/>
      <c r="TP208" s="23"/>
      <c r="TQ208" s="23"/>
      <c r="TR208" s="23"/>
    </row>
    <row r="209" spans="1:538" s="20" customFormat="1" ht="49.5" customHeight="1" x14ac:dyDescent="0.25">
      <c r="A209" s="40" t="s">
        <v>412</v>
      </c>
      <c r="B209" s="41">
        <f>'дод 3'!A155</f>
        <v>7361</v>
      </c>
      <c r="C209" s="41" t="str">
        <f>'дод 3'!B155</f>
        <v>0490</v>
      </c>
      <c r="D209" s="21" t="str">
        <f>'дод 3'!C155</f>
        <v>Співфінансування інвестиційних проектів, що реалізуються за рахунок коштів державного фонду регіонального розвитку</v>
      </c>
      <c r="E209" s="62">
        <v>0</v>
      </c>
      <c r="F209" s="62"/>
      <c r="G209" s="62"/>
      <c r="H209" s="62"/>
      <c r="I209" s="62"/>
      <c r="J209" s="62"/>
      <c r="K209" s="163"/>
      <c r="L209" s="62">
        <f t="shared" si="149"/>
        <v>1078413</v>
      </c>
      <c r="M209" s="62">
        <v>1078413</v>
      </c>
      <c r="N209" s="62"/>
      <c r="O209" s="62"/>
      <c r="P209" s="62"/>
      <c r="Q209" s="62">
        <v>1078413</v>
      </c>
      <c r="R209" s="62">
        <f t="shared" si="106"/>
        <v>993499.62</v>
      </c>
      <c r="S209" s="62">
        <v>993499.62</v>
      </c>
      <c r="T209" s="62"/>
      <c r="U209" s="62"/>
      <c r="V209" s="62"/>
      <c r="W209" s="62">
        <v>993499.62</v>
      </c>
      <c r="X209" s="163">
        <f t="shared" ref="X209:X270" si="150">R209/L209*100</f>
        <v>92.126079711576182</v>
      </c>
      <c r="Y209" s="59">
        <f t="shared" ref="Y209:Y272" si="151">H209+R209</f>
        <v>993499.62</v>
      </c>
      <c r="Z209" s="21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  <c r="SQ209" s="23"/>
      <c r="SR209" s="23"/>
      <c r="SS209" s="23"/>
      <c r="ST209" s="23"/>
      <c r="SU209" s="23"/>
      <c r="SV209" s="23"/>
      <c r="SW209" s="23"/>
      <c r="SX209" s="23"/>
      <c r="SY209" s="23"/>
      <c r="SZ209" s="23"/>
      <c r="TA209" s="23"/>
      <c r="TB209" s="23"/>
      <c r="TC209" s="23"/>
      <c r="TD209" s="23"/>
      <c r="TE209" s="23"/>
      <c r="TF209" s="23"/>
      <c r="TG209" s="23"/>
      <c r="TH209" s="23"/>
      <c r="TI209" s="23"/>
      <c r="TJ209" s="23"/>
      <c r="TK209" s="23"/>
      <c r="TL209" s="23"/>
      <c r="TM209" s="23"/>
      <c r="TN209" s="23"/>
      <c r="TO209" s="23"/>
      <c r="TP209" s="23"/>
      <c r="TQ209" s="23"/>
      <c r="TR209" s="23"/>
    </row>
    <row r="210" spans="1:538" s="20" customFormat="1" ht="34.5" customHeight="1" x14ac:dyDescent="0.25">
      <c r="A210" s="40">
        <v>1217362</v>
      </c>
      <c r="B210" s="41">
        <f>'дод 3'!A156</f>
        <v>7362</v>
      </c>
      <c r="C210" s="41" t="str">
        <f>'дод 3'!B156</f>
        <v>0490</v>
      </c>
      <c r="D210" s="21" t="str">
        <f>'дод 3'!C156</f>
        <v>Виконання інвестиційних проектів в рамках підтримки розвитку об'єднаних територіальних громад</v>
      </c>
      <c r="E210" s="62">
        <v>0</v>
      </c>
      <c r="F210" s="62"/>
      <c r="G210" s="62"/>
      <c r="H210" s="62"/>
      <c r="I210" s="62"/>
      <c r="J210" s="62"/>
      <c r="K210" s="163"/>
      <c r="L210" s="62">
        <f t="shared" si="149"/>
        <v>75600</v>
      </c>
      <c r="M210" s="62">
        <v>75600</v>
      </c>
      <c r="N210" s="62"/>
      <c r="O210" s="62"/>
      <c r="P210" s="62"/>
      <c r="Q210" s="62">
        <v>75600</v>
      </c>
      <c r="R210" s="62">
        <f t="shared" si="106"/>
        <v>49976.11</v>
      </c>
      <c r="S210" s="62">
        <v>49976.11</v>
      </c>
      <c r="T210" s="62"/>
      <c r="U210" s="62"/>
      <c r="V210" s="62"/>
      <c r="W210" s="62">
        <v>49976.11</v>
      </c>
      <c r="X210" s="163">
        <f t="shared" si="150"/>
        <v>66.10596560846561</v>
      </c>
      <c r="Y210" s="59">
        <f t="shared" si="151"/>
        <v>49976.11</v>
      </c>
      <c r="Z210" s="21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  <c r="SQ210" s="23"/>
      <c r="SR210" s="23"/>
      <c r="SS210" s="23"/>
      <c r="ST210" s="23"/>
      <c r="SU210" s="23"/>
      <c r="SV210" s="23"/>
      <c r="SW210" s="23"/>
      <c r="SX210" s="23"/>
      <c r="SY210" s="23"/>
      <c r="SZ210" s="23"/>
      <c r="TA210" s="23"/>
      <c r="TB210" s="23"/>
      <c r="TC210" s="23"/>
      <c r="TD210" s="23"/>
      <c r="TE210" s="23"/>
      <c r="TF210" s="23"/>
      <c r="TG210" s="23"/>
      <c r="TH210" s="23"/>
      <c r="TI210" s="23"/>
      <c r="TJ210" s="23"/>
      <c r="TK210" s="23"/>
      <c r="TL210" s="23"/>
      <c r="TM210" s="23"/>
      <c r="TN210" s="23"/>
      <c r="TO210" s="23"/>
      <c r="TP210" s="23"/>
      <c r="TQ210" s="23"/>
      <c r="TR210" s="23"/>
    </row>
    <row r="211" spans="1:538" s="20" customFormat="1" ht="47.25" customHeight="1" x14ac:dyDescent="0.25">
      <c r="A211" s="40" t="s">
        <v>408</v>
      </c>
      <c r="B211" s="41">
        <v>7363</v>
      </c>
      <c r="C211" s="90" t="s">
        <v>89</v>
      </c>
      <c r="D211" s="19" t="s">
        <v>445</v>
      </c>
      <c r="E211" s="62">
        <v>0</v>
      </c>
      <c r="F211" s="62"/>
      <c r="G211" s="62"/>
      <c r="H211" s="62"/>
      <c r="I211" s="62"/>
      <c r="J211" s="62"/>
      <c r="K211" s="163"/>
      <c r="L211" s="62">
        <f t="shared" si="149"/>
        <v>956186.69000000006</v>
      </c>
      <c r="M211" s="62">
        <v>956186.69000000006</v>
      </c>
      <c r="N211" s="62"/>
      <c r="O211" s="62"/>
      <c r="P211" s="62"/>
      <c r="Q211" s="62">
        <v>956186.69000000006</v>
      </c>
      <c r="R211" s="62">
        <f t="shared" si="106"/>
        <v>721340.96</v>
      </c>
      <c r="S211" s="62">
        <v>721340.96</v>
      </c>
      <c r="T211" s="62"/>
      <c r="U211" s="62"/>
      <c r="V211" s="62"/>
      <c r="W211" s="62">
        <v>721340.96</v>
      </c>
      <c r="X211" s="163">
        <f t="shared" si="150"/>
        <v>75.439343335766367</v>
      </c>
      <c r="Y211" s="59">
        <f t="shared" si="151"/>
        <v>721340.96</v>
      </c>
      <c r="Z211" s="21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  <c r="SQ211" s="23"/>
      <c r="SR211" s="23"/>
      <c r="SS211" s="23"/>
      <c r="ST211" s="23"/>
      <c r="SU211" s="23"/>
      <c r="SV211" s="23"/>
      <c r="SW211" s="23"/>
      <c r="SX211" s="23"/>
      <c r="SY211" s="23"/>
      <c r="SZ211" s="23"/>
      <c r="TA211" s="23"/>
      <c r="TB211" s="23"/>
      <c r="TC211" s="23"/>
      <c r="TD211" s="23"/>
      <c r="TE211" s="23"/>
      <c r="TF211" s="23"/>
      <c r="TG211" s="23"/>
      <c r="TH211" s="23"/>
      <c r="TI211" s="23"/>
      <c r="TJ211" s="23"/>
      <c r="TK211" s="23"/>
      <c r="TL211" s="23"/>
      <c r="TM211" s="23"/>
      <c r="TN211" s="23"/>
      <c r="TO211" s="23"/>
      <c r="TP211" s="23"/>
      <c r="TQ211" s="23"/>
      <c r="TR211" s="23"/>
    </row>
    <row r="212" spans="1:538" s="24" customFormat="1" ht="49.5" customHeight="1" x14ac:dyDescent="0.25">
      <c r="A212" s="123"/>
      <c r="B212" s="124"/>
      <c r="C212" s="124"/>
      <c r="D212" s="121" t="s">
        <v>434</v>
      </c>
      <c r="E212" s="122">
        <v>0</v>
      </c>
      <c r="F212" s="122"/>
      <c r="G212" s="122"/>
      <c r="H212" s="122"/>
      <c r="I212" s="122"/>
      <c r="J212" s="122"/>
      <c r="K212" s="164"/>
      <c r="L212" s="122">
        <f t="shared" si="149"/>
        <v>937420.38</v>
      </c>
      <c r="M212" s="122">
        <v>937420.38</v>
      </c>
      <c r="N212" s="122"/>
      <c r="O212" s="122"/>
      <c r="P212" s="122"/>
      <c r="Q212" s="122">
        <v>937420.38</v>
      </c>
      <c r="R212" s="122">
        <f t="shared" si="106"/>
        <v>720574.65</v>
      </c>
      <c r="S212" s="122">
        <v>720574.65</v>
      </c>
      <c r="T212" s="122"/>
      <c r="U212" s="122"/>
      <c r="V212" s="122"/>
      <c r="W212" s="122">
        <v>720574.65</v>
      </c>
      <c r="X212" s="164">
        <f t="shared" si="150"/>
        <v>76.867824230576247</v>
      </c>
      <c r="Y212" s="61">
        <f t="shared" si="151"/>
        <v>720574.65</v>
      </c>
      <c r="Z212" s="21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  <c r="HP212" s="33"/>
      <c r="HQ212" s="33"/>
      <c r="HR212" s="33"/>
      <c r="HS212" s="33"/>
      <c r="HT212" s="33"/>
      <c r="HU212" s="33"/>
      <c r="HV212" s="33"/>
      <c r="HW212" s="33"/>
      <c r="HX212" s="33"/>
      <c r="HY212" s="33"/>
      <c r="HZ212" s="33"/>
      <c r="IA212" s="33"/>
      <c r="IB212" s="33"/>
      <c r="IC212" s="33"/>
      <c r="ID212" s="33"/>
      <c r="IE212" s="33"/>
      <c r="IF212" s="33"/>
      <c r="IG212" s="33"/>
      <c r="IH212" s="33"/>
      <c r="II212" s="33"/>
      <c r="IJ212" s="33"/>
      <c r="IK212" s="33"/>
      <c r="IL212" s="33"/>
      <c r="IM212" s="33"/>
      <c r="IN212" s="33"/>
      <c r="IO212" s="33"/>
      <c r="IP212" s="33"/>
      <c r="IQ212" s="33"/>
      <c r="IR212" s="33"/>
      <c r="IS212" s="33"/>
      <c r="IT212" s="33"/>
      <c r="IU212" s="33"/>
      <c r="IV212" s="33"/>
      <c r="IW212" s="33"/>
      <c r="IX212" s="33"/>
      <c r="IY212" s="33"/>
      <c r="IZ212" s="33"/>
      <c r="JA212" s="33"/>
      <c r="JB212" s="33"/>
      <c r="JC212" s="33"/>
      <c r="JD212" s="33"/>
      <c r="JE212" s="33"/>
      <c r="JF212" s="33"/>
      <c r="JG212" s="33"/>
      <c r="JH212" s="33"/>
      <c r="JI212" s="33"/>
      <c r="JJ212" s="33"/>
      <c r="JK212" s="33"/>
      <c r="JL212" s="33"/>
      <c r="JM212" s="33"/>
      <c r="JN212" s="33"/>
      <c r="JO212" s="33"/>
      <c r="JP212" s="33"/>
      <c r="JQ212" s="33"/>
      <c r="JR212" s="33"/>
      <c r="JS212" s="33"/>
      <c r="JT212" s="33"/>
      <c r="JU212" s="33"/>
      <c r="JV212" s="33"/>
      <c r="JW212" s="33"/>
      <c r="JX212" s="33"/>
      <c r="JY212" s="33"/>
      <c r="JZ212" s="33"/>
      <c r="KA212" s="33"/>
      <c r="KB212" s="33"/>
      <c r="KC212" s="33"/>
      <c r="KD212" s="33"/>
      <c r="KE212" s="33"/>
      <c r="KF212" s="33"/>
      <c r="KG212" s="33"/>
      <c r="KH212" s="33"/>
      <c r="KI212" s="33"/>
      <c r="KJ212" s="33"/>
      <c r="KK212" s="33"/>
      <c r="KL212" s="33"/>
      <c r="KM212" s="33"/>
      <c r="KN212" s="33"/>
      <c r="KO212" s="33"/>
      <c r="KP212" s="33"/>
      <c r="KQ212" s="33"/>
      <c r="KR212" s="33"/>
      <c r="KS212" s="33"/>
      <c r="KT212" s="33"/>
      <c r="KU212" s="33"/>
      <c r="KV212" s="33"/>
      <c r="KW212" s="33"/>
      <c r="KX212" s="33"/>
      <c r="KY212" s="33"/>
      <c r="KZ212" s="33"/>
      <c r="LA212" s="33"/>
      <c r="LB212" s="33"/>
      <c r="LC212" s="33"/>
      <c r="LD212" s="33"/>
      <c r="LE212" s="33"/>
      <c r="LF212" s="33"/>
      <c r="LG212" s="33"/>
      <c r="LH212" s="33"/>
      <c r="LI212" s="33"/>
      <c r="LJ212" s="33"/>
      <c r="LK212" s="33"/>
      <c r="LL212" s="33"/>
      <c r="LM212" s="33"/>
      <c r="LN212" s="33"/>
      <c r="LO212" s="33"/>
      <c r="LP212" s="33"/>
      <c r="LQ212" s="33"/>
      <c r="LR212" s="33"/>
      <c r="LS212" s="33"/>
      <c r="LT212" s="33"/>
      <c r="LU212" s="33"/>
      <c r="LV212" s="33"/>
      <c r="LW212" s="33"/>
      <c r="LX212" s="33"/>
      <c r="LY212" s="33"/>
      <c r="LZ212" s="33"/>
      <c r="MA212" s="33"/>
      <c r="MB212" s="33"/>
      <c r="MC212" s="33"/>
      <c r="MD212" s="33"/>
      <c r="ME212" s="33"/>
      <c r="MF212" s="33"/>
      <c r="MG212" s="33"/>
      <c r="MH212" s="33"/>
      <c r="MI212" s="33"/>
      <c r="MJ212" s="33"/>
      <c r="MK212" s="33"/>
      <c r="ML212" s="33"/>
      <c r="MM212" s="33"/>
      <c r="MN212" s="33"/>
      <c r="MO212" s="33"/>
      <c r="MP212" s="33"/>
      <c r="MQ212" s="33"/>
      <c r="MR212" s="33"/>
      <c r="MS212" s="33"/>
      <c r="MT212" s="33"/>
      <c r="MU212" s="33"/>
      <c r="MV212" s="33"/>
      <c r="MW212" s="33"/>
      <c r="MX212" s="33"/>
      <c r="MY212" s="33"/>
      <c r="MZ212" s="33"/>
      <c r="NA212" s="33"/>
      <c r="NB212" s="33"/>
      <c r="NC212" s="33"/>
      <c r="ND212" s="33"/>
      <c r="NE212" s="33"/>
      <c r="NF212" s="33"/>
      <c r="NG212" s="33"/>
      <c r="NH212" s="33"/>
      <c r="NI212" s="33"/>
      <c r="NJ212" s="33"/>
      <c r="NK212" s="33"/>
      <c r="NL212" s="33"/>
      <c r="NM212" s="33"/>
      <c r="NN212" s="33"/>
      <c r="NO212" s="33"/>
      <c r="NP212" s="33"/>
      <c r="NQ212" s="33"/>
      <c r="NR212" s="33"/>
      <c r="NS212" s="33"/>
      <c r="NT212" s="33"/>
      <c r="NU212" s="33"/>
      <c r="NV212" s="33"/>
      <c r="NW212" s="33"/>
      <c r="NX212" s="33"/>
      <c r="NY212" s="33"/>
      <c r="NZ212" s="33"/>
      <c r="OA212" s="33"/>
      <c r="OB212" s="33"/>
      <c r="OC212" s="33"/>
      <c r="OD212" s="33"/>
      <c r="OE212" s="33"/>
      <c r="OF212" s="33"/>
      <c r="OG212" s="33"/>
      <c r="OH212" s="33"/>
      <c r="OI212" s="33"/>
      <c r="OJ212" s="33"/>
      <c r="OK212" s="33"/>
      <c r="OL212" s="33"/>
      <c r="OM212" s="33"/>
      <c r="ON212" s="33"/>
      <c r="OO212" s="33"/>
      <c r="OP212" s="33"/>
      <c r="OQ212" s="33"/>
      <c r="OR212" s="33"/>
      <c r="OS212" s="33"/>
      <c r="OT212" s="33"/>
      <c r="OU212" s="33"/>
      <c r="OV212" s="33"/>
      <c r="OW212" s="33"/>
      <c r="OX212" s="33"/>
      <c r="OY212" s="33"/>
      <c r="OZ212" s="33"/>
      <c r="PA212" s="33"/>
      <c r="PB212" s="33"/>
      <c r="PC212" s="33"/>
      <c r="PD212" s="33"/>
      <c r="PE212" s="33"/>
      <c r="PF212" s="33"/>
      <c r="PG212" s="33"/>
      <c r="PH212" s="33"/>
      <c r="PI212" s="33"/>
      <c r="PJ212" s="33"/>
      <c r="PK212" s="33"/>
      <c r="PL212" s="33"/>
      <c r="PM212" s="33"/>
      <c r="PN212" s="33"/>
      <c r="PO212" s="33"/>
      <c r="PP212" s="33"/>
      <c r="PQ212" s="33"/>
      <c r="PR212" s="33"/>
      <c r="PS212" s="33"/>
      <c r="PT212" s="33"/>
      <c r="PU212" s="33"/>
      <c r="PV212" s="33"/>
      <c r="PW212" s="33"/>
      <c r="PX212" s="33"/>
      <c r="PY212" s="33"/>
      <c r="PZ212" s="33"/>
      <c r="QA212" s="33"/>
      <c r="QB212" s="33"/>
      <c r="QC212" s="33"/>
      <c r="QD212" s="33"/>
      <c r="QE212" s="33"/>
      <c r="QF212" s="33"/>
      <c r="QG212" s="33"/>
      <c r="QH212" s="33"/>
      <c r="QI212" s="33"/>
      <c r="QJ212" s="33"/>
      <c r="QK212" s="33"/>
      <c r="QL212" s="33"/>
      <c r="QM212" s="33"/>
      <c r="QN212" s="33"/>
      <c r="QO212" s="33"/>
      <c r="QP212" s="33"/>
      <c r="QQ212" s="33"/>
      <c r="QR212" s="33"/>
      <c r="QS212" s="33"/>
      <c r="QT212" s="33"/>
      <c r="QU212" s="33"/>
      <c r="QV212" s="33"/>
      <c r="QW212" s="33"/>
      <c r="QX212" s="33"/>
      <c r="QY212" s="33"/>
      <c r="QZ212" s="33"/>
      <c r="RA212" s="33"/>
      <c r="RB212" s="33"/>
      <c r="RC212" s="33"/>
      <c r="RD212" s="33"/>
      <c r="RE212" s="33"/>
      <c r="RF212" s="33"/>
      <c r="RG212" s="33"/>
      <c r="RH212" s="33"/>
      <c r="RI212" s="33"/>
      <c r="RJ212" s="33"/>
      <c r="RK212" s="33"/>
      <c r="RL212" s="33"/>
      <c r="RM212" s="33"/>
      <c r="RN212" s="33"/>
      <c r="RO212" s="33"/>
      <c r="RP212" s="33"/>
      <c r="RQ212" s="33"/>
      <c r="RR212" s="33"/>
      <c r="RS212" s="33"/>
      <c r="RT212" s="33"/>
      <c r="RU212" s="33"/>
      <c r="RV212" s="33"/>
      <c r="RW212" s="33"/>
      <c r="RX212" s="33"/>
      <c r="RY212" s="33"/>
      <c r="RZ212" s="33"/>
      <c r="SA212" s="33"/>
      <c r="SB212" s="33"/>
      <c r="SC212" s="33"/>
      <c r="SD212" s="33"/>
      <c r="SE212" s="33"/>
      <c r="SF212" s="33"/>
      <c r="SG212" s="33"/>
      <c r="SH212" s="33"/>
      <c r="SI212" s="33"/>
      <c r="SJ212" s="33"/>
      <c r="SK212" s="33"/>
      <c r="SL212" s="33"/>
      <c r="SM212" s="33"/>
      <c r="SN212" s="33"/>
      <c r="SO212" s="33"/>
      <c r="SP212" s="33"/>
      <c r="SQ212" s="33"/>
      <c r="SR212" s="33"/>
      <c r="SS212" s="33"/>
      <c r="ST212" s="33"/>
      <c r="SU212" s="33"/>
      <c r="SV212" s="33"/>
      <c r="SW212" s="33"/>
      <c r="SX212" s="33"/>
      <c r="SY212" s="33"/>
      <c r="SZ212" s="33"/>
      <c r="TA212" s="33"/>
      <c r="TB212" s="33"/>
      <c r="TC212" s="33"/>
      <c r="TD212" s="33"/>
      <c r="TE212" s="33"/>
      <c r="TF212" s="33"/>
      <c r="TG212" s="33"/>
      <c r="TH212" s="33"/>
      <c r="TI212" s="33"/>
      <c r="TJ212" s="33"/>
      <c r="TK212" s="33"/>
      <c r="TL212" s="33"/>
      <c r="TM212" s="33"/>
      <c r="TN212" s="33"/>
      <c r="TO212" s="33"/>
      <c r="TP212" s="33"/>
      <c r="TQ212" s="33"/>
      <c r="TR212" s="33"/>
    </row>
    <row r="213" spans="1:538" s="20" customFormat="1" ht="47.25" customHeight="1" x14ac:dyDescent="0.25">
      <c r="A213" s="40" t="s">
        <v>416</v>
      </c>
      <c r="B213" s="41">
        <f>'дод 3'!A166</f>
        <v>7462</v>
      </c>
      <c r="C213" s="40" t="s">
        <v>447</v>
      </c>
      <c r="D213" s="68" t="str">
        <f>'дод 3'!C166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213" s="62">
        <v>40000000</v>
      </c>
      <c r="F213" s="62"/>
      <c r="G213" s="62"/>
      <c r="H213" s="62">
        <v>38472654</v>
      </c>
      <c r="I213" s="62"/>
      <c r="J213" s="62"/>
      <c r="K213" s="163">
        <f t="shared" ref="K213:K272" si="152">H213/E213*100</f>
        <v>96.181635</v>
      </c>
      <c r="L213" s="62">
        <f t="shared" si="149"/>
        <v>80000000</v>
      </c>
      <c r="M213" s="62"/>
      <c r="N213" s="62">
        <v>80000000</v>
      </c>
      <c r="O213" s="62"/>
      <c r="P213" s="62"/>
      <c r="Q213" s="62"/>
      <c r="R213" s="62">
        <f t="shared" ref="R213:R273" si="153">T213+W213</f>
        <v>80000000</v>
      </c>
      <c r="S213" s="62"/>
      <c r="T213" s="62">
        <v>80000000</v>
      </c>
      <c r="U213" s="62"/>
      <c r="V213" s="62"/>
      <c r="W213" s="62"/>
      <c r="X213" s="163">
        <f t="shared" si="150"/>
        <v>100</v>
      </c>
      <c r="Y213" s="59">
        <f t="shared" si="151"/>
        <v>118472654</v>
      </c>
      <c r="Z213" s="21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  <c r="TF213" s="23"/>
      <c r="TG213" s="23"/>
      <c r="TH213" s="23"/>
      <c r="TI213" s="23"/>
      <c r="TJ213" s="23"/>
      <c r="TK213" s="23"/>
      <c r="TL213" s="23"/>
      <c r="TM213" s="23"/>
      <c r="TN213" s="23"/>
      <c r="TO213" s="23"/>
      <c r="TP213" s="23"/>
      <c r="TQ213" s="23"/>
      <c r="TR213" s="23"/>
    </row>
    <row r="214" spans="1:538" s="24" customFormat="1" ht="68.25" customHeight="1" x14ac:dyDescent="0.25">
      <c r="A214" s="123"/>
      <c r="B214" s="124"/>
      <c r="C214" s="124"/>
      <c r="D214" s="121" t="s">
        <v>523</v>
      </c>
      <c r="E214" s="122">
        <v>40000000</v>
      </c>
      <c r="F214" s="122"/>
      <c r="G214" s="122"/>
      <c r="H214" s="122">
        <v>38472654</v>
      </c>
      <c r="I214" s="122"/>
      <c r="J214" s="122"/>
      <c r="K214" s="164">
        <f t="shared" si="152"/>
        <v>96.181635</v>
      </c>
      <c r="L214" s="122">
        <f t="shared" si="149"/>
        <v>0</v>
      </c>
      <c r="M214" s="122"/>
      <c r="N214" s="122"/>
      <c r="O214" s="122"/>
      <c r="P214" s="122"/>
      <c r="Q214" s="122"/>
      <c r="R214" s="122">
        <f t="shared" si="153"/>
        <v>0</v>
      </c>
      <c r="S214" s="122"/>
      <c r="T214" s="122"/>
      <c r="U214" s="122"/>
      <c r="V214" s="122"/>
      <c r="W214" s="122"/>
      <c r="X214" s="164"/>
      <c r="Y214" s="61">
        <f t="shared" si="151"/>
        <v>38472654</v>
      </c>
      <c r="Z214" s="21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  <c r="HP214" s="33"/>
      <c r="HQ214" s="33"/>
      <c r="HR214" s="33"/>
      <c r="HS214" s="33"/>
      <c r="HT214" s="33"/>
      <c r="HU214" s="33"/>
      <c r="HV214" s="33"/>
      <c r="HW214" s="33"/>
      <c r="HX214" s="33"/>
      <c r="HY214" s="33"/>
      <c r="HZ214" s="33"/>
      <c r="IA214" s="33"/>
      <c r="IB214" s="33"/>
      <c r="IC214" s="33"/>
      <c r="ID214" s="33"/>
      <c r="IE214" s="33"/>
      <c r="IF214" s="33"/>
      <c r="IG214" s="33"/>
      <c r="IH214" s="33"/>
      <c r="II214" s="33"/>
      <c r="IJ214" s="33"/>
      <c r="IK214" s="33"/>
      <c r="IL214" s="33"/>
      <c r="IM214" s="33"/>
      <c r="IN214" s="33"/>
      <c r="IO214" s="33"/>
      <c r="IP214" s="33"/>
      <c r="IQ214" s="33"/>
      <c r="IR214" s="33"/>
      <c r="IS214" s="33"/>
      <c r="IT214" s="33"/>
      <c r="IU214" s="33"/>
      <c r="IV214" s="33"/>
      <c r="IW214" s="33"/>
      <c r="IX214" s="33"/>
      <c r="IY214" s="33"/>
      <c r="IZ214" s="33"/>
      <c r="JA214" s="33"/>
      <c r="JB214" s="33"/>
      <c r="JC214" s="33"/>
      <c r="JD214" s="33"/>
      <c r="JE214" s="33"/>
      <c r="JF214" s="33"/>
      <c r="JG214" s="33"/>
      <c r="JH214" s="33"/>
      <c r="JI214" s="33"/>
      <c r="JJ214" s="33"/>
      <c r="JK214" s="33"/>
      <c r="JL214" s="33"/>
      <c r="JM214" s="33"/>
      <c r="JN214" s="33"/>
      <c r="JO214" s="33"/>
      <c r="JP214" s="33"/>
      <c r="JQ214" s="33"/>
      <c r="JR214" s="33"/>
      <c r="JS214" s="33"/>
      <c r="JT214" s="33"/>
      <c r="JU214" s="33"/>
      <c r="JV214" s="33"/>
      <c r="JW214" s="33"/>
      <c r="JX214" s="33"/>
      <c r="JY214" s="33"/>
      <c r="JZ214" s="33"/>
      <c r="KA214" s="33"/>
      <c r="KB214" s="33"/>
      <c r="KC214" s="33"/>
      <c r="KD214" s="33"/>
      <c r="KE214" s="33"/>
      <c r="KF214" s="33"/>
      <c r="KG214" s="33"/>
      <c r="KH214" s="33"/>
      <c r="KI214" s="33"/>
      <c r="KJ214" s="33"/>
      <c r="KK214" s="33"/>
      <c r="KL214" s="33"/>
      <c r="KM214" s="33"/>
      <c r="KN214" s="33"/>
      <c r="KO214" s="33"/>
      <c r="KP214" s="33"/>
      <c r="KQ214" s="33"/>
      <c r="KR214" s="33"/>
      <c r="KS214" s="33"/>
      <c r="KT214" s="33"/>
      <c r="KU214" s="33"/>
      <c r="KV214" s="33"/>
      <c r="KW214" s="33"/>
      <c r="KX214" s="33"/>
      <c r="KY214" s="33"/>
      <c r="KZ214" s="33"/>
      <c r="LA214" s="33"/>
      <c r="LB214" s="33"/>
      <c r="LC214" s="33"/>
      <c r="LD214" s="33"/>
      <c r="LE214" s="33"/>
      <c r="LF214" s="33"/>
      <c r="LG214" s="33"/>
      <c r="LH214" s="33"/>
      <c r="LI214" s="33"/>
      <c r="LJ214" s="33"/>
      <c r="LK214" s="33"/>
      <c r="LL214" s="33"/>
      <c r="LM214" s="33"/>
      <c r="LN214" s="33"/>
      <c r="LO214" s="33"/>
      <c r="LP214" s="33"/>
      <c r="LQ214" s="33"/>
      <c r="LR214" s="33"/>
      <c r="LS214" s="33"/>
      <c r="LT214" s="33"/>
      <c r="LU214" s="33"/>
      <c r="LV214" s="33"/>
      <c r="LW214" s="33"/>
      <c r="LX214" s="33"/>
      <c r="LY214" s="33"/>
      <c r="LZ214" s="33"/>
      <c r="MA214" s="33"/>
      <c r="MB214" s="33"/>
      <c r="MC214" s="33"/>
      <c r="MD214" s="33"/>
      <c r="ME214" s="33"/>
      <c r="MF214" s="33"/>
      <c r="MG214" s="33"/>
      <c r="MH214" s="33"/>
      <c r="MI214" s="33"/>
      <c r="MJ214" s="33"/>
      <c r="MK214" s="33"/>
      <c r="ML214" s="33"/>
      <c r="MM214" s="33"/>
      <c r="MN214" s="33"/>
      <c r="MO214" s="33"/>
      <c r="MP214" s="33"/>
      <c r="MQ214" s="33"/>
      <c r="MR214" s="33"/>
      <c r="MS214" s="33"/>
      <c r="MT214" s="33"/>
      <c r="MU214" s="33"/>
      <c r="MV214" s="33"/>
      <c r="MW214" s="33"/>
      <c r="MX214" s="33"/>
      <c r="MY214" s="33"/>
      <c r="MZ214" s="33"/>
      <c r="NA214" s="33"/>
      <c r="NB214" s="33"/>
      <c r="NC214" s="33"/>
      <c r="ND214" s="33"/>
      <c r="NE214" s="33"/>
      <c r="NF214" s="33"/>
      <c r="NG214" s="33"/>
      <c r="NH214" s="33"/>
      <c r="NI214" s="33"/>
      <c r="NJ214" s="33"/>
      <c r="NK214" s="33"/>
      <c r="NL214" s="33"/>
      <c r="NM214" s="33"/>
      <c r="NN214" s="33"/>
      <c r="NO214" s="33"/>
      <c r="NP214" s="33"/>
      <c r="NQ214" s="33"/>
      <c r="NR214" s="33"/>
      <c r="NS214" s="33"/>
      <c r="NT214" s="33"/>
      <c r="NU214" s="33"/>
      <c r="NV214" s="33"/>
      <c r="NW214" s="33"/>
      <c r="NX214" s="33"/>
      <c r="NY214" s="33"/>
      <c r="NZ214" s="33"/>
      <c r="OA214" s="33"/>
      <c r="OB214" s="33"/>
      <c r="OC214" s="33"/>
      <c r="OD214" s="33"/>
      <c r="OE214" s="33"/>
      <c r="OF214" s="33"/>
      <c r="OG214" s="33"/>
      <c r="OH214" s="33"/>
      <c r="OI214" s="33"/>
      <c r="OJ214" s="33"/>
      <c r="OK214" s="33"/>
      <c r="OL214" s="33"/>
      <c r="OM214" s="33"/>
      <c r="ON214" s="33"/>
      <c r="OO214" s="33"/>
      <c r="OP214" s="33"/>
      <c r="OQ214" s="33"/>
      <c r="OR214" s="33"/>
      <c r="OS214" s="33"/>
      <c r="OT214" s="33"/>
      <c r="OU214" s="33"/>
      <c r="OV214" s="33"/>
      <c r="OW214" s="33"/>
      <c r="OX214" s="33"/>
      <c r="OY214" s="33"/>
      <c r="OZ214" s="33"/>
      <c r="PA214" s="33"/>
      <c r="PB214" s="33"/>
      <c r="PC214" s="33"/>
      <c r="PD214" s="33"/>
      <c r="PE214" s="33"/>
      <c r="PF214" s="33"/>
      <c r="PG214" s="33"/>
      <c r="PH214" s="33"/>
      <c r="PI214" s="33"/>
      <c r="PJ214" s="33"/>
      <c r="PK214" s="33"/>
      <c r="PL214" s="33"/>
      <c r="PM214" s="33"/>
      <c r="PN214" s="33"/>
      <c r="PO214" s="33"/>
      <c r="PP214" s="33"/>
      <c r="PQ214" s="33"/>
      <c r="PR214" s="33"/>
      <c r="PS214" s="33"/>
      <c r="PT214" s="33"/>
      <c r="PU214" s="33"/>
      <c r="PV214" s="33"/>
      <c r="PW214" s="33"/>
      <c r="PX214" s="33"/>
      <c r="PY214" s="33"/>
      <c r="PZ214" s="33"/>
      <c r="QA214" s="33"/>
      <c r="QB214" s="33"/>
      <c r="QC214" s="33"/>
      <c r="QD214" s="33"/>
      <c r="QE214" s="33"/>
      <c r="QF214" s="33"/>
      <c r="QG214" s="33"/>
      <c r="QH214" s="33"/>
      <c r="QI214" s="33"/>
      <c r="QJ214" s="33"/>
      <c r="QK214" s="33"/>
      <c r="QL214" s="33"/>
      <c r="QM214" s="33"/>
      <c r="QN214" s="33"/>
      <c r="QO214" s="33"/>
      <c r="QP214" s="33"/>
      <c r="QQ214" s="33"/>
      <c r="QR214" s="33"/>
      <c r="QS214" s="33"/>
      <c r="QT214" s="33"/>
      <c r="QU214" s="33"/>
      <c r="QV214" s="33"/>
      <c r="QW214" s="33"/>
      <c r="QX214" s="33"/>
      <c r="QY214" s="33"/>
      <c r="QZ214" s="33"/>
      <c r="RA214" s="33"/>
      <c r="RB214" s="33"/>
      <c r="RC214" s="33"/>
      <c r="RD214" s="33"/>
      <c r="RE214" s="33"/>
      <c r="RF214" s="33"/>
      <c r="RG214" s="33"/>
      <c r="RH214" s="33"/>
      <c r="RI214" s="33"/>
      <c r="RJ214" s="33"/>
      <c r="RK214" s="33"/>
      <c r="RL214" s="33"/>
      <c r="RM214" s="33"/>
      <c r="RN214" s="33"/>
      <c r="RO214" s="33"/>
      <c r="RP214" s="33"/>
      <c r="RQ214" s="33"/>
      <c r="RR214" s="33"/>
      <c r="RS214" s="33"/>
      <c r="RT214" s="33"/>
      <c r="RU214" s="33"/>
      <c r="RV214" s="33"/>
      <c r="RW214" s="33"/>
      <c r="RX214" s="33"/>
      <c r="RY214" s="33"/>
      <c r="RZ214" s="33"/>
      <c r="SA214" s="33"/>
      <c r="SB214" s="33"/>
      <c r="SC214" s="33"/>
      <c r="SD214" s="33"/>
      <c r="SE214" s="33"/>
      <c r="SF214" s="33"/>
      <c r="SG214" s="33"/>
      <c r="SH214" s="33"/>
      <c r="SI214" s="33"/>
      <c r="SJ214" s="33"/>
      <c r="SK214" s="33"/>
      <c r="SL214" s="33"/>
      <c r="SM214" s="33"/>
      <c r="SN214" s="33"/>
      <c r="SO214" s="33"/>
      <c r="SP214" s="33"/>
      <c r="SQ214" s="33"/>
      <c r="SR214" s="33"/>
      <c r="SS214" s="33"/>
      <c r="ST214" s="33"/>
      <c r="SU214" s="33"/>
      <c r="SV214" s="33"/>
      <c r="SW214" s="33"/>
      <c r="SX214" s="33"/>
      <c r="SY214" s="33"/>
      <c r="SZ214" s="33"/>
      <c r="TA214" s="33"/>
      <c r="TB214" s="33"/>
      <c r="TC214" s="33"/>
      <c r="TD214" s="33"/>
      <c r="TE214" s="33"/>
      <c r="TF214" s="33"/>
      <c r="TG214" s="33"/>
      <c r="TH214" s="33"/>
      <c r="TI214" s="33"/>
      <c r="TJ214" s="33"/>
      <c r="TK214" s="33"/>
      <c r="TL214" s="33"/>
      <c r="TM214" s="33"/>
      <c r="TN214" s="33"/>
      <c r="TO214" s="33"/>
      <c r="TP214" s="33"/>
      <c r="TQ214" s="33"/>
      <c r="TR214" s="33"/>
    </row>
    <row r="215" spans="1:538" s="24" customFormat="1" ht="93.75" customHeight="1" x14ac:dyDescent="0.25">
      <c r="A215" s="123"/>
      <c r="B215" s="124"/>
      <c r="C215" s="124"/>
      <c r="D215" s="121" t="s">
        <v>443</v>
      </c>
      <c r="E215" s="122">
        <v>0</v>
      </c>
      <c r="F215" s="122"/>
      <c r="G215" s="122"/>
      <c r="H215" s="122"/>
      <c r="I215" s="122"/>
      <c r="J215" s="122"/>
      <c r="K215" s="164"/>
      <c r="L215" s="122">
        <v>80000000</v>
      </c>
      <c r="M215" s="122"/>
      <c r="N215" s="122">
        <v>80000000</v>
      </c>
      <c r="O215" s="122"/>
      <c r="P215" s="122"/>
      <c r="Q215" s="122"/>
      <c r="R215" s="122">
        <f t="shared" si="153"/>
        <v>80000000</v>
      </c>
      <c r="S215" s="122"/>
      <c r="T215" s="122">
        <v>80000000</v>
      </c>
      <c r="U215" s="122"/>
      <c r="V215" s="122"/>
      <c r="W215" s="122"/>
      <c r="X215" s="164">
        <f t="shared" si="150"/>
        <v>100</v>
      </c>
      <c r="Y215" s="61">
        <f t="shared" si="151"/>
        <v>80000000</v>
      </c>
      <c r="Z215" s="21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  <c r="IT215" s="33"/>
      <c r="IU215" s="33"/>
      <c r="IV215" s="33"/>
      <c r="IW215" s="33"/>
      <c r="IX215" s="33"/>
      <c r="IY215" s="33"/>
      <c r="IZ215" s="33"/>
      <c r="JA215" s="33"/>
      <c r="JB215" s="33"/>
      <c r="JC215" s="33"/>
      <c r="JD215" s="33"/>
      <c r="JE215" s="33"/>
      <c r="JF215" s="33"/>
      <c r="JG215" s="33"/>
      <c r="JH215" s="33"/>
      <c r="JI215" s="33"/>
      <c r="JJ215" s="33"/>
      <c r="JK215" s="33"/>
      <c r="JL215" s="33"/>
      <c r="JM215" s="33"/>
      <c r="JN215" s="33"/>
      <c r="JO215" s="33"/>
      <c r="JP215" s="33"/>
      <c r="JQ215" s="33"/>
      <c r="JR215" s="33"/>
      <c r="JS215" s="33"/>
      <c r="JT215" s="33"/>
      <c r="JU215" s="33"/>
      <c r="JV215" s="33"/>
      <c r="JW215" s="33"/>
      <c r="JX215" s="33"/>
      <c r="JY215" s="33"/>
      <c r="JZ215" s="33"/>
      <c r="KA215" s="33"/>
      <c r="KB215" s="33"/>
      <c r="KC215" s="33"/>
      <c r="KD215" s="33"/>
      <c r="KE215" s="33"/>
      <c r="KF215" s="33"/>
      <c r="KG215" s="33"/>
      <c r="KH215" s="33"/>
      <c r="KI215" s="33"/>
      <c r="KJ215" s="33"/>
      <c r="KK215" s="33"/>
      <c r="KL215" s="33"/>
      <c r="KM215" s="33"/>
      <c r="KN215" s="33"/>
      <c r="KO215" s="33"/>
      <c r="KP215" s="33"/>
      <c r="KQ215" s="33"/>
      <c r="KR215" s="33"/>
      <c r="KS215" s="33"/>
      <c r="KT215" s="33"/>
      <c r="KU215" s="33"/>
      <c r="KV215" s="33"/>
      <c r="KW215" s="33"/>
      <c r="KX215" s="33"/>
      <c r="KY215" s="33"/>
      <c r="KZ215" s="33"/>
      <c r="LA215" s="33"/>
      <c r="LB215" s="33"/>
      <c r="LC215" s="33"/>
      <c r="LD215" s="33"/>
      <c r="LE215" s="33"/>
      <c r="LF215" s="33"/>
      <c r="LG215" s="33"/>
      <c r="LH215" s="33"/>
      <c r="LI215" s="33"/>
      <c r="LJ215" s="33"/>
      <c r="LK215" s="33"/>
      <c r="LL215" s="33"/>
      <c r="LM215" s="33"/>
      <c r="LN215" s="33"/>
      <c r="LO215" s="33"/>
      <c r="LP215" s="33"/>
      <c r="LQ215" s="33"/>
      <c r="LR215" s="33"/>
      <c r="LS215" s="33"/>
      <c r="LT215" s="33"/>
      <c r="LU215" s="33"/>
      <c r="LV215" s="33"/>
      <c r="LW215" s="33"/>
      <c r="LX215" s="33"/>
      <c r="LY215" s="33"/>
      <c r="LZ215" s="33"/>
      <c r="MA215" s="33"/>
      <c r="MB215" s="33"/>
      <c r="MC215" s="33"/>
      <c r="MD215" s="33"/>
      <c r="ME215" s="33"/>
      <c r="MF215" s="33"/>
      <c r="MG215" s="33"/>
      <c r="MH215" s="33"/>
      <c r="MI215" s="33"/>
      <c r="MJ215" s="33"/>
      <c r="MK215" s="33"/>
      <c r="ML215" s="33"/>
      <c r="MM215" s="33"/>
      <c r="MN215" s="33"/>
      <c r="MO215" s="33"/>
      <c r="MP215" s="33"/>
      <c r="MQ215" s="33"/>
      <c r="MR215" s="33"/>
      <c r="MS215" s="33"/>
      <c r="MT215" s="33"/>
      <c r="MU215" s="33"/>
      <c r="MV215" s="33"/>
      <c r="MW215" s="33"/>
      <c r="MX215" s="33"/>
      <c r="MY215" s="33"/>
      <c r="MZ215" s="33"/>
      <c r="NA215" s="33"/>
      <c r="NB215" s="33"/>
      <c r="NC215" s="33"/>
      <c r="ND215" s="33"/>
      <c r="NE215" s="33"/>
      <c r="NF215" s="33"/>
      <c r="NG215" s="33"/>
      <c r="NH215" s="33"/>
      <c r="NI215" s="33"/>
      <c r="NJ215" s="33"/>
      <c r="NK215" s="33"/>
      <c r="NL215" s="33"/>
      <c r="NM215" s="33"/>
      <c r="NN215" s="33"/>
      <c r="NO215" s="33"/>
      <c r="NP215" s="33"/>
      <c r="NQ215" s="33"/>
      <c r="NR215" s="33"/>
      <c r="NS215" s="33"/>
      <c r="NT215" s="33"/>
      <c r="NU215" s="33"/>
      <c r="NV215" s="33"/>
      <c r="NW215" s="33"/>
      <c r="NX215" s="33"/>
      <c r="NY215" s="33"/>
      <c r="NZ215" s="33"/>
      <c r="OA215" s="33"/>
      <c r="OB215" s="33"/>
      <c r="OC215" s="33"/>
      <c r="OD215" s="33"/>
      <c r="OE215" s="33"/>
      <c r="OF215" s="33"/>
      <c r="OG215" s="33"/>
      <c r="OH215" s="33"/>
      <c r="OI215" s="33"/>
      <c r="OJ215" s="33"/>
      <c r="OK215" s="33"/>
      <c r="OL215" s="33"/>
      <c r="OM215" s="33"/>
      <c r="ON215" s="33"/>
      <c r="OO215" s="33"/>
      <c r="OP215" s="33"/>
      <c r="OQ215" s="33"/>
      <c r="OR215" s="33"/>
      <c r="OS215" s="33"/>
      <c r="OT215" s="33"/>
      <c r="OU215" s="33"/>
      <c r="OV215" s="33"/>
      <c r="OW215" s="33"/>
      <c r="OX215" s="33"/>
      <c r="OY215" s="33"/>
      <c r="OZ215" s="33"/>
      <c r="PA215" s="33"/>
      <c r="PB215" s="33"/>
      <c r="PC215" s="33"/>
      <c r="PD215" s="33"/>
      <c r="PE215" s="33"/>
      <c r="PF215" s="33"/>
      <c r="PG215" s="33"/>
      <c r="PH215" s="33"/>
      <c r="PI215" s="33"/>
      <c r="PJ215" s="33"/>
      <c r="PK215" s="33"/>
      <c r="PL215" s="33"/>
      <c r="PM215" s="33"/>
      <c r="PN215" s="33"/>
      <c r="PO215" s="33"/>
      <c r="PP215" s="33"/>
      <c r="PQ215" s="33"/>
      <c r="PR215" s="33"/>
      <c r="PS215" s="33"/>
      <c r="PT215" s="33"/>
      <c r="PU215" s="33"/>
      <c r="PV215" s="33"/>
      <c r="PW215" s="33"/>
      <c r="PX215" s="33"/>
      <c r="PY215" s="33"/>
      <c r="PZ215" s="33"/>
      <c r="QA215" s="33"/>
      <c r="QB215" s="33"/>
      <c r="QC215" s="33"/>
      <c r="QD215" s="33"/>
      <c r="QE215" s="33"/>
      <c r="QF215" s="33"/>
      <c r="QG215" s="33"/>
      <c r="QH215" s="33"/>
      <c r="QI215" s="33"/>
      <c r="QJ215" s="33"/>
      <c r="QK215" s="33"/>
      <c r="QL215" s="33"/>
      <c r="QM215" s="33"/>
      <c r="QN215" s="33"/>
      <c r="QO215" s="33"/>
      <c r="QP215" s="33"/>
      <c r="QQ215" s="33"/>
      <c r="QR215" s="33"/>
      <c r="QS215" s="33"/>
      <c r="QT215" s="33"/>
      <c r="QU215" s="33"/>
      <c r="QV215" s="33"/>
      <c r="QW215" s="33"/>
      <c r="QX215" s="33"/>
      <c r="QY215" s="33"/>
      <c r="QZ215" s="33"/>
      <c r="RA215" s="33"/>
      <c r="RB215" s="33"/>
      <c r="RC215" s="33"/>
      <c r="RD215" s="33"/>
      <c r="RE215" s="33"/>
      <c r="RF215" s="33"/>
      <c r="RG215" s="33"/>
      <c r="RH215" s="33"/>
      <c r="RI215" s="33"/>
      <c r="RJ215" s="33"/>
      <c r="RK215" s="33"/>
      <c r="RL215" s="33"/>
      <c r="RM215" s="33"/>
      <c r="RN215" s="33"/>
      <c r="RO215" s="33"/>
      <c r="RP215" s="33"/>
      <c r="RQ215" s="33"/>
      <c r="RR215" s="33"/>
      <c r="RS215" s="33"/>
      <c r="RT215" s="33"/>
      <c r="RU215" s="33"/>
      <c r="RV215" s="33"/>
      <c r="RW215" s="33"/>
      <c r="RX215" s="33"/>
      <c r="RY215" s="33"/>
      <c r="RZ215" s="33"/>
      <c r="SA215" s="33"/>
      <c r="SB215" s="33"/>
      <c r="SC215" s="33"/>
      <c r="SD215" s="33"/>
      <c r="SE215" s="33"/>
      <c r="SF215" s="33"/>
      <c r="SG215" s="33"/>
      <c r="SH215" s="33"/>
      <c r="SI215" s="33"/>
      <c r="SJ215" s="33"/>
      <c r="SK215" s="33"/>
      <c r="SL215" s="33"/>
      <c r="SM215" s="33"/>
      <c r="SN215" s="33"/>
      <c r="SO215" s="33"/>
      <c r="SP215" s="33"/>
      <c r="SQ215" s="33"/>
      <c r="SR215" s="33"/>
      <c r="SS215" s="33"/>
      <c r="ST215" s="33"/>
      <c r="SU215" s="33"/>
      <c r="SV215" s="33"/>
      <c r="SW215" s="33"/>
      <c r="SX215" s="33"/>
      <c r="SY215" s="33"/>
      <c r="SZ215" s="33"/>
      <c r="TA215" s="33"/>
      <c r="TB215" s="33"/>
      <c r="TC215" s="33"/>
      <c r="TD215" s="33"/>
      <c r="TE215" s="33"/>
      <c r="TF215" s="33"/>
      <c r="TG215" s="33"/>
      <c r="TH215" s="33"/>
      <c r="TI215" s="33"/>
      <c r="TJ215" s="33"/>
      <c r="TK215" s="33"/>
      <c r="TL215" s="33"/>
      <c r="TM215" s="33"/>
      <c r="TN215" s="33"/>
      <c r="TO215" s="33"/>
      <c r="TP215" s="33"/>
      <c r="TQ215" s="33"/>
      <c r="TR215" s="33"/>
    </row>
    <row r="216" spans="1:538" s="24" customFormat="1" ht="33" customHeight="1" x14ac:dyDescent="0.25">
      <c r="A216" s="40" t="s">
        <v>503</v>
      </c>
      <c r="B216" s="41">
        <v>7530</v>
      </c>
      <c r="C216" s="40" t="s">
        <v>257</v>
      </c>
      <c r="D216" s="114" t="s">
        <v>255</v>
      </c>
      <c r="E216" s="62">
        <v>49600</v>
      </c>
      <c r="F216" s="122"/>
      <c r="G216" s="122"/>
      <c r="H216" s="122">
        <v>49600</v>
      </c>
      <c r="I216" s="122"/>
      <c r="J216" s="122"/>
      <c r="K216" s="163">
        <f t="shared" si="152"/>
        <v>100</v>
      </c>
      <c r="L216" s="62">
        <v>0</v>
      </c>
      <c r="M216" s="62">
        <v>0</v>
      </c>
      <c r="N216" s="62"/>
      <c r="O216" s="62"/>
      <c r="P216" s="62"/>
      <c r="Q216" s="62">
        <v>0</v>
      </c>
      <c r="R216" s="62">
        <f t="shared" si="153"/>
        <v>0</v>
      </c>
      <c r="S216" s="62"/>
      <c r="T216" s="62"/>
      <c r="U216" s="62"/>
      <c r="V216" s="62"/>
      <c r="W216" s="62"/>
      <c r="X216" s="163"/>
      <c r="Y216" s="59">
        <f t="shared" si="151"/>
        <v>49600</v>
      </c>
      <c r="Z216" s="21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33"/>
      <c r="IA216" s="33"/>
      <c r="IB216" s="33"/>
      <c r="IC216" s="33"/>
      <c r="ID216" s="33"/>
      <c r="IE216" s="33"/>
      <c r="IF216" s="33"/>
      <c r="IG216" s="33"/>
      <c r="IH216" s="33"/>
      <c r="II216" s="33"/>
      <c r="IJ216" s="33"/>
      <c r="IK216" s="33"/>
      <c r="IL216" s="33"/>
      <c r="IM216" s="33"/>
      <c r="IN216" s="33"/>
      <c r="IO216" s="33"/>
      <c r="IP216" s="33"/>
      <c r="IQ216" s="33"/>
      <c r="IR216" s="33"/>
      <c r="IS216" s="33"/>
      <c r="IT216" s="33"/>
      <c r="IU216" s="33"/>
      <c r="IV216" s="33"/>
      <c r="IW216" s="33"/>
      <c r="IX216" s="33"/>
      <c r="IY216" s="33"/>
      <c r="IZ216" s="33"/>
      <c r="JA216" s="33"/>
      <c r="JB216" s="33"/>
      <c r="JC216" s="33"/>
      <c r="JD216" s="33"/>
      <c r="JE216" s="33"/>
      <c r="JF216" s="33"/>
      <c r="JG216" s="33"/>
      <c r="JH216" s="33"/>
      <c r="JI216" s="33"/>
      <c r="JJ216" s="33"/>
      <c r="JK216" s="33"/>
      <c r="JL216" s="33"/>
      <c r="JM216" s="33"/>
      <c r="JN216" s="33"/>
      <c r="JO216" s="33"/>
      <c r="JP216" s="33"/>
      <c r="JQ216" s="33"/>
      <c r="JR216" s="33"/>
      <c r="JS216" s="33"/>
      <c r="JT216" s="33"/>
      <c r="JU216" s="33"/>
      <c r="JV216" s="33"/>
      <c r="JW216" s="33"/>
      <c r="JX216" s="33"/>
      <c r="JY216" s="33"/>
      <c r="JZ216" s="33"/>
      <c r="KA216" s="33"/>
      <c r="KB216" s="33"/>
      <c r="KC216" s="33"/>
      <c r="KD216" s="33"/>
      <c r="KE216" s="33"/>
      <c r="KF216" s="33"/>
      <c r="KG216" s="33"/>
      <c r="KH216" s="33"/>
      <c r="KI216" s="33"/>
      <c r="KJ216" s="33"/>
      <c r="KK216" s="33"/>
      <c r="KL216" s="33"/>
      <c r="KM216" s="33"/>
      <c r="KN216" s="33"/>
      <c r="KO216" s="33"/>
      <c r="KP216" s="33"/>
      <c r="KQ216" s="33"/>
      <c r="KR216" s="33"/>
      <c r="KS216" s="33"/>
      <c r="KT216" s="33"/>
      <c r="KU216" s="33"/>
      <c r="KV216" s="33"/>
      <c r="KW216" s="33"/>
      <c r="KX216" s="33"/>
      <c r="KY216" s="33"/>
      <c r="KZ216" s="33"/>
      <c r="LA216" s="33"/>
      <c r="LB216" s="33"/>
      <c r="LC216" s="33"/>
      <c r="LD216" s="33"/>
      <c r="LE216" s="33"/>
      <c r="LF216" s="33"/>
      <c r="LG216" s="33"/>
      <c r="LH216" s="33"/>
      <c r="LI216" s="33"/>
      <c r="LJ216" s="33"/>
      <c r="LK216" s="33"/>
      <c r="LL216" s="33"/>
      <c r="LM216" s="33"/>
      <c r="LN216" s="33"/>
      <c r="LO216" s="33"/>
      <c r="LP216" s="33"/>
      <c r="LQ216" s="33"/>
      <c r="LR216" s="33"/>
      <c r="LS216" s="33"/>
      <c r="LT216" s="33"/>
      <c r="LU216" s="33"/>
      <c r="LV216" s="33"/>
      <c r="LW216" s="33"/>
      <c r="LX216" s="33"/>
      <c r="LY216" s="33"/>
      <c r="LZ216" s="33"/>
      <c r="MA216" s="33"/>
      <c r="MB216" s="33"/>
      <c r="MC216" s="33"/>
      <c r="MD216" s="33"/>
      <c r="ME216" s="33"/>
      <c r="MF216" s="33"/>
      <c r="MG216" s="33"/>
      <c r="MH216" s="33"/>
      <c r="MI216" s="33"/>
      <c r="MJ216" s="33"/>
      <c r="MK216" s="33"/>
      <c r="ML216" s="33"/>
      <c r="MM216" s="33"/>
      <c r="MN216" s="33"/>
      <c r="MO216" s="33"/>
      <c r="MP216" s="33"/>
      <c r="MQ216" s="33"/>
      <c r="MR216" s="33"/>
      <c r="MS216" s="33"/>
      <c r="MT216" s="33"/>
      <c r="MU216" s="33"/>
      <c r="MV216" s="33"/>
      <c r="MW216" s="33"/>
      <c r="MX216" s="33"/>
      <c r="MY216" s="33"/>
      <c r="MZ216" s="33"/>
      <c r="NA216" s="33"/>
      <c r="NB216" s="33"/>
      <c r="NC216" s="33"/>
      <c r="ND216" s="33"/>
      <c r="NE216" s="33"/>
      <c r="NF216" s="33"/>
      <c r="NG216" s="33"/>
      <c r="NH216" s="33"/>
      <c r="NI216" s="33"/>
      <c r="NJ216" s="33"/>
      <c r="NK216" s="33"/>
      <c r="NL216" s="33"/>
      <c r="NM216" s="33"/>
      <c r="NN216" s="33"/>
      <c r="NO216" s="33"/>
      <c r="NP216" s="33"/>
      <c r="NQ216" s="33"/>
      <c r="NR216" s="33"/>
      <c r="NS216" s="33"/>
      <c r="NT216" s="33"/>
      <c r="NU216" s="33"/>
      <c r="NV216" s="33"/>
      <c r="NW216" s="33"/>
      <c r="NX216" s="33"/>
      <c r="NY216" s="33"/>
      <c r="NZ216" s="33"/>
      <c r="OA216" s="33"/>
      <c r="OB216" s="33"/>
      <c r="OC216" s="33"/>
      <c r="OD216" s="33"/>
      <c r="OE216" s="33"/>
      <c r="OF216" s="33"/>
      <c r="OG216" s="33"/>
      <c r="OH216" s="33"/>
      <c r="OI216" s="33"/>
      <c r="OJ216" s="33"/>
      <c r="OK216" s="33"/>
      <c r="OL216" s="33"/>
      <c r="OM216" s="33"/>
      <c r="ON216" s="33"/>
      <c r="OO216" s="33"/>
      <c r="OP216" s="33"/>
      <c r="OQ216" s="33"/>
      <c r="OR216" s="33"/>
      <c r="OS216" s="33"/>
      <c r="OT216" s="33"/>
      <c r="OU216" s="33"/>
      <c r="OV216" s="33"/>
      <c r="OW216" s="33"/>
      <c r="OX216" s="33"/>
      <c r="OY216" s="33"/>
      <c r="OZ216" s="33"/>
      <c r="PA216" s="33"/>
      <c r="PB216" s="33"/>
      <c r="PC216" s="33"/>
      <c r="PD216" s="33"/>
      <c r="PE216" s="33"/>
      <c r="PF216" s="33"/>
      <c r="PG216" s="33"/>
      <c r="PH216" s="33"/>
      <c r="PI216" s="33"/>
      <c r="PJ216" s="33"/>
      <c r="PK216" s="33"/>
      <c r="PL216" s="33"/>
      <c r="PM216" s="33"/>
      <c r="PN216" s="33"/>
      <c r="PO216" s="33"/>
      <c r="PP216" s="33"/>
      <c r="PQ216" s="33"/>
      <c r="PR216" s="33"/>
      <c r="PS216" s="33"/>
      <c r="PT216" s="33"/>
      <c r="PU216" s="33"/>
      <c r="PV216" s="33"/>
      <c r="PW216" s="33"/>
      <c r="PX216" s="33"/>
      <c r="PY216" s="33"/>
      <c r="PZ216" s="33"/>
      <c r="QA216" s="33"/>
      <c r="QB216" s="33"/>
      <c r="QC216" s="33"/>
      <c r="QD216" s="33"/>
      <c r="QE216" s="33"/>
      <c r="QF216" s="33"/>
      <c r="QG216" s="33"/>
      <c r="QH216" s="33"/>
      <c r="QI216" s="33"/>
      <c r="QJ216" s="33"/>
      <c r="QK216" s="33"/>
      <c r="QL216" s="33"/>
      <c r="QM216" s="33"/>
      <c r="QN216" s="33"/>
      <c r="QO216" s="33"/>
      <c r="QP216" s="33"/>
      <c r="QQ216" s="33"/>
      <c r="QR216" s="33"/>
      <c r="QS216" s="33"/>
      <c r="QT216" s="33"/>
      <c r="QU216" s="33"/>
      <c r="QV216" s="33"/>
      <c r="QW216" s="33"/>
      <c r="QX216" s="33"/>
      <c r="QY216" s="33"/>
      <c r="QZ216" s="33"/>
      <c r="RA216" s="33"/>
      <c r="RB216" s="33"/>
      <c r="RC216" s="33"/>
      <c r="RD216" s="33"/>
      <c r="RE216" s="33"/>
      <c r="RF216" s="33"/>
      <c r="RG216" s="33"/>
      <c r="RH216" s="33"/>
      <c r="RI216" s="33"/>
      <c r="RJ216" s="33"/>
      <c r="RK216" s="33"/>
      <c r="RL216" s="33"/>
      <c r="RM216" s="33"/>
      <c r="RN216" s="33"/>
      <c r="RO216" s="33"/>
      <c r="RP216" s="33"/>
      <c r="RQ216" s="33"/>
      <c r="RR216" s="33"/>
      <c r="RS216" s="33"/>
      <c r="RT216" s="33"/>
      <c r="RU216" s="33"/>
      <c r="RV216" s="33"/>
      <c r="RW216" s="33"/>
      <c r="RX216" s="33"/>
      <c r="RY216" s="33"/>
      <c r="RZ216" s="33"/>
      <c r="SA216" s="33"/>
      <c r="SB216" s="33"/>
      <c r="SC216" s="33"/>
      <c r="SD216" s="33"/>
      <c r="SE216" s="33"/>
      <c r="SF216" s="33"/>
      <c r="SG216" s="33"/>
      <c r="SH216" s="33"/>
      <c r="SI216" s="33"/>
      <c r="SJ216" s="33"/>
      <c r="SK216" s="33"/>
      <c r="SL216" s="33"/>
      <c r="SM216" s="33"/>
      <c r="SN216" s="33"/>
      <c r="SO216" s="33"/>
      <c r="SP216" s="33"/>
      <c r="SQ216" s="33"/>
      <c r="SR216" s="33"/>
      <c r="SS216" s="33"/>
      <c r="ST216" s="33"/>
      <c r="SU216" s="33"/>
      <c r="SV216" s="33"/>
      <c r="SW216" s="33"/>
      <c r="SX216" s="33"/>
      <c r="SY216" s="33"/>
      <c r="SZ216" s="33"/>
      <c r="TA216" s="33"/>
      <c r="TB216" s="33"/>
      <c r="TC216" s="33"/>
      <c r="TD216" s="33"/>
      <c r="TE216" s="33"/>
      <c r="TF216" s="33"/>
      <c r="TG216" s="33"/>
      <c r="TH216" s="33"/>
      <c r="TI216" s="33"/>
      <c r="TJ216" s="33"/>
      <c r="TK216" s="33"/>
      <c r="TL216" s="33"/>
      <c r="TM216" s="33"/>
      <c r="TN216" s="33"/>
      <c r="TO216" s="33"/>
      <c r="TP216" s="33"/>
      <c r="TQ216" s="33"/>
      <c r="TR216" s="33"/>
    </row>
    <row r="217" spans="1:538" s="20" customFormat="1" ht="20.25" customHeight="1" x14ac:dyDescent="0.25">
      <c r="A217" s="40" t="s">
        <v>219</v>
      </c>
      <c r="B217" s="41" t="str">
        <f>'дод 3'!A174</f>
        <v>7640</v>
      </c>
      <c r="C217" s="41" t="str">
        <f>'дод 3'!B174</f>
        <v>0470</v>
      </c>
      <c r="D217" s="21" t="s">
        <v>494</v>
      </c>
      <c r="E217" s="62">
        <v>2200000</v>
      </c>
      <c r="F217" s="62"/>
      <c r="G217" s="62"/>
      <c r="H217" s="62">
        <v>2090550.53</v>
      </c>
      <c r="I217" s="62"/>
      <c r="J217" s="62"/>
      <c r="K217" s="163">
        <f t="shared" si="152"/>
        <v>95.025024090909099</v>
      </c>
      <c r="L217" s="62">
        <v>0</v>
      </c>
      <c r="M217" s="62"/>
      <c r="N217" s="62"/>
      <c r="O217" s="62"/>
      <c r="P217" s="62"/>
      <c r="Q217" s="62"/>
      <c r="R217" s="62">
        <f t="shared" si="153"/>
        <v>0</v>
      </c>
      <c r="S217" s="62"/>
      <c r="T217" s="62"/>
      <c r="U217" s="62"/>
      <c r="V217" s="62"/>
      <c r="W217" s="62"/>
      <c r="X217" s="163"/>
      <c r="Y217" s="59">
        <f t="shared" si="151"/>
        <v>2090550.53</v>
      </c>
      <c r="Z217" s="21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  <c r="TF217" s="23"/>
      <c r="TG217" s="23"/>
      <c r="TH217" s="23"/>
      <c r="TI217" s="23"/>
      <c r="TJ217" s="23"/>
      <c r="TK217" s="23"/>
      <c r="TL217" s="23"/>
      <c r="TM217" s="23"/>
      <c r="TN217" s="23"/>
      <c r="TO217" s="23"/>
      <c r="TP217" s="23"/>
      <c r="TQ217" s="23"/>
      <c r="TR217" s="23"/>
    </row>
    <row r="218" spans="1:538" s="20" customFormat="1" ht="23.25" customHeight="1" x14ac:dyDescent="0.25">
      <c r="A218" s="40" t="s">
        <v>362</v>
      </c>
      <c r="B218" s="41" t="str">
        <f>'дод 3'!A178</f>
        <v>7670</v>
      </c>
      <c r="C218" s="41" t="str">
        <f>'дод 3'!B178</f>
        <v>0490</v>
      </c>
      <c r="D218" s="21" t="str">
        <f>'дод 3'!C178</f>
        <v>Внески до статутного капіталу суб’єктів господарювання</v>
      </c>
      <c r="E218" s="62">
        <v>0</v>
      </c>
      <c r="F218" s="62"/>
      <c r="G218" s="62"/>
      <c r="H218" s="62"/>
      <c r="I218" s="62"/>
      <c r="J218" s="62"/>
      <c r="K218" s="163"/>
      <c r="L218" s="62">
        <v>7042330</v>
      </c>
      <c r="M218" s="62">
        <v>7042330</v>
      </c>
      <c r="N218" s="62"/>
      <c r="O218" s="62"/>
      <c r="P218" s="62"/>
      <c r="Q218" s="62">
        <v>7042330</v>
      </c>
      <c r="R218" s="62">
        <f t="shared" si="153"/>
        <v>6982400.2599999998</v>
      </c>
      <c r="S218" s="62">
        <v>6982400.2599999998</v>
      </c>
      <c r="T218" s="62"/>
      <c r="U218" s="62"/>
      <c r="V218" s="62"/>
      <c r="W218" s="62">
        <v>6982400.2599999998</v>
      </c>
      <c r="X218" s="163">
        <f t="shared" si="150"/>
        <v>99.149006933784705</v>
      </c>
      <c r="Y218" s="59">
        <f t="shared" si="151"/>
        <v>6982400.2599999998</v>
      </c>
      <c r="Z218" s="21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  <c r="SQ218" s="23"/>
      <c r="SR218" s="23"/>
      <c r="SS218" s="23"/>
      <c r="ST218" s="23"/>
      <c r="SU218" s="23"/>
      <c r="SV218" s="23"/>
      <c r="SW218" s="23"/>
      <c r="SX218" s="23"/>
      <c r="SY218" s="23"/>
      <c r="SZ218" s="23"/>
      <c r="TA218" s="23"/>
      <c r="TB218" s="23"/>
      <c r="TC218" s="23"/>
      <c r="TD218" s="23"/>
      <c r="TE218" s="23"/>
      <c r="TF218" s="23"/>
      <c r="TG218" s="23"/>
      <c r="TH218" s="23"/>
      <c r="TI218" s="23"/>
      <c r="TJ218" s="23"/>
      <c r="TK218" s="23"/>
      <c r="TL218" s="23"/>
      <c r="TM218" s="23"/>
      <c r="TN218" s="23"/>
      <c r="TO218" s="23"/>
      <c r="TP218" s="23"/>
      <c r="TQ218" s="23"/>
      <c r="TR218" s="23"/>
    </row>
    <row r="219" spans="1:538" s="20" customFormat="1" ht="96" customHeight="1" x14ac:dyDescent="0.25">
      <c r="A219" s="49" t="s">
        <v>327</v>
      </c>
      <c r="B219" s="42">
        <v>7691</v>
      </c>
      <c r="C219" s="42" t="s">
        <v>89</v>
      </c>
      <c r="D219" s="19" t="str">
        <f>'дод 3'!C180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19" s="62">
        <v>0</v>
      </c>
      <c r="F219" s="62"/>
      <c r="G219" s="62"/>
      <c r="H219" s="62"/>
      <c r="I219" s="62"/>
      <c r="J219" s="62"/>
      <c r="K219" s="163"/>
      <c r="L219" s="62">
        <v>1037190.27</v>
      </c>
      <c r="M219" s="62"/>
      <c r="N219" s="62">
        <v>156890.27000000002</v>
      </c>
      <c r="O219" s="62"/>
      <c r="P219" s="62"/>
      <c r="Q219" s="62">
        <v>880300</v>
      </c>
      <c r="R219" s="62">
        <f t="shared" si="153"/>
        <v>814685.68</v>
      </c>
      <c r="S219" s="62"/>
      <c r="T219" s="62"/>
      <c r="U219" s="62"/>
      <c r="V219" s="62"/>
      <c r="W219" s="62">
        <v>814685.68</v>
      </c>
      <c r="X219" s="163">
        <f t="shared" si="150"/>
        <v>78.547370098255939</v>
      </c>
      <c r="Y219" s="59">
        <f t="shared" si="151"/>
        <v>814685.68</v>
      </c>
      <c r="Z219" s="21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  <c r="PA219" s="23"/>
      <c r="PB219" s="23"/>
      <c r="PC219" s="23"/>
      <c r="PD219" s="23"/>
      <c r="PE219" s="23"/>
      <c r="PF219" s="23"/>
      <c r="PG219" s="23"/>
      <c r="PH219" s="23"/>
      <c r="PI219" s="23"/>
      <c r="PJ219" s="23"/>
      <c r="PK219" s="23"/>
      <c r="PL219" s="23"/>
      <c r="PM219" s="23"/>
      <c r="PN219" s="23"/>
      <c r="PO219" s="23"/>
      <c r="PP219" s="23"/>
      <c r="PQ219" s="23"/>
      <c r="PR219" s="23"/>
      <c r="PS219" s="23"/>
      <c r="PT219" s="23"/>
      <c r="PU219" s="23"/>
      <c r="PV219" s="23"/>
      <c r="PW219" s="23"/>
      <c r="PX219" s="23"/>
      <c r="PY219" s="23"/>
      <c r="PZ219" s="23"/>
      <c r="QA219" s="23"/>
      <c r="QB219" s="23"/>
      <c r="QC219" s="23"/>
      <c r="QD219" s="23"/>
      <c r="QE219" s="23"/>
      <c r="QF219" s="23"/>
      <c r="QG219" s="23"/>
      <c r="QH219" s="23"/>
      <c r="QI219" s="23"/>
      <c r="QJ219" s="23"/>
      <c r="QK219" s="23"/>
      <c r="QL219" s="23"/>
      <c r="QM219" s="23"/>
      <c r="QN219" s="23"/>
      <c r="QO219" s="23"/>
      <c r="QP219" s="23"/>
      <c r="QQ219" s="23"/>
      <c r="QR219" s="23"/>
      <c r="QS219" s="23"/>
      <c r="QT219" s="23"/>
      <c r="QU219" s="23"/>
      <c r="QV219" s="23"/>
      <c r="QW219" s="23"/>
      <c r="QX219" s="23"/>
      <c r="QY219" s="23"/>
      <c r="QZ219" s="23"/>
      <c r="RA219" s="23"/>
      <c r="RB219" s="23"/>
      <c r="RC219" s="23"/>
      <c r="RD219" s="23"/>
      <c r="RE219" s="23"/>
      <c r="RF219" s="23"/>
      <c r="RG219" s="23"/>
      <c r="RH219" s="23"/>
      <c r="RI219" s="23"/>
      <c r="RJ219" s="23"/>
      <c r="RK219" s="23"/>
      <c r="RL219" s="23"/>
      <c r="RM219" s="23"/>
      <c r="RN219" s="23"/>
      <c r="RO219" s="23"/>
      <c r="RP219" s="23"/>
      <c r="RQ219" s="23"/>
      <c r="RR219" s="23"/>
      <c r="RS219" s="23"/>
      <c r="RT219" s="23"/>
      <c r="RU219" s="23"/>
      <c r="RV219" s="23"/>
      <c r="RW219" s="23"/>
      <c r="RX219" s="23"/>
      <c r="RY219" s="23"/>
      <c r="RZ219" s="23"/>
      <c r="SA219" s="23"/>
      <c r="SB219" s="23"/>
      <c r="SC219" s="23"/>
      <c r="SD219" s="23"/>
      <c r="SE219" s="23"/>
      <c r="SF219" s="23"/>
      <c r="SG219" s="23"/>
      <c r="SH219" s="23"/>
      <c r="SI219" s="23"/>
      <c r="SJ219" s="23"/>
      <c r="SK219" s="23"/>
      <c r="SL219" s="23"/>
      <c r="SM219" s="23"/>
      <c r="SN219" s="23"/>
      <c r="SO219" s="23"/>
      <c r="SP219" s="23"/>
      <c r="SQ219" s="23"/>
      <c r="SR219" s="23"/>
      <c r="SS219" s="23"/>
      <c r="ST219" s="23"/>
      <c r="SU219" s="23"/>
      <c r="SV219" s="23"/>
      <c r="SW219" s="23"/>
      <c r="SX219" s="23"/>
      <c r="SY219" s="23"/>
      <c r="SZ219" s="23"/>
      <c r="TA219" s="23"/>
      <c r="TB219" s="23"/>
      <c r="TC219" s="23"/>
      <c r="TD219" s="23"/>
      <c r="TE219" s="23"/>
      <c r="TF219" s="23"/>
      <c r="TG219" s="23"/>
      <c r="TH219" s="23"/>
      <c r="TI219" s="23"/>
      <c r="TJ219" s="23"/>
      <c r="TK219" s="23"/>
      <c r="TL219" s="23"/>
      <c r="TM219" s="23"/>
      <c r="TN219" s="23"/>
      <c r="TO219" s="23"/>
      <c r="TP219" s="23"/>
      <c r="TQ219" s="23"/>
      <c r="TR219" s="23"/>
    </row>
    <row r="220" spans="1:538" s="20" customFormat="1" ht="31.5" customHeight="1" x14ac:dyDescent="0.25">
      <c r="A220" s="49" t="s">
        <v>423</v>
      </c>
      <c r="B220" s="42" t="str">
        <f>'дод 3'!A188</f>
        <v>8110</v>
      </c>
      <c r="C220" s="42" t="str">
        <f>'дод 3'!B188</f>
        <v>0320</v>
      </c>
      <c r="D220" s="109" t="str">
        <f>'дод 3'!C188</f>
        <v>Заходи із запобігання та ліквідації надзвичайних ситуацій та наслідків стихійного лиха</v>
      </c>
      <c r="E220" s="62">
        <v>2088318</v>
      </c>
      <c r="F220" s="62"/>
      <c r="G220" s="62">
        <v>48000</v>
      </c>
      <c r="H220" s="62">
        <v>1026280.05</v>
      </c>
      <c r="I220" s="62"/>
      <c r="J220" s="62">
        <v>22514.3</v>
      </c>
      <c r="K220" s="163">
        <f t="shared" si="152"/>
        <v>49.143858837590834</v>
      </c>
      <c r="L220" s="62">
        <v>0</v>
      </c>
      <c r="M220" s="62"/>
      <c r="N220" s="62"/>
      <c r="O220" s="62"/>
      <c r="P220" s="62"/>
      <c r="Q220" s="62"/>
      <c r="R220" s="62">
        <f t="shared" si="153"/>
        <v>0</v>
      </c>
      <c r="S220" s="62"/>
      <c r="T220" s="62"/>
      <c r="U220" s="62"/>
      <c r="V220" s="62"/>
      <c r="W220" s="62"/>
      <c r="X220" s="163"/>
      <c r="Y220" s="59">
        <f t="shared" si="151"/>
        <v>1026280.05</v>
      </c>
      <c r="Z220" s="21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  <c r="IW220" s="23"/>
      <c r="IX220" s="23"/>
      <c r="IY220" s="23"/>
      <c r="IZ220" s="23"/>
      <c r="JA220" s="23"/>
      <c r="JB220" s="23"/>
      <c r="JC220" s="23"/>
      <c r="JD220" s="23"/>
      <c r="JE220" s="23"/>
      <c r="JF220" s="23"/>
      <c r="JG220" s="23"/>
      <c r="JH220" s="23"/>
      <c r="JI220" s="23"/>
      <c r="JJ220" s="23"/>
      <c r="JK220" s="23"/>
      <c r="JL220" s="23"/>
      <c r="JM220" s="23"/>
      <c r="JN220" s="23"/>
      <c r="JO220" s="23"/>
      <c r="JP220" s="23"/>
      <c r="JQ220" s="23"/>
      <c r="JR220" s="23"/>
      <c r="JS220" s="23"/>
      <c r="JT220" s="23"/>
      <c r="JU220" s="23"/>
      <c r="JV220" s="23"/>
      <c r="JW220" s="23"/>
      <c r="JX220" s="23"/>
      <c r="JY220" s="23"/>
      <c r="JZ220" s="23"/>
      <c r="KA220" s="23"/>
      <c r="KB220" s="23"/>
      <c r="KC220" s="23"/>
      <c r="KD220" s="23"/>
      <c r="KE220" s="23"/>
      <c r="KF220" s="23"/>
      <c r="KG220" s="23"/>
      <c r="KH220" s="23"/>
      <c r="KI220" s="23"/>
      <c r="KJ220" s="23"/>
      <c r="KK220" s="23"/>
      <c r="KL220" s="23"/>
      <c r="KM220" s="23"/>
      <c r="KN220" s="23"/>
      <c r="KO220" s="23"/>
      <c r="KP220" s="23"/>
      <c r="KQ220" s="23"/>
      <c r="KR220" s="23"/>
      <c r="KS220" s="23"/>
      <c r="KT220" s="23"/>
      <c r="KU220" s="23"/>
      <c r="KV220" s="23"/>
      <c r="KW220" s="23"/>
      <c r="KX220" s="23"/>
      <c r="KY220" s="23"/>
      <c r="KZ220" s="23"/>
      <c r="LA220" s="23"/>
      <c r="LB220" s="23"/>
      <c r="LC220" s="23"/>
      <c r="LD220" s="23"/>
      <c r="LE220" s="23"/>
      <c r="LF220" s="23"/>
      <c r="LG220" s="23"/>
      <c r="LH220" s="23"/>
      <c r="LI220" s="23"/>
      <c r="LJ220" s="23"/>
      <c r="LK220" s="23"/>
      <c r="LL220" s="23"/>
      <c r="LM220" s="23"/>
      <c r="LN220" s="23"/>
      <c r="LO220" s="23"/>
      <c r="LP220" s="23"/>
      <c r="LQ220" s="23"/>
      <c r="LR220" s="23"/>
      <c r="LS220" s="23"/>
      <c r="LT220" s="23"/>
      <c r="LU220" s="23"/>
      <c r="LV220" s="23"/>
      <c r="LW220" s="23"/>
      <c r="LX220" s="23"/>
      <c r="LY220" s="23"/>
      <c r="LZ220" s="23"/>
      <c r="MA220" s="23"/>
      <c r="MB220" s="23"/>
      <c r="MC220" s="23"/>
      <c r="MD220" s="23"/>
      <c r="ME220" s="23"/>
      <c r="MF220" s="23"/>
      <c r="MG220" s="23"/>
      <c r="MH220" s="23"/>
      <c r="MI220" s="23"/>
      <c r="MJ220" s="23"/>
      <c r="MK220" s="23"/>
      <c r="ML220" s="23"/>
      <c r="MM220" s="23"/>
      <c r="MN220" s="23"/>
      <c r="MO220" s="23"/>
      <c r="MP220" s="23"/>
      <c r="MQ220" s="23"/>
      <c r="MR220" s="23"/>
      <c r="MS220" s="23"/>
      <c r="MT220" s="23"/>
      <c r="MU220" s="23"/>
      <c r="MV220" s="23"/>
      <c r="MW220" s="23"/>
      <c r="MX220" s="23"/>
      <c r="MY220" s="23"/>
      <c r="MZ220" s="23"/>
      <c r="NA220" s="23"/>
      <c r="NB220" s="23"/>
      <c r="NC220" s="23"/>
      <c r="ND220" s="23"/>
      <c r="NE220" s="23"/>
      <c r="NF220" s="23"/>
      <c r="NG220" s="23"/>
      <c r="NH220" s="23"/>
      <c r="NI220" s="23"/>
      <c r="NJ220" s="23"/>
      <c r="NK220" s="23"/>
      <c r="NL220" s="23"/>
      <c r="NM220" s="23"/>
      <c r="NN220" s="23"/>
      <c r="NO220" s="23"/>
      <c r="NP220" s="23"/>
      <c r="NQ220" s="23"/>
      <c r="NR220" s="23"/>
      <c r="NS220" s="23"/>
      <c r="NT220" s="23"/>
      <c r="NU220" s="23"/>
      <c r="NV220" s="23"/>
      <c r="NW220" s="23"/>
      <c r="NX220" s="23"/>
      <c r="NY220" s="23"/>
      <c r="NZ220" s="23"/>
      <c r="OA220" s="23"/>
      <c r="OB220" s="23"/>
      <c r="OC220" s="23"/>
      <c r="OD220" s="23"/>
      <c r="OE220" s="23"/>
      <c r="OF220" s="23"/>
      <c r="OG220" s="23"/>
      <c r="OH220" s="23"/>
      <c r="OI220" s="23"/>
      <c r="OJ220" s="23"/>
      <c r="OK220" s="23"/>
      <c r="OL220" s="23"/>
      <c r="OM220" s="23"/>
      <c r="ON220" s="23"/>
      <c r="OO220" s="23"/>
      <c r="OP220" s="23"/>
      <c r="OQ220" s="23"/>
      <c r="OR220" s="23"/>
      <c r="OS220" s="23"/>
      <c r="OT220" s="23"/>
      <c r="OU220" s="23"/>
      <c r="OV220" s="23"/>
      <c r="OW220" s="23"/>
      <c r="OX220" s="23"/>
      <c r="OY220" s="23"/>
      <c r="OZ220" s="23"/>
      <c r="PA220" s="23"/>
      <c r="PB220" s="23"/>
      <c r="PC220" s="23"/>
      <c r="PD220" s="23"/>
      <c r="PE220" s="23"/>
      <c r="PF220" s="23"/>
      <c r="PG220" s="23"/>
      <c r="PH220" s="23"/>
      <c r="PI220" s="23"/>
      <c r="PJ220" s="23"/>
      <c r="PK220" s="23"/>
      <c r="PL220" s="23"/>
      <c r="PM220" s="23"/>
      <c r="PN220" s="23"/>
      <c r="PO220" s="23"/>
      <c r="PP220" s="23"/>
      <c r="PQ220" s="23"/>
      <c r="PR220" s="23"/>
      <c r="PS220" s="23"/>
      <c r="PT220" s="23"/>
      <c r="PU220" s="23"/>
      <c r="PV220" s="23"/>
      <c r="PW220" s="23"/>
      <c r="PX220" s="23"/>
      <c r="PY220" s="23"/>
      <c r="PZ220" s="23"/>
      <c r="QA220" s="23"/>
      <c r="QB220" s="23"/>
      <c r="QC220" s="23"/>
      <c r="QD220" s="23"/>
      <c r="QE220" s="23"/>
      <c r="QF220" s="23"/>
      <c r="QG220" s="23"/>
      <c r="QH220" s="23"/>
      <c r="QI220" s="23"/>
      <c r="QJ220" s="23"/>
      <c r="QK220" s="23"/>
      <c r="QL220" s="23"/>
      <c r="QM220" s="23"/>
      <c r="QN220" s="23"/>
      <c r="QO220" s="23"/>
      <c r="QP220" s="23"/>
      <c r="QQ220" s="23"/>
      <c r="QR220" s="23"/>
      <c r="QS220" s="23"/>
      <c r="QT220" s="23"/>
      <c r="QU220" s="23"/>
      <c r="QV220" s="23"/>
      <c r="QW220" s="23"/>
      <c r="QX220" s="23"/>
      <c r="QY220" s="23"/>
      <c r="QZ220" s="23"/>
      <c r="RA220" s="23"/>
      <c r="RB220" s="23"/>
      <c r="RC220" s="23"/>
      <c r="RD220" s="23"/>
      <c r="RE220" s="23"/>
      <c r="RF220" s="23"/>
      <c r="RG220" s="23"/>
      <c r="RH220" s="23"/>
      <c r="RI220" s="23"/>
      <c r="RJ220" s="23"/>
      <c r="RK220" s="23"/>
      <c r="RL220" s="23"/>
      <c r="RM220" s="23"/>
      <c r="RN220" s="23"/>
      <c r="RO220" s="23"/>
      <c r="RP220" s="23"/>
      <c r="RQ220" s="23"/>
      <c r="RR220" s="23"/>
      <c r="RS220" s="23"/>
      <c r="RT220" s="23"/>
      <c r="RU220" s="23"/>
      <c r="RV220" s="23"/>
      <c r="RW220" s="23"/>
      <c r="RX220" s="23"/>
      <c r="RY220" s="23"/>
      <c r="RZ220" s="23"/>
      <c r="SA220" s="23"/>
      <c r="SB220" s="23"/>
      <c r="SC220" s="23"/>
      <c r="SD220" s="23"/>
      <c r="SE220" s="23"/>
      <c r="SF220" s="23"/>
      <c r="SG220" s="23"/>
      <c r="SH220" s="23"/>
      <c r="SI220" s="23"/>
      <c r="SJ220" s="23"/>
      <c r="SK220" s="23"/>
      <c r="SL220" s="23"/>
      <c r="SM220" s="23"/>
      <c r="SN220" s="23"/>
      <c r="SO220" s="23"/>
      <c r="SP220" s="23"/>
      <c r="SQ220" s="23"/>
      <c r="SR220" s="23"/>
      <c r="SS220" s="23"/>
      <c r="ST220" s="23"/>
      <c r="SU220" s="23"/>
      <c r="SV220" s="23"/>
      <c r="SW220" s="23"/>
      <c r="SX220" s="23"/>
      <c r="SY220" s="23"/>
      <c r="SZ220" s="23"/>
      <c r="TA220" s="23"/>
      <c r="TB220" s="23"/>
      <c r="TC220" s="23"/>
      <c r="TD220" s="23"/>
      <c r="TE220" s="23"/>
      <c r="TF220" s="23"/>
      <c r="TG220" s="23"/>
      <c r="TH220" s="23"/>
      <c r="TI220" s="23"/>
      <c r="TJ220" s="23"/>
      <c r="TK220" s="23"/>
      <c r="TL220" s="23"/>
      <c r="TM220" s="23"/>
      <c r="TN220" s="23"/>
      <c r="TO220" s="23"/>
      <c r="TP220" s="23"/>
      <c r="TQ220" s="23"/>
      <c r="TR220" s="23"/>
    </row>
    <row r="221" spans="1:538" s="20" customFormat="1" x14ac:dyDescent="0.25">
      <c r="A221" s="49" t="s">
        <v>422</v>
      </c>
      <c r="B221" s="42" t="str">
        <f>'дод 3'!A192</f>
        <v>8230</v>
      </c>
      <c r="C221" s="42" t="str">
        <f>'дод 3'!B192</f>
        <v>0380</v>
      </c>
      <c r="D221" s="109" t="str">
        <f>'дод 3'!C192</f>
        <v>Інші заходи громадського порядку та безпеки</v>
      </c>
      <c r="E221" s="62">
        <v>0</v>
      </c>
      <c r="F221" s="62"/>
      <c r="G221" s="62"/>
      <c r="H221" s="62"/>
      <c r="I221" s="62"/>
      <c r="J221" s="62"/>
      <c r="K221" s="163"/>
      <c r="L221" s="62">
        <v>0</v>
      </c>
      <c r="M221" s="62"/>
      <c r="N221" s="62"/>
      <c r="O221" s="62"/>
      <c r="P221" s="62"/>
      <c r="Q221" s="62"/>
      <c r="R221" s="62">
        <f t="shared" si="153"/>
        <v>0</v>
      </c>
      <c r="S221" s="62"/>
      <c r="T221" s="62"/>
      <c r="U221" s="62"/>
      <c r="V221" s="62"/>
      <c r="W221" s="62"/>
      <c r="X221" s="163"/>
      <c r="Y221" s="59">
        <f t="shared" si="151"/>
        <v>0</v>
      </c>
      <c r="Z221" s="21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  <c r="IW221" s="23"/>
      <c r="IX221" s="23"/>
      <c r="IY221" s="23"/>
      <c r="IZ221" s="23"/>
      <c r="JA221" s="23"/>
      <c r="JB221" s="23"/>
      <c r="JC221" s="23"/>
      <c r="JD221" s="23"/>
      <c r="JE221" s="23"/>
      <c r="JF221" s="23"/>
      <c r="JG221" s="23"/>
      <c r="JH221" s="23"/>
      <c r="JI221" s="23"/>
      <c r="JJ221" s="23"/>
      <c r="JK221" s="23"/>
      <c r="JL221" s="23"/>
      <c r="JM221" s="23"/>
      <c r="JN221" s="23"/>
      <c r="JO221" s="23"/>
      <c r="JP221" s="23"/>
      <c r="JQ221" s="23"/>
      <c r="JR221" s="23"/>
      <c r="JS221" s="23"/>
      <c r="JT221" s="23"/>
      <c r="JU221" s="23"/>
      <c r="JV221" s="23"/>
      <c r="JW221" s="23"/>
      <c r="JX221" s="23"/>
      <c r="JY221" s="23"/>
      <c r="JZ221" s="23"/>
      <c r="KA221" s="23"/>
      <c r="KB221" s="23"/>
      <c r="KC221" s="23"/>
      <c r="KD221" s="23"/>
      <c r="KE221" s="23"/>
      <c r="KF221" s="23"/>
      <c r="KG221" s="23"/>
      <c r="KH221" s="23"/>
      <c r="KI221" s="23"/>
      <c r="KJ221" s="23"/>
      <c r="KK221" s="23"/>
      <c r="KL221" s="23"/>
      <c r="KM221" s="23"/>
      <c r="KN221" s="23"/>
      <c r="KO221" s="23"/>
      <c r="KP221" s="23"/>
      <c r="KQ221" s="23"/>
      <c r="KR221" s="23"/>
      <c r="KS221" s="23"/>
      <c r="KT221" s="23"/>
      <c r="KU221" s="23"/>
      <c r="KV221" s="23"/>
      <c r="KW221" s="23"/>
      <c r="KX221" s="23"/>
      <c r="KY221" s="23"/>
      <c r="KZ221" s="23"/>
      <c r="LA221" s="23"/>
      <c r="LB221" s="23"/>
      <c r="LC221" s="23"/>
      <c r="LD221" s="23"/>
      <c r="LE221" s="23"/>
      <c r="LF221" s="23"/>
      <c r="LG221" s="23"/>
      <c r="LH221" s="23"/>
      <c r="LI221" s="23"/>
      <c r="LJ221" s="23"/>
      <c r="LK221" s="23"/>
      <c r="LL221" s="23"/>
      <c r="LM221" s="23"/>
      <c r="LN221" s="23"/>
      <c r="LO221" s="23"/>
      <c r="LP221" s="23"/>
      <c r="LQ221" s="23"/>
      <c r="LR221" s="23"/>
      <c r="LS221" s="23"/>
      <c r="LT221" s="23"/>
      <c r="LU221" s="23"/>
      <c r="LV221" s="23"/>
      <c r="LW221" s="23"/>
      <c r="LX221" s="23"/>
      <c r="LY221" s="23"/>
      <c r="LZ221" s="23"/>
      <c r="MA221" s="23"/>
      <c r="MB221" s="23"/>
      <c r="MC221" s="23"/>
      <c r="MD221" s="23"/>
      <c r="ME221" s="23"/>
      <c r="MF221" s="23"/>
      <c r="MG221" s="23"/>
      <c r="MH221" s="23"/>
      <c r="MI221" s="23"/>
      <c r="MJ221" s="23"/>
      <c r="MK221" s="23"/>
      <c r="ML221" s="23"/>
      <c r="MM221" s="23"/>
      <c r="MN221" s="23"/>
      <c r="MO221" s="23"/>
      <c r="MP221" s="23"/>
      <c r="MQ221" s="23"/>
      <c r="MR221" s="23"/>
      <c r="MS221" s="23"/>
      <c r="MT221" s="23"/>
      <c r="MU221" s="23"/>
      <c r="MV221" s="23"/>
      <c r="MW221" s="23"/>
      <c r="MX221" s="23"/>
      <c r="MY221" s="23"/>
      <c r="MZ221" s="23"/>
      <c r="NA221" s="23"/>
      <c r="NB221" s="23"/>
      <c r="NC221" s="23"/>
      <c r="ND221" s="23"/>
      <c r="NE221" s="23"/>
      <c r="NF221" s="23"/>
      <c r="NG221" s="23"/>
      <c r="NH221" s="23"/>
      <c r="NI221" s="23"/>
      <c r="NJ221" s="23"/>
      <c r="NK221" s="23"/>
      <c r="NL221" s="23"/>
      <c r="NM221" s="23"/>
      <c r="NN221" s="23"/>
      <c r="NO221" s="23"/>
      <c r="NP221" s="23"/>
      <c r="NQ221" s="23"/>
      <c r="NR221" s="23"/>
      <c r="NS221" s="23"/>
      <c r="NT221" s="23"/>
      <c r="NU221" s="23"/>
      <c r="NV221" s="23"/>
      <c r="NW221" s="23"/>
      <c r="NX221" s="23"/>
      <c r="NY221" s="23"/>
      <c r="NZ221" s="23"/>
      <c r="OA221" s="23"/>
      <c r="OB221" s="23"/>
      <c r="OC221" s="23"/>
      <c r="OD221" s="23"/>
      <c r="OE221" s="23"/>
      <c r="OF221" s="23"/>
      <c r="OG221" s="23"/>
      <c r="OH221" s="23"/>
      <c r="OI221" s="23"/>
      <c r="OJ221" s="23"/>
      <c r="OK221" s="23"/>
      <c r="OL221" s="23"/>
      <c r="OM221" s="23"/>
      <c r="ON221" s="23"/>
      <c r="OO221" s="23"/>
      <c r="OP221" s="23"/>
      <c r="OQ221" s="23"/>
      <c r="OR221" s="23"/>
      <c r="OS221" s="23"/>
      <c r="OT221" s="23"/>
      <c r="OU221" s="23"/>
      <c r="OV221" s="23"/>
      <c r="OW221" s="23"/>
      <c r="OX221" s="23"/>
      <c r="OY221" s="23"/>
      <c r="OZ221" s="23"/>
      <c r="PA221" s="23"/>
      <c r="PB221" s="23"/>
      <c r="PC221" s="23"/>
      <c r="PD221" s="23"/>
      <c r="PE221" s="23"/>
      <c r="PF221" s="23"/>
      <c r="PG221" s="23"/>
      <c r="PH221" s="23"/>
      <c r="PI221" s="23"/>
      <c r="PJ221" s="23"/>
      <c r="PK221" s="23"/>
      <c r="PL221" s="23"/>
      <c r="PM221" s="23"/>
      <c r="PN221" s="23"/>
      <c r="PO221" s="23"/>
      <c r="PP221" s="23"/>
      <c r="PQ221" s="23"/>
      <c r="PR221" s="23"/>
      <c r="PS221" s="23"/>
      <c r="PT221" s="23"/>
      <c r="PU221" s="23"/>
      <c r="PV221" s="23"/>
      <c r="PW221" s="23"/>
      <c r="PX221" s="23"/>
      <c r="PY221" s="23"/>
      <c r="PZ221" s="23"/>
      <c r="QA221" s="23"/>
      <c r="QB221" s="23"/>
      <c r="QC221" s="23"/>
      <c r="QD221" s="23"/>
      <c r="QE221" s="23"/>
      <c r="QF221" s="23"/>
      <c r="QG221" s="23"/>
      <c r="QH221" s="23"/>
      <c r="QI221" s="23"/>
      <c r="QJ221" s="23"/>
      <c r="QK221" s="23"/>
      <c r="QL221" s="23"/>
      <c r="QM221" s="23"/>
      <c r="QN221" s="23"/>
      <c r="QO221" s="23"/>
      <c r="QP221" s="23"/>
      <c r="QQ221" s="23"/>
      <c r="QR221" s="23"/>
      <c r="QS221" s="23"/>
      <c r="QT221" s="23"/>
      <c r="QU221" s="23"/>
      <c r="QV221" s="23"/>
      <c r="QW221" s="23"/>
      <c r="QX221" s="23"/>
      <c r="QY221" s="23"/>
      <c r="QZ221" s="23"/>
      <c r="RA221" s="23"/>
      <c r="RB221" s="23"/>
      <c r="RC221" s="23"/>
      <c r="RD221" s="23"/>
      <c r="RE221" s="23"/>
      <c r="RF221" s="23"/>
      <c r="RG221" s="23"/>
      <c r="RH221" s="23"/>
      <c r="RI221" s="23"/>
      <c r="RJ221" s="23"/>
      <c r="RK221" s="23"/>
      <c r="RL221" s="23"/>
      <c r="RM221" s="23"/>
      <c r="RN221" s="23"/>
      <c r="RO221" s="23"/>
      <c r="RP221" s="23"/>
      <c r="RQ221" s="23"/>
      <c r="RR221" s="23"/>
      <c r="RS221" s="23"/>
      <c r="RT221" s="23"/>
      <c r="RU221" s="23"/>
      <c r="RV221" s="23"/>
      <c r="RW221" s="23"/>
      <c r="RX221" s="23"/>
      <c r="RY221" s="23"/>
      <c r="RZ221" s="23"/>
      <c r="SA221" s="23"/>
      <c r="SB221" s="23"/>
      <c r="SC221" s="23"/>
      <c r="SD221" s="23"/>
      <c r="SE221" s="23"/>
      <c r="SF221" s="23"/>
      <c r="SG221" s="23"/>
      <c r="SH221" s="23"/>
      <c r="SI221" s="23"/>
      <c r="SJ221" s="23"/>
      <c r="SK221" s="23"/>
      <c r="SL221" s="23"/>
      <c r="SM221" s="23"/>
      <c r="SN221" s="23"/>
      <c r="SO221" s="23"/>
      <c r="SP221" s="23"/>
      <c r="SQ221" s="23"/>
      <c r="SR221" s="23"/>
      <c r="SS221" s="23"/>
      <c r="ST221" s="23"/>
      <c r="SU221" s="23"/>
      <c r="SV221" s="23"/>
      <c r="SW221" s="23"/>
      <c r="SX221" s="23"/>
      <c r="SY221" s="23"/>
      <c r="SZ221" s="23"/>
      <c r="TA221" s="23"/>
      <c r="TB221" s="23"/>
      <c r="TC221" s="23"/>
      <c r="TD221" s="23"/>
      <c r="TE221" s="23"/>
      <c r="TF221" s="23"/>
      <c r="TG221" s="23"/>
      <c r="TH221" s="23"/>
      <c r="TI221" s="23"/>
      <c r="TJ221" s="23"/>
      <c r="TK221" s="23"/>
      <c r="TL221" s="23"/>
      <c r="TM221" s="23"/>
      <c r="TN221" s="23"/>
      <c r="TO221" s="23"/>
      <c r="TP221" s="23"/>
      <c r="TQ221" s="23"/>
      <c r="TR221" s="23"/>
    </row>
    <row r="222" spans="1:538" s="20" customFormat="1" ht="20.25" customHeight="1" x14ac:dyDescent="0.25">
      <c r="A222" s="40" t="s">
        <v>220</v>
      </c>
      <c r="B222" s="41" t="str">
        <f>'дод 3'!A195</f>
        <v>8340</v>
      </c>
      <c r="C222" s="41" t="str">
        <f>'дод 3'!B195</f>
        <v>0540</v>
      </c>
      <c r="D222" s="21" t="str">
        <f>'дод 3'!C195</f>
        <v>Природоохоронні заходи за рахунок цільових фондів</v>
      </c>
      <c r="E222" s="62">
        <v>0</v>
      </c>
      <c r="F222" s="62"/>
      <c r="G222" s="62"/>
      <c r="H222" s="62"/>
      <c r="I222" s="62"/>
      <c r="J222" s="62"/>
      <c r="K222" s="163"/>
      <c r="L222" s="62">
        <v>5599043.4500000002</v>
      </c>
      <c r="M222" s="62"/>
      <c r="N222" s="62">
        <v>1330000</v>
      </c>
      <c r="O222" s="62"/>
      <c r="P222" s="62">
        <v>0</v>
      </c>
      <c r="Q222" s="62">
        <v>4269043.45</v>
      </c>
      <c r="R222" s="62">
        <f t="shared" si="153"/>
        <v>4805511.9700000007</v>
      </c>
      <c r="S222" s="62"/>
      <c r="T222" s="62">
        <v>1257325.31</v>
      </c>
      <c r="U222" s="62"/>
      <c r="V222" s="62"/>
      <c r="W222" s="62">
        <v>3548186.66</v>
      </c>
      <c r="X222" s="163">
        <f t="shared" si="150"/>
        <v>85.827374138345007</v>
      </c>
      <c r="Y222" s="59">
        <f t="shared" si="151"/>
        <v>4805511.9700000007</v>
      </c>
      <c r="Z222" s="21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  <c r="MJ222" s="23"/>
      <c r="MK222" s="23"/>
      <c r="ML222" s="23"/>
      <c r="MM222" s="23"/>
      <c r="MN222" s="23"/>
      <c r="MO222" s="23"/>
      <c r="MP222" s="23"/>
      <c r="MQ222" s="23"/>
      <c r="MR222" s="23"/>
      <c r="MS222" s="23"/>
      <c r="MT222" s="23"/>
      <c r="MU222" s="23"/>
      <c r="MV222" s="23"/>
      <c r="MW222" s="23"/>
      <c r="MX222" s="23"/>
      <c r="MY222" s="23"/>
      <c r="MZ222" s="23"/>
      <c r="NA222" s="23"/>
      <c r="NB222" s="23"/>
      <c r="NC222" s="23"/>
      <c r="ND222" s="23"/>
      <c r="NE222" s="23"/>
      <c r="NF222" s="23"/>
      <c r="NG222" s="23"/>
      <c r="NH222" s="23"/>
      <c r="NI222" s="23"/>
      <c r="NJ222" s="23"/>
      <c r="NK222" s="23"/>
      <c r="NL222" s="23"/>
      <c r="NM222" s="23"/>
      <c r="NN222" s="23"/>
      <c r="NO222" s="23"/>
      <c r="NP222" s="23"/>
      <c r="NQ222" s="23"/>
      <c r="NR222" s="23"/>
      <c r="NS222" s="23"/>
      <c r="NT222" s="23"/>
      <c r="NU222" s="23"/>
      <c r="NV222" s="23"/>
      <c r="NW222" s="23"/>
      <c r="NX222" s="23"/>
      <c r="NY222" s="23"/>
      <c r="NZ222" s="23"/>
      <c r="OA222" s="23"/>
      <c r="OB222" s="23"/>
      <c r="OC222" s="23"/>
      <c r="OD222" s="23"/>
      <c r="OE222" s="23"/>
      <c r="OF222" s="23"/>
      <c r="OG222" s="23"/>
      <c r="OH222" s="23"/>
      <c r="OI222" s="23"/>
      <c r="OJ222" s="23"/>
      <c r="OK222" s="23"/>
      <c r="OL222" s="23"/>
      <c r="OM222" s="23"/>
      <c r="ON222" s="23"/>
      <c r="OO222" s="23"/>
      <c r="OP222" s="23"/>
      <c r="OQ222" s="23"/>
      <c r="OR222" s="23"/>
      <c r="OS222" s="23"/>
      <c r="OT222" s="23"/>
      <c r="OU222" s="23"/>
      <c r="OV222" s="23"/>
      <c r="OW222" s="23"/>
      <c r="OX222" s="23"/>
      <c r="OY222" s="23"/>
      <c r="OZ222" s="23"/>
      <c r="PA222" s="23"/>
      <c r="PB222" s="23"/>
      <c r="PC222" s="23"/>
      <c r="PD222" s="23"/>
      <c r="PE222" s="23"/>
      <c r="PF222" s="23"/>
      <c r="PG222" s="23"/>
      <c r="PH222" s="23"/>
      <c r="PI222" s="23"/>
      <c r="PJ222" s="23"/>
      <c r="PK222" s="23"/>
      <c r="PL222" s="23"/>
      <c r="PM222" s="23"/>
      <c r="PN222" s="23"/>
      <c r="PO222" s="23"/>
      <c r="PP222" s="23"/>
      <c r="PQ222" s="23"/>
      <c r="PR222" s="23"/>
      <c r="PS222" s="23"/>
      <c r="PT222" s="23"/>
      <c r="PU222" s="23"/>
      <c r="PV222" s="23"/>
      <c r="PW222" s="23"/>
      <c r="PX222" s="23"/>
      <c r="PY222" s="23"/>
      <c r="PZ222" s="23"/>
      <c r="QA222" s="23"/>
      <c r="QB222" s="23"/>
      <c r="QC222" s="23"/>
      <c r="QD222" s="23"/>
      <c r="QE222" s="23"/>
      <c r="QF222" s="23"/>
      <c r="QG222" s="23"/>
      <c r="QH222" s="23"/>
      <c r="QI222" s="23"/>
      <c r="QJ222" s="23"/>
      <c r="QK222" s="23"/>
      <c r="QL222" s="23"/>
      <c r="QM222" s="23"/>
      <c r="QN222" s="23"/>
      <c r="QO222" s="23"/>
      <c r="QP222" s="23"/>
      <c r="QQ222" s="23"/>
      <c r="QR222" s="23"/>
      <c r="QS222" s="23"/>
      <c r="QT222" s="23"/>
      <c r="QU222" s="23"/>
      <c r="QV222" s="23"/>
      <c r="QW222" s="23"/>
      <c r="QX222" s="23"/>
      <c r="QY222" s="23"/>
      <c r="QZ222" s="23"/>
      <c r="RA222" s="23"/>
      <c r="RB222" s="23"/>
      <c r="RC222" s="23"/>
      <c r="RD222" s="23"/>
      <c r="RE222" s="23"/>
      <c r="RF222" s="23"/>
      <c r="RG222" s="23"/>
      <c r="RH222" s="23"/>
      <c r="RI222" s="23"/>
      <c r="RJ222" s="23"/>
      <c r="RK222" s="23"/>
      <c r="RL222" s="23"/>
      <c r="RM222" s="23"/>
      <c r="RN222" s="23"/>
      <c r="RO222" s="23"/>
      <c r="RP222" s="23"/>
      <c r="RQ222" s="23"/>
      <c r="RR222" s="23"/>
      <c r="RS222" s="23"/>
      <c r="RT222" s="23"/>
      <c r="RU222" s="23"/>
      <c r="RV222" s="23"/>
      <c r="RW222" s="23"/>
      <c r="RX222" s="23"/>
      <c r="RY222" s="23"/>
      <c r="RZ222" s="23"/>
      <c r="SA222" s="23"/>
      <c r="SB222" s="23"/>
      <c r="SC222" s="23"/>
      <c r="SD222" s="23"/>
      <c r="SE222" s="23"/>
      <c r="SF222" s="23"/>
      <c r="SG222" s="23"/>
      <c r="SH222" s="23"/>
      <c r="SI222" s="23"/>
      <c r="SJ222" s="23"/>
      <c r="SK222" s="23"/>
      <c r="SL222" s="23"/>
      <c r="SM222" s="23"/>
      <c r="SN222" s="23"/>
      <c r="SO222" s="23"/>
      <c r="SP222" s="23"/>
      <c r="SQ222" s="23"/>
      <c r="SR222" s="23"/>
      <c r="SS222" s="23"/>
      <c r="ST222" s="23"/>
      <c r="SU222" s="23"/>
      <c r="SV222" s="23"/>
      <c r="SW222" s="23"/>
      <c r="SX222" s="23"/>
      <c r="SY222" s="23"/>
      <c r="SZ222" s="23"/>
      <c r="TA222" s="23"/>
      <c r="TB222" s="23"/>
      <c r="TC222" s="23"/>
      <c r="TD222" s="23"/>
      <c r="TE222" s="23"/>
      <c r="TF222" s="23"/>
      <c r="TG222" s="23"/>
      <c r="TH222" s="23"/>
      <c r="TI222" s="23"/>
      <c r="TJ222" s="23"/>
      <c r="TK222" s="23"/>
      <c r="TL222" s="23"/>
      <c r="TM222" s="23"/>
      <c r="TN222" s="23"/>
      <c r="TO222" s="23"/>
      <c r="TP222" s="23"/>
      <c r="TQ222" s="23"/>
      <c r="TR222" s="23"/>
    </row>
    <row r="223" spans="1:538" s="20" customFormat="1" ht="20.25" customHeight="1" x14ac:dyDescent="0.25">
      <c r="A223" s="40" t="s">
        <v>221</v>
      </c>
      <c r="B223" s="41" t="str">
        <f>'дод 3'!A208</f>
        <v>9770</v>
      </c>
      <c r="C223" s="41" t="str">
        <f>'дод 3'!B208</f>
        <v>0180</v>
      </c>
      <c r="D223" s="21" t="str">
        <f>'дод 3'!C208</f>
        <v>Інші субвенції з місцевого бюджету</v>
      </c>
      <c r="E223" s="62">
        <v>368000</v>
      </c>
      <c r="F223" s="62"/>
      <c r="G223" s="62"/>
      <c r="H223" s="62"/>
      <c r="I223" s="62"/>
      <c r="J223" s="62"/>
      <c r="K223" s="163">
        <f t="shared" si="152"/>
        <v>0</v>
      </c>
      <c r="L223" s="62">
        <v>7632000</v>
      </c>
      <c r="M223" s="62">
        <v>7632000</v>
      </c>
      <c r="N223" s="62"/>
      <c r="O223" s="62"/>
      <c r="P223" s="62"/>
      <c r="Q223" s="62">
        <v>7632000</v>
      </c>
      <c r="R223" s="62">
        <f t="shared" si="153"/>
        <v>0</v>
      </c>
      <c r="S223" s="62"/>
      <c r="T223" s="62"/>
      <c r="U223" s="62"/>
      <c r="V223" s="62"/>
      <c r="W223" s="62"/>
      <c r="X223" s="163">
        <f t="shared" si="150"/>
        <v>0</v>
      </c>
      <c r="Y223" s="59">
        <f t="shared" si="151"/>
        <v>0</v>
      </c>
      <c r="Z223" s="21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  <c r="PA223" s="23"/>
      <c r="PB223" s="23"/>
      <c r="PC223" s="23"/>
      <c r="PD223" s="23"/>
      <c r="PE223" s="23"/>
      <c r="PF223" s="23"/>
      <c r="PG223" s="23"/>
      <c r="PH223" s="23"/>
      <c r="PI223" s="23"/>
      <c r="PJ223" s="23"/>
      <c r="PK223" s="23"/>
      <c r="PL223" s="23"/>
      <c r="PM223" s="23"/>
      <c r="PN223" s="23"/>
      <c r="PO223" s="23"/>
      <c r="PP223" s="23"/>
      <c r="PQ223" s="23"/>
      <c r="PR223" s="23"/>
      <c r="PS223" s="23"/>
      <c r="PT223" s="23"/>
      <c r="PU223" s="23"/>
      <c r="PV223" s="23"/>
      <c r="PW223" s="23"/>
      <c r="PX223" s="23"/>
      <c r="PY223" s="23"/>
      <c r="PZ223" s="23"/>
      <c r="QA223" s="23"/>
      <c r="QB223" s="23"/>
      <c r="QC223" s="23"/>
      <c r="QD223" s="23"/>
      <c r="QE223" s="23"/>
      <c r="QF223" s="23"/>
      <c r="QG223" s="23"/>
      <c r="QH223" s="23"/>
      <c r="QI223" s="23"/>
      <c r="QJ223" s="23"/>
      <c r="QK223" s="23"/>
      <c r="QL223" s="23"/>
      <c r="QM223" s="23"/>
      <c r="QN223" s="23"/>
      <c r="QO223" s="23"/>
      <c r="QP223" s="23"/>
      <c r="QQ223" s="23"/>
      <c r="QR223" s="23"/>
      <c r="QS223" s="23"/>
      <c r="QT223" s="23"/>
      <c r="QU223" s="23"/>
      <c r="QV223" s="23"/>
      <c r="QW223" s="23"/>
      <c r="QX223" s="23"/>
      <c r="QY223" s="23"/>
      <c r="QZ223" s="23"/>
      <c r="RA223" s="23"/>
      <c r="RB223" s="23"/>
      <c r="RC223" s="23"/>
      <c r="RD223" s="23"/>
      <c r="RE223" s="23"/>
      <c r="RF223" s="23"/>
      <c r="RG223" s="23"/>
      <c r="RH223" s="23"/>
      <c r="RI223" s="23"/>
      <c r="RJ223" s="23"/>
      <c r="RK223" s="23"/>
      <c r="RL223" s="23"/>
      <c r="RM223" s="23"/>
      <c r="RN223" s="23"/>
      <c r="RO223" s="23"/>
      <c r="RP223" s="23"/>
      <c r="RQ223" s="23"/>
      <c r="RR223" s="23"/>
      <c r="RS223" s="23"/>
      <c r="RT223" s="23"/>
      <c r="RU223" s="23"/>
      <c r="RV223" s="23"/>
      <c r="RW223" s="23"/>
      <c r="RX223" s="23"/>
      <c r="RY223" s="23"/>
      <c r="RZ223" s="23"/>
      <c r="SA223" s="23"/>
      <c r="SB223" s="23"/>
      <c r="SC223" s="23"/>
      <c r="SD223" s="23"/>
      <c r="SE223" s="23"/>
      <c r="SF223" s="23"/>
      <c r="SG223" s="23"/>
      <c r="SH223" s="23"/>
      <c r="SI223" s="23"/>
      <c r="SJ223" s="23"/>
      <c r="SK223" s="23"/>
      <c r="SL223" s="23"/>
      <c r="SM223" s="23"/>
      <c r="SN223" s="23"/>
      <c r="SO223" s="23"/>
      <c r="SP223" s="23"/>
      <c r="SQ223" s="23"/>
      <c r="SR223" s="23"/>
      <c r="SS223" s="23"/>
      <c r="ST223" s="23"/>
      <c r="SU223" s="23"/>
      <c r="SV223" s="23"/>
      <c r="SW223" s="23"/>
      <c r="SX223" s="23"/>
      <c r="SY223" s="23"/>
      <c r="SZ223" s="23"/>
      <c r="TA223" s="23"/>
      <c r="TB223" s="23"/>
      <c r="TC223" s="23"/>
      <c r="TD223" s="23"/>
      <c r="TE223" s="23"/>
      <c r="TF223" s="23"/>
      <c r="TG223" s="23"/>
      <c r="TH223" s="23"/>
      <c r="TI223" s="23"/>
      <c r="TJ223" s="23"/>
      <c r="TK223" s="23"/>
      <c r="TL223" s="23"/>
      <c r="TM223" s="23"/>
      <c r="TN223" s="23"/>
      <c r="TO223" s="23"/>
      <c r="TP223" s="23"/>
      <c r="TQ223" s="23"/>
      <c r="TR223" s="23"/>
    </row>
    <row r="224" spans="1:538" s="28" customFormat="1" ht="29.25" customHeight="1" x14ac:dyDescent="0.2">
      <c r="A224" s="157" t="s">
        <v>31</v>
      </c>
      <c r="B224" s="65"/>
      <c r="C224" s="65"/>
      <c r="D224" s="27" t="s">
        <v>38</v>
      </c>
      <c r="E224" s="59">
        <f>E225</f>
        <v>6195500</v>
      </c>
      <c r="F224" s="59">
        <f t="shared" ref="F224:L225" si="154">F225</f>
        <v>4764300</v>
      </c>
      <c r="G224" s="59">
        <f t="shared" si="154"/>
        <v>98300</v>
      </c>
      <c r="H224" s="59">
        <f t="shared" si="154"/>
        <v>6046199.2599999998</v>
      </c>
      <c r="I224" s="59">
        <f t="shared" si="154"/>
        <v>4731989.6900000004</v>
      </c>
      <c r="J224" s="59">
        <f t="shared" si="154"/>
        <v>81582.7</v>
      </c>
      <c r="K224" s="160">
        <f t="shared" si="152"/>
        <v>97.590174481478485</v>
      </c>
      <c r="L224" s="59">
        <f t="shared" si="154"/>
        <v>160000</v>
      </c>
      <c r="M224" s="59">
        <f t="shared" ref="M224:M225" si="155">M225</f>
        <v>160000</v>
      </c>
      <c r="N224" s="59">
        <f t="shared" ref="N224:N225" si="156">N225</f>
        <v>0</v>
      </c>
      <c r="O224" s="59">
        <f t="shared" ref="O224:O225" si="157">O225</f>
        <v>0</v>
      </c>
      <c r="P224" s="59">
        <f t="shared" ref="P224:P225" si="158">P225</f>
        <v>0</v>
      </c>
      <c r="Q224" s="59">
        <f t="shared" ref="Q224:W225" si="159">Q225</f>
        <v>160000</v>
      </c>
      <c r="R224" s="59">
        <f t="shared" si="159"/>
        <v>137646.6</v>
      </c>
      <c r="S224" s="59">
        <f t="shared" si="159"/>
        <v>137329</v>
      </c>
      <c r="T224" s="59">
        <f t="shared" si="159"/>
        <v>317.60000000000002</v>
      </c>
      <c r="U224" s="59">
        <f t="shared" si="159"/>
        <v>0</v>
      </c>
      <c r="V224" s="59">
        <f t="shared" si="159"/>
        <v>0</v>
      </c>
      <c r="W224" s="59">
        <f t="shared" si="159"/>
        <v>137329</v>
      </c>
      <c r="X224" s="160">
        <f t="shared" si="150"/>
        <v>86.029125000000008</v>
      </c>
      <c r="Y224" s="59">
        <f t="shared" si="151"/>
        <v>6183845.8599999994</v>
      </c>
      <c r="Z224" s="213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  <c r="ED224" s="35"/>
      <c r="EE224" s="35"/>
      <c r="EF224" s="35"/>
      <c r="EG224" s="35"/>
      <c r="EH224" s="35"/>
      <c r="EI224" s="35"/>
      <c r="EJ224" s="35"/>
      <c r="EK224" s="35"/>
      <c r="EL224" s="35"/>
      <c r="EM224" s="35"/>
      <c r="EN224" s="35"/>
      <c r="EO224" s="35"/>
      <c r="EP224" s="35"/>
      <c r="EQ224" s="35"/>
      <c r="ER224" s="35"/>
      <c r="ES224" s="35"/>
      <c r="ET224" s="35"/>
      <c r="EU224" s="35"/>
      <c r="EV224" s="35"/>
      <c r="EW224" s="35"/>
      <c r="EX224" s="35"/>
      <c r="EY224" s="35"/>
      <c r="EZ224" s="35"/>
      <c r="FA224" s="35"/>
      <c r="FB224" s="35"/>
      <c r="FC224" s="35"/>
      <c r="FD224" s="35"/>
      <c r="FE224" s="35"/>
      <c r="FF224" s="35"/>
      <c r="FG224" s="35"/>
      <c r="FH224" s="35"/>
      <c r="FI224" s="35"/>
      <c r="FJ224" s="35"/>
      <c r="FK224" s="35"/>
      <c r="FL224" s="35"/>
      <c r="FM224" s="35"/>
      <c r="FN224" s="35"/>
      <c r="FO224" s="35"/>
      <c r="FP224" s="35"/>
      <c r="FQ224" s="35"/>
      <c r="FR224" s="35"/>
      <c r="FS224" s="35"/>
      <c r="FT224" s="35"/>
      <c r="FU224" s="35"/>
      <c r="FV224" s="35"/>
      <c r="FW224" s="35"/>
      <c r="FX224" s="35"/>
      <c r="FY224" s="35"/>
      <c r="FZ224" s="35"/>
      <c r="GA224" s="35"/>
      <c r="GB224" s="35"/>
      <c r="GC224" s="35"/>
      <c r="GD224" s="35"/>
      <c r="GE224" s="35"/>
      <c r="GF224" s="35"/>
      <c r="GG224" s="35"/>
      <c r="GH224" s="35"/>
      <c r="GI224" s="35"/>
      <c r="GJ224" s="35"/>
      <c r="GK224" s="35"/>
      <c r="GL224" s="35"/>
      <c r="GM224" s="35"/>
      <c r="GN224" s="35"/>
      <c r="GO224" s="35"/>
      <c r="GP224" s="35"/>
      <c r="GQ224" s="35"/>
      <c r="GR224" s="35"/>
      <c r="GS224" s="35"/>
      <c r="GT224" s="35"/>
      <c r="GU224" s="35"/>
      <c r="GV224" s="35"/>
      <c r="GW224" s="35"/>
      <c r="GX224" s="35"/>
      <c r="GY224" s="35"/>
      <c r="GZ224" s="35"/>
      <c r="HA224" s="35"/>
      <c r="HB224" s="35"/>
      <c r="HC224" s="35"/>
      <c r="HD224" s="35"/>
      <c r="HE224" s="35"/>
      <c r="HF224" s="35"/>
      <c r="HG224" s="35"/>
      <c r="HH224" s="35"/>
      <c r="HI224" s="35"/>
      <c r="HJ224" s="35"/>
      <c r="HK224" s="35"/>
      <c r="HL224" s="35"/>
      <c r="HM224" s="35"/>
      <c r="HN224" s="35"/>
      <c r="HO224" s="35"/>
      <c r="HP224" s="35"/>
      <c r="HQ224" s="35"/>
      <c r="HR224" s="35"/>
      <c r="HS224" s="35"/>
      <c r="HT224" s="35"/>
      <c r="HU224" s="35"/>
      <c r="HV224" s="35"/>
      <c r="HW224" s="35"/>
      <c r="HX224" s="35"/>
      <c r="HY224" s="35"/>
      <c r="HZ224" s="35"/>
      <c r="IA224" s="35"/>
      <c r="IB224" s="35"/>
      <c r="IC224" s="35"/>
      <c r="ID224" s="35"/>
      <c r="IE224" s="35"/>
      <c r="IF224" s="35"/>
      <c r="IG224" s="35"/>
      <c r="IH224" s="35"/>
      <c r="II224" s="35"/>
      <c r="IJ224" s="35"/>
      <c r="IK224" s="35"/>
      <c r="IL224" s="35"/>
      <c r="IM224" s="35"/>
      <c r="IN224" s="35"/>
      <c r="IO224" s="35"/>
      <c r="IP224" s="35"/>
      <c r="IQ224" s="35"/>
      <c r="IR224" s="35"/>
      <c r="IS224" s="35"/>
      <c r="IT224" s="35"/>
      <c r="IU224" s="35"/>
      <c r="IV224" s="35"/>
      <c r="IW224" s="35"/>
      <c r="IX224" s="35"/>
      <c r="IY224" s="35"/>
      <c r="IZ224" s="35"/>
      <c r="JA224" s="35"/>
      <c r="JB224" s="35"/>
      <c r="JC224" s="35"/>
      <c r="JD224" s="35"/>
      <c r="JE224" s="35"/>
      <c r="JF224" s="35"/>
      <c r="JG224" s="35"/>
      <c r="JH224" s="35"/>
      <c r="JI224" s="35"/>
      <c r="JJ224" s="35"/>
      <c r="JK224" s="35"/>
      <c r="JL224" s="35"/>
      <c r="JM224" s="35"/>
      <c r="JN224" s="35"/>
      <c r="JO224" s="35"/>
      <c r="JP224" s="35"/>
      <c r="JQ224" s="35"/>
      <c r="JR224" s="35"/>
      <c r="JS224" s="35"/>
      <c r="JT224" s="35"/>
      <c r="JU224" s="35"/>
      <c r="JV224" s="35"/>
      <c r="JW224" s="35"/>
      <c r="JX224" s="35"/>
      <c r="JY224" s="35"/>
      <c r="JZ224" s="35"/>
      <c r="KA224" s="35"/>
      <c r="KB224" s="35"/>
      <c r="KC224" s="35"/>
      <c r="KD224" s="35"/>
      <c r="KE224" s="35"/>
      <c r="KF224" s="35"/>
      <c r="KG224" s="35"/>
      <c r="KH224" s="35"/>
      <c r="KI224" s="35"/>
      <c r="KJ224" s="35"/>
      <c r="KK224" s="35"/>
      <c r="KL224" s="35"/>
      <c r="KM224" s="35"/>
      <c r="KN224" s="35"/>
      <c r="KO224" s="35"/>
      <c r="KP224" s="35"/>
      <c r="KQ224" s="35"/>
      <c r="KR224" s="35"/>
      <c r="KS224" s="35"/>
      <c r="KT224" s="35"/>
      <c r="KU224" s="35"/>
      <c r="KV224" s="35"/>
      <c r="KW224" s="35"/>
      <c r="KX224" s="35"/>
      <c r="KY224" s="35"/>
      <c r="KZ224" s="35"/>
      <c r="LA224" s="35"/>
      <c r="LB224" s="35"/>
      <c r="LC224" s="35"/>
      <c r="LD224" s="35"/>
      <c r="LE224" s="35"/>
      <c r="LF224" s="35"/>
      <c r="LG224" s="35"/>
      <c r="LH224" s="35"/>
      <c r="LI224" s="35"/>
      <c r="LJ224" s="35"/>
      <c r="LK224" s="35"/>
      <c r="LL224" s="35"/>
      <c r="LM224" s="35"/>
      <c r="LN224" s="35"/>
      <c r="LO224" s="35"/>
      <c r="LP224" s="35"/>
      <c r="LQ224" s="35"/>
      <c r="LR224" s="35"/>
      <c r="LS224" s="35"/>
      <c r="LT224" s="35"/>
      <c r="LU224" s="35"/>
      <c r="LV224" s="35"/>
      <c r="LW224" s="35"/>
      <c r="LX224" s="35"/>
      <c r="LY224" s="35"/>
      <c r="LZ224" s="35"/>
      <c r="MA224" s="35"/>
      <c r="MB224" s="35"/>
      <c r="MC224" s="35"/>
      <c r="MD224" s="35"/>
      <c r="ME224" s="35"/>
      <c r="MF224" s="35"/>
      <c r="MG224" s="35"/>
      <c r="MH224" s="35"/>
      <c r="MI224" s="35"/>
      <c r="MJ224" s="35"/>
      <c r="MK224" s="35"/>
      <c r="ML224" s="35"/>
      <c r="MM224" s="35"/>
      <c r="MN224" s="35"/>
      <c r="MO224" s="35"/>
      <c r="MP224" s="35"/>
      <c r="MQ224" s="35"/>
      <c r="MR224" s="35"/>
      <c r="MS224" s="35"/>
      <c r="MT224" s="35"/>
      <c r="MU224" s="35"/>
      <c r="MV224" s="35"/>
      <c r="MW224" s="35"/>
      <c r="MX224" s="35"/>
      <c r="MY224" s="35"/>
      <c r="MZ224" s="35"/>
      <c r="NA224" s="35"/>
      <c r="NB224" s="35"/>
      <c r="NC224" s="35"/>
      <c r="ND224" s="35"/>
      <c r="NE224" s="35"/>
      <c r="NF224" s="35"/>
      <c r="NG224" s="35"/>
      <c r="NH224" s="35"/>
      <c r="NI224" s="35"/>
      <c r="NJ224" s="35"/>
      <c r="NK224" s="35"/>
      <c r="NL224" s="35"/>
      <c r="NM224" s="35"/>
      <c r="NN224" s="35"/>
      <c r="NO224" s="35"/>
      <c r="NP224" s="35"/>
      <c r="NQ224" s="35"/>
      <c r="NR224" s="35"/>
      <c r="NS224" s="35"/>
      <c r="NT224" s="35"/>
      <c r="NU224" s="35"/>
      <c r="NV224" s="35"/>
      <c r="NW224" s="35"/>
      <c r="NX224" s="35"/>
      <c r="NY224" s="35"/>
      <c r="NZ224" s="35"/>
      <c r="OA224" s="35"/>
      <c r="OB224" s="35"/>
      <c r="OC224" s="35"/>
      <c r="OD224" s="35"/>
      <c r="OE224" s="35"/>
      <c r="OF224" s="35"/>
      <c r="OG224" s="35"/>
      <c r="OH224" s="35"/>
      <c r="OI224" s="35"/>
      <c r="OJ224" s="35"/>
      <c r="OK224" s="35"/>
      <c r="OL224" s="35"/>
      <c r="OM224" s="35"/>
      <c r="ON224" s="35"/>
      <c r="OO224" s="35"/>
      <c r="OP224" s="35"/>
      <c r="OQ224" s="35"/>
      <c r="OR224" s="35"/>
      <c r="OS224" s="35"/>
      <c r="OT224" s="35"/>
      <c r="OU224" s="35"/>
      <c r="OV224" s="35"/>
      <c r="OW224" s="35"/>
      <c r="OX224" s="35"/>
      <c r="OY224" s="35"/>
      <c r="OZ224" s="35"/>
      <c r="PA224" s="35"/>
      <c r="PB224" s="35"/>
      <c r="PC224" s="35"/>
      <c r="PD224" s="35"/>
      <c r="PE224" s="35"/>
      <c r="PF224" s="35"/>
      <c r="PG224" s="35"/>
      <c r="PH224" s="35"/>
      <c r="PI224" s="35"/>
      <c r="PJ224" s="35"/>
      <c r="PK224" s="35"/>
      <c r="PL224" s="35"/>
      <c r="PM224" s="35"/>
      <c r="PN224" s="35"/>
      <c r="PO224" s="35"/>
      <c r="PP224" s="35"/>
      <c r="PQ224" s="35"/>
      <c r="PR224" s="35"/>
      <c r="PS224" s="35"/>
      <c r="PT224" s="35"/>
      <c r="PU224" s="35"/>
      <c r="PV224" s="35"/>
      <c r="PW224" s="35"/>
      <c r="PX224" s="35"/>
      <c r="PY224" s="35"/>
      <c r="PZ224" s="35"/>
      <c r="QA224" s="35"/>
      <c r="QB224" s="35"/>
      <c r="QC224" s="35"/>
      <c r="QD224" s="35"/>
      <c r="QE224" s="35"/>
      <c r="QF224" s="35"/>
      <c r="QG224" s="35"/>
      <c r="QH224" s="35"/>
      <c r="QI224" s="35"/>
      <c r="QJ224" s="35"/>
      <c r="QK224" s="35"/>
      <c r="QL224" s="35"/>
      <c r="QM224" s="35"/>
      <c r="QN224" s="35"/>
      <c r="QO224" s="35"/>
      <c r="QP224" s="35"/>
      <c r="QQ224" s="35"/>
      <c r="QR224" s="35"/>
      <c r="QS224" s="35"/>
      <c r="QT224" s="35"/>
      <c r="QU224" s="35"/>
      <c r="QV224" s="35"/>
      <c r="QW224" s="35"/>
      <c r="QX224" s="35"/>
      <c r="QY224" s="35"/>
      <c r="QZ224" s="35"/>
      <c r="RA224" s="35"/>
      <c r="RB224" s="35"/>
      <c r="RC224" s="35"/>
      <c r="RD224" s="35"/>
      <c r="RE224" s="35"/>
      <c r="RF224" s="35"/>
      <c r="RG224" s="35"/>
      <c r="RH224" s="35"/>
      <c r="RI224" s="35"/>
      <c r="RJ224" s="35"/>
      <c r="RK224" s="35"/>
      <c r="RL224" s="35"/>
      <c r="RM224" s="35"/>
      <c r="RN224" s="35"/>
      <c r="RO224" s="35"/>
      <c r="RP224" s="35"/>
      <c r="RQ224" s="35"/>
      <c r="RR224" s="35"/>
      <c r="RS224" s="35"/>
      <c r="RT224" s="35"/>
      <c r="RU224" s="35"/>
      <c r="RV224" s="35"/>
      <c r="RW224" s="35"/>
      <c r="RX224" s="35"/>
      <c r="RY224" s="35"/>
      <c r="RZ224" s="35"/>
      <c r="SA224" s="35"/>
      <c r="SB224" s="35"/>
      <c r="SC224" s="35"/>
      <c r="SD224" s="35"/>
      <c r="SE224" s="35"/>
      <c r="SF224" s="35"/>
      <c r="SG224" s="35"/>
      <c r="SH224" s="35"/>
      <c r="SI224" s="35"/>
      <c r="SJ224" s="35"/>
      <c r="SK224" s="35"/>
      <c r="SL224" s="35"/>
      <c r="SM224" s="35"/>
      <c r="SN224" s="35"/>
      <c r="SO224" s="35"/>
      <c r="SP224" s="35"/>
      <c r="SQ224" s="35"/>
      <c r="SR224" s="35"/>
      <c r="SS224" s="35"/>
      <c r="ST224" s="35"/>
      <c r="SU224" s="35"/>
      <c r="SV224" s="35"/>
      <c r="SW224" s="35"/>
      <c r="SX224" s="35"/>
      <c r="SY224" s="35"/>
      <c r="SZ224" s="35"/>
      <c r="TA224" s="35"/>
      <c r="TB224" s="35"/>
      <c r="TC224" s="35"/>
      <c r="TD224" s="35"/>
      <c r="TE224" s="35"/>
      <c r="TF224" s="35"/>
      <c r="TG224" s="35"/>
      <c r="TH224" s="35"/>
      <c r="TI224" s="35"/>
      <c r="TJ224" s="35"/>
      <c r="TK224" s="35"/>
      <c r="TL224" s="35"/>
      <c r="TM224" s="35"/>
      <c r="TN224" s="35"/>
      <c r="TO224" s="35"/>
      <c r="TP224" s="35"/>
      <c r="TQ224" s="35"/>
      <c r="TR224" s="35"/>
    </row>
    <row r="225" spans="1:538" s="37" customFormat="1" ht="36.75" customHeight="1" x14ac:dyDescent="0.25">
      <c r="A225" s="67" t="s">
        <v>126</v>
      </c>
      <c r="B225" s="66"/>
      <c r="C225" s="66"/>
      <c r="D225" s="30" t="s">
        <v>38</v>
      </c>
      <c r="E225" s="61">
        <f>E226</f>
        <v>6195500</v>
      </c>
      <c r="F225" s="61">
        <f t="shared" si="154"/>
        <v>4764300</v>
      </c>
      <c r="G225" s="61">
        <f t="shared" si="154"/>
        <v>98300</v>
      </c>
      <c r="H225" s="61">
        <f t="shared" si="154"/>
        <v>6046199.2599999998</v>
      </c>
      <c r="I225" s="61">
        <f t="shared" si="154"/>
        <v>4731989.6900000004</v>
      </c>
      <c r="J225" s="61">
        <f t="shared" si="154"/>
        <v>81582.7</v>
      </c>
      <c r="K225" s="162">
        <f t="shared" si="152"/>
        <v>97.590174481478485</v>
      </c>
      <c r="L225" s="61">
        <f t="shared" si="154"/>
        <v>160000</v>
      </c>
      <c r="M225" s="61">
        <f t="shared" si="155"/>
        <v>160000</v>
      </c>
      <c r="N225" s="61">
        <f t="shared" si="156"/>
        <v>0</v>
      </c>
      <c r="O225" s="61">
        <f t="shared" si="157"/>
        <v>0</v>
      </c>
      <c r="P225" s="61">
        <f t="shared" si="158"/>
        <v>0</v>
      </c>
      <c r="Q225" s="61">
        <f t="shared" si="159"/>
        <v>160000</v>
      </c>
      <c r="R225" s="61">
        <f t="shared" si="159"/>
        <v>137646.6</v>
      </c>
      <c r="S225" s="61">
        <f t="shared" si="159"/>
        <v>137329</v>
      </c>
      <c r="T225" s="61">
        <f t="shared" si="159"/>
        <v>317.60000000000002</v>
      </c>
      <c r="U225" s="61">
        <f t="shared" si="159"/>
        <v>0</v>
      </c>
      <c r="V225" s="61">
        <f t="shared" si="159"/>
        <v>0</v>
      </c>
      <c r="W225" s="61">
        <f t="shared" si="159"/>
        <v>137329</v>
      </c>
      <c r="X225" s="162">
        <f t="shared" si="150"/>
        <v>86.029125000000008</v>
      </c>
      <c r="Y225" s="61">
        <f t="shared" si="151"/>
        <v>6183845.8599999994</v>
      </c>
      <c r="Z225" s="213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  <c r="GC225" s="36"/>
      <c r="GD225" s="36"/>
      <c r="GE225" s="36"/>
      <c r="GF225" s="36"/>
      <c r="GG225" s="36"/>
      <c r="GH225" s="36"/>
      <c r="GI225" s="36"/>
      <c r="GJ225" s="36"/>
      <c r="GK225" s="36"/>
      <c r="GL225" s="36"/>
      <c r="GM225" s="36"/>
      <c r="GN225" s="36"/>
      <c r="GO225" s="36"/>
      <c r="GP225" s="36"/>
      <c r="GQ225" s="36"/>
      <c r="GR225" s="36"/>
      <c r="GS225" s="36"/>
      <c r="GT225" s="36"/>
      <c r="GU225" s="36"/>
      <c r="GV225" s="36"/>
      <c r="GW225" s="36"/>
      <c r="GX225" s="36"/>
      <c r="GY225" s="36"/>
      <c r="GZ225" s="36"/>
      <c r="HA225" s="36"/>
      <c r="HB225" s="36"/>
      <c r="HC225" s="36"/>
      <c r="HD225" s="36"/>
      <c r="HE225" s="36"/>
      <c r="HF225" s="36"/>
      <c r="HG225" s="36"/>
      <c r="HH225" s="36"/>
      <c r="HI225" s="36"/>
      <c r="HJ225" s="36"/>
      <c r="HK225" s="36"/>
      <c r="HL225" s="36"/>
      <c r="HM225" s="36"/>
      <c r="HN225" s="36"/>
      <c r="HO225" s="36"/>
      <c r="HP225" s="36"/>
      <c r="HQ225" s="36"/>
      <c r="HR225" s="36"/>
      <c r="HS225" s="36"/>
      <c r="HT225" s="36"/>
      <c r="HU225" s="36"/>
      <c r="HV225" s="36"/>
      <c r="HW225" s="36"/>
      <c r="HX225" s="36"/>
      <c r="HY225" s="36"/>
      <c r="HZ225" s="36"/>
      <c r="IA225" s="36"/>
      <c r="IB225" s="36"/>
      <c r="IC225" s="36"/>
      <c r="ID225" s="36"/>
      <c r="IE225" s="36"/>
      <c r="IF225" s="36"/>
      <c r="IG225" s="36"/>
      <c r="IH225" s="36"/>
      <c r="II225" s="36"/>
      <c r="IJ225" s="36"/>
      <c r="IK225" s="36"/>
      <c r="IL225" s="36"/>
      <c r="IM225" s="36"/>
      <c r="IN225" s="36"/>
      <c r="IO225" s="36"/>
      <c r="IP225" s="36"/>
      <c r="IQ225" s="36"/>
      <c r="IR225" s="36"/>
      <c r="IS225" s="36"/>
      <c r="IT225" s="36"/>
      <c r="IU225" s="36"/>
      <c r="IV225" s="36"/>
      <c r="IW225" s="36"/>
      <c r="IX225" s="36"/>
      <c r="IY225" s="36"/>
      <c r="IZ225" s="36"/>
      <c r="JA225" s="36"/>
      <c r="JB225" s="36"/>
      <c r="JC225" s="36"/>
      <c r="JD225" s="36"/>
      <c r="JE225" s="36"/>
      <c r="JF225" s="36"/>
      <c r="JG225" s="36"/>
      <c r="JH225" s="36"/>
      <c r="JI225" s="36"/>
      <c r="JJ225" s="36"/>
      <c r="JK225" s="36"/>
      <c r="JL225" s="36"/>
      <c r="JM225" s="36"/>
      <c r="JN225" s="36"/>
      <c r="JO225" s="36"/>
      <c r="JP225" s="36"/>
      <c r="JQ225" s="36"/>
      <c r="JR225" s="36"/>
      <c r="JS225" s="36"/>
      <c r="JT225" s="36"/>
      <c r="JU225" s="36"/>
      <c r="JV225" s="36"/>
      <c r="JW225" s="36"/>
      <c r="JX225" s="36"/>
      <c r="JY225" s="36"/>
      <c r="JZ225" s="36"/>
      <c r="KA225" s="36"/>
      <c r="KB225" s="36"/>
      <c r="KC225" s="36"/>
      <c r="KD225" s="36"/>
      <c r="KE225" s="36"/>
      <c r="KF225" s="36"/>
      <c r="KG225" s="36"/>
      <c r="KH225" s="36"/>
      <c r="KI225" s="36"/>
      <c r="KJ225" s="36"/>
      <c r="KK225" s="36"/>
      <c r="KL225" s="36"/>
      <c r="KM225" s="36"/>
      <c r="KN225" s="36"/>
      <c r="KO225" s="36"/>
      <c r="KP225" s="36"/>
      <c r="KQ225" s="36"/>
      <c r="KR225" s="36"/>
      <c r="KS225" s="36"/>
      <c r="KT225" s="36"/>
      <c r="KU225" s="36"/>
      <c r="KV225" s="36"/>
      <c r="KW225" s="36"/>
      <c r="KX225" s="36"/>
      <c r="KY225" s="36"/>
      <c r="KZ225" s="36"/>
      <c r="LA225" s="36"/>
      <c r="LB225" s="36"/>
      <c r="LC225" s="36"/>
      <c r="LD225" s="36"/>
      <c r="LE225" s="36"/>
      <c r="LF225" s="36"/>
      <c r="LG225" s="36"/>
      <c r="LH225" s="36"/>
      <c r="LI225" s="36"/>
      <c r="LJ225" s="36"/>
      <c r="LK225" s="36"/>
      <c r="LL225" s="36"/>
      <c r="LM225" s="36"/>
      <c r="LN225" s="36"/>
      <c r="LO225" s="36"/>
      <c r="LP225" s="36"/>
      <c r="LQ225" s="36"/>
      <c r="LR225" s="36"/>
      <c r="LS225" s="36"/>
      <c r="LT225" s="36"/>
      <c r="LU225" s="36"/>
      <c r="LV225" s="36"/>
      <c r="LW225" s="36"/>
      <c r="LX225" s="36"/>
      <c r="LY225" s="36"/>
      <c r="LZ225" s="36"/>
      <c r="MA225" s="36"/>
      <c r="MB225" s="36"/>
      <c r="MC225" s="36"/>
      <c r="MD225" s="36"/>
      <c r="ME225" s="36"/>
      <c r="MF225" s="36"/>
      <c r="MG225" s="36"/>
      <c r="MH225" s="36"/>
      <c r="MI225" s="36"/>
      <c r="MJ225" s="36"/>
      <c r="MK225" s="36"/>
      <c r="ML225" s="36"/>
      <c r="MM225" s="36"/>
      <c r="MN225" s="36"/>
      <c r="MO225" s="36"/>
      <c r="MP225" s="36"/>
      <c r="MQ225" s="36"/>
      <c r="MR225" s="36"/>
      <c r="MS225" s="36"/>
      <c r="MT225" s="36"/>
      <c r="MU225" s="36"/>
      <c r="MV225" s="36"/>
      <c r="MW225" s="36"/>
      <c r="MX225" s="36"/>
      <c r="MY225" s="36"/>
      <c r="MZ225" s="36"/>
      <c r="NA225" s="36"/>
      <c r="NB225" s="36"/>
      <c r="NC225" s="36"/>
      <c r="ND225" s="36"/>
      <c r="NE225" s="36"/>
      <c r="NF225" s="36"/>
      <c r="NG225" s="36"/>
      <c r="NH225" s="36"/>
      <c r="NI225" s="36"/>
      <c r="NJ225" s="36"/>
      <c r="NK225" s="36"/>
      <c r="NL225" s="36"/>
      <c r="NM225" s="36"/>
      <c r="NN225" s="36"/>
      <c r="NO225" s="36"/>
      <c r="NP225" s="36"/>
      <c r="NQ225" s="36"/>
      <c r="NR225" s="36"/>
      <c r="NS225" s="36"/>
      <c r="NT225" s="36"/>
      <c r="NU225" s="36"/>
      <c r="NV225" s="36"/>
      <c r="NW225" s="36"/>
      <c r="NX225" s="36"/>
      <c r="NY225" s="36"/>
      <c r="NZ225" s="36"/>
      <c r="OA225" s="36"/>
      <c r="OB225" s="36"/>
      <c r="OC225" s="36"/>
      <c r="OD225" s="36"/>
      <c r="OE225" s="36"/>
      <c r="OF225" s="36"/>
      <c r="OG225" s="36"/>
      <c r="OH225" s="36"/>
      <c r="OI225" s="36"/>
      <c r="OJ225" s="36"/>
      <c r="OK225" s="36"/>
      <c r="OL225" s="36"/>
      <c r="OM225" s="36"/>
      <c r="ON225" s="36"/>
      <c r="OO225" s="36"/>
      <c r="OP225" s="36"/>
      <c r="OQ225" s="36"/>
      <c r="OR225" s="36"/>
      <c r="OS225" s="36"/>
      <c r="OT225" s="36"/>
      <c r="OU225" s="36"/>
      <c r="OV225" s="36"/>
      <c r="OW225" s="36"/>
      <c r="OX225" s="36"/>
      <c r="OY225" s="36"/>
      <c r="OZ225" s="36"/>
      <c r="PA225" s="36"/>
      <c r="PB225" s="36"/>
      <c r="PC225" s="36"/>
      <c r="PD225" s="36"/>
      <c r="PE225" s="36"/>
      <c r="PF225" s="36"/>
      <c r="PG225" s="36"/>
      <c r="PH225" s="36"/>
      <c r="PI225" s="36"/>
      <c r="PJ225" s="36"/>
      <c r="PK225" s="36"/>
      <c r="PL225" s="36"/>
      <c r="PM225" s="36"/>
      <c r="PN225" s="36"/>
      <c r="PO225" s="36"/>
      <c r="PP225" s="36"/>
      <c r="PQ225" s="36"/>
      <c r="PR225" s="36"/>
      <c r="PS225" s="36"/>
      <c r="PT225" s="36"/>
      <c r="PU225" s="36"/>
      <c r="PV225" s="36"/>
      <c r="PW225" s="36"/>
      <c r="PX225" s="36"/>
      <c r="PY225" s="36"/>
      <c r="PZ225" s="36"/>
      <c r="QA225" s="36"/>
      <c r="QB225" s="36"/>
      <c r="QC225" s="36"/>
      <c r="QD225" s="36"/>
      <c r="QE225" s="36"/>
      <c r="QF225" s="36"/>
      <c r="QG225" s="36"/>
      <c r="QH225" s="36"/>
      <c r="QI225" s="36"/>
      <c r="QJ225" s="36"/>
      <c r="QK225" s="36"/>
      <c r="QL225" s="36"/>
      <c r="QM225" s="36"/>
      <c r="QN225" s="36"/>
      <c r="QO225" s="36"/>
      <c r="QP225" s="36"/>
      <c r="QQ225" s="36"/>
      <c r="QR225" s="36"/>
      <c r="QS225" s="36"/>
      <c r="QT225" s="36"/>
      <c r="QU225" s="36"/>
      <c r="QV225" s="36"/>
      <c r="QW225" s="36"/>
      <c r="QX225" s="36"/>
      <c r="QY225" s="36"/>
      <c r="QZ225" s="36"/>
      <c r="RA225" s="36"/>
      <c r="RB225" s="36"/>
      <c r="RC225" s="36"/>
      <c r="RD225" s="36"/>
      <c r="RE225" s="36"/>
      <c r="RF225" s="36"/>
      <c r="RG225" s="36"/>
      <c r="RH225" s="36"/>
      <c r="RI225" s="36"/>
      <c r="RJ225" s="36"/>
      <c r="RK225" s="36"/>
      <c r="RL225" s="36"/>
      <c r="RM225" s="36"/>
      <c r="RN225" s="36"/>
      <c r="RO225" s="36"/>
      <c r="RP225" s="36"/>
      <c r="RQ225" s="36"/>
      <c r="RR225" s="36"/>
      <c r="RS225" s="36"/>
      <c r="RT225" s="36"/>
      <c r="RU225" s="36"/>
      <c r="RV225" s="36"/>
      <c r="RW225" s="36"/>
      <c r="RX225" s="36"/>
      <c r="RY225" s="36"/>
      <c r="RZ225" s="36"/>
      <c r="SA225" s="36"/>
      <c r="SB225" s="36"/>
      <c r="SC225" s="36"/>
      <c r="SD225" s="36"/>
      <c r="SE225" s="36"/>
      <c r="SF225" s="36"/>
      <c r="SG225" s="36"/>
      <c r="SH225" s="36"/>
      <c r="SI225" s="36"/>
      <c r="SJ225" s="36"/>
      <c r="SK225" s="36"/>
      <c r="SL225" s="36"/>
      <c r="SM225" s="36"/>
      <c r="SN225" s="36"/>
      <c r="SO225" s="36"/>
      <c r="SP225" s="36"/>
      <c r="SQ225" s="36"/>
      <c r="SR225" s="36"/>
      <c r="SS225" s="36"/>
      <c r="ST225" s="36"/>
      <c r="SU225" s="36"/>
      <c r="SV225" s="36"/>
      <c r="SW225" s="36"/>
      <c r="SX225" s="36"/>
      <c r="SY225" s="36"/>
      <c r="SZ225" s="36"/>
      <c r="TA225" s="36"/>
      <c r="TB225" s="36"/>
      <c r="TC225" s="36"/>
      <c r="TD225" s="36"/>
      <c r="TE225" s="36"/>
      <c r="TF225" s="36"/>
      <c r="TG225" s="36"/>
      <c r="TH225" s="36"/>
      <c r="TI225" s="36"/>
      <c r="TJ225" s="36"/>
      <c r="TK225" s="36"/>
      <c r="TL225" s="36"/>
      <c r="TM225" s="36"/>
      <c r="TN225" s="36"/>
      <c r="TO225" s="36"/>
      <c r="TP225" s="36"/>
      <c r="TQ225" s="36"/>
      <c r="TR225" s="36"/>
    </row>
    <row r="226" spans="1:538" s="20" customFormat="1" ht="45" x14ac:dyDescent="0.25">
      <c r="A226" s="40" t="s">
        <v>0</v>
      </c>
      <c r="B226" s="41" t="str">
        <f>'дод 3'!A20</f>
        <v>0160</v>
      </c>
      <c r="C226" s="41" t="str">
        <f>'дод 3'!B20</f>
        <v>0111</v>
      </c>
      <c r="D226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226" s="62">
        <v>6195500</v>
      </c>
      <c r="F226" s="62">
        <v>4764300</v>
      </c>
      <c r="G226" s="62">
        <v>98300</v>
      </c>
      <c r="H226" s="62">
        <v>6046199.2599999998</v>
      </c>
      <c r="I226" s="62">
        <v>4731989.6900000004</v>
      </c>
      <c r="J226" s="62">
        <v>81582.7</v>
      </c>
      <c r="K226" s="163">
        <f t="shared" si="152"/>
        <v>97.590174481478485</v>
      </c>
      <c r="L226" s="62">
        <f>N226+Q226</f>
        <v>160000</v>
      </c>
      <c r="M226" s="62">
        <v>160000</v>
      </c>
      <c r="N226" s="62"/>
      <c r="O226" s="62"/>
      <c r="P226" s="62"/>
      <c r="Q226" s="62">
        <v>160000</v>
      </c>
      <c r="R226" s="62">
        <f t="shared" si="153"/>
        <v>137646.6</v>
      </c>
      <c r="S226" s="62">
        <v>137329</v>
      </c>
      <c r="T226" s="62">
        <v>317.60000000000002</v>
      </c>
      <c r="U226" s="62"/>
      <c r="V226" s="62"/>
      <c r="W226" s="62">
        <v>137329</v>
      </c>
      <c r="X226" s="163">
        <f t="shared" si="150"/>
        <v>86.029125000000008</v>
      </c>
      <c r="Y226" s="59">
        <f t="shared" si="151"/>
        <v>6183845.8599999994</v>
      </c>
      <c r="Z226" s="21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  <c r="IW226" s="23"/>
      <c r="IX226" s="23"/>
      <c r="IY226" s="23"/>
      <c r="IZ226" s="23"/>
      <c r="JA226" s="23"/>
      <c r="JB226" s="23"/>
      <c r="JC226" s="23"/>
      <c r="JD226" s="23"/>
      <c r="JE226" s="23"/>
      <c r="JF226" s="23"/>
      <c r="JG226" s="23"/>
      <c r="JH226" s="23"/>
      <c r="JI226" s="23"/>
      <c r="JJ226" s="23"/>
      <c r="JK226" s="23"/>
      <c r="JL226" s="23"/>
      <c r="JM226" s="23"/>
      <c r="JN226" s="23"/>
      <c r="JO226" s="23"/>
      <c r="JP226" s="23"/>
      <c r="JQ226" s="23"/>
      <c r="JR226" s="23"/>
      <c r="JS226" s="23"/>
      <c r="JT226" s="23"/>
      <c r="JU226" s="23"/>
      <c r="JV226" s="23"/>
      <c r="JW226" s="23"/>
      <c r="JX226" s="23"/>
      <c r="JY226" s="23"/>
      <c r="JZ226" s="23"/>
      <c r="KA226" s="23"/>
      <c r="KB226" s="23"/>
      <c r="KC226" s="23"/>
      <c r="KD226" s="23"/>
      <c r="KE226" s="23"/>
      <c r="KF226" s="23"/>
      <c r="KG226" s="23"/>
      <c r="KH226" s="23"/>
      <c r="KI226" s="23"/>
      <c r="KJ226" s="23"/>
      <c r="KK226" s="23"/>
      <c r="KL226" s="23"/>
      <c r="KM226" s="23"/>
      <c r="KN226" s="23"/>
      <c r="KO226" s="23"/>
      <c r="KP226" s="23"/>
      <c r="KQ226" s="23"/>
      <c r="KR226" s="23"/>
      <c r="KS226" s="23"/>
      <c r="KT226" s="23"/>
      <c r="KU226" s="23"/>
      <c r="KV226" s="23"/>
      <c r="KW226" s="23"/>
      <c r="KX226" s="23"/>
      <c r="KY226" s="23"/>
      <c r="KZ226" s="23"/>
      <c r="LA226" s="23"/>
      <c r="LB226" s="23"/>
      <c r="LC226" s="23"/>
      <c r="LD226" s="23"/>
      <c r="LE226" s="23"/>
      <c r="LF226" s="23"/>
      <c r="LG226" s="23"/>
      <c r="LH226" s="23"/>
      <c r="LI226" s="23"/>
      <c r="LJ226" s="23"/>
      <c r="LK226" s="23"/>
      <c r="LL226" s="23"/>
      <c r="LM226" s="23"/>
      <c r="LN226" s="23"/>
      <c r="LO226" s="23"/>
      <c r="LP226" s="23"/>
      <c r="LQ226" s="23"/>
      <c r="LR226" s="23"/>
      <c r="LS226" s="23"/>
      <c r="LT226" s="23"/>
      <c r="LU226" s="23"/>
      <c r="LV226" s="23"/>
      <c r="LW226" s="23"/>
      <c r="LX226" s="23"/>
      <c r="LY226" s="23"/>
      <c r="LZ226" s="23"/>
      <c r="MA226" s="23"/>
      <c r="MB226" s="23"/>
      <c r="MC226" s="23"/>
      <c r="MD226" s="23"/>
      <c r="ME226" s="23"/>
      <c r="MF226" s="23"/>
      <c r="MG226" s="23"/>
      <c r="MH226" s="23"/>
      <c r="MI226" s="23"/>
      <c r="MJ226" s="23"/>
      <c r="MK226" s="23"/>
      <c r="ML226" s="23"/>
      <c r="MM226" s="23"/>
      <c r="MN226" s="23"/>
      <c r="MO226" s="23"/>
      <c r="MP226" s="23"/>
      <c r="MQ226" s="23"/>
      <c r="MR226" s="23"/>
      <c r="MS226" s="23"/>
      <c r="MT226" s="23"/>
      <c r="MU226" s="23"/>
      <c r="MV226" s="23"/>
      <c r="MW226" s="23"/>
      <c r="MX226" s="23"/>
      <c r="MY226" s="23"/>
      <c r="MZ226" s="23"/>
      <c r="NA226" s="23"/>
      <c r="NB226" s="23"/>
      <c r="NC226" s="23"/>
      <c r="ND226" s="23"/>
      <c r="NE226" s="23"/>
      <c r="NF226" s="23"/>
      <c r="NG226" s="23"/>
      <c r="NH226" s="23"/>
      <c r="NI226" s="23"/>
      <c r="NJ226" s="23"/>
      <c r="NK226" s="23"/>
      <c r="NL226" s="23"/>
      <c r="NM226" s="23"/>
      <c r="NN226" s="23"/>
      <c r="NO226" s="23"/>
      <c r="NP226" s="23"/>
      <c r="NQ226" s="23"/>
      <c r="NR226" s="23"/>
      <c r="NS226" s="23"/>
      <c r="NT226" s="23"/>
      <c r="NU226" s="23"/>
      <c r="NV226" s="23"/>
      <c r="NW226" s="23"/>
      <c r="NX226" s="23"/>
      <c r="NY226" s="23"/>
      <c r="NZ226" s="23"/>
      <c r="OA226" s="23"/>
      <c r="OB226" s="23"/>
      <c r="OC226" s="23"/>
      <c r="OD226" s="23"/>
      <c r="OE226" s="23"/>
      <c r="OF226" s="23"/>
      <c r="OG226" s="23"/>
      <c r="OH226" s="23"/>
      <c r="OI226" s="23"/>
      <c r="OJ226" s="23"/>
      <c r="OK226" s="23"/>
      <c r="OL226" s="23"/>
      <c r="OM226" s="23"/>
      <c r="ON226" s="23"/>
      <c r="OO226" s="23"/>
      <c r="OP226" s="23"/>
      <c r="OQ226" s="23"/>
      <c r="OR226" s="23"/>
      <c r="OS226" s="23"/>
      <c r="OT226" s="23"/>
      <c r="OU226" s="23"/>
      <c r="OV226" s="23"/>
      <c r="OW226" s="23"/>
      <c r="OX226" s="23"/>
      <c r="OY226" s="23"/>
      <c r="OZ226" s="23"/>
      <c r="PA226" s="23"/>
      <c r="PB226" s="23"/>
      <c r="PC226" s="23"/>
      <c r="PD226" s="23"/>
      <c r="PE226" s="23"/>
      <c r="PF226" s="23"/>
      <c r="PG226" s="23"/>
      <c r="PH226" s="23"/>
      <c r="PI226" s="23"/>
      <c r="PJ226" s="23"/>
      <c r="PK226" s="23"/>
      <c r="PL226" s="23"/>
      <c r="PM226" s="23"/>
      <c r="PN226" s="23"/>
      <c r="PO226" s="23"/>
      <c r="PP226" s="23"/>
      <c r="PQ226" s="23"/>
      <c r="PR226" s="23"/>
      <c r="PS226" s="23"/>
      <c r="PT226" s="23"/>
      <c r="PU226" s="23"/>
      <c r="PV226" s="23"/>
      <c r="PW226" s="23"/>
      <c r="PX226" s="23"/>
      <c r="PY226" s="23"/>
      <c r="PZ226" s="23"/>
      <c r="QA226" s="23"/>
      <c r="QB226" s="23"/>
      <c r="QC226" s="23"/>
      <c r="QD226" s="23"/>
      <c r="QE226" s="23"/>
      <c r="QF226" s="23"/>
      <c r="QG226" s="23"/>
      <c r="QH226" s="23"/>
      <c r="QI226" s="23"/>
      <c r="QJ226" s="23"/>
      <c r="QK226" s="23"/>
      <c r="QL226" s="23"/>
      <c r="QM226" s="23"/>
      <c r="QN226" s="23"/>
      <c r="QO226" s="23"/>
      <c r="QP226" s="23"/>
      <c r="QQ226" s="23"/>
      <c r="QR226" s="23"/>
      <c r="QS226" s="23"/>
      <c r="QT226" s="23"/>
      <c r="QU226" s="23"/>
      <c r="QV226" s="23"/>
      <c r="QW226" s="23"/>
      <c r="QX226" s="23"/>
      <c r="QY226" s="23"/>
      <c r="QZ226" s="23"/>
      <c r="RA226" s="23"/>
      <c r="RB226" s="23"/>
      <c r="RC226" s="23"/>
      <c r="RD226" s="23"/>
      <c r="RE226" s="23"/>
      <c r="RF226" s="23"/>
      <c r="RG226" s="23"/>
      <c r="RH226" s="23"/>
      <c r="RI226" s="23"/>
      <c r="RJ226" s="23"/>
      <c r="RK226" s="23"/>
      <c r="RL226" s="23"/>
      <c r="RM226" s="23"/>
      <c r="RN226" s="23"/>
      <c r="RO226" s="23"/>
      <c r="RP226" s="23"/>
      <c r="RQ226" s="23"/>
      <c r="RR226" s="23"/>
      <c r="RS226" s="23"/>
      <c r="RT226" s="23"/>
      <c r="RU226" s="23"/>
      <c r="RV226" s="23"/>
      <c r="RW226" s="23"/>
      <c r="RX226" s="23"/>
      <c r="RY226" s="23"/>
      <c r="RZ226" s="23"/>
      <c r="SA226" s="23"/>
      <c r="SB226" s="23"/>
      <c r="SC226" s="23"/>
      <c r="SD226" s="23"/>
      <c r="SE226" s="23"/>
      <c r="SF226" s="23"/>
      <c r="SG226" s="23"/>
      <c r="SH226" s="23"/>
      <c r="SI226" s="23"/>
      <c r="SJ226" s="23"/>
      <c r="SK226" s="23"/>
      <c r="SL226" s="23"/>
      <c r="SM226" s="23"/>
      <c r="SN226" s="23"/>
      <c r="SO226" s="23"/>
      <c r="SP226" s="23"/>
      <c r="SQ226" s="23"/>
      <c r="SR226" s="23"/>
      <c r="SS226" s="23"/>
      <c r="ST226" s="23"/>
      <c r="SU226" s="23"/>
      <c r="SV226" s="23"/>
      <c r="SW226" s="23"/>
      <c r="SX226" s="23"/>
      <c r="SY226" s="23"/>
      <c r="SZ226" s="23"/>
      <c r="TA226" s="23"/>
      <c r="TB226" s="23"/>
      <c r="TC226" s="23"/>
      <c r="TD226" s="23"/>
      <c r="TE226" s="23"/>
      <c r="TF226" s="23"/>
      <c r="TG226" s="23"/>
      <c r="TH226" s="23"/>
      <c r="TI226" s="23"/>
      <c r="TJ226" s="23"/>
      <c r="TK226" s="23"/>
      <c r="TL226" s="23"/>
      <c r="TM226" s="23"/>
      <c r="TN226" s="23"/>
      <c r="TO226" s="23"/>
      <c r="TP226" s="23"/>
      <c r="TQ226" s="23"/>
      <c r="TR226" s="23"/>
    </row>
    <row r="227" spans="1:538" s="28" customFormat="1" ht="36.75" customHeight="1" x14ac:dyDescent="0.2">
      <c r="A227" s="157" t="s">
        <v>32</v>
      </c>
      <c r="B227" s="65"/>
      <c r="C227" s="65"/>
      <c r="D227" s="27" t="s">
        <v>37</v>
      </c>
      <c r="E227" s="59">
        <f>E228</f>
        <v>4322843.2</v>
      </c>
      <c r="F227" s="59">
        <f t="shared" ref="F227:L227" si="160">F228</f>
        <v>2581400</v>
      </c>
      <c r="G227" s="59">
        <f t="shared" si="160"/>
        <v>0</v>
      </c>
      <c r="H227" s="59">
        <f t="shared" si="160"/>
        <v>3461923.76</v>
      </c>
      <c r="I227" s="59">
        <f t="shared" si="160"/>
        <v>2559600.0499999998</v>
      </c>
      <c r="J227" s="59">
        <f t="shared" si="160"/>
        <v>0</v>
      </c>
      <c r="K227" s="160">
        <f t="shared" si="152"/>
        <v>80.084416663551423</v>
      </c>
      <c r="L227" s="59">
        <f t="shared" si="160"/>
        <v>221457296.98000002</v>
      </c>
      <c r="M227" s="59">
        <f t="shared" ref="M227" si="161">M228</f>
        <v>207610024.80000001</v>
      </c>
      <c r="N227" s="59">
        <f t="shared" ref="N227" si="162">N228</f>
        <v>3200000</v>
      </c>
      <c r="O227" s="59">
        <f t="shared" ref="O227" si="163">O228</f>
        <v>2348000</v>
      </c>
      <c r="P227" s="59">
        <f t="shared" ref="P227" si="164">P228</f>
        <v>90600</v>
      </c>
      <c r="Q227" s="59">
        <f t="shared" ref="Q227:W227" si="165">Q228</f>
        <v>218257296.98000002</v>
      </c>
      <c r="R227" s="59">
        <f t="shared" si="165"/>
        <v>164124355.84</v>
      </c>
      <c r="S227" s="59">
        <f t="shared" si="165"/>
        <v>144109683.40000001</v>
      </c>
      <c r="T227" s="59">
        <f t="shared" si="165"/>
        <v>2691216.44</v>
      </c>
      <c r="U227" s="59">
        <f t="shared" si="165"/>
        <v>2044880.95</v>
      </c>
      <c r="V227" s="59">
        <f t="shared" si="165"/>
        <v>64528.98</v>
      </c>
      <c r="W227" s="59">
        <f t="shared" si="165"/>
        <v>161433139.40000001</v>
      </c>
      <c r="X227" s="160">
        <f t="shared" si="150"/>
        <v>74.111062529053712</v>
      </c>
      <c r="Y227" s="59">
        <f t="shared" si="151"/>
        <v>167586279.59999999</v>
      </c>
      <c r="Z227" s="213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/>
      <c r="EM227" s="35"/>
      <c r="EN227" s="35"/>
      <c r="EO227" s="35"/>
      <c r="EP227" s="35"/>
      <c r="EQ227" s="35"/>
      <c r="ER227" s="35"/>
      <c r="ES227" s="35"/>
      <c r="ET227" s="35"/>
      <c r="EU227" s="35"/>
      <c r="EV227" s="35"/>
      <c r="EW227" s="35"/>
      <c r="EX227" s="35"/>
      <c r="EY227" s="35"/>
      <c r="EZ227" s="35"/>
      <c r="FA227" s="35"/>
      <c r="FB227" s="35"/>
      <c r="FC227" s="35"/>
      <c r="FD227" s="35"/>
      <c r="FE227" s="35"/>
      <c r="FF227" s="35"/>
      <c r="FG227" s="35"/>
      <c r="FH227" s="35"/>
      <c r="FI227" s="35"/>
      <c r="FJ227" s="35"/>
      <c r="FK227" s="35"/>
      <c r="FL227" s="35"/>
      <c r="FM227" s="35"/>
      <c r="FN227" s="35"/>
      <c r="FO227" s="35"/>
      <c r="FP227" s="35"/>
      <c r="FQ227" s="35"/>
      <c r="FR227" s="35"/>
      <c r="FS227" s="35"/>
      <c r="FT227" s="35"/>
      <c r="FU227" s="35"/>
      <c r="FV227" s="35"/>
      <c r="FW227" s="35"/>
      <c r="FX227" s="35"/>
      <c r="FY227" s="35"/>
      <c r="FZ227" s="35"/>
      <c r="GA227" s="35"/>
      <c r="GB227" s="35"/>
      <c r="GC227" s="35"/>
      <c r="GD227" s="35"/>
      <c r="GE227" s="35"/>
      <c r="GF227" s="35"/>
      <c r="GG227" s="35"/>
      <c r="GH227" s="35"/>
      <c r="GI227" s="35"/>
      <c r="GJ227" s="35"/>
      <c r="GK227" s="35"/>
      <c r="GL227" s="35"/>
      <c r="GM227" s="35"/>
      <c r="GN227" s="35"/>
      <c r="GO227" s="35"/>
      <c r="GP227" s="35"/>
      <c r="GQ227" s="35"/>
      <c r="GR227" s="35"/>
      <c r="GS227" s="35"/>
      <c r="GT227" s="35"/>
      <c r="GU227" s="35"/>
      <c r="GV227" s="35"/>
      <c r="GW227" s="35"/>
      <c r="GX227" s="35"/>
      <c r="GY227" s="35"/>
      <c r="GZ227" s="35"/>
      <c r="HA227" s="35"/>
      <c r="HB227" s="35"/>
      <c r="HC227" s="35"/>
      <c r="HD227" s="35"/>
      <c r="HE227" s="35"/>
      <c r="HF227" s="35"/>
      <c r="HG227" s="35"/>
      <c r="HH227" s="35"/>
      <c r="HI227" s="35"/>
      <c r="HJ227" s="35"/>
      <c r="HK227" s="35"/>
      <c r="HL227" s="35"/>
      <c r="HM227" s="35"/>
      <c r="HN227" s="35"/>
      <c r="HO227" s="35"/>
      <c r="HP227" s="35"/>
      <c r="HQ227" s="35"/>
      <c r="HR227" s="35"/>
      <c r="HS227" s="35"/>
      <c r="HT227" s="35"/>
      <c r="HU227" s="35"/>
      <c r="HV227" s="35"/>
      <c r="HW227" s="35"/>
      <c r="HX227" s="35"/>
      <c r="HY227" s="35"/>
      <c r="HZ227" s="35"/>
      <c r="IA227" s="35"/>
      <c r="IB227" s="35"/>
      <c r="IC227" s="35"/>
      <c r="ID227" s="35"/>
      <c r="IE227" s="35"/>
      <c r="IF227" s="35"/>
      <c r="IG227" s="35"/>
      <c r="IH227" s="35"/>
      <c r="II227" s="35"/>
      <c r="IJ227" s="35"/>
      <c r="IK227" s="35"/>
      <c r="IL227" s="35"/>
      <c r="IM227" s="35"/>
      <c r="IN227" s="35"/>
      <c r="IO227" s="35"/>
      <c r="IP227" s="35"/>
      <c r="IQ227" s="35"/>
      <c r="IR227" s="35"/>
      <c r="IS227" s="35"/>
      <c r="IT227" s="35"/>
      <c r="IU227" s="35"/>
      <c r="IV227" s="35"/>
      <c r="IW227" s="35"/>
      <c r="IX227" s="35"/>
      <c r="IY227" s="35"/>
      <c r="IZ227" s="35"/>
      <c r="JA227" s="35"/>
      <c r="JB227" s="35"/>
      <c r="JC227" s="35"/>
      <c r="JD227" s="35"/>
      <c r="JE227" s="35"/>
      <c r="JF227" s="35"/>
      <c r="JG227" s="35"/>
      <c r="JH227" s="35"/>
      <c r="JI227" s="35"/>
      <c r="JJ227" s="35"/>
      <c r="JK227" s="35"/>
      <c r="JL227" s="35"/>
      <c r="JM227" s="35"/>
      <c r="JN227" s="35"/>
      <c r="JO227" s="35"/>
      <c r="JP227" s="35"/>
      <c r="JQ227" s="35"/>
      <c r="JR227" s="35"/>
      <c r="JS227" s="35"/>
      <c r="JT227" s="35"/>
      <c r="JU227" s="35"/>
      <c r="JV227" s="35"/>
      <c r="JW227" s="35"/>
      <c r="JX227" s="35"/>
      <c r="JY227" s="35"/>
      <c r="JZ227" s="35"/>
      <c r="KA227" s="35"/>
      <c r="KB227" s="35"/>
      <c r="KC227" s="35"/>
      <c r="KD227" s="35"/>
      <c r="KE227" s="35"/>
      <c r="KF227" s="35"/>
      <c r="KG227" s="35"/>
      <c r="KH227" s="35"/>
      <c r="KI227" s="35"/>
      <c r="KJ227" s="35"/>
      <c r="KK227" s="35"/>
      <c r="KL227" s="35"/>
      <c r="KM227" s="35"/>
      <c r="KN227" s="35"/>
      <c r="KO227" s="35"/>
      <c r="KP227" s="35"/>
      <c r="KQ227" s="35"/>
      <c r="KR227" s="35"/>
      <c r="KS227" s="35"/>
      <c r="KT227" s="35"/>
      <c r="KU227" s="35"/>
      <c r="KV227" s="35"/>
      <c r="KW227" s="35"/>
      <c r="KX227" s="35"/>
      <c r="KY227" s="35"/>
      <c r="KZ227" s="35"/>
      <c r="LA227" s="35"/>
      <c r="LB227" s="35"/>
      <c r="LC227" s="35"/>
      <c r="LD227" s="35"/>
      <c r="LE227" s="35"/>
      <c r="LF227" s="35"/>
      <c r="LG227" s="35"/>
      <c r="LH227" s="35"/>
      <c r="LI227" s="35"/>
      <c r="LJ227" s="35"/>
      <c r="LK227" s="35"/>
      <c r="LL227" s="35"/>
      <c r="LM227" s="35"/>
      <c r="LN227" s="35"/>
      <c r="LO227" s="35"/>
      <c r="LP227" s="35"/>
      <c r="LQ227" s="35"/>
      <c r="LR227" s="35"/>
      <c r="LS227" s="35"/>
      <c r="LT227" s="35"/>
      <c r="LU227" s="35"/>
      <c r="LV227" s="35"/>
      <c r="LW227" s="35"/>
      <c r="LX227" s="35"/>
      <c r="LY227" s="35"/>
      <c r="LZ227" s="35"/>
      <c r="MA227" s="35"/>
      <c r="MB227" s="35"/>
      <c r="MC227" s="35"/>
      <c r="MD227" s="35"/>
      <c r="ME227" s="35"/>
      <c r="MF227" s="35"/>
      <c r="MG227" s="35"/>
      <c r="MH227" s="35"/>
      <c r="MI227" s="35"/>
      <c r="MJ227" s="35"/>
      <c r="MK227" s="35"/>
      <c r="ML227" s="35"/>
      <c r="MM227" s="35"/>
      <c r="MN227" s="35"/>
      <c r="MO227" s="35"/>
      <c r="MP227" s="35"/>
      <c r="MQ227" s="35"/>
      <c r="MR227" s="35"/>
      <c r="MS227" s="35"/>
      <c r="MT227" s="35"/>
      <c r="MU227" s="35"/>
      <c r="MV227" s="35"/>
      <c r="MW227" s="35"/>
      <c r="MX227" s="35"/>
      <c r="MY227" s="35"/>
      <c r="MZ227" s="35"/>
      <c r="NA227" s="35"/>
      <c r="NB227" s="35"/>
      <c r="NC227" s="35"/>
      <c r="ND227" s="35"/>
      <c r="NE227" s="35"/>
      <c r="NF227" s="35"/>
      <c r="NG227" s="35"/>
      <c r="NH227" s="35"/>
      <c r="NI227" s="35"/>
      <c r="NJ227" s="35"/>
      <c r="NK227" s="35"/>
      <c r="NL227" s="35"/>
      <c r="NM227" s="35"/>
      <c r="NN227" s="35"/>
      <c r="NO227" s="35"/>
      <c r="NP227" s="35"/>
      <c r="NQ227" s="35"/>
      <c r="NR227" s="35"/>
      <c r="NS227" s="35"/>
      <c r="NT227" s="35"/>
      <c r="NU227" s="35"/>
      <c r="NV227" s="35"/>
      <c r="NW227" s="35"/>
      <c r="NX227" s="35"/>
      <c r="NY227" s="35"/>
      <c r="NZ227" s="35"/>
      <c r="OA227" s="35"/>
      <c r="OB227" s="35"/>
      <c r="OC227" s="35"/>
      <c r="OD227" s="35"/>
      <c r="OE227" s="35"/>
      <c r="OF227" s="35"/>
      <c r="OG227" s="35"/>
      <c r="OH227" s="35"/>
      <c r="OI227" s="35"/>
      <c r="OJ227" s="35"/>
      <c r="OK227" s="35"/>
      <c r="OL227" s="35"/>
      <c r="OM227" s="35"/>
      <c r="ON227" s="35"/>
      <c r="OO227" s="35"/>
      <c r="OP227" s="35"/>
      <c r="OQ227" s="35"/>
      <c r="OR227" s="35"/>
      <c r="OS227" s="35"/>
      <c r="OT227" s="35"/>
      <c r="OU227" s="35"/>
      <c r="OV227" s="35"/>
      <c r="OW227" s="35"/>
      <c r="OX227" s="35"/>
      <c r="OY227" s="35"/>
      <c r="OZ227" s="35"/>
      <c r="PA227" s="35"/>
      <c r="PB227" s="35"/>
      <c r="PC227" s="35"/>
      <c r="PD227" s="35"/>
      <c r="PE227" s="35"/>
      <c r="PF227" s="35"/>
      <c r="PG227" s="35"/>
      <c r="PH227" s="35"/>
      <c r="PI227" s="35"/>
      <c r="PJ227" s="35"/>
      <c r="PK227" s="35"/>
      <c r="PL227" s="35"/>
      <c r="PM227" s="35"/>
      <c r="PN227" s="35"/>
      <c r="PO227" s="35"/>
      <c r="PP227" s="35"/>
      <c r="PQ227" s="35"/>
      <c r="PR227" s="35"/>
      <c r="PS227" s="35"/>
      <c r="PT227" s="35"/>
      <c r="PU227" s="35"/>
      <c r="PV227" s="35"/>
      <c r="PW227" s="35"/>
      <c r="PX227" s="35"/>
      <c r="PY227" s="35"/>
      <c r="PZ227" s="35"/>
      <c r="QA227" s="35"/>
      <c r="QB227" s="35"/>
      <c r="QC227" s="35"/>
      <c r="QD227" s="35"/>
      <c r="QE227" s="35"/>
      <c r="QF227" s="35"/>
      <c r="QG227" s="35"/>
      <c r="QH227" s="35"/>
      <c r="QI227" s="35"/>
      <c r="QJ227" s="35"/>
      <c r="QK227" s="35"/>
      <c r="QL227" s="35"/>
      <c r="QM227" s="35"/>
      <c r="QN227" s="35"/>
      <c r="QO227" s="35"/>
      <c r="QP227" s="35"/>
      <c r="QQ227" s="35"/>
      <c r="QR227" s="35"/>
      <c r="QS227" s="35"/>
      <c r="QT227" s="35"/>
      <c r="QU227" s="35"/>
      <c r="QV227" s="35"/>
      <c r="QW227" s="35"/>
      <c r="QX227" s="35"/>
      <c r="QY227" s="35"/>
      <c r="QZ227" s="35"/>
      <c r="RA227" s="35"/>
      <c r="RB227" s="35"/>
      <c r="RC227" s="35"/>
      <c r="RD227" s="35"/>
      <c r="RE227" s="35"/>
      <c r="RF227" s="35"/>
      <c r="RG227" s="35"/>
      <c r="RH227" s="35"/>
      <c r="RI227" s="35"/>
      <c r="RJ227" s="35"/>
      <c r="RK227" s="35"/>
      <c r="RL227" s="35"/>
      <c r="RM227" s="35"/>
      <c r="RN227" s="35"/>
      <c r="RO227" s="35"/>
      <c r="RP227" s="35"/>
      <c r="RQ227" s="35"/>
      <c r="RR227" s="35"/>
      <c r="RS227" s="35"/>
      <c r="RT227" s="35"/>
      <c r="RU227" s="35"/>
      <c r="RV227" s="35"/>
      <c r="RW227" s="35"/>
      <c r="RX227" s="35"/>
      <c r="RY227" s="35"/>
      <c r="RZ227" s="35"/>
      <c r="SA227" s="35"/>
      <c r="SB227" s="35"/>
      <c r="SC227" s="35"/>
      <c r="SD227" s="35"/>
      <c r="SE227" s="35"/>
      <c r="SF227" s="35"/>
      <c r="SG227" s="35"/>
      <c r="SH227" s="35"/>
      <c r="SI227" s="35"/>
      <c r="SJ227" s="35"/>
      <c r="SK227" s="35"/>
      <c r="SL227" s="35"/>
      <c r="SM227" s="35"/>
      <c r="SN227" s="35"/>
      <c r="SO227" s="35"/>
      <c r="SP227" s="35"/>
      <c r="SQ227" s="35"/>
      <c r="SR227" s="35"/>
      <c r="SS227" s="35"/>
      <c r="ST227" s="35"/>
      <c r="SU227" s="35"/>
      <c r="SV227" s="35"/>
      <c r="SW227" s="35"/>
      <c r="SX227" s="35"/>
      <c r="SY227" s="35"/>
      <c r="SZ227" s="35"/>
      <c r="TA227" s="35"/>
      <c r="TB227" s="35"/>
      <c r="TC227" s="35"/>
      <c r="TD227" s="35"/>
      <c r="TE227" s="35"/>
      <c r="TF227" s="35"/>
      <c r="TG227" s="35"/>
      <c r="TH227" s="35"/>
      <c r="TI227" s="35"/>
      <c r="TJ227" s="35"/>
      <c r="TK227" s="35"/>
      <c r="TL227" s="35"/>
      <c r="TM227" s="35"/>
      <c r="TN227" s="35"/>
      <c r="TO227" s="35"/>
      <c r="TP227" s="35"/>
      <c r="TQ227" s="35"/>
      <c r="TR227" s="35"/>
    </row>
    <row r="228" spans="1:538" s="37" customFormat="1" ht="32.25" customHeight="1" x14ac:dyDescent="0.25">
      <c r="A228" s="67" t="s">
        <v>33</v>
      </c>
      <c r="B228" s="66"/>
      <c r="C228" s="66"/>
      <c r="D228" s="30" t="s">
        <v>490</v>
      </c>
      <c r="E228" s="61">
        <f>SUM(E230+E231+E232+E233+E234+E235+E237+E238+E239+E240+E241+E242+E236+E244)</f>
        <v>4322843.2</v>
      </c>
      <c r="F228" s="61">
        <f t="shared" ref="F228:Q228" si="166">SUM(F230+F231+F232+F233+F234+F235+F237+F238+F239+F240+F241+F242+F236+F244)</f>
        <v>2581400</v>
      </c>
      <c r="G228" s="61">
        <f t="shared" si="166"/>
        <v>0</v>
      </c>
      <c r="H228" s="61">
        <f t="shared" ref="H228:J228" si="167">SUM(H230+H231+H232+H233+H234+H235+H237+H238+H239+H240+H241+H242+H236+H244)</f>
        <v>3461923.76</v>
      </c>
      <c r="I228" s="61">
        <f t="shared" si="167"/>
        <v>2559600.0499999998</v>
      </c>
      <c r="J228" s="61">
        <f t="shared" si="167"/>
        <v>0</v>
      </c>
      <c r="K228" s="162">
        <f t="shared" si="152"/>
        <v>80.084416663551423</v>
      </c>
      <c r="L228" s="61">
        <f t="shared" si="166"/>
        <v>221457296.98000002</v>
      </c>
      <c r="M228" s="61">
        <f t="shared" si="166"/>
        <v>207610024.80000001</v>
      </c>
      <c r="N228" s="61">
        <f t="shared" si="166"/>
        <v>3200000</v>
      </c>
      <c r="O228" s="61">
        <f t="shared" si="166"/>
        <v>2348000</v>
      </c>
      <c r="P228" s="61">
        <f t="shared" si="166"/>
        <v>90600</v>
      </c>
      <c r="Q228" s="61">
        <f t="shared" si="166"/>
        <v>218257296.98000002</v>
      </c>
      <c r="R228" s="61">
        <f t="shared" ref="R228:W228" si="168">SUM(R230+R231+R232+R233+R234+R235+R237+R238+R239+R240+R241+R242+R236+R244)</f>
        <v>164124355.84</v>
      </c>
      <c r="S228" s="61">
        <f t="shared" si="168"/>
        <v>144109683.40000001</v>
      </c>
      <c r="T228" s="61">
        <f t="shared" si="168"/>
        <v>2691216.44</v>
      </c>
      <c r="U228" s="61">
        <f t="shared" si="168"/>
        <v>2044880.95</v>
      </c>
      <c r="V228" s="61">
        <f t="shared" si="168"/>
        <v>64528.98</v>
      </c>
      <c r="W228" s="61">
        <f t="shared" si="168"/>
        <v>161433139.40000001</v>
      </c>
      <c r="X228" s="162">
        <f t="shared" si="150"/>
        <v>74.111062529053712</v>
      </c>
      <c r="Y228" s="61">
        <f t="shared" si="151"/>
        <v>167586279.59999999</v>
      </c>
      <c r="Z228" s="213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  <c r="DS228" s="36"/>
      <c r="DT228" s="36"/>
      <c r="DU228" s="36"/>
      <c r="DV228" s="36"/>
      <c r="DW228" s="36"/>
      <c r="DX228" s="36"/>
      <c r="DY228" s="36"/>
      <c r="DZ228" s="36"/>
      <c r="EA228" s="36"/>
      <c r="EB228" s="36"/>
      <c r="EC228" s="36"/>
      <c r="ED228" s="36"/>
      <c r="EE228" s="36"/>
      <c r="EF228" s="36"/>
      <c r="EG228" s="36"/>
      <c r="EH228" s="36"/>
      <c r="EI228" s="36"/>
      <c r="EJ228" s="36"/>
      <c r="EK228" s="36"/>
      <c r="EL228" s="36"/>
      <c r="EM228" s="36"/>
      <c r="EN228" s="36"/>
      <c r="EO228" s="36"/>
      <c r="EP228" s="36"/>
      <c r="EQ228" s="36"/>
      <c r="ER228" s="36"/>
      <c r="ES228" s="36"/>
      <c r="ET228" s="36"/>
      <c r="EU228" s="36"/>
      <c r="EV228" s="36"/>
      <c r="EW228" s="36"/>
      <c r="EX228" s="36"/>
      <c r="EY228" s="36"/>
      <c r="EZ228" s="36"/>
      <c r="FA228" s="36"/>
      <c r="FB228" s="36"/>
      <c r="FC228" s="36"/>
      <c r="FD228" s="36"/>
      <c r="FE228" s="36"/>
      <c r="FF228" s="36"/>
      <c r="FG228" s="36"/>
      <c r="FH228" s="36"/>
      <c r="FI228" s="36"/>
      <c r="FJ228" s="36"/>
      <c r="FK228" s="36"/>
      <c r="FL228" s="36"/>
      <c r="FM228" s="36"/>
      <c r="FN228" s="36"/>
      <c r="FO228" s="36"/>
      <c r="FP228" s="36"/>
      <c r="FQ228" s="36"/>
      <c r="FR228" s="36"/>
      <c r="FS228" s="36"/>
      <c r="FT228" s="36"/>
      <c r="FU228" s="36"/>
      <c r="FV228" s="36"/>
      <c r="FW228" s="36"/>
      <c r="FX228" s="36"/>
      <c r="FY228" s="36"/>
      <c r="FZ228" s="36"/>
      <c r="GA228" s="36"/>
      <c r="GB228" s="36"/>
      <c r="GC228" s="36"/>
      <c r="GD228" s="36"/>
      <c r="GE228" s="36"/>
      <c r="GF228" s="36"/>
      <c r="GG228" s="36"/>
      <c r="GH228" s="36"/>
      <c r="GI228" s="36"/>
      <c r="GJ228" s="36"/>
      <c r="GK228" s="36"/>
      <c r="GL228" s="36"/>
      <c r="GM228" s="36"/>
      <c r="GN228" s="36"/>
      <c r="GO228" s="36"/>
      <c r="GP228" s="36"/>
      <c r="GQ228" s="36"/>
      <c r="GR228" s="36"/>
      <c r="GS228" s="36"/>
      <c r="GT228" s="36"/>
      <c r="GU228" s="36"/>
      <c r="GV228" s="36"/>
      <c r="GW228" s="36"/>
      <c r="GX228" s="36"/>
      <c r="GY228" s="36"/>
      <c r="GZ228" s="36"/>
      <c r="HA228" s="36"/>
      <c r="HB228" s="36"/>
      <c r="HC228" s="36"/>
      <c r="HD228" s="36"/>
      <c r="HE228" s="36"/>
      <c r="HF228" s="36"/>
      <c r="HG228" s="36"/>
      <c r="HH228" s="36"/>
      <c r="HI228" s="36"/>
      <c r="HJ228" s="36"/>
      <c r="HK228" s="36"/>
      <c r="HL228" s="36"/>
      <c r="HM228" s="36"/>
      <c r="HN228" s="36"/>
      <c r="HO228" s="36"/>
      <c r="HP228" s="36"/>
      <c r="HQ228" s="36"/>
      <c r="HR228" s="36"/>
      <c r="HS228" s="36"/>
      <c r="HT228" s="36"/>
      <c r="HU228" s="36"/>
      <c r="HV228" s="36"/>
      <c r="HW228" s="36"/>
      <c r="HX228" s="36"/>
      <c r="HY228" s="36"/>
      <c r="HZ228" s="36"/>
      <c r="IA228" s="36"/>
      <c r="IB228" s="36"/>
      <c r="IC228" s="36"/>
      <c r="ID228" s="36"/>
      <c r="IE228" s="36"/>
      <c r="IF228" s="36"/>
      <c r="IG228" s="36"/>
      <c r="IH228" s="36"/>
      <c r="II228" s="36"/>
      <c r="IJ228" s="36"/>
      <c r="IK228" s="36"/>
      <c r="IL228" s="36"/>
      <c r="IM228" s="36"/>
      <c r="IN228" s="36"/>
      <c r="IO228" s="36"/>
      <c r="IP228" s="36"/>
      <c r="IQ228" s="36"/>
      <c r="IR228" s="36"/>
      <c r="IS228" s="36"/>
      <c r="IT228" s="36"/>
      <c r="IU228" s="36"/>
      <c r="IV228" s="36"/>
      <c r="IW228" s="36"/>
      <c r="IX228" s="36"/>
      <c r="IY228" s="36"/>
      <c r="IZ228" s="36"/>
      <c r="JA228" s="36"/>
      <c r="JB228" s="36"/>
      <c r="JC228" s="36"/>
      <c r="JD228" s="36"/>
      <c r="JE228" s="36"/>
      <c r="JF228" s="36"/>
      <c r="JG228" s="36"/>
      <c r="JH228" s="36"/>
      <c r="JI228" s="36"/>
      <c r="JJ228" s="36"/>
      <c r="JK228" s="36"/>
      <c r="JL228" s="36"/>
      <c r="JM228" s="36"/>
      <c r="JN228" s="36"/>
      <c r="JO228" s="36"/>
      <c r="JP228" s="36"/>
      <c r="JQ228" s="36"/>
      <c r="JR228" s="36"/>
      <c r="JS228" s="36"/>
      <c r="JT228" s="36"/>
      <c r="JU228" s="36"/>
      <c r="JV228" s="36"/>
      <c r="JW228" s="36"/>
      <c r="JX228" s="36"/>
      <c r="JY228" s="36"/>
      <c r="JZ228" s="36"/>
      <c r="KA228" s="36"/>
      <c r="KB228" s="36"/>
      <c r="KC228" s="36"/>
      <c r="KD228" s="36"/>
      <c r="KE228" s="36"/>
      <c r="KF228" s="36"/>
      <c r="KG228" s="36"/>
      <c r="KH228" s="36"/>
      <c r="KI228" s="36"/>
      <c r="KJ228" s="36"/>
      <c r="KK228" s="36"/>
      <c r="KL228" s="36"/>
      <c r="KM228" s="36"/>
      <c r="KN228" s="36"/>
      <c r="KO228" s="36"/>
      <c r="KP228" s="36"/>
      <c r="KQ228" s="36"/>
      <c r="KR228" s="36"/>
      <c r="KS228" s="36"/>
      <c r="KT228" s="36"/>
      <c r="KU228" s="36"/>
      <c r="KV228" s="36"/>
      <c r="KW228" s="36"/>
      <c r="KX228" s="36"/>
      <c r="KY228" s="36"/>
      <c r="KZ228" s="36"/>
      <c r="LA228" s="36"/>
      <c r="LB228" s="36"/>
      <c r="LC228" s="36"/>
      <c r="LD228" s="36"/>
      <c r="LE228" s="36"/>
      <c r="LF228" s="36"/>
      <c r="LG228" s="36"/>
      <c r="LH228" s="36"/>
      <c r="LI228" s="36"/>
      <c r="LJ228" s="36"/>
      <c r="LK228" s="36"/>
      <c r="LL228" s="36"/>
      <c r="LM228" s="36"/>
      <c r="LN228" s="36"/>
      <c r="LO228" s="36"/>
      <c r="LP228" s="36"/>
      <c r="LQ228" s="36"/>
      <c r="LR228" s="36"/>
      <c r="LS228" s="36"/>
      <c r="LT228" s="36"/>
      <c r="LU228" s="36"/>
      <c r="LV228" s="36"/>
      <c r="LW228" s="36"/>
      <c r="LX228" s="36"/>
      <c r="LY228" s="36"/>
      <c r="LZ228" s="36"/>
      <c r="MA228" s="36"/>
      <c r="MB228" s="36"/>
      <c r="MC228" s="36"/>
      <c r="MD228" s="36"/>
      <c r="ME228" s="36"/>
      <c r="MF228" s="36"/>
      <c r="MG228" s="36"/>
      <c r="MH228" s="36"/>
      <c r="MI228" s="36"/>
      <c r="MJ228" s="36"/>
      <c r="MK228" s="36"/>
      <c r="ML228" s="36"/>
      <c r="MM228" s="36"/>
      <c r="MN228" s="36"/>
      <c r="MO228" s="36"/>
      <c r="MP228" s="36"/>
      <c r="MQ228" s="36"/>
      <c r="MR228" s="36"/>
      <c r="MS228" s="36"/>
      <c r="MT228" s="36"/>
      <c r="MU228" s="36"/>
      <c r="MV228" s="36"/>
      <c r="MW228" s="36"/>
      <c r="MX228" s="36"/>
      <c r="MY228" s="36"/>
      <c r="MZ228" s="36"/>
      <c r="NA228" s="36"/>
      <c r="NB228" s="36"/>
      <c r="NC228" s="36"/>
      <c r="ND228" s="36"/>
      <c r="NE228" s="36"/>
      <c r="NF228" s="36"/>
      <c r="NG228" s="36"/>
      <c r="NH228" s="36"/>
      <c r="NI228" s="36"/>
      <c r="NJ228" s="36"/>
      <c r="NK228" s="36"/>
      <c r="NL228" s="36"/>
      <c r="NM228" s="36"/>
      <c r="NN228" s="36"/>
      <c r="NO228" s="36"/>
      <c r="NP228" s="36"/>
      <c r="NQ228" s="36"/>
      <c r="NR228" s="36"/>
      <c r="NS228" s="36"/>
      <c r="NT228" s="36"/>
      <c r="NU228" s="36"/>
      <c r="NV228" s="36"/>
      <c r="NW228" s="36"/>
      <c r="NX228" s="36"/>
      <c r="NY228" s="36"/>
      <c r="NZ228" s="36"/>
      <c r="OA228" s="36"/>
      <c r="OB228" s="36"/>
      <c r="OC228" s="36"/>
      <c r="OD228" s="36"/>
      <c r="OE228" s="36"/>
      <c r="OF228" s="36"/>
      <c r="OG228" s="36"/>
      <c r="OH228" s="36"/>
      <c r="OI228" s="36"/>
      <c r="OJ228" s="36"/>
      <c r="OK228" s="36"/>
      <c r="OL228" s="36"/>
      <c r="OM228" s="36"/>
      <c r="ON228" s="36"/>
      <c r="OO228" s="36"/>
      <c r="OP228" s="36"/>
      <c r="OQ228" s="36"/>
      <c r="OR228" s="36"/>
      <c r="OS228" s="36"/>
      <c r="OT228" s="36"/>
      <c r="OU228" s="36"/>
      <c r="OV228" s="36"/>
      <c r="OW228" s="36"/>
      <c r="OX228" s="36"/>
      <c r="OY228" s="36"/>
      <c r="OZ228" s="36"/>
      <c r="PA228" s="36"/>
      <c r="PB228" s="36"/>
      <c r="PC228" s="36"/>
      <c r="PD228" s="36"/>
      <c r="PE228" s="36"/>
      <c r="PF228" s="36"/>
      <c r="PG228" s="36"/>
      <c r="PH228" s="36"/>
      <c r="PI228" s="36"/>
      <c r="PJ228" s="36"/>
      <c r="PK228" s="36"/>
      <c r="PL228" s="36"/>
      <c r="PM228" s="36"/>
      <c r="PN228" s="36"/>
      <c r="PO228" s="36"/>
      <c r="PP228" s="36"/>
      <c r="PQ228" s="36"/>
      <c r="PR228" s="36"/>
      <c r="PS228" s="36"/>
      <c r="PT228" s="36"/>
      <c r="PU228" s="36"/>
      <c r="PV228" s="36"/>
      <c r="PW228" s="36"/>
      <c r="PX228" s="36"/>
      <c r="PY228" s="36"/>
      <c r="PZ228" s="36"/>
      <c r="QA228" s="36"/>
      <c r="QB228" s="36"/>
      <c r="QC228" s="36"/>
      <c r="QD228" s="36"/>
      <c r="QE228" s="36"/>
      <c r="QF228" s="36"/>
      <c r="QG228" s="36"/>
      <c r="QH228" s="36"/>
      <c r="QI228" s="36"/>
      <c r="QJ228" s="36"/>
      <c r="QK228" s="36"/>
      <c r="QL228" s="36"/>
      <c r="QM228" s="36"/>
      <c r="QN228" s="36"/>
      <c r="QO228" s="36"/>
      <c r="QP228" s="36"/>
      <c r="QQ228" s="36"/>
      <c r="QR228" s="36"/>
      <c r="QS228" s="36"/>
      <c r="QT228" s="36"/>
      <c r="QU228" s="36"/>
      <c r="QV228" s="36"/>
      <c r="QW228" s="36"/>
      <c r="QX228" s="36"/>
      <c r="QY228" s="36"/>
      <c r="QZ228" s="36"/>
      <c r="RA228" s="36"/>
      <c r="RB228" s="36"/>
      <c r="RC228" s="36"/>
      <c r="RD228" s="36"/>
      <c r="RE228" s="36"/>
      <c r="RF228" s="36"/>
      <c r="RG228" s="36"/>
      <c r="RH228" s="36"/>
      <c r="RI228" s="36"/>
      <c r="RJ228" s="36"/>
      <c r="RK228" s="36"/>
      <c r="RL228" s="36"/>
      <c r="RM228" s="36"/>
      <c r="RN228" s="36"/>
      <c r="RO228" s="36"/>
      <c r="RP228" s="36"/>
      <c r="RQ228" s="36"/>
      <c r="RR228" s="36"/>
      <c r="RS228" s="36"/>
      <c r="RT228" s="36"/>
      <c r="RU228" s="36"/>
      <c r="RV228" s="36"/>
      <c r="RW228" s="36"/>
      <c r="RX228" s="36"/>
      <c r="RY228" s="36"/>
      <c r="RZ228" s="36"/>
      <c r="SA228" s="36"/>
      <c r="SB228" s="36"/>
      <c r="SC228" s="36"/>
      <c r="SD228" s="36"/>
      <c r="SE228" s="36"/>
      <c r="SF228" s="36"/>
      <c r="SG228" s="36"/>
      <c r="SH228" s="36"/>
      <c r="SI228" s="36"/>
      <c r="SJ228" s="36"/>
      <c r="SK228" s="36"/>
      <c r="SL228" s="36"/>
      <c r="SM228" s="36"/>
      <c r="SN228" s="36"/>
      <c r="SO228" s="36"/>
      <c r="SP228" s="36"/>
      <c r="SQ228" s="36"/>
      <c r="SR228" s="36"/>
      <c r="SS228" s="36"/>
      <c r="ST228" s="36"/>
      <c r="SU228" s="36"/>
      <c r="SV228" s="36"/>
      <c r="SW228" s="36"/>
      <c r="SX228" s="36"/>
      <c r="SY228" s="36"/>
      <c r="SZ228" s="36"/>
      <c r="TA228" s="36"/>
      <c r="TB228" s="36"/>
      <c r="TC228" s="36"/>
      <c r="TD228" s="36"/>
      <c r="TE228" s="36"/>
      <c r="TF228" s="36"/>
      <c r="TG228" s="36"/>
      <c r="TH228" s="36"/>
      <c r="TI228" s="36"/>
      <c r="TJ228" s="36"/>
      <c r="TK228" s="36"/>
      <c r="TL228" s="36"/>
      <c r="TM228" s="36"/>
      <c r="TN228" s="36"/>
      <c r="TO228" s="36"/>
      <c r="TP228" s="36"/>
      <c r="TQ228" s="36"/>
      <c r="TR228" s="36"/>
    </row>
    <row r="229" spans="1:538" s="37" customFormat="1" ht="22.5" customHeight="1" x14ac:dyDescent="0.25">
      <c r="A229" s="67"/>
      <c r="B229" s="66"/>
      <c r="C229" s="66"/>
      <c r="D229" s="125" t="s">
        <v>489</v>
      </c>
      <c r="E229" s="61">
        <f>E243</f>
        <v>0</v>
      </c>
      <c r="F229" s="61">
        <f t="shared" ref="F229:Q229" si="169">F243</f>
        <v>0</v>
      </c>
      <c r="G229" s="61">
        <f t="shared" si="169"/>
        <v>0</v>
      </c>
      <c r="H229" s="61">
        <f t="shared" ref="H229:J229" si="170">H243</f>
        <v>0</v>
      </c>
      <c r="I229" s="61">
        <f t="shared" si="170"/>
        <v>0</v>
      </c>
      <c r="J229" s="61">
        <f t="shared" si="170"/>
        <v>0</v>
      </c>
      <c r="K229" s="162"/>
      <c r="L229" s="61">
        <f t="shared" si="169"/>
        <v>44062207</v>
      </c>
      <c r="M229" s="61">
        <f t="shared" si="169"/>
        <v>44062207</v>
      </c>
      <c r="N229" s="61">
        <f t="shared" si="169"/>
        <v>0</v>
      </c>
      <c r="O229" s="61">
        <f t="shared" si="169"/>
        <v>0</v>
      </c>
      <c r="P229" s="61">
        <f t="shared" si="169"/>
        <v>0</v>
      </c>
      <c r="Q229" s="61">
        <f t="shared" si="169"/>
        <v>44062207</v>
      </c>
      <c r="R229" s="61">
        <f t="shared" ref="R229:W229" si="171">R243</f>
        <v>0</v>
      </c>
      <c r="S229" s="61">
        <f t="shared" si="171"/>
        <v>0</v>
      </c>
      <c r="T229" s="61">
        <f t="shared" si="171"/>
        <v>0</v>
      </c>
      <c r="U229" s="61">
        <f t="shared" si="171"/>
        <v>0</v>
      </c>
      <c r="V229" s="61">
        <f t="shared" si="171"/>
        <v>0</v>
      </c>
      <c r="W229" s="61">
        <f t="shared" si="171"/>
        <v>0</v>
      </c>
      <c r="X229" s="162">
        <f t="shared" si="150"/>
        <v>0</v>
      </c>
      <c r="Y229" s="61">
        <f t="shared" si="151"/>
        <v>0</v>
      </c>
      <c r="Z229" s="213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6"/>
      <c r="DR229" s="36"/>
      <c r="DS229" s="36"/>
      <c r="DT229" s="36"/>
      <c r="DU229" s="36"/>
      <c r="DV229" s="36"/>
      <c r="DW229" s="36"/>
      <c r="DX229" s="36"/>
      <c r="DY229" s="36"/>
      <c r="DZ229" s="36"/>
      <c r="EA229" s="36"/>
      <c r="EB229" s="36"/>
      <c r="EC229" s="36"/>
      <c r="ED229" s="36"/>
      <c r="EE229" s="36"/>
      <c r="EF229" s="36"/>
      <c r="EG229" s="36"/>
      <c r="EH229" s="36"/>
      <c r="EI229" s="36"/>
      <c r="EJ229" s="36"/>
      <c r="EK229" s="36"/>
      <c r="EL229" s="36"/>
      <c r="EM229" s="36"/>
      <c r="EN229" s="36"/>
      <c r="EO229" s="36"/>
      <c r="EP229" s="36"/>
      <c r="EQ229" s="36"/>
      <c r="ER229" s="36"/>
      <c r="ES229" s="36"/>
      <c r="ET229" s="36"/>
      <c r="EU229" s="36"/>
      <c r="EV229" s="36"/>
      <c r="EW229" s="36"/>
      <c r="EX229" s="36"/>
      <c r="EY229" s="36"/>
      <c r="EZ229" s="36"/>
      <c r="FA229" s="36"/>
      <c r="FB229" s="36"/>
      <c r="FC229" s="36"/>
      <c r="FD229" s="36"/>
      <c r="FE229" s="36"/>
      <c r="FF229" s="36"/>
      <c r="FG229" s="36"/>
      <c r="FH229" s="36"/>
      <c r="FI229" s="36"/>
      <c r="FJ229" s="36"/>
      <c r="FK229" s="36"/>
      <c r="FL229" s="36"/>
      <c r="FM229" s="36"/>
      <c r="FN229" s="36"/>
      <c r="FO229" s="36"/>
      <c r="FP229" s="36"/>
      <c r="FQ229" s="36"/>
      <c r="FR229" s="36"/>
      <c r="FS229" s="36"/>
      <c r="FT229" s="36"/>
      <c r="FU229" s="36"/>
      <c r="FV229" s="36"/>
      <c r="FW229" s="36"/>
      <c r="FX229" s="36"/>
      <c r="FY229" s="36"/>
      <c r="FZ229" s="36"/>
      <c r="GA229" s="36"/>
      <c r="GB229" s="36"/>
      <c r="GC229" s="36"/>
      <c r="GD229" s="36"/>
      <c r="GE229" s="36"/>
      <c r="GF229" s="36"/>
      <c r="GG229" s="36"/>
      <c r="GH229" s="36"/>
      <c r="GI229" s="36"/>
      <c r="GJ229" s="36"/>
      <c r="GK229" s="36"/>
      <c r="GL229" s="36"/>
      <c r="GM229" s="36"/>
      <c r="GN229" s="36"/>
      <c r="GO229" s="36"/>
      <c r="GP229" s="36"/>
      <c r="GQ229" s="36"/>
      <c r="GR229" s="36"/>
      <c r="GS229" s="36"/>
      <c r="GT229" s="36"/>
      <c r="GU229" s="36"/>
      <c r="GV229" s="36"/>
      <c r="GW229" s="36"/>
      <c r="GX229" s="36"/>
      <c r="GY229" s="36"/>
      <c r="GZ229" s="36"/>
      <c r="HA229" s="36"/>
      <c r="HB229" s="36"/>
      <c r="HC229" s="36"/>
      <c r="HD229" s="36"/>
      <c r="HE229" s="36"/>
      <c r="HF229" s="36"/>
      <c r="HG229" s="36"/>
      <c r="HH229" s="36"/>
      <c r="HI229" s="36"/>
      <c r="HJ229" s="36"/>
      <c r="HK229" s="36"/>
      <c r="HL229" s="36"/>
      <c r="HM229" s="36"/>
      <c r="HN229" s="36"/>
      <c r="HO229" s="36"/>
      <c r="HP229" s="36"/>
      <c r="HQ229" s="36"/>
      <c r="HR229" s="36"/>
      <c r="HS229" s="36"/>
      <c r="HT229" s="36"/>
      <c r="HU229" s="36"/>
      <c r="HV229" s="36"/>
      <c r="HW229" s="36"/>
      <c r="HX229" s="36"/>
      <c r="HY229" s="36"/>
      <c r="HZ229" s="36"/>
      <c r="IA229" s="36"/>
      <c r="IB229" s="36"/>
      <c r="IC229" s="36"/>
      <c r="ID229" s="36"/>
      <c r="IE229" s="36"/>
      <c r="IF229" s="36"/>
      <c r="IG229" s="36"/>
      <c r="IH229" s="36"/>
      <c r="II229" s="36"/>
      <c r="IJ229" s="36"/>
      <c r="IK229" s="36"/>
      <c r="IL229" s="36"/>
      <c r="IM229" s="36"/>
      <c r="IN229" s="36"/>
      <c r="IO229" s="36"/>
      <c r="IP229" s="36"/>
      <c r="IQ229" s="36"/>
      <c r="IR229" s="36"/>
      <c r="IS229" s="36"/>
      <c r="IT229" s="36"/>
      <c r="IU229" s="36"/>
      <c r="IV229" s="36"/>
      <c r="IW229" s="36"/>
      <c r="IX229" s="36"/>
      <c r="IY229" s="36"/>
      <c r="IZ229" s="36"/>
      <c r="JA229" s="36"/>
      <c r="JB229" s="36"/>
      <c r="JC229" s="36"/>
      <c r="JD229" s="36"/>
      <c r="JE229" s="36"/>
      <c r="JF229" s="36"/>
      <c r="JG229" s="36"/>
      <c r="JH229" s="36"/>
      <c r="JI229" s="36"/>
      <c r="JJ229" s="36"/>
      <c r="JK229" s="36"/>
      <c r="JL229" s="36"/>
      <c r="JM229" s="36"/>
      <c r="JN229" s="36"/>
      <c r="JO229" s="36"/>
      <c r="JP229" s="36"/>
      <c r="JQ229" s="36"/>
      <c r="JR229" s="36"/>
      <c r="JS229" s="36"/>
      <c r="JT229" s="36"/>
      <c r="JU229" s="36"/>
      <c r="JV229" s="36"/>
      <c r="JW229" s="36"/>
      <c r="JX229" s="36"/>
      <c r="JY229" s="36"/>
      <c r="JZ229" s="36"/>
      <c r="KA229" s="36"/>
      <c r="KB229" s="36"/>
      <c r="KC229" s="36"/>
      <c r="KD229" s="36"/>
      <c r="KE229" s="36"/>
      <c r="KF229" s="36"/>
      <c r="KG229" s="36"/>
      <c r="KH229" s="36"/>
      <c r="KI229" s="36"/>
      <c r="KJ229" s="36"/>
      <c r="KK229" s="36"/>
      <c r="KL229" s="36"/>
      <c r="KM229" s="36"/>
      <c r="KN229" s="36"/>
      <c r="KO229" s="36"/>
      <c r="KP229" s="36"/>
      <c r="KQ229" s="36"/>
      <c r="KR229" s="36"/>
      <c r="KS229" s="36"/>
      <c r="KT229" s="36"/>
      <c r="KU229" s="36"/>
      <c r="KV229" s="36"/>
      <c r="KW229" s="36"/>
      <c r="KX229" s="36"/>
      <c r="KY229" s="36"/>
      <c r="KZ229" s="36"/>
      <c r="LA229" s="36"/>
      <c r="LB229" s="36"/>
      <c r="LC229" s="36"/>
      <c r="LD229" s="36"/>
      <c r="LE229" s="36"/>
      <c r="LF229" s="36"/>
      <c r="LG229" s="36"/>
      <c r="LH229" s="36"/>
      <c r="LI229" s="36"/>
      <c r="LJ229" s="36"/>
      <c r="LK229" s="36"/>
      <c r="LL229" s="36"/>
      <c r="LM229" s="36"/>
      <c r="LN229" s="36"/>
      <c r="LO229" s="36"/>
      <c r="LP229" s="36"/>
      <c r="LQ229" s="36"/>
      <c r="LR229" s="36"/>
      <c r="LS229" s="36"/>
      <c r="LT229" s="36"/>
      <c r="LU229" s="36"/>
      <c r="LV229" s="36"/>
      <c r="LW229" s="36"/>
      <c r="LX229" s="36"/>
      <c r="LY229" s="36"/>
      <c r="LZ229" s="36"/>
      <c r="MA229" s="36"/>
      <c r="MB229" s="36"/>
      <c r="MC229" s="36"/>
      <c r="MD229" s="36"/>
      <c r="ME229" s="36"/>
      <c r="MF229" s="36"/>
      <c r="MG229" s="36"/>
      <c r="MH229" s="36"/>
      <c r="MI229" s="36"/>
      <c r="MJ229" s="36"/>
      <c r="MK229" s="36"/>
      <c r="ML229" s="36"/>
      <c r="MM229" s="36"/>
      <c r="MN229" s="36"/>
      <c r="MO229" s="36"/>
      <c r="MP229" s="36"/>
      <c r="MQ229" s="36"/>
      <c r="MR229" s="36"/>
      <c r="MS229" s="36"/>
      <c r="MT229" s="36"/>
      <c r="MU229" s="36"/>
      <c r="MV229" s="36"/>
      <c r="MW229" s="36"/>
      <c r="MX229" s="36"/>
      <c r="MY229" s="36"/>
      <c r="MZ229" s="36"/>
      <c r="NA229" s="36"/>
      <c r="NB229" s="36"/>
      <c r="NC229" s="36"/>
      <c r="ND229" s="36"/>
      <c r="NE229" s="36"/>
      <c r="NF229" s="36"/>
      <c r="NG229" s="36"/>
      <c r="NH229" s="36"/>
      <c r="NI229" s="36"/>
      <c r="NJ229" s="36"/>
      <c r="NK229" s="36"/>
      <c r="NL229" s="36"/>
      <c r="NM229" s="36"/>
      <c r="NN229" s="36"/>
      <c r="NO229" s="36"/>
      <c r="NP229" s="36"/>
      <c r="NQ229" s="36"/>
      <c r="NR229" s="36"/>
      <c r="NS229" s="36"/>
      <c r="NT229" s="36"/>
      <c r="NU229" s="36"/>
      <c r="NV229" s="36"/>
      <c r="NW229" s="36"/>
      <c r="NX229" s="36"/>
      <c r="NY229" s="36"/>
      <c r="NZ229" s="36"/>
      <c r="OA229" s="36"/>
      <c r="OB229" s="36"/>
      <c r="OC229" s="36"/>
      <c r="OD229" s="36"/>
      <c r="OE229" s="36"/>
      <c r="OF229" s="36"/>
      <c r="OG229" s="36"/>
      <c r="OH229" s="36"/>
      <c r="OI229" s="36"/>
      <c r="OJ229" s="36"/>
      <c r="OK229" s="36"/>
      <c r="OL229" s="36"/>
      <c r="OM229" s="36"/>
      <c r="ON229" s="36"/>
      <c r="OO229" s="36"/>
      <c r="OP229" s="36"/>
      <c r="OQ229" s="36"/>
      <c r="OR229" s="36"/>
      <c r="OS229" s="36"/>
      <c r="OT229" s="36"/>
      <c r="OU229" s="36"/>
      <c r="OV229" s="36"/>
      <c r="OW229" s="36"/>
      <c r="OX229" s="36"/>
      <c r="OY229" s="36"/>
      <c r="OZ229" s="36"/>
      <c r="PA229" s="36"/>
      <c r="PB229" s="36"/>
      <c r="PC229" s="36"/>
      <c r="PD229" s="36"/>
      <c r="PE229" s="36"/>
      <c r="PF229" s="36"/>
      <c r="PG229" s="36"/>
      <c r="PH229" s="36"/>
      <c r="PI229" s="36"/>
      <c r="PJ229" s="36"/>
      <c r="PK229" s="36"/>
      <c r="PL229" s="36"/>
      <c r="PM229" s="36"/>
      <c r="PN229" s="36"/>
      <c r="PO229" s="36"/>
      <c r="PP229" s="36"/>
      <c r="PQ229" s="36"/>
      <c r="PR229" s="36"/>
      <c r="PS229" s="36"/>
      <c r="PT229" s="36"/>
      <c r="PU229" s="36"/>
      <c r="PV229" s="36"/>
      <c r="PW229" s="36"/>
      <c r="PX229" s="36"/>
      <c r="PY229" s="36"/>
      <c r="PZ229" s="36"/>
      <c r="QA229" s="36"/>
      <c r="QB229" s="36"/>
      <c r="QC229" s="36"/>
      <c r="QD229" s="36"/>
      <c r="QE229" s="36"/>
      <c r="QF229" s="36"/>
      <c r="QG229" s="36"/>
      <c r="QH229" s="36"/>
      <c r="QI229" s="36"/>
      <c r="QJ229" s="36"/>
      <c r="QK229" s="36"/>
      <c r="QL229" s="36"/>
      <c r="QM229" s="36"/>
      <c r="QN229" s="36"/>
      <c r="QO229" s="36"/>
      <c r="QP229" s="36"/>
      <c r="QQ229" s="36"/>
      <c r="QR229" s="36"/>
      <c r="QS229" s="36"/>
      <c r="QT229" s="36"/>
      <c r="QU229" s="36"/>
      <c r="QV229" s="36"/>
      <c r="QW229" s="36"/>
      <c r="QX229" s="36"/>
      <c r="QY229" s="36"/>
      <c r="QZ229" s="36"/>
      <c r="RA229" s="36"/>
      <c r="RB229" s="36"/>
      <c r="RC229" s="36"/>
      <c r="RD229" s="36"/>
      <c r="RE229" s="36"/>
      <c r="RF229" s="36"/>
      <c r="RG229" s="36"/>
      <c r="RH229" s="36"/>
      <c r="RI229" s="36"/>
      <c r="RJ229" s="36"/>
      <c r="RK229" s="36"/>
      <c r="RL229" s="36"/>
      <c r="RM229" s="36"/>
      <c r="RN229" s="36"/>
      <c r="RO229" s="36"/>
      <c r="RP229" s="36"/>
      <c r="RQ229" s="36"/>
      <c r="RR229" s="36"/>
      <c r="RS229" s="36"/>
      <c r="RT229" s="36"/>
      <c r="RU229" s="36"/>
      <c r="RV229" s="36"/>
      <c r="RW229" s="36"/>
      <c r="RX229" s="36"/>
      <c r="RY229" s="36"/>
      <c r="RZ229" s="36"/>
      <c r="SA229" s="36"/>
      <c r="SB229" s="36"/>
      <c r="SC229" s="36"/>
      <c r="SD229" s="36"/>
      <c r="SE229" s="36"/>
      <c r="SF229" s="36"/>
      <c r="SG229" s="36"/>
      <c r="SH229" s="36"/>
      <c r="SI229" s="36"/>
      <c r="SJ229" s="36"/>
      <c r="SK229" s="36"/>
      <c r="SL229" s="36"/>
      <c r="SM229" s="36"/>
      <c r="SN229" s="36"/>
      <c r="SO229" s="36"/>
      <c r="SP229" s="36"/>
      <c r="SQ229" s="36"/>
      <c r="SR229" s="36"/>
      <c r="SS229" s="36"/>
      <c r="ST229" s="36"/>
      <c r="SU229" s="36"/>
      <c r="SV229" s="36"/>
      <c r="SW229" s="36"/>
      <c r="SX229" s="36"/>
      <c r="SY229" s="36"/>
      <c r="SZ229" s="36"/>
      <c r="TA229" s="36"/>
      <c r="TB229" s="36"/>
      <c r="TC229" s="36"/>
      <c r="TD229" s="36"/>
      <c r="TE229" s="36"/>
      <c r="TF229" s="36"/>
      <c r="TG229" s="36"/>
      <c r="TH229" s="36"/>
      <c r="TI229" s="36"/>
      <c r="TJ229" s="36"/>
      <c r="TK229" s="36"/>
      <c r="TL229" s="36"/>
      <c r="TM229" s="36"/>
      <c r="TN229" s="36"/>
      <c r="TO229" s="36"/>
      <c r="TP229" s="36"/>
      <c r="TQ229" s="36"/>
      <c r="TR229" s="36"/>
    </row>
    <row r="230" spans="1:538" s="20" customFormat="1" ht="48" customHeight="1" x14ac:dyDescent="0.25">
      <c r="A230" s="40" t="s">
        <v>151</v>
      </c>
      <c r="B230" s="41" t="str">
        <f>'дод 3'!A20</f>
        <v>0160</v>
      </c>
      <c r="C230" s="41" t="str">
        <f>'дод 3'!B20</f>
        <v>0111</v>
      </c>
      <c r="D230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230" s="62">
        <v>3110600</v>
      </c>
      <c r="F230" s="62">
        <v>2581400</v>
      </c>
      <c r="G230" s="62"/>
      <c r="H230" s="62">
        <v>3080734.17</v>
      </c>
      <c r="I230" s="62">
        <v>2559600.0499999998</v>
      </c>
      <c r="J230" s="62"/>
      <c r="K230" s="163">
        <f t="shared" si="152"/>
        <v>99.039869157075799</v>
      </c>
      <c r="L230" s="62">
        <f t="shared" ref="L230:L244" si="172">N230+Q230</f>
        <v>3200000</v>
      </c>
      <c r="M230" s="62"/>
      <c r="N230" s="62">
        <v>3200000</v>
      </c>
      <c r="O230" s="62">
        <v>2348000</v>
      </c>
      <c r="P230" s="62">
        <v>90600</v>
      </c>
      <c r="Q230" s="62"/>
      <c r="R230" s="62">
        <f t="shared" si="153"/>
        <v>2691216.44</v>
      </c>
      <c r="S230" s="62"/>
      <c r="T230" s="62">
        <v>2691216.44</v>
      </c>
      <c r="U230" s="62">
        <v>2044880.95</v>
      </c>
      <c r="V230" s="62">
        <v>64528.98</v>
      </c>
      <c r="W230" s="62"/>
      <c r="X230" s="163">
        <f t="shared" si="150"/>
        <v>84.10051374999999</v>
      </c>
      <c r="Y230" s="59">
        <f t="shared" si="151"/>
        <v>5771950.6099999994</v>
      </c>
      <c r="Z230" s="21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  <c r="IW230" s="23"/>
      <c r="IX230" s="23"/>
      <c r="IY230" s="23"/>
      <c r="IZ230" s="23"/>
      <c r="JA230" s="23"/>
      <c r="JB230" s="23"/>
      <c r="JC230" s="23"/>
      <c r="JD230" s="23"/>
      <c r="JE230" s="23"/>
      <c r="JF230" s="23"/>
      <c r="JG230" s="23"/>
      <c r="JH230" s="23"/>
      <c r="JI230" s="23"/>
      <c r="JJ230" s="23"/>
      <c r="JK230" s="23"/>
      <c r="JL230" s="23"/>
      <c r="JM230" s="23"/>
      <c r="JN230" s="23"/>
      <c r="JO230" s="23"/>
      <c r="JP230" s="23"/>
      <c r="JQ230" s="23"/>
      <c r="JR230" s="23"/>
      <c r="JS230" s="23"/>
      <c r="JT230" s="23"/>
      <c r="JU230" s="23"/>
      <c r="JV230" s="23"/>
      <c r="JW230" s="23"/>
      <c r="JX230" s="23"/>
      <c r="JY230" s="23"/>
      <c r="JZ230" s="23"/>
      <c r="KA230" s="23"/>
      <c r="KB230" s="23"/>
      <c r="KC230" s="23"/>
      <c r="KD230" s="23"/>
      <c r="KE230" s="23"/>
      <c r="KF230" s="23"/>
      <c r="KG230" s="23"/>
      <c r="KH230" s="23"/>
      <c r="KI230" s="23"/>
      <c r="KJ230" s="23"/>
      <c r="KK230" s="23"/>
      <c r="KL230" s="23"/>
      <c r="KM230" s="23"/>
      <c r="KN230" s="23"/>
      <c r="KO230" s="23"/>
      <c r="KP230" s="23"/>
      <c r="KQ230" s="23"/>
      <c r="KR230" s="23"/>
      <c r="KS230" s="23"/>
      <c r="KT230" s="23"/>
      <c r="KU230" s="23"/>
      <c r="KV230" s="23"/>
      <c r="KW230" s="23"/>
      <c r="KX230" s="23"/>
      <c r="KY230" s="23"/>
      <c r="KZ230" s="23"/>
      <c r="LA230" s="23"/>
      <c r="LB230" s="23"/>
      <c r="LC230" s="23"/>
      <c r="LD230" s="23"/>
      <c r="LE230" s="23"/>
      <c r="LF230" s="23"/>
      <c r="LG230" s="23"/>
      <c r="LH230" s="23"/>
      <c r="LI230" s="23"/>
      <c r="LJ230" s="23"/>
      <c r="LK230" s="23"/>
      <c r="LL230" s="23"/>
      <c r="LM230" s="23"/>
      <c r="LN230" s="23"/>
      <c r="LO230" s="23"/>
      <c r="LP230" s="23"/>
      <c r="LQ230" s="23"/>
      <c r="LR230" s="23"/>
      <c r="LS230" s="23"/>
      <c r="LT230" s="23"/>
      <c r="LU230" s="23"/>
      <c r="LV230" s="23"/>
      <c r="LW230" s="23"/>
      <c r="LX230" s="23"/>
      <c r="LY230" s="23"/>
      <c r="LZ230" s="23"/>
      <c r="MA230" s="23"/>
      <c r="MB230" s="23"/>
      <c r="MC230" s="23"/>
      <c r="MD230" s="23"/>
      <c r="ME230" s="23"/>
      <c r="MF230" s="23"/>
      <c r="MG230" s="23"/>
      <c r="MH230" s="23"/>
      <c r="MI230" s="23"/>
      <c r="MJ230" s="23"/>
      <c r="MK230" s="23"/>
      <c r="ML230" s="23"/>
      <c r="MM230" s="23"/>
      <c r="MN230" s="23"/>
      <c r="MO230" s="23"/>
      <c r="MP230" s="23"/>
      <c r="MQ230" s="23"/>
      <c r="MR230" s="23"/>
      <c r="MS230" s="23"/>
      <c r="MT230" s="23"/>
      <c r="MU230" s="23"/>
      <c r="MV230" s="23"/>
      <c r="MW230" s="23"/>
      <c r="MX230" s="23"/>
      <c r="MY230" s="23"/>
      <c r="MZ230" s="23"/>
      <c r="NA230" s="23"/>
      <c r="NB230" s="23"/>
      <c r="NC230" s="23"/>
      <c r="ND230" s="23"/>
      <c r="NE230" s="23"/>
      <c r="NF230" s="23"/>
      <c r="NG230" s="23"/>
      <c r="NH230" s="23"/>
      <c r="NI230" s="23"/>
      <c r="NJ230" s="23"/>
      <c r="NK230" s="23"/>
      <c r="NL230" s="23"/>
      <c r="NM230" s="23"/>
      <c r="NN230" s="23"/>
      <c r="NO230" s="23"/>
      <c r="NP230" s="23"/>
      <c r="NQ230" s="23"/>
      <c r="NR230" s="23"/>
      <c r="NS230" s="23"/>
      <c r="NT230" s="23"/>
      <c r="NU230" s="23"/>
      <c r="NV230" s="23"/>
      <c r="NW230" s="23"/>
      <c r="NX230" s="23"/>
      <c r="NY230" s="23"/>
      <c r="NZ230" s="23"/>
      <c r="OA230" s="23"/>
      <c r="OB230" s="23"/>
      <c r="OC230" s="23"/>
      <c r="OD230" s="23"/>
      <c r="OE230" s="23"/>
      <c r="OF230" s="23"/>
      <c r="OG230" s="23"/>
      <c r="OH230" s="23"/>
      <c r="OI230" s="23"/>
      <c r="OJ230" s="23"/>
      <c r="OK230" s="23"/>
      <c r="OL230" s="23"/>
      <c r="OM230" s="23"/>
      <c r="ON230" s="23"/>
      <c r="OO230" s="23"/>
      <c r="OP230" s="23"/>
      <c r="OQ230" s="23"/>
      <c r="OR230" s="23"/>
      <c r="OS230" s="23"/>
      <c r="OT230" s="23"/>
      <c r="OU230" s="23"/>
      <c r="OV230" s="23"/>
      <c r="OW230" s="23"/>
      <c r="OX230" s="23"/>
      <c r="OY230" s="23"/>
      <c r="OZ230" s="23"/>
      <c r="PA230" s="23"/>
      <c r="PB230" s="23"/>
      <c r="PC230" s="23"/>
      <c r="PD230" s="23"/>
      <c r="PE230" s="23"/>
      <c r="PF230" s="23"/>
      <c r="PG230" s="23"/>
      <c r="PH230" s="23"/>
      <c r="PI230" s="23"/>
      <c r="PJ230" s="23"/>
      <c r="PK230" s="23"/>
      <c r="PL230" s="23"/>
      <c r="PM230" s="23"/>
      <c r="PN230" s="23"/>
      <c r="PO230" s="23"/>
      <c r="PP230" s="23"/>
      <c r="PQ230" s="23"/>
      <c r="PR230" s="23"/>
      <c r="PS230" s="23"/>
      <c r="PT230" s="23"/>
      <c r="PU230" s="23"/>
      <c r="PV230" s="23"/>
      <c r="PW230" s="23"/>
      <c r="PX230" s="23"/>
      <c r="PY230" s="23"/>
      <c r="PZ230" s="23"/>
      <c r="QA230" s="23"/>
      <c r="QB230" s="23"/>
      <c r="QC230" s="23"/>
      <c r="QD230" s="23"/>
      <c r="QE230" s="23"/>
      <c r="QF230" s="23"/>
      <c r="QG230" s="23"/>
      <c r="QH230" s="23"/>
      <c r="QI230" s="23"/>
      <c r="QJ230" s="23"/>
      <c r="QK230" s="23"/>
      <c r="QL230" s="23"/>
      <c r="QM230" s="23"/>
      <c r="QN230" s="23"/>
      <c r="QO230" s="23"/>
      <c r="QP230" s="23"/>
      <c r="QQ230" s="23"/>
      <c r="QR230" s="23"/>
      <c r="QS230" s="23"/>
      <c r="QT230" s="23"/>
      <c r="QU230" s="23"/>
      <c r="QV230" s="23"/>
      <c r="QW230" s="23"/>
      <c r="QX230" s="23"/>
      <c r="QY230" s="23"/>
      <c r="QZ230" s="23"/>
      <c r="RA230" s="23"/>
      <c r="RB230" s="23"/>
      <c r="RC230" s="23"/>
      <c r="RD230" s="23"/>
      <c r="RE230" s="23"/>
      <c r="RF230" s="23"/>
      <c r="RG230" s="23"/>
      <c r="RH230" s="23"/>
      <c r="RI230" s="23"/>
      <c r="RJ230" s="23"/>
      <c r="RK230" s="23"/>
      <c r="RL230" s="23"/>
      <c r="RM230" s="23"/>
      <c r="RN230" s="23"/>
      <c r="RO230" s="23"/>
      <c r="RP230" s="23"/>
      <c r="RQ230" s="23"/>
      <c r="RR230" s="23"/>
      <c r="RS230" s="23"/>
      <c r="RT230" s="23"/>
      <c r="RU230" s="23"/>
      <c r="RV230" s="23"/>
      <c r="RW230" s="23"/>
      <c r="RX230" s="23"/>
      <c r="RY230" s="23"/>
      <c r="RZ230" s="23"/>
      <c r="SA230" s="23"/>
      <c r="SB230" s="23"/>
      <c r="SC230" s="23"/>
      <c r="SD230" s="23"/>
      <c r="SE230" s="23"/>
      <c r="SF230" s="23"/>
      <c r="SG230" s="23"/>
      <c r="SH230" s="23"/>
      <c r="SI230" s="23"/>
      <c r="SJ230" s="23"/>
      <c r="SK230" s="23"/>
      <c r="SL230" s="23"/>
      <c r="SM230" s="23"/>
      <c r="SN230" s="23"/>
      <c r="SO230" s="23"/>
      <c r="SP230" s="23"/>
      <c r="SQ230" s="23"/>
      <c r="SR230" s="23"/>
      <c r="SS230" s="23"/>
      <c r="ST230" s="23"/>
      <c r="SU230" s="23"/>
      <c r="SV230" s="23"/>
      <c r="SW230" s="23"/>
      <c r="SX230" s="23"/>
      <c r="SY230" s="23"/>
      <c r="SZ230" s="23"/>
      <c r="TA230" s="23"/>
      <c r="TB230" s="23"/>
      <c r="TC230" s="23"/>
      <c r="TD230" s="23"/>
      <c r="TE230" s="23"/>
      <c r="TF230" s="23"/>
      <c r="TG230" s="23"/>
      <c r="TH230" s="23"/>
      <c r="TI230" s="23"/>
      <c r="TJ230" s="23"/>
      <c r="TK230" s="23"/>
      <c r="TL230" s="23"/>
      <c r="TM230" s="23"/>
      <c r="TN230" s="23"/>
      <c r="TO230" s="23"/>
      <c r="TP230" s="23"/>
      <c r="TQ230" s="23"/>
      <c r="TR230" s="23"/>
    </row>
    <row r="231" spans="1:538" s="20" customFormat="1" ht="18" customHeight="1" x14ac:dyDescent="0.25">
      <c r="A231" s="40" t="s">
        <v>222</v>
      </c>
      <c r="B231" s="41" t="str">
        <f>'дод 3'!A134</f>
        <v>6030</v>
      </c>
      <c r="C231" s="41" t="str">
        <f>'дод 3'!B134</f>
        <v>0620</v>
      </c>
      <c r="D231" s="21" t="str">
        <f>'дод 3'!C134</f>
        <v>Організація благоустрою населених пунктів</v>
      </c>
      <c r="E231" s="62">
        <v>0</v>
      </c>
      <c r="F231" s="62"/>
      <c r="G231" s="62"/>
      <c r="H231" s="62"/>
      <c r="I231" s="62"/>
      <c r="J231" s="62"/>
      <c r="K231" s="163"/>
      <c r="L231" s="62">
        <f t="shared" si="172"/>
        <v>58681556</v>
      </c>
      <c r="M231" s="62">
        <v>58681556</v>
      </c>
      <c r="N231" s="62"/>
      <c r="O231" s="62"/>
      <c r="P231" s="62"/>
      <c r="Q231" s="62">
        <v>58681556</v>
      </c>
      <c r="R231" s="62">
        <f t="shared" si="153"/>
        <v>56312770</v>
      </c>
      <c r="S231" s="62">
        <v>56312770</v>
      </c>
      <c r="T231" s="62"/>
      <c r="U231" s="62"/>
      <c r="V231" s="62"/>
      <c r="W231" s="62">
        <v>56312770</v>
      </c>
      <c r="X231" s="163">
        <f t="shared" si="150"/>
        <v>95.963321081670031</v>
      </c>
      <c r="Y231" s="59">
        <f t="shared" si="151"/>
        <v>56312770</v>
      </c>
      <c r="Z231" s="21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  <c r="TF231" s="23"/>
      <c r="TG231" s="23"/>
      <c r="TH231" s="23"/>
      <c r="TI231" s="23"/>
      <c r="TJ231" s="23"/>
      <c r="TK231" s="23"/>
      <c r="TL231" s="23"/>
      <c r="TM231" s="23"/>
      <c r="TN231" s="23"/>
      <c r="TO231" s="23"/>
      <c r="TP231" s="23"/>
      <c r="TQ231" s="23"/>
      <c r="TR231" s="23"/>
    </row>
    <row r="232" spans="1:538" s="20" customFormat="1" ht="51" customHeight="1" x14ac:dyDescent="0.25">
      <c r="A232" s="40" t="s">
        <v>223</v>
      </c>
      <c r="B232" s="41" t="str">
        <f>'дод 3'!A137</f>
        <v>6084</v>
      </c>
      <c r="C232" s="41" t="str">
        <f>'дод 3'!B137</f>
        <v>0610</v>
      </c>
      <c r="D232" s="21" t="str">
        <f>'дод 3'!C137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32" s="62">
        <v>84906</v>
      </c>
      <c r="F232" s="62"/>
      <c r="G232" s="62"/>
      <c r="H232" s="62"/>
      <c r="I232" s="62"/>
      <c r="J232" s="62"/>
      <c r="K232" s="163">
        <f t="shared" si="152"/>
        <v>0</v>
      </c>
      <c r="L232" s="62">
        <f t="shared" si="172"/>
        <v>77703.06</v>
      </c>
      <c r="M232" s="62"/>
      <c r="N232" s="62"/>
      <c r="O232" s="62"/>
      <c r="P232" s="62"/>
      <c r="Q232" s="62">
        <v>77703.06</v>
      </c>
      <c r="R232" s="62">
        <f t="shared" si="153"/>
        <v>66022</v>
      </c>
      <c r="S232" s="62"/>
      <c r="T232" s="62"/>
      <c r="U232" s="62"/>
      <c r="V232" s="62"/>
      <c r="W232" s="62">
        <v>66022</v>
      </c>
      <c r="X232" s="163">
        <f t="shared" si="150"/>
        <v>84.967052777586886</v>
      </c>
      <c r="Y232" s="59">
        <f t="shared" si="151"/>
        <v>66022</v>
      </c>
      <c r="Z232" s="21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  <c r="MJ232" s="23"/>
      <c r="MK232" s="23"/>
      <c r="ML232" s="23"/>
      <c r="MM232" s="23"/>
      <c r="MN232" s="23"/>
      <c r="MO232" s="23"/>
      <c r="MP232" s="23"/>
      <c r="MQ232" s="23"/>
      <c r="MR232" s="23"/>
      <c r="MS232" s="23"/>
      <c r="MT232" s="23"/>
      <c r="MU232" s="23"/>
      <c r="MV232" s="23"/>
      <c r="MW232" s="23"/>
      <c r="MX232" s="23"/>
      <c r="MY232" s="23"/>
      <c r="MZ232" s="23"/>
      <c r="NA232" s="23"/>
      <c r="NB232" s="23"/>
      <c r="NC232" s="23"/>
      <c r="ND232" s="23"/>
      <c r="NE232" s="23"/>
      <c r="NF232" s="23"/>
      <c r="NG232" s="23"/>
      <c r="NH232" s="23"/>
      <c r="NI232" s="23"/>
      <c r="NJ232" s="23"/>
      <c r="NK232" s="23"/>
      <c r="NL232" s="23"/>
      <c r="NM232" s="23"/>
      <c r="NN232" s="23"/>
      <c r="NO232" s="23"/>
      <c r="NP232" s="23"/>
      <c r="NQ232" s="23"/>
      <c r="NR232" s="23"/>
      <c r="NS232" s="23"/>
      <c r="NT232" s="23"/>
      <c r="NU232" s="23"/>
      <c r="NV232" s="23"/>
      <c r="NW232" s="23"/>
      <c r="NX232" s="23"/>
      <c r="NY232" s="23"/>
      <c r="NZ232" s="23"/>
      <c r="OA232" s="23"/>
      <c r="OB232" s="23"/>
      <c r="OC232" s="23"/>
      <c r="OD232" s="23"/>
      <c r="OE232" s="23"/>
      <c r="OF232" s="23"/>
      <c r="OG232" s="23"/>
      <c r="OH232" s="23"/>
      <c r="OI232" s="23"/>
      <c r="OJ232" s="23"/>
      <c r="OK232" s="23"/>
      <c r="OL232" s="23"/>
      <c r="OM232" s="23"/>
      <c r="ON232" s="23"/>
      <c r="OO232" s="23"/>
      <c r="OP232" s="23"/>
      <c r="OQ232" s="23"/>
      <c r="OR232" s="23"/>
      <c r="OS232" s="23"/>
      <c r="OT232" s="23"/>
      <c r="OU232" s="23"/>
      <c r="OV232" s="23"/>
      <c r="OW232" s="23"/>
      <c r="OX232" s="23"/>
      <c r="OY232" s="23"/>
      <c r="OZ232" s="23"/>
      <c r="PA232" s="23"/>
      <c r="PB232" s="23"/>
      <c r="PC232" s="23"/>
      <c r="PD232" s="23"/>
      <c r="PE232" s="23"/>
      <c r="PF232" s="23"/>
      <c r="PG232" s="23"/>
      <c r="PH232" s="23"/>
      <c r="PI232" s="23"/>
      <c r="PJ232" s="23"/>
      <c r="PK232" s="23"/>
      <c r="PL232" s="23"/>
      <c r="PM232" s="23"/>
      <c r="PN232" s="23"/>
      <c r="PO232" s="23"/>
      <c r="PP232" s="23"/>
      <c r="PQ232" s="23"/>
      <c r="PR232" s="23"/>
      <c r="PS232" s="23"/>
      <c r="PT232" s="23"/>
      <c r="PU232" s="23"/>
      <c r="PV232" s="23"/>
      <c r="PW232" s="23"/>
      <c r="PX232" s="23"/>
      <c r="PY232" s="23"/>
      <c r="PZ232" s="23"/>
      <c r="QA232" s="23"/>
      <c r="QB232" s="23"/>
      <c r="QC232" s="23"/>
      <c r="QD232" s="23"/>
      <c r="QE232" s="23"/>
      <c r="QF232" s="23"/>
      <c r="QG232" s="23"/>
      <c r="QH232" s="23"/>
      <c r="QI232" s="23"/>
      <c r="QJ232" s="23"/>
      <c r="QK232" s="23"/>
      <c r="QL232" s="23"/>
      <c r="QM232" s="23"/>
      <c r="QN232" s="23"/>
      <c r="QO232" s="23"/>
      <c r="QP232" s="23"/>
      <c r="QQ232" s="23"/>
      <c r="QR232" s="23"/>
      <c r="QS232" s="23"/>
      <c r="QT232" s="23"/>
      <c r="QU232" s="23"/>
      <c r="QV232" s="23"/>
      <c r="QW232" s="23"/>
      <c r="QX232" s="23"/>
      <c r="QY232" s="23"/>
      <c r="QZ232" s="23"/>
      <c r="RA232" s="23"/>
      <c r="RB232" s="23"/>
      <c r="RC232" s="23"/>
      <c r="RD232" s="23"/>
      <c r="RE232" s="23"/>
      <c r="RF232" s="23"/>
      <c r="RG232" s="23"/>
      <c r="RH232" s="23"/>
      <c r="RI232" s="23"/>
      <c r="RJ232" s="23"/>
      <c r="RK232" s="23"/>
      <c r="RL232" s="23"/>
      <c r="RM232" s="23"/>
      <c r="RN232" s="23"/>
      <c r="RO232" s="23"/>
      <c r="RP232" s="23"/>
      <c r="RQ232" s="23"/>
      <c r="RR232" s="23"/>
      <c r="RS232" s="23"/>
      <c r="RT232" s="23"/>
      <c r="RU232" s="23"/>
      <c r="RV232" s="23"/>
      <c r="RW232" s="23"/>
      <c r="RX232" s="23"/>
      <c r="RY232" s="23"/>
      <c r="RZ232" s="23"/>
      <c r="SA232" s="23"/>
      <c r="SB232" s="23"/>
      <c r="SC232" s="23"/>
      <c r="SD232" s="23"/>
      <c r="SE232" s="23"/>
      <c r="SF232" s="23"/>
      <c r="SG232" s="23"/>
      <c r="SH232" s="23"/>
      <c r="SI232" s="23"/>
      <c r="SJ232" s="23"/>
      <c r="SK232" s="23"/>
      <c r="SL232" s="23"/>
      <c r="SM232" s="23"/>
      <c r="SN232" s="23"/>
      <c r="SO232" s="23"/>
      <c r="SP232" s="23"/>
      <c r="SQ232" s="23"/>
      <c r="SR232" s="23"/>
      <c r="SS232" s="23"/>
      <c r="ST232" s="23"/>
      <c r="SU232" s="23"/>
      <c r="SV232" s="23"/>
      <c r="SW232" s="23"/>
      <c r="SX232" s="23"/>
      <c r="SY232" s="23"/>
      <c r="SZ232" s="23"/>
      <c r="TA232" s="23"/>
      <c r="TB232" s="23"/>
      <c r="TC232" s="23"/>
      <c r="TD232" s="23"/>
      <c r="TE232" s="23"/>
      <c r="TF232" s="23"/>
      <c r="TG232" s="23"/>
      <c r="TH232" s="23"/>
      <c r="TI232" s="23"/>
      <c r="TJ232" s="23"/>
      <c r="TK232" s="23"/>
      <c r="TL232" s="23"/>
      <c r="TM232" s="23"/>
      <c r="TN232" s="23"/>
      <c r="TO232" s="23"/>
      <c r="TP232" s="23"/>
      <c r="TQ232" s="23"/>
      <c r="TR232" s="23"/>
    </row>
    <row r="233" spans="1:538" s="20" customFormat="1" ht="18.75" customHeight="1" x14ac:dyDescent="0.25">
      <c r="A233" s="40" t="s">
        <v>296</v>
      </c>
      <c r="B233" s="41" t="str">
        <f>'дод 3'!A148</f>
        <v>7310</v>
      </c>
      <c r="C233" s="41" t="str">
        <f>'дод 3'!B148</f>
        <v>0443</v>
      </c>
      <c r="D233" s="21" t="str">
        <f>'дод 3'!C148</f>
        <v>Будівництво об'єктів житлово-комунального господарства</v>
      </c>
      <c r="E233" s="62">
        <v>0</v>
      </c>
      <c r="F233" s="62"/>
      <c r="G233" s="62"/>
      <c r="H233" s="62"/>
      <c r="I233" s="62"/>
      <c r="J233" s="62"/>
      <c r="K233" s="163"/>
      <c r="L233" s="62">
        <f t="shared" si="172"/>
        <v>5885000</v>
      </c>
      <c r="M233" s="62">
        <v>5885000</v>
      </c>
      <c r="N233" s="62"/>
      <c r="O233" s="62"/>
      <c r="P233" s="62"/>
      <c r="Q233" s="62">
        <v>5885000</v>
      </c>
      <c r="R233" s="62">
        <f t="shared" si="153"/>
        <v>5772554</v>
      </c>
      <c r="S233" s="62">
        <v>5772554</v>
      </c>
      <c r="T233" s="62"/>
      <c r="U233" s="62"/>
      <c r="V233" s="62"/>
      <c r="W233" s="62">
        <v>5772554</v>
      </c>
      <c r="X233" s="163">
        <f t="shared" si="150"/>
        <v>98.089277824978765</v>
      </c>
      <c r="Y233" s="59">
        <f t="shared" si="151"/>
        <v>5772554</v>
      </c>
      <c r="Z233" s="21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  <c r="IW233" s="23"/>
      <c r="IX233" s="23"/>
      <c r="IY233" s="23"/>
      <c r="IZ233" s="23"/>
      <c r="JA233" s="23"/>
      <c r="JB233" s="23"/>
      <c r="JC233" s="23"/>
      <c r="JD233" s="23"/>
      <c r="JE233" s="23"/>
      <c r="JF233" s="23"/>
      <c r="JG233" s="23"/>
      <c r="JH233" s="23"/>
      <c r="JI233" s="23"/>
      <c r="JJ233" s="23"/>
      <c r="JK233" s="23"/>
      <c r="JL233" s="23"/>
      <c r="JM233" s="23"/>
      <c r="JN233" s="23"/>
      <c r="JO233" s="23"/>
      <c r="JP233" s="23"/>
      <c r="JQ233" s="23"/>
      <c r="JR233" s="23"/>
      <c r="JS233" s="23"/>
      <c r="JT233" s="23"/>
      <c r="JU233" s="23"/>
      <c r="JV233" s="23"/>
      <c r="JW233" s="23"/>
      <c r="JX233" s="23"/>
      <c r="JY233" s="23"/>
      <c r="JZ233" s="23"/>
      <c r="KA233" s="23"/>
      <c r="KB233" s="23"/>
      <c r="KC233" s="23"/>
      <c r="KD233" s="23"/>
      <c r="KE233" s="23"/>
      <c r="KF233" s="23"/>
      <c r="KG233" s="23"/>
      <c r="KH233" s="23"/>
      <c r="KI233" s="23"/>
      <c r="KJ233" s="23"/>
      <c r="KK233" s="23"/>
      <c r="KL233" s="23"/>
      <c r="KM233" s="23"/>
      <c r="KN233" s="23"/>
      <c r="KO233" s="23"/>
      <c r="KP233" s="23"/>
      <c r="KQ233" s="23"/>
      <c r="KR233" s="23"/>
      <c r="KS233" s="23"/>
      <c r="KT233" s="23"/>
      <c r="KU233" s="23"/>
      <c r="KV233" s="23"/>
      <c r="KW233" s="23"/>
      <c r="KX233" s="23"/>
      <c r="KY233" s="23"/>
      <c r="KZ233" s="23"/>
      <c r="LA233" s="23"/>
      <c r="LB233" s="23"/>
      <c r="LC233" s="23"/>
      <c r="LD233" s="23"/>
      <c r="LE233" s="23"/>
      <c r="LF233" s="23"/>
      <c r="LG233" s="23"/>
      <c r="LH233" s="23"/>
      <c r="LI233" s="23"/>
      <c r="LJ233" s="23"/>
      <c r="LK233" s="23"/>
      <c r="LL233" s="23"/>
      <c r="LM233" s="23"/>
      <c r="LN233" s="23"/>
      <c r="LO233" s="23"/>
      <c r="LP233" s="23"/>
      <c r="LQ233" s="23"/>
      <c r="LR233" s="23"/>
      <c r="LS233" s="23"/>
      <c r="LT233" s="23"/>
      <c r="LU233" s="23"/>
      <c r="LV233" s="23"/>
      <c r="LW233" s="23"/>
      <c r="LX233" s="23"/>
      <c r="LY233" s="23"/>
      <c r="LZ233" s="23"/>
      <c r="MA233" s="23"/>
      <c r="MB233" s="23"/>
      <c r="MC233" s="23"/>
      <c r="MD233" s="23"/>
      <c r="ME233" s="23"/>
      <c r="MF233" s="23"/>
      <c r="MG233" s="23"/>
      <c r="MH233" s="23"/>
      <c r="MI233" s="23"/>
      <c r="MJ233" s="23"/>
      <c r="MK233" s="23"/>
      <c r="ML233" s="23"/>
      <c r="MM233" s="23"/>
      <c r="MN233" s="23"/>
      <c r="MO233" s="23"/>
      <c r="MP233" s="23"/>
      <c r="MQ233" s="23"/>
      <c r="MR233" s="23"/>
      <c r="MS233" s="23"/>
      <c r="MT233" s="23"/>
      <c r="MU233" s="23"/>
      <c r="MV233" s="23"/>
      <c r="MW233" s="23"/>
      <c r="MX233" s="23"/>
      <c r="MY233" s="23"/>
      <c r="MZ233" s="23"/>
      <c r="NA233" s="23"/>
      <c r="NB233" s="23"/>
      <c r="NC233" s="23"/>
      <c r="ND233" s="23"/>
      <c r="NE233" s="23"/>
      <c r="NF233" s="23"/>
      <c r="NG233" s="23"/>
      <c r="NH233" s="23"/>
      <c r="NI233" s="23"/>
      <c r="NJ233" s="23"/>
      <c r="NK233" s="23"/>
      <c r="NL233" s="23"/>
      <c r="NM233" s="23"/>
      <c r="NN233" s="23"/>
      <c r="NO233" s="23"/>
      <c r="NP233" s="23"/>
      <c r="NQ233" s="23"/>
      <c r="NR233" s="23"/>
      <c r="NS233" s="23"/>
      <c r="NT233" s="23"/>
      <c r="NU233" s="23"/>
      <c r="NV233" s="23"/>
      <c r="NW233" s="23"/>
      <c r="NX233" s="23"/>
      <c r="NY233" s="23"/>
      <c r="NZ233" s="23"/>
      <c r="OA233" s="23"/>
      <c r="OB233" s="23"/>
      <c r="OC233" s="23"/>
      <c r="OD233" s="23"/>
      <c r="OE233" s="23"/>
      <c r="OF233" s="23"/>
      <c r="OG233" s="23"/>
      <c r="OH233" s="23"/>
      <c r="OI233" s="23"/>
      <c r="OJ233" s="23"/>
      <c r="OK233" s="23"/>
      <c r="OL233" s="23"/>
      <c r="OM233" s="23"/>
      <c r="ON233" s="23"/>
      <c r="OO233" s="23"/>
      <c r="OP233" s="23"/>
      <c r="OQ233" s="23"/>
      <c r="OR233" s="23"/>
      <c r="OS233" s="23"/>
      <c r="OT233" s="23"/>
      <c r="OU233" s="23"/>
      <c r="OV233" s="23"/>
      <c r="OW233" s="23"/>
      <c r="OX233" s="23"/>
      <c r="OY233" s="23"/>
      <c r="OZ233" s="23"/>
      <c r="PA233" s="23"/>
      <c r="PB233" s="23"/>
      <c r="PC233" s="23"/>
      <c r="PD233" s="23"/>
      <c r="PE233" s="23"/>
      <c r="PF233" s="23"/>
      <c r="PG233" s="23"/>
      <c r="PH233" s="23"/>
      <c r="PI233" s="23"/>
      <c r="PJ233" s="23"/>
      <c r="PK233" s="23"/>
      <c r="PL233" s="23"/>
      <c r="PM233" s="23"/>
      <c r="PN233" s="23"/>
      <c r="PO233" s="23"/>
      <c r="PP233" s="23"/>
      <c r="PQ233" s="23"/>
      <c r="PR233" s="23"/>
      <c r="PS233" s="23"/>
      <c r="PT233" s="23"/>
      <c r="PU233" s="23"/>
      <c r="PV233" s="23"/>
      <c r="PW233" s="23"/>
      <c r="PX233" s="23"/>
      <c r="PY233" s="23"/>
      <c r="PZ233" s="23"/>
      <c r="QA233" s="23"/>
      <c r="QB233" s="23"/>
      <c r="QC233" s="23"/>
      <c r="QD233" s="23"/>
      <c r="QE233" s="23"/>
      <c r="QF233" s="23"/>
      <c r="QG233" s="23"/>
      <c r="QH233" s="23"/>
      <c r="QI233" s="23"/>
      <c r="QJ233" s="23"/>
      <c r="QK233" s="23"/>
      <c r="QL233" s="23"/>
      <c r="QM233" s="23"/>
      <c r="QN233" s="23"/>
      <c r="QO233" s="23"/>
      <c r="QP233" s="23"/>
      <c r="QQ233" s="23"/>
      <c r="QR233" s="23"/>
      <c r="QS233" s="23"/>
      <c r="QT233" s="23"/>
      <c r="QU233" s="23"/>
      <c r="QV233" s="23"/>
      <c r="QW233" s="23"/>
      <c r="QX233" s="23"/>
      <c r="QY233" s="23"/>
      <c r="QZ233" s="23"/>
      <c r="RA233" s="23"/>
      <c r="RB233" s="23"/>
      <c r="RC233" s="23"/>
      <c r="RD233" s="23"/>
      <c r="RE233" s="23"/>
      <c r="RF233" s="23"/>
      <c r="RG233" s="23"/>
      <c r="RH233" s="23"/>
      <c r="RI233" s="23"/>
      <c r="RJ233" s="23"/>
      <c r="RK233" s="23"/>
      <c r="RL233" s="23"/>
      <c r="RM233" s="23"/>
      <c r="RN233" s="23"/>
      <c r="RO233" s="23"/>
      <c r="RP233" s="23"/>
      <c r="RQ233" s="23"/>
      <c r="RR233" s="23"/>
      <c r="RS233" s="23"/>
      <c r="RT233" s="23"/>
      <c r="RU233" s="23"/>
      <c r="RV233" s="23"/>
      <c r="RW233" s="23"/>
      <c r="RX233" s="23"/>
      <c r="RY233" s="23"/>
      <c r="RZ233" s="23"/>
      <c r="SA233" s="23"/>
      <c r="SB233" s="23"/>
      <c r="SC233" s="23"/>
      <c r="SD233" s="23"/>
      <c r="SE233" s="23"/>
      <c r="SF233" s="23"/>
      <c r="SG233" s="23"/>
      <c r="SH233" s="23"/>
      <c r="SI233" s="23"/>
      <c r="SJ233" s="23"/>
      <c r="SK233" s="23"/>
      <c r="SL233" s="23"/>
      <c r="SM233" s="23"/>
      <c r="SN233" s="23"/>
      <c r="SO233" s="23"/>
      <c r="SP233" s="23"/>
      <c r="SQ233" s="23"/>
      <c r="SR233" s="23"/>
      <c r="SS233" s="23"/>
      <c r="ST233" s="23"/>
      <c r="SU233" s="23"/>
      <c r="SV233" s="23"/>
      <c r="SW233" s="23"/>
      <c r="SX233" s="23"/>
      <c r="SY233" s="23"/>
      <c r="SZ233" s="23"/>
      <c r="TA233" s="23"/>
      <c r="TB233" s="23"/>
      <c r="TC233" s="23"/>
      <c r="TD233" s="23"/>
      <c r="TE233" s="23"/>
      <c r="TF233" s="23"/>
      <c r="TG233" s="23"/>
      <c r="TH233" s="23"/>
      <c r="TI233" s="23"/>
      <c r="TJ233" s="23"/>
      <c r="TK233" s="23"/>
      <c r="TL233" s="23"/>
      <c r="TM233" s="23"/>
      <c r="TN233" s="23"/>
      <c r="TO233" s="23"/>
      <c r="TP233" s="23"/>
      <c r="TQ233" s="23"/>
      <c r="TR233" s="23"/>
    </row>
    <row r="234" spans="1:538" s="20" customFormat="1" ht="21.75" customHeight="1" x14ac:dyDescent="0.25">
      <c r="A234" s="40" t="s">
        <v>297</v>
      </c>
      <c r="B234" s="41" t="str">
        <f>'дод 3'!A149</f>
        <v>7321</v>
      </c>
      <c r="C234" s="41" t="str">
        <f>'дод 3'!B149</f>
        <v>0443</v>
      </c>
      <c r="D234" s="21" t="str">
        <f>'дод 3'!C149</f>
        <v>Будівництво освітніх установ та закладів</v>
      </c>
      <c r="E234" s="62">
        <v>0</v>
      </c>
      <c r="F234" s="62"/>
      <c r="G234" s="62"/>
      <c r="H234" s="62"/>
      <c r="I234" s="62"/>
      <c r="J234" s="62"/>
      <c r="K234" s="163"/>
      <c r="L234" s="62">
        <f t="shared" si="172"/>
        <v>1793835</v>
      </c>
      <c r="M234" s="62">
        <v>1793835</v>
      </c>
      <c r="N234" s="62"/>
      <c r="O234" s="62"/>
      <c r="P234" s="62"/>
      <c r="Q234" s="62">
        <v>1793835</v>
      </c>
      <c r="R234" s="62">
        <f t="shared" si="153"/>
        <v>1421963</v>
      </c>
      <c r="S234" s="62">
        <v>1421963</v>
      </c>
      <c r="T234" s="62"/>
      <c r="U234" s="62"/>
      <c r="V234" s="62"/>
      <c r="W234" s="62">
        <v>1421963</v>
      </c>
      <c r="X234" s="163">
        <f t="shared" si="150"/>
        <v>79.269442284268067</v>
      </c>
      <c r="Y234" s="59">
        <f t="shared" si="151"/>
        <v>1421963</v>
      </c>
      <c r="Z234" s="21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  <c r="TF234" s="23"/>
      <c r="TG234" s="23"/>
      <c r="TH234" s="23"/>
      <c r="TI234" s="23"/>
      <c r="TJ234" s="23"/>
      <c r="TK234" s="23"/>
      <c r="TL234" s="23"/>
      <c r="TM234" s="23"/>
      <c r="TN234" s="23"/>
      <c r="TO234" s="23"/>
      <c r="TP234" s="23"/>
      <c r="TQ234" s="23"/>
      <c r="TR234" s="23"/>
    </row>
    <row r="235" spans="1:538" s="20" customFormat="1" ht="18" customHeight="1" x14ac:dyDescent="0.25">
      <c r="A235" s="40" t="s">
        <v>299</v>
      </c>
      <c r="B235" s="41" t="str">
        <f>'дод 3'!A150</f>
        <v>7322</v>
      </c>
      <c r="C235" s="41" t="str">
        <f>'дод 3'!B150</f>
        <v>0443</v>
      </c>
      <c r="D235" s="21" t="str">
        <f>'дод 3'!C150</f>
        <v>Будівництво медичних установ та закладів</v>
      </c>
      <c r="E235" s="62">
        <v>0</v>
      </c>
      <c r="F235" s="62"/>
      <c r="G235" s="62"/>
      <c r="H235" s="62"/>
      <c r="I235" s="62"/>
      <c r="J235" s="62"/>
      <c r="K235" s="163"/>
      <c r="L235" s="62">
        <f t="shared" si="172"/>
        <v>12454849</v>
      </c>
      <c r="M235" s="62">
        <v>12454849</v>
      </c>
      <c r="N235" s="62"/>
      <c r="O235" s="62"/>
      <c r="P235" s="62"/>
      <c r="Q235" s="62">
        <v>12454849</v>
      </c>
      <c r="R235" s="62">
        <f t="shared" si="153"/>
        <v>12454440</v>
      </c>
      <c r="S235" s="62">
        <v>12454440</v>
      </c>
      <c r="T235" s="62"/>
      <c r="U235" s="62"/>
      <c r="V235" s="62"/>
      <c r="W235" s="62">
        <v>12454440</v>
      </c>
      <c r="X235" s="163">
        <f t="shared" si="150"/>
        <v>99.996716138429292</v>
      </c>
      <c r="Y235" s="59">
        <f t="shared" si="151"/>
        <v>12454440</v>
      </c>
      <c r="Z235" s="21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  <c r="TF235" s="23"/>
      <c r="TG235" s="23"/>
      <c r="TH235" s="23"/>
      <c r="TI235" s="23"/>
      <c r="TJ235" s="23"/>
      <c r="TK235" s="23"/>
      <c r="TL235" s="23"/>
      <c r="TM235" s="23"/>
      <c r="TN235" s="23"/>
      <c r="TO235" s="23"/>
      <c r="TP235" s="23"/>
      <c r="TQ235" s="23"/>
      <c r="TR235" s="23"/>
    </row>
    <row r="236" spans="1:538" s="20" customFormat="1" ht="30" x14ac:dyDescent="0.25">
      <c r="A236" s="40" t="s">
        <v>392</v>
      </c>
      <c r="B236" s="41">
        <f>'дод 3'!A152</f>
        <v>7325</v>
      </c>
      <c r="C236" s="40" t="s">
        <v>119</v>
      </c>
      <c r="D236" s="21" t="str">
        <f>'дод 3'!C152</f>
        <v>Будівництво споруд, установ та закладів фізичної культури і спорту</v>
      </c>
      <c r="E236" s="62">
        <v>0</v>
      </c>
      <c r="F236" s="62"/>
      <c r="G236" s="62"/>
      <c r="H236" s="62"/>
      <c r="I236" s="62"/>
      <c r="J236" s="62"/>
      <c r="K236" s="163"/>
      <c r="L236" s="62">
        <f t="shared" si="172"/>
        <v>13180000</v>
      </c>
      <c r="M236" s="62">
        <v>13180000</v>
      </c>
      <c r="N236" s="62"/>
      <c r="O236" s="62"/>
      <c r="P236" s="62"/>
      <c r="Q236" s="62">
        <v>13180000</v>
      </c>
      <c r="R236" s="62">
        <f t="shared" si="153"/>
        <v>12311971</v>
      </c>
      <c r="S236" s="62">
        <v>12311971</v>
      </c>
      <c r="T236" s="62"/>
      <c r="U236" s="62"/>
      <c r="V236" s="62"/>
      <c r="W236" s="62">
        <v>12311971</v>
      </c>
      <c r="X236" s="163">
        <f t="shared" si="150"/>
        <v>93.414044006069801</v>
      </c>
      <c r="Y236" s="59">
        <f t="shared" si="151"/>
        <v>12311971</v>
      </c>
      <c r="Z236" s="21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  <c r="SQ236" s="23"/>
      <c r="SR236" s="23"/>
      <c r="SS236" s="23"/>
      <c r="ST236" s="23"/>
      <c r="SU236" s="23"/>
      <c r="SV236" s="23"/>
      <c r="SW236" s="23"/>
      <c r="SX236" s="23"/>
      <c r="SY236" s="23"/>
      <c r="SZ236" s="23"/>
      <c r="TA236" s="23"/>
      <c r="TB236" s="23"/>
      <c r="TC236" s="23"/>
      <c r="TD236" s="23"/>
      <c r="TE236" s="23"/>
      <c r="TF236" s="23"/>
      <c r="TG236" s="23"/>
      <c r="TH236" s="23"/>
      <c r="TI236" s="23"/>
      <c r="TJ236" s="23"/>
      <c r="TK236" s="23"/>
      <c r="TL236" s="23"/>
      <c r="TM236" s="23"/>
      <c r="TN236" s="23"/>
      <c r="TO236" s="23"/>
      <c r="TP236" s="23"/>
      <c r="TQ236" s="23"/>
      <c r="TR236" s="23"/>
    </row>
    <row r="237" spans="1:538" s="20" customFormat="1" ht="18" customHeight="1" x14ac:dyDescent="0.25">
      <c r="A237" s="40" t="s">
        <v>301</v>
      </c>
      <c r="B237" s="41" t="str">
        <f>'дод 3'!A153</f>
        <v>7330</v>
      </c>
      <c r="C237" s="41" t="str">
        <f>'дод 3'!B153</f>
        <v>0443</v>
      </c>
      <c r="D237" s="21" t="str">
        <f>'дод 3'!C153</f>
        <v>Будівництво інших об'єктів комунальної власності</v>
      </c>
      <c r="E237" s="62">
        <v>0</v>
      </c>
      <c r="F237" s="62"/>
      <c r="G237" s="62"/>
      <c r="H237" s="62"/>
      <c r="I237" s="62"/>
      <c r="J237" s="62"/>
      <c r="K237" s="163"/>
      <c r="L237" s="62">
        <f t="shared" si="172"/>
        <v>50789140.799999997</v>
      </c>
      <c r="M237" s="62">
        <v>50789140.799999997</v>
      </c>
      <c r="N237" s="62"/>
      <c r="O237" s="62"/>
      <c r="P237" s="62"/>
      <c r="Q237" s="62">
        <v>50789140.799999997</v>
      </c>
      <c r="R237" s="62">
        <f t="shared" si="153"/>
        <v>44908025.399999999</v>
      </c>
      <c r="S237" s="62">
        <v>44908025.399999999</v>
      </c>
      <c r="T237" s="62"/>
      <c r="U237" s="62"/>
      <c r="V237" s="62"/>
      <c r="W237" s="62">
        <v>44908025.399999999</v>
      </c>
      <c r="X237" s="163">
        <f t="shared" si="150"/>
        <v>88.42052590895571</v>
      </c>
      <c r="Y237" s="59">
        <f t="shared" si="151"/>
        <v>44908025.399999999</v>
      </c>
      <c r="Z237" s="21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  <c r="SQ237" s="23"/>
      <c r="SR237" s="23"/>
      <c r="SS237" s="23"/>
      <c r="ST237" s="23"/>
      <c r="SU237" s="23"/>
      <c r="SV237" s="23"/>
      <c r="SW237" s="23"/>
      <c r="SX237" s="23"/>
      <c r="SY237" s="23"/>
      <c r="SZ237" s="23"/>
      <c r="TA237" s="23"/>
      <c r="TB237" s="23"/>
      <c r="TC237" s="23"/>
      <c r="TD237" s="23"/>
      <c r="TE237" s="23"/>
      <c r="TF237" s="23"/>
      <c r="TG237" s="23"/>
      <c r="TH237" s="23"/>
      <c r="TI237" s="23"/>
      <c r="TJ237" s="23"/>
      <c r="TK237" s="23"/>
      <c r="TL237" s="23"/>
      <c r="TM237" s="23"/>
      <c r="TN237" s="23"/>
      <c r="TO237" s="23"/>
      <c r="TP237" s="23"/>
      <c r="TQ237" s="23"/>
      <c r="TR237" s="23"/>
    </row>
    <row r="238" spans="1:538" s="20" customFormat="1" ht="30" x14ac:dyDescent="0.25">
      <c r="A238" s="40" t="s">
        <v>502</v>
      </c>
      <c r="B238" s="41">
        <v>7340</v>
      </c>
      <c r="C238" s="40" t="s">
        <v>119</v>
      </c>
      <c r="D238" s="21" t="s">
        <v>1</v>
      </c>
      <c r="E238" s="62">
        <v>0</v>
      </c>
      <c r="F238" s="62"/>
      <c r="G238" s="62"/>
      <c r="H238" s="62"/>
      <c r="I238" s="62"/>
      <c r="J238" s="62"/>
      <c r="K238" s="163"/>
      <c r="L238" s="62">
        <f t="shared" si="172"/>
        <v>743070</v>
      </c>
      <c r="M238" s="62">
        <v>743070</v>
      </c>
      <c r="N238" s="62"/>
      <c r="O238" s="62"/>
      <c r="P238" s="62"/>
      <c r="Q238" s="62">
        <v>743070</v>
      </c>
      <c r="R238" s="62">
        <f t="shared" si="153"/>
        <v>161551</v>
      </c>
      <c r="S238" s="62">
        <v>161551</v>
      </c>
      <c r="T238" s="62"/>
      <c r="U238" s="62"/>
      <c r="V238" s="62"/>
      <c r="W238" s="62">
        <v>161551</v>
      </c>
      <c r="X238" s="163">
        <f t="shared" si="150"/>
        <v>21.74102036147335</v>
      </c>
      <c r="Y238" s="59">
        <f t="shared" si="151"/>
        <v>161551</v>
      </c>
      <c r="Z238" s="21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  <c r="SQ238" s="23"/>
      <c r="SR238" s="23"/>
      <c r="SS238" s="23"/>
      <c r="ST238" s="23"/>
      <c r="SU238" s="23"/>
      <c r="SV238" s="23"/>
      <c r="SW238" s="23"/>
      <c r="SX238" s="23"/>
      <c r="SY238" s="23"/>
      <c r="SZ238" s="23"/>
      <c r="TA238" s="23"/>
      <c r="TB238" s="23"/>
      <c r="TC238" s="23"/>
      <c r="TD238" s="23"/>
      <c r="TE238" s="23"/>
      <c r="TF238" s="23"/>
      <c r="TG238" s="23"/>
      <c r="TH238" s="23"/>
      <c r="TI238" s="23"/>
      <c r="TJ238" s="23"/>
      <c r="TK238" s="23"/>
      <c r="TL238" s="23"/>
      <c r="TM238" s="23"/>
      <c r="TN238" s="23"/>
      <c r="TO238" s="23"/>
      <c r="TP238" s="23"/>
      <c r="TQ238" s="23"/>
      <c r="TR238" s="23"/>
    </row>
    <row r="239" spans="1:538" s="20" customFormat="1" ht="44.25" customHeight="1" x14ac:dyDescent="0.25">
      <c r="A239" s="40" t="s">
        <v>413</v>
      </c>
      <c r="B239" s="41">
        <f>'дод 3'!A155</f>
        <v>7361</v>
      </c>
      <c r="C239" s="41" t="str">
        <f>'дод 3'!B155</f>
        <v>0490</v>
      </c>
      <c r="D239" s="21" t="str">
        <f>'дод 3'!C155</f>
        <v>Співфінансування інвестиційних проектів, що реалізуються за рахунок коштів державного фонду регіонального розвитку</v>
      </c>
      <c r="E239" s="62">
        <v>0</v>
      </c>
      <c r="F239" s="62"/>
      <c r="G239" s="62"/>
      <c r="H239" s="62"/>
      <c r="I239" s="62"/>
      <c r="J239" s="62"/>
      <c r="K239" s="163"/>
      <c r="L239" s="62">
        <f t="shared" si="172"/>
        <v>5000000</v>
      </c>
      <c r="M239" s="62">
        <v>5000000</v>
      </c>
      <c r="N239" s="62"/>
      <c r="O239" s="62"/>
      <c r="P239" s="62"/>
      <c r="Q239" s="62">
        <v>5000000</v>
      </c>
      <c r="R239" s="62">
        <f t="shared" si="153"/>
        <v>4999558</v>
      </c>
      <c r="S239" s="62">
        <v>4999558</v>
      </c>
      <c r="T239" s="62"/>
      <c r="U239" s="62"/>
      <c r="V239" s="62"/>
      <c r="W239" s="62">
        <v>4999558</v>
      </c>
      <c r="X239" s="163">
        <f t="shared" si="150"/>
        <v>99.991160000000008</v>
      </c>
      <c r="Y239" s="59">
        <f t="shared" si="151"/>
        <v>4999558</v>
      </c>
      <c r="Z239" s="213">
        <v>20</v>
      </c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  <c r="SQ239" s="23"/>
      <c r="SR239" s="23"/>
      <c r="SS239" s="23"/>
      <c r="ST239" s="23"/>
      <c r="SU239" s="23"/>
      <c r="SV239" s="23"/>
      <c r="SW239" s="23"/>
      <c r="SX239" s="23"/>
      <c r="SY239" s="23"/>
      <c r="SZ239" s="23"/>
      <c r="TA239" s="23"/>
      <c r="TB239" s="23"/>
      <c r="TC239" s="23"/>
      <c r="TD239" s="23"/>
      <c r="TE239" s="23"/>
      <c r="TF239" s="23"/>
      <c r="TG239" s="23"/>
      <c r="TH239" s="23"/>
      <c r="TI239" s="23"/>
      <c r="TJ239" s="23"/>
      <c r="TK239" s="23"/>
      <c r="TL239" s="23"/>
      <c r="TM239" s="23"/>
      <c r="TN239" s="23"/>
      <c r="TO239" s="23"/>
      <c r="TP239" s="23"/>
      <c r="TQ239" s="23"/>
      <c r="TR239" s="23"/>
    </row>
    <row r="240" spans="1:538" s="20" customFormat="1" ht="42.75" customHeight="1" x14ac:dyDescent="0.25">
      <c r="A240" s="40" t="s">
        <v>404</v>
      </c>
      <c r="B240" s="41">
        <v>7363</v>
      </c>
      <c r="C240" s="40" t="s">
        <v>89</v>
      </c>
      <c r="D240" s="21" t="s">
        <v>445</v>
      </c>
      <c r="E240" s="62">
        <v>0</v>
      </c>
      <c r="F240" s="62"/>
      <c r="G240" s="62"/>
      <c r="H240" s="62"/>
      <c r="I240" s="62"/>
      <c r="J240" s="62"/>
      <c r="K240" s="163"/>
      <c r="L240" s="62">
        <f t="shared" si="172"/>
        <v>95000</v>
      </c>
      <c r="M240" s="62">
        <v>95000</v>
      </c>
      <c r="N240" s="62"/>
      <c r="O240" s="62"/>
      <c r="P240" s="62"/>
      <c r="Q240" s="62">
        <v>95000</v>
      </c>
      <c r="R240" s="62">
        <f t="shared" si="153"/>
        <v>0</v>
      </c>
      <c r="S240" s="62"/>
      <c r="T240" s="62"/>
      <c r="U240" s="62"/>
      <c r="V240" s="62"/>
      <c r="W240" s="62"/>
      <c r="X240" s="163">
        <f t="shared" si="150"/>
        <v>0</v>
      </c>
      <c r="Y240" s="59">
        <f t="shared" si="151"/>
        <v>0</v>
      </c>
      <c r="Z240" s="21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  <c r="SQ240" s="23"/>
      <c r="SR240" s="23"/>
      <c r="SS240" s="23"/>
      <c r="ST240" s="23"/>
      <c r="SU240" s="23"/>
      <c r="SV240" s="23"/>
      <c r="SW240" s="23"/>
      <c r="SX240" s="23"/>
      <c r="SY240" s="23"/>
      <c r="SZ240" s="23"/>
      <c r="TA240" s="23"/>
      <c r="TB240" s="23"/>
      <c r="TC240" s="23"/>
      <c r="TD240" s="23"/>
      <c r="TE240" s="23"/>
      <c r="TF240" s="23"/>
      <c r="TG240" s="23"/>
      <c r="TH240" s="23"/>
      <c r="TI240" s="23"/>
      <c r="TJ240" s="23"/>
      <c r="TK240" s="23"/>
      <c r="TL240" s="23"/>
      <c r="TM240" s="23"/>
      <c r="TN240" s="23"/>
      <c r="TO240" s="23"/>
      <c r="TP240" s="23"/>
      <c r="TQ240" s="23"/>
      <c r="TR240" s="23"/>
    </row>
    <row r="241" spans="1:538" s="20" customFormat="1" ht="36" customHeight="1" x14ac:dyDescent="0.25">
      <c r="A241" s="40" t="s">
        <v>506</v>
      </c>
      <c r="B241" s="41">
        <v>7370</v>
      </c>
      <c r="C241" s="40" t="s">
        <v>89</v>
      </c>
      <c r="D241" s="21" t="s">
        <v>507</v>
      </c>
      <c r="E241" s="62">
        <v>135637.20000000001</v>
      </c>
      <c r="F241" s="62"/>
      <c r="G241" s="62"/>
      <c r="H241" s="62">
        <v>85100</v>
      </c>
      <c r="I241" s="62"/>
      <c r="J241" s="62"/>
      <c r="K241" s="163">
        <f t="shared" si="152"/>
        <v>62.74089998908854</v>
      </c>
      <c r="L241" s="62">
        <f t="shared" si="172"/>
        <v>0</v>
      </c>
      <c r="M241" s="62"/>
      <c r="N241" s="62"/>
      <c r="O241" s="62"/>
      <c r="P241" s="62"/>
      <c r="Q241" s="62"/>
      <c r="R241" s="62">
        <f t="shared" si="153"/>
        <v>0</v>
      </c>
      <c r="S241" s="62"/>
      <c r="T241" s="62"/>
      <c r="U241" s="62"/>
      <c r="V241" s="62"/>
      <c r="W241" s="62"/>
      <c r="X241" s="163"/>
      <c r="Y241" s="59">
        <f t="shared" si="151"/>
        <v>85100</v>
      </c>
      <c r="Z241" s="21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  <c r="TF241" s="23"/>
      <c r="TG241" s="23"/>
      <c r="TH241" s="23"/>
      <c r="TI241" s="23"/>
      <c r="TJ241" s="23"/>
      <c r="TK241" s="23"/>
      <c r="TL241" s="23"/>
      <c r="TM241" s="23"/>
      <c r="TN241" s="23"/>
      <c r="TO241" s="23"/>
      <c r="TP241" s="23"/>
      <c r="TQ241" s="23"/>
      <c r="TR241" s="23"/>
    </row>
    <row r="242" spans="1:538" s="20" customFormat="1" ht="21.75" customHeight="1" x14ac:dyDescent="0.25">
      <c r="A242" s="40" t="s">
        <v>157</v>
      </c>
      <c r="B242" s="41" t="str">
        <f>'дод 3'!A174</f>
        <v>7640</v>
      </c>
      <c r="C242" s="41" t="str">
        <f>'дод 3'!B174</f>
        <v>0470</v>
      </c>
      <c r="D242" s="21" t="s">
        <v>494</v>
      </c>
      <c r="E242" s="62">
        <v>991700</v>
      </c>
      <c r="F242" s="62"/>
      <c r="G242" s="62"/>
      <c r="H242" s="62">
        <v>296089.59000000003</v>
      </c>
      <c r="I242" s="62"/>
      <c r="J242" s="62"/>
      <c r="K242" s="163">
        <f t="shared" si="152"/>
        <v>29.856770192598571</v>
      </c>
      <c r="L242" s="62">
        <f t="shared" si="172"/>
        <v>68724026</v>
      </c>
      <c r="M242" s="62">
        <v>58987574</v>
      </c>
      <c r="N242" s="62"/>
      <c r="O242" s="62"/>
      <c r="P242" s="62"/>
      <c r="Q242" s="62">
        <v>68724026</v>
      </c>
      <c r="R242" s="62">
        <f t="shared" si="153"/>
        <v>23024285</v>
      </c>
      <c r="S242" s="62">
        <v>5766851</v>
      </c>
      <c r="T242" s="62"/>
      <c r="U242" s="62"/>
      <c r="V242" s="62"/>
      <c r="W242" s="62">
        <v>23024285</v>
      </c>
      <c r="X242" s="163">
        <f t="shared" si="150"/>
        <v>33.502526467235782</v>
      </c>
      <c r="Y242" s="59">
        <f t="shared" si="151"/>
        <v>23320374.59</v>
      </c>
      <c r="Z242" s="21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  <c r="SQ242" s="23"/>
      <c r="SR242" s="23"/>
      <c r="SS242" s="23"/>
      <c r="ST242" s="23"/>
      <c r="SU242" s="23"/>
      <c r="SV242" s="23"/>
      <c r="SW242" s="23"/>
      <c r="SX242" s="23"/>
      <c r="SY242" s="23"/>
      <c r="SZ242" s="23"/>
      <c r="TA242" s="23"/>
      <c r="TB242" s="23"/>
      <c r="TC242" s="23"/>
      <c r="TD242" s="23"/>
      <c r="TE242" s="23"/>
      <c r="TF242" s="23"/>
      <c r="TG242" s="23"/>
      <c r="TH242" s="23"/>
      <c r="TI242" s="23"/>
      <c r="TJ242" s="23"/>
      <c r="TK242" s="23"/>
      <c r="TL242" s="23"/>
      <c r="TM242" s="23"/>
      <c r="TN242" s="23"/>
      <c r="TO242" s="23"/>
      <c r="TP242" s="23"/>
      <c r="TQ242" s="23"/>
      <c r="TR242" s="23"/>
    </row>
    <row r="243" spans="1:538" s="24" customFormat="1" ht="16.5" customHeight="1" x14ac:dyDescent="0.25">
      <c r="A243" s="123"/>
      <c r="B243" s="124"/>
      <c r="C243" s="124"/>
      <c r="D243" s="126" t="s">
        <v>489</v>
      </c>
      <c r="E243" s="122">
        <v>0</v>
      </c>
      <c r="F243" s="122"/>
      <c r="G243" s="122"/>
      <c r="H243" s="122"/>
      <c r="I243" s="122"/>
      <c r="J243" s="122"/>
      <c r="K243" s="164"/>
      <c r="L243" s="122">
        <f t="shared" si="172"/>
        <v>44062207</v>
      </c>
      <c r="M243" s="122">
        <v>44062207</v>
      </c>
      <c r="N243" s="122"/>
      <c r="O243" s="122"/>
      <c r="P243" s="122"/>
      <c r="Q243" s="122">
        <v>44062207</v>
      </c>
      <c r="R243" s="122">
        <f t="shared" si="153"/>
        <v>0</v>
      </c>
      <c r="S243" s="122"/>
      <c r="T243" s="122"/>
      <c r="U243" s="122"/>
      <c r="V243" s="122"/>
      <c r="W243" s="122"/>
      <c r="X243" s="164">
        <f t="shared" si="150"/>
        <v>0</v>
      </c>
      <c r="Y243" s="61">
        <f t="shared" si="151"/>
        <v>0</v>
      </c>
      <c r="Z243" s="21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  <c r="HP243" s="33"/>
      <c r="HQ243" s="33"/>
      <c r="HR243" s="33"/>
      <c r="HS243" s="33"/>
      <c r="HT243" s="33"/>
      <c r="HU243" s="33"/>
      <c r="HV243" s="33"/>
      <c r="HW243" s="33"/>
      <c r="HX243" s="33"/>
      <c r="HY243" s="33"/>
      <c r="HZ243" s="33"/>
      <c r="IA243" s="33"/>
      <c r="IB243" s="33"/>
      <c r="IC243" s="33"/>
      <c r="ID243" s="33"/>
      <c r="IE243" s="33"/>
      <c r="IF243" s="33"/>
      <c r="IG243" s="33"/>
      <c r="IH243" s="33"/>
      <c r="II243" s="33"/>
      <c r="IJ243" s="33"/>
      <c r="IK243" s="33"/>
      <c r="IL243" s="33"/>
      <c r="IM243" s="33"/>
      <c r="IN243" s="33"/>
      <c r="IO243" s="33"/>
      <c r="IP243" s="33"/>
      <c r="IQ243" s="33"/>
      <c r="IR243" s="33"/>
      <c r="IS243" s="33"/>
      <c r="IT243" s="33"/>
      <c r="IU243" s="33"/>
      <c r="IV243" s="33"/>
      <c r="IW243" s="33"/>
      <c r="IX243" s="33"/>
      <c r="IY243" s="33"/>
      <c r="IZ243" s="33"/>
      <c r="JA243" s="33"/>
      <c r="JB243" s="33"/>
      <c r="JC243" s="33"/>
      <c r="JD243" s="33"/>
      <c r="JE243" s="33"/>
      <c r="JF243" s="33"/>
      <c r="JG243" s="33"/>
      <c r="JH243" s="33"/>
      <c r="JI243" s="33"/>
      <c r="JJ243" s="33"/>
      <c r="JK243" s="33"/>
      <c r="JL243" s="33"/>
      <c r="JM243" s="33"/>
      <c r="JN243" s="33"/>
      <c r="JO243" s="33"/>
      <c r="JP243" s="33"/>
      <c r="JQ243" s="33"/>
      <c r="JR243" s="33"/>
      <c r="JS243" s="33"/>
      <c r="JT243" s="33"/>
      <c r="JU243" s="33"/>
      <c r="JV243" s="33"/>
      <c r="JW243" s="33"/>
      <c r="JX243" s="33"/>
      <c r="JY243" s="33"/>
      <c r="JZ243" s="33"/>
      <c r="KA243" s="33"/>
      <c r="KB243" s="33"/>
      <c r="KC243" s="33"/>
      <c r="KD243" s="33"/>
      <c r="KE243" s="33"/>
      <c r="KF243" s="33"/>
      <c r="KG243" s="33"/>
      <c r="KH243" s="33"/>
      <c r="KI243" s="33"/>
      <c r="KJ243" s="33"/>
      <c r="KK243" s="33"/>
      <c r="KL243" s="33"/>
      <c r="KM243" s="33"/>
      <c r="KN243" s="33"/>
      <c r="KO243" s="33"/>
      <c r="KP243" s="33"/>
      <c r="KQ243" s="33"/>
      <c r="KR243" s="33"/>
      <c r="KS243" s="33"/>
      <c r="KT243" s="33"/>
      <c r="KU243" s="33"/>
      <c r="KV243" s="33"/>
      <c r="KW243" s="33"/>
      <c r="KX243" s="33"/>
      <c r="KY243" s="33"/>
      <c r="KZ243" s="33"/>
      <c r="LA243" s="33"/>
      <c r="LB243" s="33"/>
      <c r="LC243" s="33"/>
      <c r="LD243" s="33"/>
      <c r="LE243" s="33"/>
      <c r="LF243" s="33"/>
      <c r="LG243" s="33"/>
      <c r="LH243" s="33"/>
      <c r="LI243" s="33"/>
      <c r="LJ243" s="33"/>
      <c r="LK243" s="33"/>
      <c r="LL243" s="33"/>
      <c r="LM243" s="33"/>
      <c r="LN243" s="33"/>
      <c r="LO243" s="33"/>
      <c r="LP243" s="33"/>
      <c r="LQ243" s="33"/>
      <c r="LR243" s="33"/>
      <c r="LS243" s="33"/>
      <c r="LT243" s="33"/>
      <c r="LU243" s="33"/>
      <c r="LV243" s="33"/>
      <c r="LW243" s="33"/>
      <c r="LX243" s="33"/>
      <c r="LY243" s="33"/>
      <c r="LZ243" s="33"/>
      <c r="MA243" s="33"/>
      <c r="MB243" s="33"/>
      <c r="MC243" s="33"/>
      <c r="MD243" s="33"/>
      <c r="ME243" s="33"/>
      <c r="MF243" s="33"/>
      <c r="MG243" s="33"/>
      <c r="MH243" s="33"/>
      <c r="MI243" s="33"/>
      <c r="MJ243" s="33"/>
      <c r="MK243" s="33"/>
      <c r="ML243" s="33"/>
      <c r="MM243" s="33"/>
      <c r="MN243" s="33"/>
      <c r="MO243" s="33"/>
      <c r="MP243" s="33"/>
      <c r="MQ243" s="33"/>
      <c r="MR243" s="33"/>
      <c r="MS243" s="33"/>
      <c r="MT243" s="33"/>
      <c r="MU243" s="33"/>
      <c r="MV243" s="33"/>
      <c r="MW243" s="33"/>
      <c r="MX243" s="33"/>
      <c r="MY243" s="33"/>
      <c r="MZ243" s="33"/>
      <c r="NA243" s="33"/>
      <c r="NB243" s="33"/>
      <c r="NC243" s="33"/>
      <c r="ND243" s="33"/>
      <c r="NE243" s="33"/>
      <c r="NF243" s="33"/>
      <c r="NG243" s="33"/>
      <c r="NH243" s="33"/>
      <c r="NI243" s="33"/>
      <c r="NJ243" s="33"/>
      <c r="NK243" s="33"/>
      <c r="NL243" s="33"/>
      <c r="NM243" s="33"/>
      <c r="NN243" s="33"/>
      <c r="NO243" s="33"/>
      <c r="NP243" s="33"/>
      <c r="NQ243" s="33"/>
      <c r="NR243" s="33"/>
      <c r="NS243" s="33"/>
      <c r="NT243" s="33"/>
      <c r="NU243" s="33"/>
      <c r="NV243" s="33"/>
      <c r="NW243" s="33"/>
      <c r="NX243" s="33"/>
      <c r="NY243" s="33"/>
      <c r="NZ243" s="33"/>
      <c r="OA243" s="33"/>
      <c r="OB243" s="33"/>
      <c r="OC243" s="33"/>
      <c r="OD243" s="33"/>
      <c r="OE243" s="33"/>
      <c r="OF243" s="33"/>
      <c r="OG243" s="33"/>
      <c r="OH243" s="33"/>
      <c r="OI243" s="33"/>
      <c r="OJ243" s="33"/>
      <c r="OK243" s="33"/>
      <c r="OL243" s="33"/>
      <c r="OM243" s="33"/>
      <c r="ON243" s="33"/>
      <c r="OO243" s="33"/>
      <c r="OP243" s="33"/>
      <c r="OQ243" s="33"/>
      <c r="OR243" s="33"/>
      <c r="OS243" s="33"/>
      <c r="OT243" s="33"/>
      <c r="OU243" s="33"/>
      <c r="OV243" s="33"/>
      <c r="OW243" s="33"/>
      <c r="OX243" s="33"/>
      <c r="OY243" s="33"/>
      <c r="OZ243" s="33"/>
      <c r="PA243" s="33"/>
      <c r="PB243" s="33"/>
      <c r="PC243" s="33"/>
      <c r="PD243" s="33"/>
      <c r="PE243" s="33"/>
      <c r="PF243" s="33"/>
      <c r="PG243" s="33"/>
      <c r="PH243" s="33"/>
      <c r="PI243" s="33"/>
      <c r="PJ243" s="33"/>
      <c r="PK243" s="33"/>
      <c r="PL243" s="33"/>
      <c r="PM243" s="33"/>
      <c r="PN243" s="33"/>
      <c r="PO243" s="33"/>
      <c r="PP243" s="33"/>
      <c r="PQ243" s="33"/>
      <c r="PR243" s="33"/>
      <c r="PS243" s="33"/>
      <c r="PT243" s="33"/>
      <c r="PU243" s="33"/>
      <c r="PV243" s="33"/>
      <c r="PW243" s="33"/>
      <c r="PX243" s="33"/>
      <c r="PY243" s="33"/>
      <c r="PZ243" s="33"/>
      <c r="QA243" s="33"/>
      <c r="QB243" s="33"/>
      <c r="QC243" s="33"/>
      <c r="QD243" s="33"/>
      <c r="QE243" s="33"/>
      <c r="QF243" s="33"/>
      <c r="QG243" s="33"/>
      <c r="QH243" s="33"/>
      <c r="QI243" s="33"/>
      <c r="QJ243" s="33"/>
      <c r="QK243" s="33"/>
      <c r="QL243" s="33"/>
      <c r="QM243" s="33"/>
      <c r="QN243" s="33"/>
      <c r="QO243" s="33"/>
      <c r="QP243" s="33"/>
      <c r="QQ243" s="33"/>
      <c r="QR243" s="33"/>
      <c r="QS243" s="33"/>
      <c r="QT243" s="33"/>
      <c r="QU243" s="33"/>
      <c r="QV243" s="33"/>
      <c r="QW243" s="33"/>
      <c r="QX243" s="33"/>
      <c r="QY243" s="33"/>
      <c r="QZ243" s="33"/>
      <c r="RA243" s="33"/>
      <c r="RB243" s="33"/>
      <c r="RC243" s="33"/>
      <c r="RD243" s="33"/>
      <c r="RE243" s="33"/>
      <c r="RF243" s="33"/>
      <c r="RG243" s="33"/>
      <c r="RH243" s="33"/>
      <c r="RI243" s="33"/>
      <c r="RJ243" s="33"/>
      <c r="RK243" s="33"/>
      <c r="RL243" s="33"/>
      <c r="RM243" s="33"/>
      <c r="RN243" s="33"/>
      <c r="RO243" s="33"/>
      <c r="RP243" s="33"/>
      <c r="RQ243" s="33"/>
      <c r="RR243" s="33"/>
      <c r="RS243" s="33"/>
      <c r="RT243" s="33"/>
      <c r="RU243" s="33"/>
      <c r="RV243" s="33"/>
      <c r="RW243" s="33"/>
      <c r="RX243" s="33"/>
      <c r="RY243" s="33"/>
      <c r="RZ243" s="33"/>
      <c r="SA243" s="33"/>
      <c r="SB243" s="33"/>
      <c r="SC243" s="33"/>
      <c r="SD243" s="33"/>
      <c r="SE243" s="33"/>
      <c r="SF243" s="33"/>
      <c r="SG243" s="33"/>
      <c r="SH243" s="33"/>
      <c r="SI243" s="33"/>
      <c r="SJ243" s="33"/>
      <c r="SK243" s="33"/>
      <c r="SL243" s="33"/>
      <c r="SM243" s="33"/>
      <c r="SN243" s="33"/>
      <c r="SO243" s="33"/>
      <c r="SP243" s="33"/>
      <c r="SQ243" s="33"/>
      <c r="SR243" s="33"/>
      <c r="SS243" s="33"/>
      <c r="ST243" s="33"/>
      <c r="SU243" s="33"/>
      <c r="SV243" s="33"/>
      <c r="SW243" s="33"/>
      <c r="SX243" s="33"/>
      <c r="SY243" s="33"/>
      <c r="SZ243" s="33"/>
      <c r="TA243" s="33"/>
      <c r="TB243" s="33"/>
      <c r="TC243" s="33"/>
      <c r="TD243" s="33"/>
      <c r="TE243" s="33"/>
      <c r="TF243" s="33"/>
      <c r="TG243" s="33"/>
      <c r="TH243" s="33"/>
      <c r="TI243" s="33"/>
      <c r="TJ243" s="33"/>
      <c r="TK243" s="33"/>
      <c r="TL243" s="33"/>
      <c r="TM243" s="33"/>
      <c r="TN243" s="33"/>
      <c r="TO243" s="33"/>
      <c r="TP243" s="33"/>
      <c r="TQ243" s="33"/>
      <c r="TR243" s="33"/>
    </row>
    <row r="244" spans="1:538" s="20" customFormat="1" ht="101.25" customHeight="1" x14ac:dyDescent="0.25">
      <c r="A244" s="40" t="s">
        <v>409</v>
      </c>
      <c r="B244" s="41">
        <v>7691</v>
      </c>
      <c r="C244" s="43" t="s">
        <v>89</v>
      </c>
      <c r="D244" s="21" t="s">
        <v>344</v>
      </c>
      <c r="E244" s="62">
        <v>0</v>
      </c>
      <c r="F244" s="62"/>
      <c r="G244" s="62"/>
      <c r="H244" s="62"/>
      <c r="I244" s="62"/>
      <c r="J244" s="62"/>
      <c r="K244" s="163"/>
      <c r="L244" s="62">
        <f t="shared" si="172"/>
        <v>833117.12</v>
      </c>
      <c r="M244" s="62"/>
      <c r="N244" s="62"/>
      <c r="O244" s="62"/>
      <c r="P244" s="62"/>
      <c r="Q244" s="62">
        <v>833117.12</v>
      </c>
      <c r="R244" s="62">
        <f t="shared" si="153"/>
        <v>0</v>
      </c>
      <c r="S244" s="62"/>
      <c r="T244" s="62"/>
      <c r="U244" s="62"/>
      <c r="V244" s="62"/>
      <c r="W244" s="62"/>
      <c r="X244" s="163">
        <f t="shared" si="150"/>
        <v>0</v>
      </c>
      <c r="Y244" s="59">
        <f t="shared" si="151"/>
        <v>0</v>
      </c>
      <c r="Z244" s="21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  <c r="IW244" s="23"/>
      <c r="IX244" s="23"/>
      <c r="IY244" s="23"/>
      <c r="IZ244" s="23"/>
      <c r="JA244" s="23"/>
      <c r="JB244" s="23"/>
      <c r="JC244" s="23"/>
      <c r="JD244" s="23"/>
      <c r="JE244" s="23"/>
      <c r="JF244" s="23"/>
      <c r="JG244" s="23"/>
      <c r="JH244" s="23"/>
      <c r="JI244" s="23"/>
      <c r="JJ244" s="23"/>
      <c r="JK244" s="23"/>
      <c r="JL244" s="23"/>
      <c r="JM244" s="23"/>
      <c r="JN244" s="23"/>
      <c r="JO244" s="23"/>
      <c r="JP244" s="23"/>
      <c r="JQ244" s="23"/>
      <c r="JR244" s="23"/>
      <c r="JS244" s="23"/>
      <c r="JT244" s="23"/>
      <c r="JU244" s="23"/>
      <c r="JV244" s="23"/>
      <c r="JW244" s="23"/>
      <c r="JX244" s="23"/>
      <c r="JY244" s="23"/>
      <c r="JZ244" s="23"/>
      <c r="KA244" s="23"/>
      <c r="KB244" s="23"/>
      <c r="KC244" s="23"/>
      <c r="KD244" s="23"/>
      <c r="KE244" s="23"/>
      <c r="KF244" s="23"/>
      <c r="KG244" s="23"/>
      <c r="KH244" s="23"/>
      <c r="KI244" s="23"/>
      <c r="KJ244" s="23"/>
      <c r="KK244" s="23"/>
      <c r="KL244" s="23"/>
      <c r="KM244" s="23"/>
      <c r="KN244" s="23"/>
      <c r="KO244" s="23"/>
      <c r="KP244" s="23"/>
      <c r="KQ244" s="23"/>
      <c r="KR244" s="23"/>
      <c r="KS244" s="23"/>
      <c r="KT244" s="23"/>
      <c r="KU244" s="23"/>
      <c r="KV244" s="23"/>
      <c r="KW244" s="23"/>
      <c r="KX244" s="23"/>
      <c r="KY244" s="23"/>
      <c r="KZ244" s="23"/>
      <c r="LA244" s="23"/>
      <c r="LB244" s="23"/>
      <c r="LC244" s="23"/>
      <c r="LD244" s="23"/>
      <c r="LE244" s="23"/>
      <c r="LF244" s="23"/>
      <c r="LG244" s="23"/>
      <c r="LH244" s="23"/>
      <c r="LI244" s="23"/>
      <c r="LJ244" s="23"/>
      <c r="LK244" s="23"/>
      <c r="LL244" s="23"/>
      <c r="LM244" s="23"/>
      <c r="LN244" s="23"/>
      <c r="LO244" s="23"/>
      <c r="LP244" s="23"/>
      <c r="LQ244" s="23"/>
      <c r="LR244" s="23"/>
      <c r="LS244" s="23"/>
      <c r="LT244" s="23"/>
      <c r="LU244" s="23"/>
      <c r="LV244" s="23"/>
      <c r="LW244" s="23"/>
      <c r="LX244" s="23"/>
      <c r="LY244" s="23"/>
      <c r="LZ244" s="23"/>
      <c r="MA244" s="23"/>
      <c r="MB244" s="23"/>
      <c r="MC244" s="23"/>
      <c r="MD244" s="23"/>
      <c r="ME244" s="23"/>
      <c r="MF244" s="23"/>
      <c r="MG244" s="23"/>
      <c r="MH244" s="23"/>
      <c r="MI244" s="23"/>
      <c r="MJ244" s="23"/>
      <c r="MK244" s="23"/>
      <c r="ML244" s="23"/>
      <c r="MM244" s="23"/>
      <c r="MN244" s="23"/>
      <c r="MO244" s="23"/>
      <c r="MP244" s="23"/>
      <c r="MQ244" s="23"/>
      <c r="MR244" s="23"/>
      <c r="MS244" s="23"/>
      <c r="MT244" s="23"/>
      <c r="MU244" s="23"/>
      <c r="MV244" s="23"/>
      <c r="MW244" s="23"/>
      <c r="MX244" s="23"/>
      <c r="MY244" s="23"/>
      <c r="MZ244" s="23"/>
      <c r="NA244" s="23"/>
      <c r="NB244" s="23"/>
      <c r="NC244" s="23"/>
      <c r="ND244" s="23"/>
      <c r="NE244" s="23"/>
      <c r="NF244" s="23"/>
      <c r="NG244" s="23"/>
      <c r="NH244" s="23"/>
      <c r="NI244" s="23"/>
      <c r="NJ244" s="23"/>
      <c r="NK244" s="23"/>
      <c r="NL244" s="23"/>
      <c r="NM244" s="23"/>
      <c r="NN244" s="23"/>
      <c r="NO244" s="23"/>
      <c r="NP244" s="23"/>
      <c r="NQ244" s="23"/>
      <c r="NR244" s="23"/>
      <c r="NS244" s="23"/>
      <c r="NT244" s="23"/>
      <c r="NU244" s="23"/>
      <c r="NV244" s="23"/>
      <c r="NW244" s="23"/>
      <c r="NX244" s="23"/>
      <c r="NY244" s="23"/>
      <c r="NZ244" s="23"/>
      <c r="OA244" s="23"/>
      <c r="OB244" s="23"/>
      <c r="OC244" s="23"/>
      <c r="OD244" s="23"/>
      <c r="OE244" s="23"/>
      <c r="OF244" s="23"/>
      <c r="OG244" s="23"/>
      <c r="OH244" s="23"/>
      <c r="OI244" s="23"/>
      <c r="OJ244" s="23"/>
      <c r="OK244" s="23"/>
      <c r="OL244" s="23"/>
      <c r="OM244" s="23"/>
      <c r="ON244" s="23"/>
      <c r="OO244" s="23"/>
      <c r="OP244" s="23"/>
      <c r="OQ244" s="23"/>
      <c r="OR244" s="23"/>
      <c r="OS244" s="23"/>
      <c r="OT244" s="23"/>
      <c r="OU244" s="23"/>
      <c r="OV244" s="23"/>
      <c r="OW244" s="23"/>
      <c r="OX244" s="23"/>
      <c r="OY244" s="23"/>
      <c r="OZ244" s="23"/>
      <c r="PA244" s="23"/>
      <c r="PB244" s="23"/>
      <c r="PC244" s="23"/>
      <c r="PD244" s="23"/>
      <c r="PE244" s="23"/>
      <c r="PF244" s="23"/>
      <c r="PG244" s="23"/>
      <c r="PH244" s="23"/>
      <c r="PI244" s="23"/>
      <c r="PJ244" s="23"/>
      <c r="PK244" s="23"/>
      <c r="PL244" s="23"/>
      <c r="PM244" s="23"/>
      <c r="PN244" s="23"/>
      <c r="PO244" s="23"/>
      <c r="PP244" s="23"/>
      <c r="PQ244" s="23"/>
      <c r="PR244" s="23"/>
      <c r="PS244" s="23"/>
      <c r="PT244" s="23"/>
      <c r="PU244" s="23"/>
      <c r="PV244" s="23"/>
      <c r="PW244" s="23"/>
      <c r="PX244" s="23"/>
      <c r="PY244" s="23"/>
      <c r="PZ244" s="23"/>
      <c r="QA244" s="23"/>
      <c r="QB244" s="23"/>
      <c r="QC244" s="23"/>
      <c r="QD244" s="23"/>
      <c r="QE244" s="23"/>
      <c r="QF244" s="23"/>
      <c r="QG244" s="23"/>
      <c r="QH244" s="23"/>
      <c r="QI244" s="23"/>
      <c r="QJ244" s="23"/>
      <c r="QK244" s="23"/>
      <c r="QL244" s="23"/>
      <c r="QM244" s="23"/>
      <c r="QN244" s="23"/>
      <c r="QO244" s="23"/>
      <c r="QP244" s="23"/>
      <c r="QQ244" s="23"/>
      <c r="QR244" s="23"/>
      <c r="QS244" s="23"/>
      <c r="QT244" s="23"/>
      <c r="QU244" s="23"/>
      <c r="QV244" s="23"/>
      <c r="QW244" s="23"/>
      <c r="QX244" s="23"/>
      <c r="QY244" s="23"/>
      <c r="QZ244" s="23"/>
      <c r="RA244" s="23"/>
      <c r="RB244" s="23"/>
      <c r="RC244" s="23"/>
      <c r="RD244" s="23"/>
      <c r="RE244" s="23"/>
      <c r="RF244" s="23"/>
      <c r="RG244" s="23"/>
      <c r="RH244" s="23"/>
      <c r="RI244" s="23"/>
      <c r="RJ244" s="23"/>
      <c r="RK244" s="23"/>
      <c r="RL244" s="23"/>
      <c r="RM244" s="23"/>
      <c r="RN244" s="23"/>
      <c r="RO244" s="23"/>
      <c r="RP244" s="23"/>
      <c r="RQ244" s="23"/>
      <c r="RR244" s="23"/>
      <c r="RS244" s="23"/>
      <c r="RT244" s="23"/>
      <c r="RU244" s="23"/>
      <c r="RV244" s="23"/>
      <c r="RW244" s="23"/>
      <c r="RX244" s="23"/>
      <c r="RY244" s="23"/>
      <c r="RZ244" s="23"/>
      <c r="SA244" s="23"/>
      <c r="SB244" s="23"/>
      <c r="SC244" s="23"/>
      <c r="SD244" s="23"/>
      <c r="SE244" s="23"/>
      <c r="SF244" s="23"/>
      <c r="SG244" s="23"/>
      <c r="SH244" s="23"/>
      <c r="SI244" s="23"/>
      <c r="SJ244" s="23"/>
      <c r="SK244" s="23"/>
      <c r="SL244" s="23"/>
      <c r="SM244" s="23"/>
      <c r="SN244" s="23"/>
      <c r="SO244" s="23"/>
      <c r="SP244" s="23"/>
      <c r="SQ244" s="23"/>
      <c r="SR244" s="23"/>
      <c r="SS244" s="23"/>
      <c r="ST244" s="23"/>
      <c r="SU244" s="23"/>
      <c r="SV244" s="23"/>
      <c r="SW244" s="23"/>
      <c r="SX244" s="23"/>
      <c r="SY244" s="23"/>
      <c r="SZ244" s="23"/>
      <c r="TA244" s="23"/>
      <c r="TB244" s="23"/>
      <c r="TC244" s="23"/>
      <c r="TD244" s="23"/>
      <c r="TE244" s="23"/>
      <c r="TF244" s="23"/>
      <c r="TG244" s="23"/>
      <c r="TH244" s="23"/>
      <c r="TI244" s="23"/>
      <c r="TJ244" s="23"/>
      <c r="TK244" s="23"/>
      <c r="TL244" s="23"/>
      <c r="TM244" s="23"/>
      <c r="TN244" s="23"/>
      <c r="TO244" s="23"/>
      <c r="TP244" s="23"/>
      <c r="TQ244" s="23"/>
      <c r="TR244" s="23"/>
    </row>
    <row r="245" spans="1:538" s="28" customFormat="1" ht="30.75" customHeight="1" x14ac:dyDescent="0.2">
      <c r="A245" s="157" t="s">
        <v>224</v>
      </c>
      <c r="B245" s="65"/>
      <c r="C245" s="65"/>
      <c r="D245" s="27" t="s">
        <v>44</v>
      </c>
      <c r="E245" s="59">
        <f>E246</f>
        <v>9090541</v>
      </c>
      <c r="F245" s="59">
        <f t="shared" ref="F245:L245" si="173">F246</f>
        <v>6909906</v>
      </c>
      <c r="G245" s="59">
        <f t="shared" si="173"/>
        <v>92400</v>
      </c>
      <c r="H245" s="59">
        <f t="shared" si="173"/>
        <v>8877915.5700000003</v>
      </c>
      <c r="I245" s="59">
        <f t="shared" si="173"/>
        <v>6907246.0199999996</v>
      </c>
      <c r="J245" s="59">
        <f t="shared" si="173"/>
        <v>77864.67</v>
      </c>
      <c r="K245" s="160">
        <f t="shared" si="152"/>
        <v>97.661025564925126</v>
      </c>
      <c r="L245" s="59">
        <f t="shared" si="173"/>
        <v>2696249.54</v>
      </c>
      <c r="M245" s="59">
        <f t="shared" ref="M245" si="174">M246</f>
        <v>0</v>
      </c>
      <c r="N245" s="59">
        <f t="shared" ref="N245" si="175">N246</f>
        <v>1716249.54</v>
      </c>
      <c r="O245" s="59">
        <f t="shared" ref="O245" si="176">O246</f>
        <v>0</v>
      </c>
      <c r="P245" s="59">
        <f t="shared" ref="P245" si="177">P246</f>
        <v>0</v>
      </c>
      <c r="Q245" s="59">
        <f t="shared" ref="Q245:W245" si="178">Q246</f>
        <v>980000</v>
      </c>
      <c r="R245" s="59">
        <f t="shared" si="178"/>
        <v>1066174.46</v>
      </c>
      <c r="S245" s="59">
        <f t="shared" si="178"/>
        <v>0</v>
      </c>
      <c r="T245" s="59">
        <f t="shared" si="178"/>
        <v>478589.3</v>
      </c>
      <c r="U245" s="59">
        <f t="shared" si="178"/>
        <v>0</v>
      </c>
      <c r="V245" s="59">
        <f t="shared" si="178"/>
        <v>0</v>
      </c>
      <c r="W245" s="59">
        <f t="shared" si="178"/>
        <v>587585.16</v>
      </c>
      <c r="X245" s="160">
        <f t="shared" si="150"/>
        <v>39.542870353164709</v>
      </c>
      <c r="Y245" s="59">
        <f t="shared" si="151"/>
        <v>9944090.0300000012</v>
      </c>
      <c r="Z245" s="213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  <c r="FC245" s="35"/>
      <c r="FD245" s="35"/>
      <c r="FE245" s="35"/>
      <c r="FF245" s="35"/>
      <c r="FG245" s="35"/>
      <c r="FH245" s="35"/>
      <c r="FI245" s="35"/>
      <c r="FJ245" s="35"/>
      <c r="FK245" s="35"/>
      <c r="FL245" s="35"/>
      <c r="FM245" s="35"/>
      <c r="FN245" s="35"/>
      <c r="FO245" s="35"/>
      <c r="FP245" s="35"/>
      <c r="FQ245" s="35"/>
      <c r="FR245" s="35"/>
      <c r="FS245" s="35"/>
      <c r="FT245" s="35"/>
      <c r="FU245" s="35"/>
      <c r="FV245" s="35"/>
      <c r="FW245" s="35"/>
      <c r="FX245" s="35"/>
      <c r="FY245" s="35"/>
      <c r="FZ245" s="35"/>
      <c r="GA245" s="35"/>
      <c r="GB245" s="35"/>
      <c r="GC245" s="35"/>
      <c r="GD245" s="35"/>
      <c r="GE245" s="35"/>
      <c r="GF245" s="35"/>
      <c r="GG245" s="35"/>
      <c r="GH245" s="35"/>
      <c r="GI245" s="35"/>
      <c r="GJ245" s="35"/>
      <c r="GK245" s="35"/>
      <c r="GL245" s="35"/>
      <c r="GM245" s="35"/>
      <c r="GN245" s="35"/>
      <c r="GO245" s="35"/>
      <c r="GP245" s="35"/>
      <c r="GQ245" s="35"/>
      <c r="GR245" s="35"/>
      <c r="GS245" s="35"/>
      <c r="GT245" s="35"/>
      <c r="GU245" s="35"/>
      <c r="GV245" s="35"/>
      <c r="GW245" s="35"/>
      <c r="GX245" s="35"/>
      <c r="GY245" s="35"/>
      <c r="GZ245" s="35"/>
      <c r="HA245" s="35"/>
      <c r="HB245" s="35"/>
      <c r="HC245" s="35"/>
      <c r="HD245" s="35"/>
      <c r="HE245" s="35"/>
      <c r="HF245" s="35"/>
      <c r="HG245" s="35"/>
      <c r="HH245" s="35"/>
      <c r="HI245" s="35"/>
      <c r="HJ245" s="35"/>
      <c r="HK245" s="35"/>
      <c r="HL245" s="35"/>
      <c r="HM245" s="35"/>
      <c r="HN245" s="35"/>
      <c r="HO245" s="35"/>
      <c r="HP245" s="35"/>
      <c r="HQ245" s="35"/>
      <c r="HR245" s="35"/>
      <c r="HS245" s="35"/>
      <c r="HT245" s="35"/>
      <c r="HU245" s="35"/>
      <c r="HV245" s="35"/>
      <c r="HW245" s="35"/>
      <c r="HX245" s="35"/>
      <c r="HY245" s="35"/>
      <c r="HZ245" s="35"/>
      <c r="IA245" s="35"/>
      <c r="IB245" s="35"/>
      <c r="IC245" s="35"/>
      <c r="ID245" s="35"/>
      <c r="IE245" s="35"/>
      <c r="IF245" s="35"/>
      <c r="IG245" s="35"/>
      <c r="IH245" s="35"/>
      <c r="II245" s="35"/>
      <c r="IJ245" s="35"/>
      <c r="IK245" s="35"/>
      <c r="IL245" s="35"/>
      <c r="IM245" s="35"/>
      <c r="IN245" s="35"/>
      <c r="IO245" s="35"/>
      <c r="IP245" s="35"/>
      <c r="IQ245" s="35"/>
      <c r="IR245" s="35"/>
      <c r="IS245" s="35"/>
      <c r="IT245" s="35"/>
      <c r="IU245" s="35"/>
      <c r="IV245" s="35"/>
      <c r="IW245" s="35"/>
      <c r="IX245" s="35"/>
      <c r="IY245" s="35"/>
      <c r="IZ245" s="35"/>
      <c r="JA245" s="35"/>
      <c r="JB245" s="35"/>
      <c r="JC245" s="35"/>
      <c r="JD245" s="35"/>
      <c r="JE245" s="35"/>
      <c r="JF245" s="35"/>
      <c r="JG245" s="35"/>
      <c r="JH245" s="35"/>
      <c r="JI245" s="35"/>
      <c r="JJ245" s="35"/>
      <c r="JK245" s="35"/>
      <c r="JL245" s="35"/>
      <c r="JM245" s="35"/>
      <c r="JN245" s="35"/>
      <c r="JO245" s="35"/>
      <c r="JP245" s="35"/>
      <c r="JQ245" s="35"/>
      <c r="JR245" s="35"/>
      <c r="JS245" s="35"/>
      <c r="JT245" s="35"/>
      <c r="JU245" s="35"/>
      <c r="JV245" s="35"/>
      <c r="JW245" s="35"/>
      <c r="JX245" s="35"/>
      <c r="JY245" s="35"/>
      <c r="JZ245" s="35"/>
      <c r="KA245" s="35"/>
      <c r="KB245" s="35"/>
      <c r="KC245" s="35"/>
      <c r="KD245" s="35"/>
      <c r="KE245" s="35"/>
      <c r="KF245" s="35"/>
      <c r="KG245" s="35"/>
      <c r="KH245" s="35"/>
      <c r="KI245" s="35"/>
      <c r="KJ245" s="35"/>
      <c r="KK245" s="35"/>
      <c r="KL245" s="35"/>
      <c r="KM245" s="35"/>
      <c r="KN245" s="35"/>
      <c r="KO245" s="35"/>
      <c r="KP245" s="35"/>
      <c r="KQ245" s="35"/>
      <c r="KR245" s="35"/>
      <c r="KS245" s="35"/>
      <c r="KT245" s="35"/>
      <c r="KU245" s="35"/>
      <c r="KV245" s="35"/>
      <c r="KW245" s="35"/>
      <c r="KX245" s="35"/>
      <c r="KY245" s="35"/>
      <c r="KZ245" s="35"/>
      <c r="LA245" s="35"/>
      <c r="LB245" s="35"/>
      <c r="LC245" s="35"/>
      <c r="LD245" s="35"/>
      <c r="LE245" s="35"/>
      <c r="LF245" s="35"/>
      <c r="LG245" s="35"/>
      <c r="LH245" s="35"/>
      <c r="LI245" s="35"/>
      <c r="LJ245" s="35"/>
      <c r="LK245" s="35"/>
      <c r="LL245" s="35"/>
      <c r="LM245" s="35"/>
      <c r="LN245" s="35"/>
      <c r="LO245" s="35"/>
      <c r="LP245" s="35"/>
      <c r="LQ245" s="35"/>
      <c r="LR245" s="35"/>
      <c r="LS245" s="35"/>
      <c r="LT245" s="35"/>
      <c r="LU245" s="35"/>
      <c r="LV245" s="35"/>
      <c r="LW245" s="35"/>
      <c r="LX245" s="35"/>
      <c r="LY245" s="35"/>
      <c r="LZ245" s="35"/>
      <c r="MA245" s="35"/>
      <c r="MB245" s="35"/>
      <c r="MC245" s="35"/>
      <c r="MD245" s="35"/>
      <c r="ME245" s="35"/>
      <c r="MF245" s="35"/>
      <c r="MG245" s="35"/>
      <c r="MH245" s="35"/>
      <c r="MI245" s="35"/>
      <c r="MJ245" s="35"/>
      <c r="MK245" s="35"/>
      <c r="ML245" s="35"/>
      <c r="MM245" s="35"/>
      <c r="MN245" s="35"/>
      <c r="MO245" s="35"/>
      <c r="MP245" s="35"/>
      <c r="MQ245" s="35"/>
      <c r="MR245" s="35"/>
      <c r="MS245" s="35"/>
      <c r="MT245" s="35"/>
      <c r="MU245" s="35"/>
      <c r="MV245" s="35"/>
      <c r="MW245" s="35"/>
      <c r="MX245" s="35"/>
      <c r="MY245" s="35"/>
      <c r="MZ245" s="35"/>
      <c r="NA245" s="35"/>
      <c r="NB245" s="35"/>
      <c r="NC245" s="35"/>
      <c r="ND245" s="35"/>
      <c r="NE245" s="35"/>
      <c r="NF245" s="35"/>
      <c r="NG245" s="35"/>
      <c r="NH245" s="35"/>
      <c r="NI245" s="35"/>
      <c r="NJ245" s="35"/>
      <c r="NK245" s="35"/>
      <c r="NL245" s="35"/>
      <c r="NM245" s="35"/>
      <c r="NN245" s="35"/>
      <c r="NO245" s="35"/>
      <c r="NP245" s="35"/>
      <c r="NQ245" s="35"/>
      <c r="NR245" s="35"/>
      <c r="NS245" s="35"/>
      <c r="NT245" s="35"/>
      <c r="NU245" s="35"/>
      <c r="NV245" s="35"/>
      <c r="NW245" s="35"/>
      <c r="NX245" s="35"/>
      <c r="NY245" s="35"/>
      <c r="NZ245" s="35"/>
      <c r="OA245" s="35"/>
      <c r="OB245" s="35"/>
      <c r="OC245" s="35"/>
      <c r="OD245" s="35"/>
      <c r="OE245" s="35"/>
      <c r="OF245" s="35"/>
      <c r="OG245" s="35"/>
      <c r="OH245" s="35"/>
      <c r="OI245" s="35"/>
      <c r="OJ245" s="35"/>
      <c r="OK245" s="35"/>
      <c r="OL245" s="35"/>
      <c r="OM245" s="35"/>
      <c r="ON245" s="35"/>
      <c r="OO245" s="35"/>
      <c r="OP245" s="35"/>
      <c r="OQ245" s="35"/>
      <c r="OR245" s="35"/>
      <c r="OS245" s="35"/>
      <c r="OT245" s="35"/>
      <c r="OU245" s="35"/>
      <c r="OV245" s="35"/>
      <c r="OW245" s="35"/>
      <c r="OX245" s="35"/>
      <c r="OY245" s="35"/>
      <c r="OZ245" s="35"/>
      <c r="PA245" s="35"/>
      <c r="PB245" s="35"/>
      <c r="PC245" s="35"/>
      <c r="PD245" s="35"/>
      <c r="PE245" s="35"/>
      <c r="PF245" s="35"/>
      <c r="PG245" s="35"/>
      <c r="PH245" s="35"/>
      <c r="PI245" s="35"/>
      <c r="PJ245" s="35"/>
      <c r="PK245" s="35"/>
      <c r="PL245" s="35"/>
      <c r="PM245" s="35"/>
      <c r="PN245" s="35"/>
      <c r="PO245" s="35"/>
      <c r="PP245" s="35"/>
      <c r="PQ245" s="35"/>
      <c r="PR245" s="35"/>
      <c r="PS245" s="35"/>
      <c r="PT245" s="35"/>
      <c r="PU245" s="35"/>
      <c r="PV245" s="35"/>
      <c r="PW245" s="35"/>
      <c r="PX245" s="35"/>
      <c r="PY245" s="35"/>
      <c r="PZ245" s="35"/>
      <c r="QA245" s="35"/>
      <c r="QB245" s="35"/>
      <c r="QC245" s="35"/>
      <c r="QD245" s="35"/>
      <c r="QE245" s="35"/>
      <c r="QF245" s="35"/>
      <c r="QG245" s="35"/>
      <c r="QH245" s="35"/>
      <c r="QI245" s="35"/>
      <c r="QJ245" s="35"/>
      <c r="QK245" s="35"/>
      <c r="QL245" s="35"/>
      <c r="QM245" s="35"/>
      <c r="QN245" s="35"/>
      <c r="QO245" s="35"/>
      <c r="QP245" s="35"/>
      <c r="QQ245" s="35"/>
      <c r="QR245" s="35"/>
      <c r="QS245" s="35"/>
      <c r="QT245" s="35"/>
      <c r="QU245" s="35"/>
      <c r="QV245" s="35"/>
      <c r="QW245" s="35"/>
      <c r="QX245" s="35"/>
      <c r="QY245" s="35"/>
      <c r="QZ245" s="35"/>
      <c r="RA245" s="35"/>
      <c r="RB245" s="35"/>
      <c r="RC245" s="35"/>
      <c r="RD245" s="35"/>
      <c r="RE245" s="35"/>
      <c r="RF245" s="35"/>
      <c r="RG245" s="35"/>
      <c r="RH245" s="35"/>
      <c r="RI245" s="35"/>
      <c r="RJ245" s="35"/>
      <c r="RK245" s="35"/>
      <c r="RL245" s="35"/>
      <c r="RM245" s="35"/>
      <c r="RN245" s="35"/>
      <c r="RO245" s="35"/>
      <c r="RP245" s="35"/>
      <c r="RQ245" s="35"/>
      <c r="RR245" s="35"/>
      <c r="RS245" s="35"/>
      <c r="RT245" s="35"/>
      <c r="RU245" s="35"/>
      <c r="RV245" s="35"/>
      <c r="RW245" s="35"/>
      <c r="RX245" s="35"/>
      <c r="RY245" s="35"/>
      <c r="RZ245" s="35"/>
      <c r="SA245" s="35"/>
      <c r="SB245" s="35"/>
      <c r="SC245" s="35"/>
      <c r="SD245" s="35"/>
      <c r="SE245" s="35"/>
      <c r="SF245" s="35"/>
      <c r="SG245" s="35"/>
      <c r="SH245" s="35"/>
      <c r="SI245" s="35"/>
      <c r="SJ245" s="35"/>
      <c r="SK245" s="35"/>
      <c r="SL245" s="35"/>
      <c r="SM245" s="35"/>
      <c r="SN245" s="35"/>
      <c r="SO245" s="35"/>
      <c r="SP245" s="35"/>
      <c r="SQ245" s="35"/>
      <c r="SR245" s="35"/>
      <c r="SS245" s="35"/>
      <c r="ST245" s="35"/>
      <c r="SU245" s="35"/>
      <c r="SV245" s="35"/>
      <c r="SW245" s="35"/>
      <c r="SX245" s="35"/>
      <c r="SY245" s="35"/>
      <c r="SZ245" s="35"/>
      <c r="TA245" s="35"/>
      <c r="TB245" s="35"/>
      <c r="TC245" s="35"/>
      <c r="TD245" s="35"/>
      <c r="TE245" s="35"/>
      <c r="TF245" s="35"/>
      <c r="TG245" s="35"/>
      <c r="TH245" s="35"/>
      <c r="TI245" s="35"/>
      <c r="TJ245" s="35"/>
      <c r="TK245" s="35"/>
      <c r="TL245" s="35"/>
      <c r="TM245" s="35"/>
      <c r="TN245" s="35"/>
      <c r="TO245" s="35"/>
      <c r="TP245" s="35"/>
      <c r="TQ245" s="35"/>
      <c r="TR245" s="35"/>
    </row>
    <row r="246" spans="1:538" s="37" customFormat="1" ht="35.25" customHeight="1" x14ac:dyDescent="0.25">
      <c r="A246" s="67" t="s">
        <v>225</v>
      </c>
      <c r="B246" s="66"/>
      <c r="C246" s="66"/>
      <c r="D246" s="30" t="s">
        <v>44</v>
      </c>
      <c r="E246" s="61">
        <f>E247+E248+E249</f>
        <v>9090541</v>
      </c>
      <c r="F246" s="61">
        <f t="shared" ref="F246:Q246" si="179">F247+F248+F249</f>
        <v>6909906</v>
      </c>
      <c r="G246" s="61">
        <f t="shared" si="179"/>
        <v>92400</v>
      </c>
      <c r="H246" s="61">
        <f t="shared" ref="H246:J246" si="180">H247+H248+H249</f>
        <v>8877915.5700000003</v>
      </c>
      <c r="I246" s="61">
        <f t="shared" si="180"/>
        <v>6907246.0199999996</v>
      </c>
      <c r="J246" s="61">
        <f t="shared" si="180"/>
        <v>77864.67</v>
      </c>
      <c r="K246" s="162">
        <f t="shared" si="152"/>
        <v>97.661025564925126</v>
      </c>
      <c r="L246" s="61">
        <f t="shared" si="179"/>
        <v>2696249.54</v>
      </c>
      <c r="M246" s="61">
        <f t="shared" si="179"/>
        <v>0</v>
      </c>
      <c r="N246" s="61">
        <f>N247+N248+N249</f>
        <v>1716249.54</v>
      </c>
      <c r="O246" s="61">
        <f t="shared" si="179"/>
        <v>0</v>
      </c>
      <c r="P246" s="61">
        <f t="shared" si="179"/>
        <v>0</v>
      </c>
      <c r="Q246" s="61">
        <f t="shared" si="179"/>
        <v>980000</v>
      </c>
      <c r="R246" s="61">
        <f t="shared" ref="R246:W246" si="181">R247+R248+R249</f>
        <v>1066174.46</v>
      </c>
      <c r="S246" s="61">
        <f t="shared" si="181"/>
        <v>0</v>
      </c>
      <c r="T246" s="61">
        <f t="shared" si="181"/>
        <v>478589.3</v>
      </c>
      <c r="U246" s="61">
        <f t="shared" si="181"/>
        <v>0</v>
      </c>
      <c r="V246" s="61">
        <f t="shared" si="181"/>
        <v>0</v>
      </c>
      <c r="W246" s="61">
        <f t="shared" si="181"/>
        <v>587585.16</v>
      </c>
      <c r="X246" s="162">
        <f t="shared" si="150"/>
        <v>39.542870353164709</v>
      </c>
      <c r="Y246" s="61">
        <f t="shared" si="151"/>
        <v>9944090.0300000012</v>
      </c>
      <c r="Z246" s="213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6"/>
      <c r="DR246" s="36"/>
      <c r="DS246" s="36"/>
      <c r="DT246" s="36"/>
      <c r="DU246" s="36"/>
      <c r="DV246" s="36"/>
      <c r="DW246" s="36"/>
      <c r="DX246" s="36"/>
      <c r="DY246" s="36"/>
      <c r="DZ246" s="36"/>
      <c r="EA246" s="36"/>
      <c r="EB246" s="36"/>
      <c r="EC246" s="36"/>
      <c r="ED246" s="36"/>
      <c r="EE246" s="36"/>
      <c r="EF246" s="36"/>
      <c r="EG246" s="36"/>
      <c r="EH246" s="36"/>
      <c r="EI246" s="36"/>
      <c r="EJ246" s="36"/>
      <c r="EK246" s="36"/>
      <c r="EL246" s="36"/>
      <c r="EM246" s="36"/>
      <c r="EN246" s="36"/>
      <c r="EO246" s="36"/>
      <c r="EP246" s="36"/>
      <c r="EQ246" s="36"/>
      <c r="ER246" s="36"/>
      <c r="ES246" s="36"/>
      <c r="ET246" s="36"/>
      <c r="EU246" s="36"/>
      <c r="EV246" s="36"/>
      <c r="EW246" s="36"/>
      <c r="EX246" s="36"/>
      <c r="EY246" s="36"/>
      <c r="EZ246" s="36"/>
      <c r="FA246" s="36"/>
      <c r="FB246" s="36"/>
      <c r="FC246" s="36"/>
      <c r="FD246" s="36"/>
      <c r="FE246" s="36"/>
      <c r="FF246" s="36"/>
      <c r="FG246" s="36"/>
      <c r="FH246" s="36"/>
      <c r="FI246" s="36"/>
      <c r="FJ246" s="36"/>
      <c r="FK246" s="36"/>
      <c r="FL246" s="36"/>
      <c r="FM246" s="36"/>
      <c r="FN246" s="36"/>
      <c r="FO246" s="36"/>
      <c r="FP246" s="36"/>
      <c r="FQ246" s="36"/>
      <c r="FR246" s="36"/>
      <c r="FS246" s="36"/>
      <c r="FT246" s="36"/>
      <c r="FU246" s="36"/>
      <c r="FV246" s="36"/>
      <c r="FW246" s="36"/>
      <c r="FX246" s="36"/>
      <c r="FY246" s="36"/>
      <c r="FZ246" s="36"/>
      <c r="GA246" s="36"/>
      <c r="GB246" s="36"/>
      <c r="GC246" s="36"/>
      <c r="GD246" s="36"/>
      <c r="GE246" s="36"/>
      <c r="GF246" s="36"/>
      <c r="GG246" s="36"/>
      <c r="GH246" s="36"/>
      <c r="GI246" s="36"/>
      <c r="GJ246" s="36"/>
      <c r="GK246" s="36"/>
      <c r="GL246" s="36"/>
      <c r="GM246" s="36"/>
      <c r="GN246" s="36"/>
      <c r="GO246" s="36"/>
      <c r="GP246" s="36"/>
      <c r="GQ246" s="36"/>
      <c r="GR246" s="36"/>
      <c r="GS246" s="36"/>
      <c r="GT246" s="36"/>
      <c r="GU246" s="36"/>
      <c r="GV246" s="36"/>
      <c r="GW246" s="36"/>
      <c r="GX246" s="36"/>
      <c r="GY246" s="36"/>
      <c r="GZ246" s="36"/>
      <c r="HA246" s="36"/>
      <c r="HB246" s="36"/>
      <c r="HC246" s="36"/>
      <c r="HD246" s="36"/>
      <c r="HE246" s="36"/>
      <c r="HF246" s="36"/>
      <c r="HG246" s="36"/>
      <c r="HH246" s="36"/>
      <c r="HI246" s="36"/>
      <c r="HJ246" s="36"/>
      <c r="HK246" s="36"/>
      <c r="HL246" s="36"/>
      <c r="HM246" s="36"/>
      <c r="HN246" s="36"/>
      <c r="HO246" s="36"/>
      <c r="HP246" s="36"/>
      <c r="HQ246" s="36"/>
      <c r="HR246" s="36"/>
      <c r="HS246" s="36"/>
      <c r="HT246" s="36"/>
      <c r="HU246" s="36"/>
      <c r="HV246" s="36"/>
      <c r="HW246" s="36"/>
      <c r="HX246" s="36"/>
      <c r="HY246" s="36"/>
      <c r="HZ246" s="36"/>
      <c r="IA246" s="36"/>
      <c r="IB246" s="36"/>
      <c r="IC246" s="36"/>
      <c r="ID246" s="36"/>
      <c r="IE246" s="36"/>
      <c r="IF246" s="36"/>
      <c r="IG246" s="36"/>
      <c r="IH246" s="36"/>
      <c r="II246" s="36"/>
      <c r="IJ246" s="36"/>
      <c r="IK246" s="36"/>
      <c r="IL246" s="36"/>
      <c r="IM246" s="36"/>
      <c r="IN246" s="36"/>
      <c r="IO246" s="36"/>
      <c r="IP246" s="36"/>
      <c r="IQ246" s="36"/>
      <c r="IR246" s="36"/>
      <c r="IS246" s="36"/>
      <c r="IT246" s="36"/>
      <c r="IU246" s="36"/>
      <c r="IV246" s="36"/>
      <c r="IW246" s="36"/>
      <c r="IX246" s="36"/>
      <c r="IY246" s="36"/>
      <c r="IZ246" s="36"/>
      <c r="JA246" s="36"/>
      <c r="JB246" s="36"/>
      <c r="JC246" s="36"/>
      <c r="JD246" s="36"/>
      <c r="JE246" s="36"/>
      <c r="JF246" s="36"/>
      <c r="JG246" s="36"/>
      <c r="JH246" s="36"/>
      <c r="JI246" s="36"/>
      <c r="JJ246" s="36"/>
      <c r="JK246" s="36"/>
      <c r="JL246" s="36"/>
      <c r="JM246" s="36"/>
      <c r="JN246" s="36"/>
      <c r="JO246" s="36"/>
      <c r="JP246" s="36"/>
      <c r="JQ246" s="36"/>
      <c r="JR246" s="36"/>
      <c r="JS246" s="36"/>
      <c r="JT246" s="36"/>
      <c r="JU246" s="36"/>
      <c r="JV246" s="36"/>
      <c r="JW246" s="36"/>
      <c r="JX246" s="36"/>
      <c r="JY246" s="36"/>
      <c r="JZ246" s="36"/>
      <c r="KA246" s="36"/>
      <c r="KB246" s="36"/>
      <c r="KC246" s="36"/>
      <c r="KD246" s="36"/>
      <c r="KE246" s="36"/>
      <c r="KF246" s="36"/>
      <c r="KG246" s="36"/>
      <c r="KH246" s="36"/>
      <c r="KI246" s="36"/>
      <c r="KJ246" s="36"/>
      <c r="KK246" s="36"/>
      <c r="KL246" s="36"/>
      <c r="KM246" s="36"/>
      <c r="KN246" s="36"/>
      <c r="KO246" s="36"/>
      <c r="KP246" s="36"/>
      <c r="KQ246" s="36"/>
      <c r="KR246" s="36"/>
      <c r="KS246" s="36"/>
      <c r="KT246" s="36"/>
      <c r="KU246" s="36"/>
      <c r="KV246" s="36"/>
      <c r="KW246" s="36"/>
      <c r="KX246" s="36"/>
      <c r="KY246" s="36"/>
      <c r="KZ246" s="36"/>
      <c r="LA246" s="36"/>
      <c r="LB246" s="36"/>
      <c r="LC246" s="36"/>
      <c r="LD246" s="36"/>
      <c r="LE246" s="36"/>
      <c r="LF246" s="36"/>
      <c r="LG246" s="36"/>
      <c r="LH246" s="36"/>
      <c r="LI246" s="36"/>
      <c r="LJ246" s="36"/>
      <c r="LK246" s="36"/>
      <c r="LL246" s="36"/>
      <c r="LM246" s="36"/>
      <c r="LN246" s="36"/>
      <c r="LO246" s="36"/>
      <c r="LP246" s="36"/>
      <c r="LQ246" s="36"/>
      <c r="LR246" s="36"/>
      <c r="LS246" s="36"/>
      <c r="LT246" s="36"/>
      <c r="LU246" s="36"/>
      <c r="LV246" s="36"/>
      <c r="LW246" s="36"/>
      <c r="LX246" s="36"/>
      <c r="LY246" s="36"/>
      <c r="LZ246" s="36"/>
      <c r="MA246" s="36"/>
      <c r="MB246" s="36"/>
      <c r="MC246" s="36"/>
      <c r="MD246" s="36"/>
      <c r="ME246" s="36"/>
      <c r="MF246" s="36"/>
      <c r="MG246" s="36"/>
      <c r="MH246" s="36"/>
      <c r="MI246" s="36"/>
      <c r="MJ246" s="36"/>
      <c r="MK246" s="36"/>
      <c r="ML246" s="36"/>
      <c r="MM246" s="36"/>
      <c r="MN246" s="36"/>
      <c r="MO246" s="36"/>
      <c r="MP246" s="36"/>
      <c r="MQ246" s="36"/>
      <c r="MR246" s="36"/>
      <c r="MS246" s="36"/>
      <c r="MT246" s="36"/>
      <c r="MU246" s="36"/>
      <c r="MV246" s="36"/>
      <c r="MW246" s="36"/>
      <c r="MX246" s="36"/>
      <c r="MY246" s="36"/>
      <c r="MZ246" s="36"/>
      <c r="NA246" s="36"/>
      <c r="NB246" s="36"/>
      <c r="NC246" s="36"/>
      <c r="ND246" s="36"/>
      <c r="NE246" s="36"/>
      <c r="NF246" s="36"/>
      <c r="NG246" s="36"/>
      <c r="NH246" s="36"/>
      <c r="NI246" s="36"/>
      <c r="NJ246" s="36"/>
      <c r="NK246" s="36"/>
      <c r="NL246" s="36"/>
      <c r="NM246" s="36"/>
      <c r="NN246" s="36"/>
      <c r="NO246" s="36"/>
      <c r="NP246" s="36"/>
      <c r="NQ246" s="36"/>
      <c r="NR246" s="36"/>
      <c r="NS246" s="36"/>
      <c r="NT246" s="36"/>
      <c r="NU246" s="36"/>
      <c r="NV246" s="36"/>
      <c r="NW246" s="36"/>
      <c r="NX246" s="36"/>
      <c r="NY246" s="36"/>
      <c r="NZ246" s="36"/>
      <c r="OA246" s="36"/>
      <c r="OB246" s="36"/>
      <c r="OC246" s="36"/>
      <c r="OD246" s="36"/>
      <c r="OE246" s="36"/>
      <c r="OF246" s="36"/>
      <c r="OG246" s="36"/>
      <c r="OH246" s="36"/>
      <c r="OI246" s="36"/>
      <c r="OJ246" s="36"/>
      <c r="OK246" s="36"/>
      <c r="OL246" s="36"/>
      <c r="OM246" s="36"/>
      <c r="ON246" s="36"/>
      <c r="OO246" s="36"/>
      <c r="OP246" s="36"/>
      <c r="OQ246" s="36"/>
      <c r="OR246" s="36"/>
      <c r="OS246" s="36"/>
      <c r="OT246" s="36"/>
      <c r="OU246" s="36"/>
      <c r="OV246" s="36"/>
      <c r="OW246" s="36"/>
      <c r="OX246" s="36"/>
      <c r="OY246" s="36"/>
      <c r="OZ246" s="36"/>
      <c r="PA246" s="36"/>
      <c r="PB246" s="36"/>
      <c r="PC246" s="36"/>
      <c r="PD246" s="36"/>
      <c r="PE246" s="36"/>
      <c r="PF246" s="36"/>
      <c r="PG246" s="36"/>
      <c r="PH246" s="36"/>
      <c r="PI246" s="36"/>
      <c r="PJ246" s="36"/>
      <c r="PK246" s="36"/>
      <c r="PL246" s="36"/>
      <c r="PM246" s="36"/>
      <c r="PN246" s="36"/>
      <c r="PO246" s="36"/>
      <c r="PP246" s="36"/>
      <c r="PQ246" s="36"/>
      <c r="PR246" s="36"/>
      <c r="PS246" s="36"/>
      <c r="PT246" s="36"/>
      <c r="PU246" s="36"/>
      <c r="PV246" s="36"/>
      <c r="PW246" s="36"/>
      <c r="PX246" s="36"/>
      <c r="PY246" s="36"/>
      <c r="PZ246" s="36"/>
      <c r="QA246" s="36"/>
      <c r="QB246" s="36"/>
      <c r="QC246" s="36"/>
      <c r="QD246" s="36"/>
      <c r="QE246" s="36"/>
      <c r="QF246" s="36"/>
      <c r="QG246" s="36"/>
      <c r="QH246" s="36"/>
      <c r="QI246" s="36"/>
      <c r="QJ246" s="36"/>
      <c r="QK246" s="36"/>
      <c r="QL246" s="36"/>
      <c r="QM246" s="36"/>
      <c r="QN246" s="36"/>
      <c r="QO246" s="36"/>
      <c r="QP246" s="36"/>
      <c r="QQ246" s="36"/>
      <c r="QR246" s="36"/>
      <c r="QS246" s="36"/>
      <c r="QT246" s="36"/>
      <c r="QU246" s="36"/>
      <c r="QV246" s="36"/>
      <c r="QW246" s="36"/>
      <c r="QX246" s="36"/>
      <c r="QY246" s="36"/>
      <c r="QZ246" s="36"/>
      <c r="RA246" s="36"/>
      <c r="RB246" s="36"/>
      <c r="RC246" s="36"/>
      <c r="RD246" s="36"/>
      <c r="RE246" s="36"/>
      <c r="RF246" s="36"/>
      <c r="RG246" s="36"/>
      <c r="RH246" s="36"/>
      <c r="RI246" s="36"/>
      <c r="RJ246" s="36"/>
      <c r="RK246" s="36"/>
      <c r="RL246" s="36"/>
      <c r="RM246" s="36"/>
      <c r="RN246" s="36"/>
      <c r="RO246" s="36"/>
      <c r="RP246" s="36"/>
      <c r="RQ246" s="36"/>
      <c r="RR246" s="36"/>
      <c r="RS246" s="36"/>
      <c r="RT246" s="36"/>
      <c r="RU246" s="36"/>
      <c r="RV246" s="36"/>
      <c r="RW246" s="36"/>
      <c r="RX246" s="36"/>
      <c r="RY246" s="36"/>
      <c r="RZ246" s="36"/>
      <c r="SA246" s="36"/>
      <c r="SB246" s="36"/>
      <c r="SC246" s="36"/>
      <c r="SD246" s="36"/>
      <c r="SE246" s="36"/>
      <c r="SF246" s="36"/>
      <c r="SG246" s="36"/>
      <c r="SH246" s="36"/>
      <c r="SI246" s="36"/>
      <c r="SJ246" s="36"/>
      <c r="SK246" s="36"/>
      <c r="SL246" s="36"/>
      <c r="SM246" s="36"/>
      <c r="SN246" s="36"/>
      <c r="SO246" s="36"/>
      <c r="SP246" s="36"/>
      <c r="SQ246" s="36"/>
      <c r="SR246" s="36"/>
      <c r="SS246" s="36"/>
      <c r="ST246" s="36"/>
      <c r="SU246" s="36"/>
      <c r="SV246" s="36"/>
      <c r="SW246" s="36"/>
      <c r="SX246" s="36"/>
      <c r="SY246" s="36"/>
      <c r="SZ246" s="36"/>
      <c r="TA246" s="36"/>
      <c r="TB246" s="36"/>
      <c r="TC246" s="36"/>
      <c r="TD246" s="36"/>
      <c r="TE246" s="36"/>
      <c r="TF246" s="36"/>
      <c r="TG246" s="36"/>
      <c r="TH246" s="36"/>
      <c r="TI246" s="36"/>
      <c r="TJ246" s="36"/>
      <c r="TK246" s="36"/>
      <c r="TL246" s="36"/>
      <c r="TM246" s="36"/>
      <c r="TN246" s="36"/>
      <c r="TO246" s="36"/>
      <c r="TP246" s="36"/>
      <c r="TQ246" s="36"/>
      <c r="TR246" s="36"/>
    </row>
    <row r="247" spans="1:538" s="20" customFormat="1" ht="45" x14ac:dyDescent="0.25">
      <c r="A247" s="40" t="s">
        <v>226</v>
      </c>
      <c r="B247" s="41" t="str">
        <f>'дод 3'!A20</f>
        <v>0160</v>
      </c>
      <c r="C247" s="41" t="str">
        <f>'дод 3'!B20</f>
        <v>0111</v>
      </c>
      <c r="D247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247" s="62">
        <v>8915541</v>
      </c>
      <c r="F247" s="62">
        <v>6909906</v>
      </c>
      <c r="G247" s="62">
        <v>92400</v>
      </c>
      <c r="H247" s="62">
        <v>8812438.7100000009</v>
      </c>
      <c r="I247" s="62">
        <v>6907246.0199999996</v>
      </c>
      <c r="J247" s="62">
        <v>77864.67</v>
      </c>
      <c r="K247" s="163">
        <f t="shared" si="152"/>
        <v>98.843566643908659</v>
      </c>
      <c r="L247" s="62">
        <f t="shared" ref="L247:L249" si="182">N247+Q247</f>
        <v>0</v>
      </c>
      <c r="M247" s="62"/>
      <c r="N247" s="62"/>
      <c r="O247" s="62"/>
      <c r="P247" s="62"/>
      <c r="Q247" s="62"/>
      <c r="R247" s="62">
        <f t="shared" si="153"/>
        <v>0</v>
      </c>
      <c r="S247" s="62"/>
      <c r="T247" s="62"/>
      <c r="U247" s="62"/>
      <c r="V247" s="62"/>
      <c r="W247" s="62"/>
      <c r="X247" s="163"/>
      <c r="Y247" s="59">
        <f t="shared" si="151"/>
        <v>8812438.7100000009</v>
      </c>
      <c r="Z247" s="21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  <c r="TF247" s="23"/>
      <c r="TG247" s="23"/>
      <c r="TH247" s="23"/>
      <c r="TI247" s="23"/>
      <c r="TJ247" s="23"/>
      <c r="TK247" s="23"/>
      <c r="TL247" s="23"/>
      <c r="TM247" s="23"/>
      <c r="TN247" s="23"/>
      <c r="TO247" s="23"/>
      <c r="TP247" s="23"/>
      <c r="TQ247" s="23"/>
      <c r="TR247" s="23"/>
    </row>
    <row r="248" spans="1:538" s="20" customFormat="1" ht="34.5" customHeight="1" x14ac:dyDescent="0.25">
      <c r="A248" s="40" t="s">
        <v>340</v>
      </c>
      <c r="B248" s="41" t="str">
        <f>'дод 3'!A138</f>
        <v>6090</v>
      </c>
      <c r="C248" s="41" t="str">
        <f>'дод 3'!B138</f>
        <v>0640</v>
      </c>
      <c r="D248" s="21" t="str">
        <f>'дод 3'!C138</f>
        <v>Інша діяльність у сфері житлово-комунального господарства</v>
      </c>
      <c r="E248" s="62">
        <v>175000</v>
      </c>
      <c r="F248" s="62"/>
      <c r="G248" s="62"/>
      <c r="H248" s="62">
        <v>65476.86</v>
      </c>
      <c r="I248" s="62"/>
      <c r="J248" s="62"/>
      <c r="K248" s="163">
        <f t="shared" si="152"/>
        <v>37.415348571428567</v>
      </c>
      <c r="L248" s="62">
        <f t="shared" si="182"/>
        <v>0</v>
      </c>
      <c r="M248" s="62"/>
      <c r="N248" s="62"/>
      <c r="O248" s="62"/>
      <c r="P248" s="62"/>
      <c r="Q248" s="62"/>
      <c r="R248" s="62">
        <f t="shared" si="153"/>
        <v>0</v>
      </c>
      <c r="S248" s="62"/>
      <c r="T248" s="62"/>
      <c r="U248" s="62"/>
      <c r="V248" s="62"/>
      <c r="W248" s="62"/>
      <c r="X248" s="163"/>
      <c r="Y248" s="59">
        <f t="shared" si="151"/>
        <v>65476.86</v>
      </c>
      <c r="Z248" s="21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  <c r="TF248" s="23"/>
      <c r="TG248" s="23"/>
      <c r="TH248" s="23"/>
      <c r="TI248" s="23"/>
      <c r="TJ248" s="23"/>
      <c r="TK248" s="23"/>
      <c r="TL248" s="23"/>
      <c r="TM248" s="23"/>
      <c r="TN248" s="23"/>
      <c r="TO248" s="23"/>
      <c r="TP248" s="23"/>
      <c r="TQ248" s="23"/>
      <c r="TR248" s="23"/>
    </row>
    <row r="249" spans="1:538" s="20" customFormat="1" ht="97.5" customHeight="1" x14ac:dyDescent="0.25">
      <c r="A249" s="49" t="s">
        <v>326</v>
      </c>
      <c r="B249" s="42" t="str">
        <f>'дод 3'!A180</f>
        <v>7691</v>
      </c>
      <c r="C249" s="42" t="str">
        <f>'дод 3'!B180</f>
        <v>0490</v>
      </c>
      <c r="D249" s="19" t="str">
        <f>'дод 3'!C180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49" s="62">
        <v>0</v>
      </c>
      <c r="F249" s="62"/>
      <c r="G249" s="62"/>
      <c r="H249" s="62"/>
      <c r="I249" s="62"/>
      <c r="J249" s="62"/>
      <c r="K249" s="163"/>
      <c r="L249" s="62">
        <f t="shared" si="182"/>
        <v>2696249.54</v>
      </c>
      <c r="M249" s="62"/>
      <c r="N249" s="62">
        <v>1716249.54</v>
      </c>
      <c r="O249" s="62"/>
      <c r="P249" s="62"/>
      <c r="Q249" s="62">
        <v>980000</v>
      </c>
      <c r="R249" s="62">
        <f t="shared" si="153"/>
        <v>1066174.46</v>
      </c>
      <c r="S249" s="62"/>
      <c r="T249" s="62">
        <v>478589.3</v>
      </c>
      <c r="U249" s="62"/>
      <c r="V249" s="62"/>
      <c r="W249" s="62">
        <v>587585.16</v>
      </c>
      <c r="X249" s="163">
        <f t="shared" si="150"/>
        <v>39.542870353164709</v>
      </c>
      <c r="Y249" s="59">
        <f t="shared" si="151"/>
        <v>1066174.46</v>
      </c>
      <c r="Z249" s="21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  <c r="SQ249" s="23"/>
      <c r="SR249" s="23"/>
      <c r="SS249" s="23"/>
      <c r="ST249" s="23"/>
      <c r="SU249" s="23"/>
      <c r="SV249" s="23"/>
      <c r="SW249" s="23"/>
      <c r="SX249" s="23"/>
      <c r="SY249" s="23"/>
      <c r="SZ249" s="23"/>
      <c r="TA249" s="23"/>
      <c r="TB249" s="23"/>
      <c r="TC249" s="23"/>
      <c r="TD249" s="23"/>
      <c r="TE249" s="23"/>
      <c r="TF249" s="23"/>
      <c r="TG249" s="23"/>
      <c r="TH249" s="23"/>
      <c r="TI249" s="23"/>
      <c r="TJ249" s="23"/>
      <c r="TK249" s="23"/>
      <c r="TL249" s="23"/>
      <c r="TM249" s="23"/>
      <c r="TN249" s="23"/>
      <c r="TO249" s="23"/>
      <c r="TP249" s="23"/>
      <c r="TQ249" s="23"/>
      <c r="TR249" s="23"/>
    </row>
    <row r="250" spans="1:538" s="28" customFormat="1" ht="34.5" customHeight="1" x14ac:dyDescent="0.2">
      <c r="A250" s="157" t="s">
        <v>229</v>
      </c>
      <c r="B250" s="65"/>
      <c r="C250" s="65"/>
      <c r="D250" s="27" t="s">
        <v>46</v>
      </c>
      <c r="E250" s="59">
        <f>E251</f>
        <v>4307418</v>
      </c>
      <c r="F250" s="59">
        <f t="shared" ref="F250:L251" si="183">F251</f>
        <v>3320099</v>
      </c>
      <c r="G250" s="59">
        <f t="shared" si="183"/>
        <v>52700</v>
      </c>
      <c r="H250" s="59">
        <f t="shared" si="183"/>
        <v>4118501.39</v>
      </c>
      <c r="I250" s="59">
        <f t="shared" si="183"/>
        <v>3177712.87</v>
      </c>
      <c r="J250" s="59">
        <f t="shared" si="183"/>
        <v>45003.98</v>
      </c>
      <c r="K250" s="160">
        <f t="shared" si="152"/>
        <v>95.614156555040637</v>
      </c>
      <c r="L250" s="59">
        <f t="shared" si="183"/>
        <v>0</v>
      </c>
      <c r="M250" s="59">
        <f t="shared" ref="M250:M251" si="184">M251</f>
        <v>0</v>
      </c>
      <c r="N250" s="59">
        <f t="shared" ref="N250:N251" si="185">N251</f>
        <v>0</v>
      </c>
      <c r="O250" s="59">
        <f t="shared" ref="O250:O251" si="186">O251</f>
        <v>0</v>
      </c>
      <c r="P250" s="59">
        <f t="shared" ref="P250:P251" si="187">P251</f>
        <v>0</v>
      </c>
      <c r="Q250" s="59">
        <f t="shared" ref="Q250:W251" si="188">Q251</f>
        <v>0</v>
      </c>
      <c r="R250" s="59">
        <f t="shared" si="188"/>
        <v>0</v>
      </c>
      <c r="S250" s="59">
        <f t="shared" si="188"/>
        <v>0</v>
      </c>
      <c r="T250" s="59">
        <f t="shared" si="188"/>
        <v>0</v>
      </c>
      <c r="U250" s="59">
        <f t="shared" si="188"/>
        <v>0</v>
      </c>
      <c r="V250" s="59">
        <f t="shared" si="188"/>
        <v>0</v>
      </c>
      <c r="W250" s="59">
        <f t="shared" si="188"/>
        <v>0</v>
      </c>
      <c r="X250" s="160"/>
      <c r="Y250" s="59">
        <f t="shared" si="151"/>
        <v>4118501.39</v>
      </c>
      <c r="Z250" s="213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  <c r="DU250" s="35"/>
      <c r="DV250" s="35"/>
      <c r="DW250" s="35"/>
      <c r="DX250" s="35"/>
      <c r="DY250" s="35"/>
      <c r="DZ250" s="35"/>
      <c r="EA250" s="35"/>
      <c r="EB250" s="35"/>
      <c r="EC250" s="35"/>
      <c r="ED250" s="35"/>
      <c r="EE250" s="35"/>
      <c r="EF250" s="35"/>
      <c r="EG250" s="35"/>
      <c r="EH250" s="35"/>
      <c r="EI250" s="35"/>
      <c r="EJ250" s="35"/>
      <c r="EK250" s="35"/>
      <c r="EL250" s="35"/>
      <c r="EM250" s="35"/>
      <c r="EN250" s="35"/>
      <c r="EO250" s="35"/>
      <c r="EP250" s="35"/>
      <c r="EQ250" s="35"/>
      <c r="ER250" s="35"/>
      <c r="ES250" s="35"/>
      <c r="ET250" s="35"/>
      <c r="EU250" s="35"/>
      <c r="EV250" s="35"/>
      <c r="EW250" s="35"/>
      <c r="EX250" s="35"/>
      <c r="EY250" s="35"/>
      <c r="EZ250" s="35"/>
      <c r="FA250" s="35"/>
      <c r="FB250" s="35"/>
      <c r="FC250" s="35"/>
      <c r="FD250" s="35"/>
      <c r="FE250" s="35"/>
      <c r="FF250" s="35"/>
      <c r="FG250" s="35"/>
      <c r="FH250" s="35"/>
      <c r="FI250" s="35"/>
      <c r="FJ250" s="35"/>
      <c r="FK250" s="35"/>
      <c r="FL250" s="35"/>
      <c r="FM250" s="35"/>
      <c r="FN250" s="35"/>
      <c r="FO250" s="35"/>
      <c r="FP250" s="35"/>
      <c r="FQ250" s="35"/>
      <c r="FR250" s="35"/>
      <c r="FS250" s="35"/>
      <c r="FT250" s="35"/>
      <c r="FU250" s="35"/>
      <c r="FV250" s="35"/>
      <c r="FW250" s="35"/>
      <c r="FX250" s="35"/>
      <c r="FY250" s="35"/>
      <c r="FZ250" s="35"/>
      <c r="GA250" s="35"/>
      <c r="GB250" s="35"/>
      <c r="GC250" s="35"/>
      <c r="GD250" s="35"/>
      <c r="GE250" s="35"/>
      <c r="GF250" s="35"/>
      <c r="GG250" s="35"/>
      <c r="GH250" s="35"/>
      <c r="GI250" s="35"/>
      <c r="GJ250" s="35"/>
      <c r="GK250" s="35"/>
      <c r="GL250" s="35"/>
      <c r="GM250" s="35"/>
      <c r="GN250" s="35"/>
      <c r="GO250" s="35"/>
      <c r="GP250" s="35"/>
      <c r="GQ250" s="35"/>
      <c r="GR250" s="35"/>
      <c r="GS250" s="35"/>
      <c r="GT250" s="35"/>
      <c r="GU250" s="35"/>
      <c r="GV250" s="35"/>
      <c r="GW250" s="35"/>
      <c r="GX250" s="35"/>
      <c r="GY250" s="35"/>
      <c r="GZ250" s="35"/>
      <c r="HA250" s="35"/>
      <c r="HB250" s="35"/>
      <c r="HC250" s="35"/>
      <c r="HD250" s="35"/>
      <c r="HE250" s="35"/>
      <c r="HF250" s="35"/>
      <c r="HG250" s="35"/>
      <c r="HH250" s="35"/>
      <c r="HI250" s="35"/>
      <c r="HJ250" s="35"/>
      <c r="HK250" s="35"/>
      <c r="HL250" s="35"/>
      <c r="HM250" s="35"/>
      <c r="HN250" s="35"/>
      <c r="HO250" s="35"/>
      <c r="HP250" s="35"/>
      <c r="HQ250" s="35"/>
      <c r="HR250" s="35"/>
      <c r="HS250" s="35"/>
      <c r="HT250" s="35"/>
      <c r="HU250" s="35"/>
      <c r="HV250" s="35"/>
      <c r="HW250" s="35"/>
      <c r="HX250" s="35"/>
      <c r="HY250" s="35"/>
      <c r="HZ250" s="35"/>
      <c r="IA250" s="35"/>
      <c r="IB250" s="35"/>
      <c r="IC250" s="35"/>
      <c r="ID250" s="35"/>
      <c r="IE250" s="35"/>
      <c r="IF250" s="35"/>
      <c r="IG250" s="35"/>
      <c r="IH250" s="35"/>
      <c r="II250" s="35"/>
      <c r="IJ250" s="35"/>
      <c r="IK250" s="35"/>
      <c r="IL250" s="35"/>
      <c r="IM250" s="35"/>
      <c r="IN250" s="35"/>
      <c r="IO250" s="35"/>
      <c r="IP250" s="35"/>
      <c r="IQ250" s="35"/>
      <c r="IR250" s="35"/>
      <c r="IS250" s="35"/>
      <c r="IT250" s="35"/>
      <c r="IU250" s="35"/>
      <c r="IV250" s="35"/>
      <c r="IW250" s="35"/>
      <c r="IX250" s="35"/>
      <c r="IY250" s="35"/>
      <c r="IZ250" s="35"/>
      <c r="JA250" s="35"/>
      <c r="JB250" s="35"/>
      <c r="JC250" s="35"/>
      <c r="JD250" s="35"/>
      <c r="JE250" s="35"/>
      <c r="JF250" s="35"/>
      <c r="JG250" s="35"/>
      <c r="JH250" s="35"/>
      <c r="JI250" s="35"/>
      <c r="JJ250" s="35"/>
      <c r="JK250" s="35"/>
      <c r="JL250" s="35"/>
      <c r="JM250" s="35"/>
      <c r="JN250" s="35"/>
      <c r="JO250" s="35"/>
      <c r="JP250" s="35"/>
      <c r="JQ250" s="35"/>
      <c r="JR250" s="35"/>
      <c r="JS250" s="35"/>
      <c r="JT250" s="35"/>
      <c r="JU250" s="35"/>
      <c r="JV250" s="35"/>
      <c r="JW250" s="35"/>
      <c r="JX250" s="35"/>
      <c r="JY250" s="35"/>
      <c r="JZ250" s="35"/>
      <c r="KA250" s="35"/>
      <c r="KB250" s="35"/>
      <c r="KC250" s="35"/>
      <c r="KD250" s="35"/>
      <c r="KE250" s="35"/>
      <c r="KF250" s="35"/>
      <c r="KG250" s="35"/>
      <c r="KH250" s="35"/>
      <c r="KI250" s="35"/>
      <c r="KJ250" s="35"/>
      <c r="KK250" s="35"/>
      <c r="KL250" s="35"/>
      <c r="KM250" s="35"/>
      <c r="KN250" s="35"/>
      <c r="KO250" s="35"/>
      <c r="KP250" s="35"/>
      <c r="KQ250" s="35"/>
      <c r="KR250" s="35"/>
      <c r="KS250" s="35"/>
      <c r="KT250" s="35"/>
      <c r="KU250" s="35"/>
      <c r="KV250" s="35"/>
      <c r="KW250" s="35"/>
      <c r="KX250" s="35"/>
      <c r="KY250" s="35"/>
      <c r="KZ250" s="35"/>
      <c r="LA250" s="35"/>
      <c r="LB250" s="35"/>
      <c r="LC250" s="35"/>
      <c r="LD250" s="35"/>
      <c r="LE250" s="35"/>
      <c r="LF250" s="35"/>
      <c r="LG250" s="35"/>
      <c r="LH250" s="35"/>
      <c r="LI250" s="35"/>
      <c r="LJ250" s="35"/>
      <c r="LK250" s="35"/>
      <c r="LL250" s="35"/>
      <c r="LM250" s="35"/>
      <c r="LN250" s="35"/>
      <c r="LO250" s="35"/>
      <c r="LP250" s="35"/>
      <c r="LQ250" s="35"/>
      <c r="LR250" s="35"/>
      <c r="LS250" s="35"/>
      <c r="LT250" s="35"/>
      <c r="LU250" s="35"/>
      <c r="LV250" s="35"/>
      <c r="LW250" s="35"/>
      <c r="LX250" s="35"/>
      <c r="LY250" s="35"/>
      <c r="LZ250" s="35"/>
      <c r="MA250" s="35"/>
      <c r="MB250" s="35"/>
      <c r="MC250" s="35"/>
      <c r="MD250" s="35"/>
      <c r="ME250" s="35"/>
      <c r="MF250" s="35"/>
      <c r="MG250" s="35"/>
      <c r="MH250" s="35"/>
      <c r="MI250" s="35"/>
      <c r="MJ250" s="35"/>
      <c r="MK250" s="35"/>
      <c r="ML250" s="35"/>
      <c r="MM250" s="35"/>
      <c r="MN250" s="35"/>
      <c r="MO250" s="35"/>
      <c r="MP250" s="35"/>
      <c r="MQ250" s="35"/>
      <c r="MR250" s="35"/>
      <c r="MS250" s="35"/>
      <c r="MT250" s="35"/>
      <c r="MU250" s="35"/>
      <c r="MV250" s="35"/>
      <c r="MW250" s="35"/>
      <c r="MX250" s="35"/>
      <c r="MY250" s="35"/>
      <c r="MZ250" s="35"/>
      <c r="NA250" s="35"/>
      <c r="NB250" s="35"/>
      <c r="NC250" s="35"/>
      <c r="ND250" s="35"/>
      <c r="NE250" s="35"/>
      <c r="NF250" s="35"/>
      <c r="NG250" s="35"/>
      <c r="NH250" s="35"/>
      <c r="NI250" s="35"/>
      <c r="NJ250" s="35"/>
      <c r="NK250" s="35"/>
      <c r="NL250" s="35"/>
      <c r="NM250" s="35"/>
      <c r="NN250" s="35"/>
      <c r="NO250" s="35"/>
      <c r="NP250" s="35"/>
      <c r="NQ250" s="35"/>
      <c r="NR250" s="35"/>
      <c r="NS250" s="35"/>
      <c r="NT250" s="35"/>
      <c r="NU250" s="35"/>
      <c r="NV250" s="35"/>
      <c r="NW250" s="35"/>
      <c r="NX250" s="35"/>
      <c r="NY250" s="35"/>
      <c r="NZ250" s="35"/>
      <c r="OA250" s="35"/>
      <c r="OB250" s="35"/>
      <c r="OC250" s="35"/>
      <c r="OD250" s="35"/>
      <c r="OE250" s="35"/>
      <c r="OF250" s="35"/>
      <c r="OG250" s="35"/>
      <c r="OH250" s="35"/>
      <c r="OI250" s="35"/>
      <c r="OJ250" s="35"/>
      <c r="OK250" s="35"/>
      <c r="OL250" s="35"/>
      <c r="OM250" s="35"/>
      <c r="ON250" s="35"/>
      <c r="OO250" s="35"/>
      <c r="OP250" s="35"/>
      <c r="OQ250" s="35"/>
      <c r="OR250" s="35"/>
      <c r="OS250" s="35"/>
      <c r="OT250" s="35"/>
      <c r="OU250" s="35"/>
      <c r="OV250" s="35"/>
      <c r="OW250" s="35"/>
      <c r="OX250" s="35"/>
      <c r="OY250" s="35"/>
      <c r="OZ250" s="35"/>
      <c r="PA250" s="35"/>
      <c r="PB250" s="35"/>
      <c r="PC250" s="35"/>
      <c r="PD250" s="35"/>
      <c r="PE250" s="35"/>
      <c r="PF250" s="35"/>
      <c r="PG250" s="35"/>
      <c r="PH250" s="35"/>
      <c r="PI250" s="35"/>
      <c r="PJ250" s="35"/>
      <c r="PK250" s="35"/>
      <c r="PL250" s="35"/>
      <c r="PM250" s="35"/>
      <c r="PN250" s="35"/>
      <c r="PO250" s="35"/>
      <c r="PP250" s="35"/>
      <c r="PQ250" s="35"/>
      <c r="PR250" s="35"/>
      <c r="PS250" s="35"/>
      <c r="PT250" s="35"/>
      <c r="PU250" s="35"/>
      <c r="PV250" s="35"/>
      <c r="PW250" s="35"/>
      <c r="PX250" s="35"/>
      <c r="PY250" s="35"/>
      <c r="PZ250" s="35"/>
      <c r="QA250" s="35"/>
      <c r="QB250" s="35"/>
      <c r="QC250" s="35"/>
      <c r="QD250" s="35"/>
      <c r="QE250" s="35"/>
      <c r="QF250" s="35"/>
      <c r="QG250" s="35"/>
      <c r="QH250" s="35"/>
      <c r="QI250" s="35"/>
      <c r="QJ250" s="35"/>
      <c r="QK250" s="35"/>
      <c r="QL250" s="35"/>
      <c r="QM250" s="35"/>
      <c r="QN250" s="35"/>
      <c r="QO250" s="35"/>
      <c r="QP250" s="35"/>
      <c r="QQ250" s="35"/>
      <c r="QR250" s="35"/>
      <c r="QS250" s="35"/>
      <c r="QT250" s="35"/>
      <c r="QU250" s="35"/>
      <c r="QV250" s="35"/>
      <c r="QW250" s="35"/>
      <c r="QX250" s="35"/>
      <c r="QY250" s="35"/>
      <c r="QZ250" s="35"/>
      <c r="RA250" s="35"/>
      <c r="RB250" s="35"/>
      <c r="RC250" s="35"/>
      <c r="RD250" s="35"/>
      <c r="RE250" s="35"/>
      <c r="RF250" s="35"/>
      <c r="RG250" s="35"/>
      <c r="RH250" s="35"/>
      <c r="RI250" s="35"/>
      <c r="RJ250" s="35"/>
      <c r="RK250" s="35"/>
      <c r="RL250" s="35"/>
      <c r="RM250" s="35"/>
      <c r="RN250" s="35"/>
      <c r="RO250" s="35"/>
      <c r="RP250" s="35"/>
      <c r="RQ250" s="35"/>
      <c r="RR250" s="35"/>
      <c r="RS250" s="35"/>
      <c r="RT250" s="35"/>
      <c r="RU250" s="35"/>
      <c r="RV250" s="35"/>
      <c r="RW250" s="35"/>
      <c r="RX250" s="35"/>
      <c r="RY250" s="35"/>
      <c r="RZ250" s="35"/>
      <c r="SA250" s="35"/>
      <c r="SB250" s="35"/>
      <c r="SC250" s="35"/>
      <c r="SD250" s="35"/>
      <c r="SE250" s="35"/>
      <c r="SF250" s="35"/>
      <c r="SG250" s="35"/>
      <c r="SH250" s="35"/>
      <c r="SI250" s="35"/>
      <c r="SJ250" s="35"/>
      <c r="SK250" s="35"/>
      <c r="SL250" s="35"/>
      <c r="SM250" s="35"/>
      <c r="SN250" s="35"/>
      <c r="SO250" s="35"/>
      <c r="SP250" s="35"/>
      <c r="SQ250" s="35"/>
      <c r="SR250" s="35"/>
      <c r="SS250" s="35"/>
      <c r="ST250" s="35"/>
      <c r="SU250" s="35"/>
      <c r="SV250" s="35"/>
      <c r="SW250" s="35"/>
      <c r="SX250" s="35"/>
      <c r="SY250" s="35"/>
      <c r="SZ250" s="35"/>
      <c r="TA250" s="35"/>
      <c r="TB250" s="35"/>
      <c r="TC250" s="35"/>
      <c r="TD250" s="35"/>
      <c r="TE250" s="35"/>
      <c r="TF250" s="35"/>
      <c r="TG250" s="35"/>
      <c r="TH250" s="35"/>
      <c r="TI250" s="35"/>
      <c r="TJ250" s="35"/>
      <c r="TK250" s="35"/>
      <c r="TL250" s="35"/>
      <c r="TM250" s="35"/>
      <c r="TN250" s="35"/>
      <c r="TO250" s="35"/>
      <c r="TP250" s="35"/>
      <c r="TQ250" s="35"/>
      <c r="TR250" s="35"/>
    </row>
    <row r="251" spans="1:538" s="37" customFormat="1" ht="35.25" customHeight="1" x14ac:dyDescent="0.25">
      <c r="A251" s="67" t="s">
        <v>227</v>
      </c>
      <c r="B251" s="66"/>
      <c r="C251" s="66"/>
      <c r="D251" s="30" t="s">
        <v>46</v>
      </c>
      <c r="E251" s="61">
        <f>E252</f>
        <v>4307418</v>
      </c>
      <c r="F251" s="61">
        <f t="shared" si="183"/>
        <v>3320099</v>
      </c>
      <c r="G251" s="61">
        <f t="shared" si="183"/>
        <v>52700</v>
      </c>
      <c r="H251" s="61">
        <f t="shared" si="183"/>
        <v>4118501.39</v>
      </c>
      <c r="I251" s="61">
        <f t="shared" si="183"/>
        <v>3177712.87</v>
      </c>
      <c r="J251" s="61">
        <f t="shared" si="183"/>
        <v>45003.98</v>
      </c>
      <c r="K251" s="162">
        <f t="shared" si="152"/>
        <v>95.614156555040637</v>
      </c>
      <c r="L251" s="61">
        <f t="shared" si="183"/>
        <v>0</v>
      </c>
      <c r="M251" s="61">
        <f t="shared" si="184"/>
        <v>0</v>
      </c>
      <c r="N251" s="61">
        <f t="shared" si="185"/>
        <v>0</v>
      </c>
      <c r="O251" s="61">
        <f t="shared" si="186"/>
        <v>0</v>
      </c>
      <c r="P251" s="61">
        <f t="shared" si="187"/>
        <v>0</v>
      </c>
      <c r="Q251" s="61">
        <f t="shared" si="188"/>
        <v>0</v>
      </c>
      <c r="R251" s="61">
        <f t="shared" si="188"/>
        <v>0</v>
      </c>
      <c r="S251" s="61">
        <f t="shared" si="188"/>
        <v>0</v>
      </c>
      <c r="T251" s="61">
        <f t="shared" si="188"/>
        <v>0</v>
      </c>
      <c r="U251" s="61">
        <f t="shared" si="188"/>
        <v>0</v>
      </c>
      <c r="V251" s="61">
        <f t="shared" si="188"/>
        <v>0</v>
      </c>
      <c r="W251" s="61">
        <f t="shared" si="188"/>
        <v>0</v>
      </c>
      <c r="X251" s="162"/>
      <c r="Y251" s="61">
        <f t="shared" si="151"/>
        <v>4118501.39</v>
      </c>
      <c r="Z251" s="213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  <c r="DU251" s="36"/>
      <c r="DV251" s="36"/>
      <c r="DW251" s="36"/>
      <c r="DX251" s="36"/>
      <c r="DY251" s="36"/>
      <c r="DZ251" s="36"/>
      <c r="EA251" s="36"/>
      <c r="EB251" s="36"/>
      <c r="EC251" s="36"/>
      <c r="ED251" s="36"/>
      <c r="EE251" s="36"/>
      <c r="EF251" s="36"/>
      <c r="EG251" s="36"/>
      <c r="EH251" s="36"/>
      <c r="EI251" s="36"/>
      <c r="EJ251" s="36"/>
      <c r="EK251" s="36"/>
      <c r="EL251" s="36"/>
      <c r="EM251" s="36"/>
      <c r="EN251" s="36"/>
      <c r="EO251" s="36"/>
      <c r="EP251" s="36"/>
      <c r="EQ251" s="36"/>
      <c r="ER251" s="36"/>
      <c r="ES251" s="36"/>
      <c r="ET251" s="36"/>
      <c r="EU251" s="36"/>
      <c r="EV251" s="36"/>
      <c r="EW251" s="36"/>
      <c r="EX251" s="36"/>
      <c r="EY251" s="36"/>
      <c r="EZ251" s="36"/>
      <c r="FA251" s="36"/>
      <c r="FB251" s="36"/>
      <c r="FC251" s="36"/>
      <c r="FD251" s="36"/>
      <c r="FE251" s="36"/>
      <c r="FF251" s="36"/>
      <c r="FG251" s="36"/>
      <c r="FH251" s="36"/>
      <c r="FI251" s="36"/>
      <c r="FJ251" s="36"/>
      <c r="FK251" s="36"/>
      <c r="FL251" s="36"/>
      <c r="FM251" s="36"/>
      <c r="FN251" s="36"/>
      <c r="FO251" s="36"/>
      <c r="FP251" s="36"/>
      <c r="FQ251" s="36"/>
      <c r="FR251" s="36"/>
      <c r="FS251" s="36"/>
      <c r="FT251" s="36"/>
      <c r="FU251" s="36"/>
      <c r="FV251" s="36"/>
      <c r="FW251" s="36"/>
      <c r="FX251" s="36"/>
      <c r="FY251" s="36"/>
      <c r="FZ251" s="36"/>
      <c r="GA251" s="36"/>
      <c r="GB251" s="36"/>
      <c r="GC251" s="36"/>
      <c r="GD251" s="36"/>
      <c r="GE251" s="36"/>
      <c r="GF251" s="36"/>
      <c r="GG251" s="36"/>
      <c r="GH251" s="36"/>
      <c r="GI251" s="36"/>
      <c r="GJ251" s="36"/>
      <c r="GK251" s="36"/>
      <c r="GL251" s="36"/>
      <c r="GM251" s="36"/>
      <c r="GN251" s="36"/>
      <c r="GO251" s="36"/>
      <c r="GP251" s="36"/>
      <c r="GQ251" s="36"/>
      <c r="GR251" s="36"/>
      <c r="GS251" s="36"/>
      <c r="GT251" s="36"/>
      <c r="GU251" s="36"/>
      <c r="GV251" s="36"/>
      <c r="GW251" s="36"/>
      <c r="GX251" s="36"/>
      <c r="GY251" s="36"/>
      <c r="GZ251" s="36"/>
      <c r="HA251" s="36"/>
      <c r="HB251" s="36"/>
      <c r="HC251" s="36"/>
      <c r="HD251" s="36"/>
      <c r="HE251" s="36"/>
      <c r="HF251" s="36"/>
      <c r="HG251" s="36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  <c r="HR251" s="36"/>
      <c r="HS251" s="36"/>
      <c r="HT251" s="36"/>
      <c r="HU251" s="36"/>
      <c r="HV251" s="36"/>
      <c r="HW251" s="36"/>
      <c r="HX251" s="36"/>
      <c r="HY251" s="36"/>
      <c r="HZ251" s="36"/>
      <c r="IA251" s="36"/>
      <c r="IB251" s="36"/>
      <c r="IC251" s="36"/>
      <c r="ID251" s="36"/>
      <c r="IE251" s="36"/>
      <c r="IF251" s="36"/>
      <c r="IG251" s="36"/>
      <c r="IH251" s="36"/>
      <c r="II251" s="36"/>
      <c r="IJ251" s="36"/>
      <c r="IK251" s="36"/>
      <c r="IL251" s="36"/>
      <c r="IM251" s="36"/>
      <c r="IN251" s="36"/>
      <c r="IO251" s="36"/>
      <c r="IP251" s="36"/>
      <c r="IQ251" s="36"/>
      <c r="IR251" s="36"/>
      <c r="IS251" s="36"/>
      <c r="IT251" s="36"/>
      <c r="IU251" s="36"/>
      <c r="IV251" s="36"/>
      <c r="IW251" s="36"/>
      <c r="IX251" s="36"/>
      <c r="IY251" s="36"/>
      <c r="IZ251" s="36"/>
      <c r="JA251" s="36"/>
      <c r="JB251" s="36"/>
      <c r="JC251" s="36"/>
      <c r="JD251" s="36"/>
      <c r="JE251" s="36"/>
      <c r="JF251" s="36"/>
      <c r="JG251" s="36"/>
      <c r="JH251" s="36"/>
      <c r="JI251" s="36"/>
      <c r="JJ251" s="36"/>
      <c r="JK251" s="36"/>
      <c r="JL251" s="36"/>
      <c r="JM251" s="36"/>
      <c r="JN251" s="36"/>
      <c r="JO251" s="36"/>
      <c r="JP251" s="36"/>
      <c r="JQ251" s="36"/>
      <c r="JR251" s="36"/>
      <c r="JS251" s="36"/>
      <c r="JT251" s="36"/>
      <c r="JU251" s="36"/>
      <c r="JV251" s="36"/>
      <c r="JW251" s="36"/>
      <c r="JX251" s="36"/>
      <c r="JY251" s="36"/>
      <c r="JZ251" s="36"/>
      <c r="KA251" s="36"/>
      <c r="KB251" s="36"/>
      <c r="KC251" s="36"/>
      <c r="KD251" s="36"/>
      <c r="KE251" s="36"/>
      <c r="KF251" s="36"/>
      <c r="KG251" s="36"/>
      <c r="KH251" s="36"/>
      <c r="KI251" s="36"/>
      <c r="KJ251" s="36"/>
      <c r="KK251" s="36"/>
      <c r="KL251" s="36"/>
      <c r="KM251" s="36"/>
      <c r="KN251" s="36"/>
      <c r="KO251" s="36"/>
      <c r="KP251" s="36"/>
      <c r="KQ251" s="36"/>
      <c r="KR251" s="36"/>
      <c r="KS251" s="36"/>
      <c r="KT251" s="36"/>
      <c r="KU251" s="36"/>
      <c r="KV251" s="36"/>
      <c r="KW251" s="36"/>
      <c r="KX251" s="36"/>
      <c r="KY251" s="36"/>
      <c r="KZ251" s="36"/>
      <c r="LA251" s="36"/>
      <c r="LB251" s="36"/>
      <c r="LC251" s="36"/>
      <c r="LD251" s="36"/>
      <c r="LE251" s="36"/>
      <c r="LF251" s="36"/>
      <c r="LG251" s="36"/>
      <c r="LH251" s="36"/>
      <c r="LI251" s="36"/>
      <c r="LJ251" s="36"/>
      <c r="LK251" s="36"/>
      <c r="LL251" s="36"/>
      <c r="LM251" s="36"/>
      <c r="LN251" s="36"/>
      <c r="LO251" s="36"/>
      <c r="LP251" s="36"/>
      <c r="LQ251" s="36"/>
      <c r="LR251" s="36"/>
      <c r="LS251" s="36"/>
      <c r="LT251" s="36"/>
      <c r="LU251" s="36"/>
      <c r="LV251" s="36"/>
      <c r="LW251" s="36"/>
      <c r="LX251" s="36"/>
      <c r="LY251" s="36"/>
      <c r="LZ251" s="36"/>
      <c r="MA251" s="36"/>
      <c r="MB251" s="36"/>
      <c r="MC251" s="36"/>
      <c r="MD251" s="36"/>
      <c r="ME251" s="36"/>
      <c r="MF251" s="36"/>
      <c r="MG251" s="36"/>
      <c r="MH251" s="36"/>
      <c r="MI251" s="36"/>
      <c r="MJ251" s="36"/>
      <c r="MK251" s="36"/>
      <c r="ML251" s="36"/>
      <c r="MM251" s="36"/>
      <c r="MN251" s="36"/>
      <c r="MO251" s="36"/>
      <c r="MP251" s="36"/>
      <c r="MQ251" s="36"/>
      <c r="MR251" s="36"/>
      <c r="MS251" s="36"/>
      <c r="MT251" s="36"/>
      <c r="MU251" s="36"/>
      <c r="MV251" s="36"/>
      <c r="MW251" s="36"/>
      <c r="MX251" s="36"/>
      <c r="MY251" s="36"/>
      <c r="MZ251" s="36"/>
      <c r="NA251" s="36"/>
      <c r="NB251" s="36"/>
      <c r="NC251" s="36"/>
      <c r="ND251" s="36"/>
      <c r="NE251" s="36"/>
      <c r="NF251" s="36"/>
      <c r="NG251" s="36"/>
      <c r="NH251" s="36"/>
      <c r="NI251" s="36"/>
      <c r="NJ251" s="36"/>
      <c r="NK251" s="36"/>
      <c r="NL251" s="36"/>
      <c r="NM251" s="36"/>
      <c r="NN251" s="36"/>
      <c r="NO251" s="36"/>
      <c r="NP251" s="36"/>
      <c r="NQ251" s="36"/>
      <c r="NR251" s="36"/>
      <c r="NS251" s="36"/>
      <c r="NT251" s="36"/>
      <c r="NU251" s="36"/>
      <c r="NV251" s="36"/>
      <c r="NW251" s="36"/>
      <c r="NX251" s="36"/>
      <c r="NY251" s="36"/>
      <c r="NZ251" s="36"/>
      <c r="OA251" s="36"/>
      <c r="OB251" s="36"/>
      <c r="OC251" s="36"/>
      <c r="OD251" s="36"/>
      <c r="OE251" s="36"/>
      <c r="OF251" s="36"/>
      <c r="OG251" s="36"/>
      <c r="OH251" s="36"/>
      <c r="OI251" s="36"/>
      <c r="OJ251" s="36"/>
      <c r="OK251" s="36"/>
      <c r="OL251" s="36"/>
      <c r="OM251" s="36"/>
      <c r="ON251" s="36"/>
      <c r="OO251" s="36"/>
      <c r="OP251" s="36"/>
      <c r="OQ251" s="36"/>
      <c r="OR251" s="36"/>
      <c r="OS251" s="36"/>
      <c r="OT251" s="36"/>
      <c r="OU251" s="36"/>
      <c r="OV251" s="36"/>
      <c r="OW251" s="36"/>
      <c r="OX251" s="36"/>
      <c r="OY251" s="36"/>
      <c r="OZ251" s="36"/>
      <c r="PA251" s="36"/>
      <c r="PB251" s="36"/>
      <c r="PC251" s="36"/>
      <c r="PD251" s="36"/>
      <c r="PE251" s="36"/>
      <c r="PF251" s="36"/>
      <c r="PG251" s="36"/>
      <c r="PH251" s="36"/>
      <c r="PI251" s="36"/>
      <c r="PJ251" s="36"/>
      <c r="PK251" s="36"/>
      <c r="PL251" s="36"/>
      <c r="PM251" s="36"/>
      <c r="PN251" s="36"/>
      <c r="PO251" s="36"/>
      <c r="PP251" s="36"/>
      <c r="PQ251" s="36"/>
      <c r="PR251" s="36"/>
      <c r="PS251" s="36"/>
      <c r="PT251" s="36"/>
      <c r="PU251" s="36"/>
      <c r="PV251" s="36"/>
      <c r="PW251" s="36"/>
      <c r="PX251" s="36"/>
      <c r="PY251" s="36"/>
      <c r="PZ251" s="36"/>
      <c r="QA251" s="36"/>
      <c r="QB251" s="36"/>
      <c r="QC251" s="36"/>
      <c r="QD251" s="36"/>
      <c r="QE251" s="36"/>
      <c r="QF251" s="36"/>
      <c r="QG251" s="36"/>
      <c r="QH251" s="36"/>
      <c r="QI251" s="36"/>
      <c r="QJ251" s="36"/>
      <c r="QK251" s="36"/>
      <c r="QL251" s="36"/>
      <c r="QM251" s="36"/>
      <c r="QN251" s="36"/>
      <c r="QO251" s="36"/>
      <c r="QP251" s="36"/>
      <c r="QQ251" s="36"/>
      <c r="QR251" s="36"/>
      <c r="QS251" s="36"/>
      <c r="QT251" s="36"/>
      <c r="QU251" s="36"/>
      <c r="QV251" s="36"/>
      <c r="QW251" s="36"/>
      <c r="QX251" s="36"/>
      <c r="QY251" s="36"/>
      <c r="QZ251" s="36"/>
      <c r="RA251" s="36"/>
      <c r="RB251" s="36"/>
      <c r="RC251" s="36"/>
      <c r="RD251" s="36"/>
      <c r="RE251" s="36"/>
      <c r="RF251" s="36"/>
      <c r="RG251" s="36"/>
      <c r="RH251" s="36"/>
      <c r="RI251" s="36"/>
      <c r="RJ251" s="36"/>
      <c r="RK251" s="36"/>
      <c r="RL251" s="36"/>
      <c r="RM251" s="36"/>
      <c r="RN251" s="36"/>
      <c r="RO251" s="36"/>
      <c r="RP251" s="36"/>
      <c r="RQ251" s="36"/>
      <c r="RR251" s="36"/>
      <c r="RS251" s="36"/>
      <c r="RT251" s="36"/>
      <c r="RU251" s="36"/>
      <c r="RV251" s="36"/>
      <c r="RW251" s="36"/>
      <c r="RX251" s="36"/>
      <c r="RY251" s="36"/>
      <c r="RZ251" s="36"/>
      <c r="SA251" s="36"/>
      <c r="SB251" s="36"/>
      <c r="SC251" s="36"/>
      <c r="SD251" s="36"/>
      <c r="SE251" s="36"/>
      <c r="SF251" s="36"/>
      <c r="SG251" s="36"/>
      <c r="SH251" s="36"/>
      <c r="SI251" s="36"/>
      <c r="SJ251" s="36"/>
      <c r="SK251" s="36"/>
      <c r="SL251" s="36"/>
      <c r="SM251" s="36"/>
      <c r="SN251" s="36"/>
      <c r="SO251" s="36"/>
      <c r="SP251" s="36"/>
      <c r="SQ251" s="36"/>
      <c r="SR251" s="36"/>
      <c r="SS251" s="36"/>
      <c r="ST251" s="36"/>
      <c r="SU251" s="36"/>
      <c r="SV251" s="36"/>
      <c r="SW251" s="36"/>
      <c r="SX251" s="36"/>
      <c r="SY251" s="36"/>
      <c r="SZ251" s="36"/>
      <c r="TA251" s="36"/>
      <c r="TB251" s="36"/>
      <c r="TC251" s="36"/>
      <c r="TD251" s="36"/>
      <c r="TE251" s="36"/>
      <c r="TF251" s="36"/>
      <c r="TG251" s="36"/>
      <c r="TH251" s="36"/>
      <c r="TI251" s="36"/>
      <c r="TJ251" s="36"/>
      <c r="TK251" s="36"/>
      <c r="TL251" s="36"/>
      <c r="TM251" s="36"/>
      <c r="TN251" s="36"/>
      <c r="TO251" s="36"/>
      <c r="TP251" s="36"/>
      <c r="TQ251" s="36"/>
      <c r="TR251" s="36"/>
    </row>
    <row r="252" spans="1:538" s="20" customFormat="1" ht="48" customHeight="1" x14ac:dyDescent="0.25">
      <c r="A252" s="40" t="s">
        <v>228</v>
      </c>
      <c r="B252" s="41" t="str">
        <f>'дод 3'!A20</f>
        <v>0160</v>
      </c>
      <c r="C252" s="41" t="str">
        <f>'дод 3'!B20</f>
        <v>0111</v>
      </c>
      <c r="D252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252" s="62">
        <v>4307418</v>
      </c>
      <c r="F252" s="62">
        <v>3320099</v>
      </c>
      <c r="G252" s="62">
        <v>52700</v>
      </c>
      <c r="H252" s="62">
        <v>4118501.39</v>
      </c>
      <c r="I252" s="62">
        <v>3177712.87</v>
      </c>
      <c r="J252" s="62">
        <v>45003.98</v>
      </c>
      <c r="K252" s="163">
        <f t="shared" si="152"/>
        <v>95.614156555040637</v>
      </c>
      <c r="L252" s="62">
        <v>0</v>
      </c>
      <c r="M252" s="62"/>
      <c r="N252" s="62"/>
      <c r="O252" s="62"/>
      <c r="P252" s="62"/>
      <c r="Q252" s="62"/>
      <c r="R252" s="62">
        <f t="shared" si="153"/>
        <v>0</v>
      </c>
      <c r="S252" s="62"/>
      <c r="T252" s="62"/>
      <c r="U252" s="62"/>
      <c r="V252" s="62"/>
      <c r="W252" s="62"/>
      <c r="X252" s="163"/>
      <c r="Y252" s="59">
        <f t="shared" si="151"/>
        <v>4118501.39</v>
      </c>
      <c r="Z252" s="21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  <c r="TF252" s="23"/>
      <c r="TG252" s="23"/>
      <c r="TH252" s="23"/>
      <c r="TI252" s="23"/>
      <c r="TJ252" s="23"/>
      <c r="TK252" s="23"/>
      <c r="TL252" s="23"/>
      <c r="TM252" s="23"/>
      <c r="TN252" s="23"/>
      <c r="TO252" s="23"/>
      <c r="TP252" s="23"/>
      <c r="TQ252" s="23"/>
      <c r="TR252" s="23"/>
    </row>
    <row r="253" spans="1:538" s="28" customFormat="1" ht="30.75" customHeight="1" x14ac:dyDescent="0.2">
      <c r="A253" s="157" t="s">
        <v>230</v>
      </c>
      <c r="B253" s="65"/>
      <c r="C253" s="65"/>
      <c r="D253" s="27" t="s">
        <v>43</v>
      </c>
      <c r="E253" s="59">
        <f>E254</f>
        <v>20366500</v>
      </c>
      <c r="F253" s="59">
        <f t="shared" ref="F253:L253" si="189">F254</f>
        <v>13847700</v>
      </c>
      <c r="G253" s="59">
        <f t="shared" si="189"/>
        <v>314600</v>
      </c>
      <c r="H253" s="59">
        <f t="shared" si="189"/>
        <v>19329842.910000004</v>
      </c>
      <c r="I253" s="59">
        <f t="shared" si="189"/>
        <v>13847638.359999999</v>
      </c>
      <c r="J253" s="59">
        <f t="shared" si="189"/>
        <v>249051.01</v>
      </c>
      <c r="K253" s="160">
        <f t="shared" si="152"/>
        <v>94.909989001546677</v>
      </c>
      <c r="L253" s="59">
        <f t="shared" si="189"/>
        <v>135000</v>
      </c>
      <c r="M253" s="59">
        <f t="shared" ref="M253" si="190">M254</f>
        <v>135000</v>
      </c>
      <c r="N253" s="59">
        <f t="shared" ref="N253" si="191">N254</f>
        <v>0</v>
      </c>
      <c r="O253" s="59">
        <f t="shared" ref="O253" si="192">O254</f>
        <v>0</v>
      </c>
      <c r="P253" s="59">
        <f t="shared" ref="P253" si="193">P254</f>
        <v>0</v>
      </c>
      <c r="Q253" s="59">
        <f t="shared" ref="Q253:W253" si="194">Q254</f>
        <v>135000</v>
      </c>
      <c r="R253" s="59">
        <f t="shared" si="194"/>
        <v>80700</v>
      </c>
      <c r="S253" s="59">
        <f t="shared" si="194"/>
        <v>80700</v>
      </c>
      <c r="T253" s="59">
        <f t="shared" si="194"/>
        <v>0</v>
      </c>
      <c r="U253" s="59">
        <f t="shared" si="194"/>
        <v>0</v>
      </c>
      <c r="V253" s="59">
        <f t="shared" si="194"/>
        <v>0</v>
      </c>
      <c r="W253" s="59">
        <f t="shared" si="194"/>
        <v>80700</v>
      </c>
      <c r="X253" s="160">
        <f t="shared" si="150"/>
        <v>59.777777777777771</v>
      </c>
      <c r="Y253" s="59">
        <f t="shared" si="151"/>
        <v>19410542.910000004</v>
      </c>
      <c r="Z253" s="213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  <c r="FC253" s="35"/>
      <c r="FD253" s="35"/>
      <c r="FE253" s="35"/>
      <c r="FF253" s="35"/>
      <c r="FG253" s="35"/>
      <c r="FH253" s="35"/>
      <c r="FI253" s="35"/>
      <c r="FJ253" s="35"/>
      <c r="FK253" s="35"/>
      <c r="FL253" s="35"/>
      <c r="FM253" s="35"/>
      <c r="FN253" s="35"/>
      <c r="FO253" s="35"/>
      <c r="FP253" s="35"/>
      <c r="FQ253" s="35"/>
      <c r="FR253" s="35"/>
      <c r="FS253" s="35"/>
      <c r="FT253" s="35"/>
      <c r="FU253" s="35"/>
      <c r="FV253" s="35"/>
      <c r="FW253" s="35"/>
      <c r="FX253" s="35"/>
      <c r="FY253" s="35"/>
      <c r="FZ253" s="35"/>
      <c r="GA253" s="35"/>
      <c r="GB253" s="35"/>
      <c r="GC253" s="35"/>
      <c r="GD253" s="35"/>
      <c r="GE253" s="35"/>
      <c r="GF253" s="35"/>
      <c r="GG253" s="35"/>
      <c r="GH253" s="35"/>
      <c r="GI253" s="35"/>
      <c r="GJ253" s="35"/>
      <c r="GK253" s="35"/>
      <c r="GL253" s="35"/>
      <c r="GM253" s="35"/>
      <c r="GN253" s="35"/>
      <c r="GO253" s="35"/>
      <c r="GP253" s="35"/>
      <c r="GQ253" s="35"/>
      <c r="GR253" s="35"/>
      <c r="GS253" s="35"/>
      <c r="GT253" s="35"/>
      <c r="GU253" s="35"/>
      <c r="GV253" s="35"/>
      <c r="GW253" s="35"/>
      <c r="GX253" s="35"/>
      <c r="GY253" s="35"/>
      <c r="GZ253" s="35"/>
      <c r="HA253" s="35"/>
      <c r="HB253" s="35"/>
      <c r="HC253" s="35"/>
      <c r="HD253" s="35"/>
      <c r="HE253" s="35"/>
      <c r="HF253" s="35"/>
      <c r="HG253" s="35"/>
      <c r="HH253" s="35"/>
      <c r="HI253" s="35"/>
      <c r="HJ253" s="35"/>
      <c r="HK253" s="35"/>
      <c r="HL253" s="35"/>
      <c r="HM253" s="35"/>
      <c r="HN253" s="35"/>
      <c r="HO253" s="35"/>
      <c r="HP253" s="35"/>
      <c r="HQ253" s="35"/>
      <c r="HR253" s="35"/>
      <c r="HS253" s="35"/>
      <c r="HT253" s="35"/>
      <c r="HU253" s="35"/>
      <c r="HV253" s="35"/>
      <c r="HW253" s="35"/>
      <c r="HX253" s="35"/>
      <c r="HY253" s="35"/>
      <c r="HZ253" s="35"/>
      <c r="IA253" s="35"/>
      <c r="IB253" s="35"/>
      <c r="IC253" s="35"/>
      <c r="ID253" s="35"/>
      <c r="IE253" s="35"/>
      <c r="IF253" s="35"/>
      <c r="IG253" s="35"/>
      <c r="IH253" s="35"/>
      <c r="II253" s="35"/>
      <c r="IJ253" s="35"/>
      <c r="IK253" s="35"/>
      <c r="IL253" s="35"/>
      <c r="IM253" s="35"/>
      <c r="IN253" s="35"/>
      <c r="IO253" s="35"/>
      <c r="IP253" s="35"/>
      <c r="IQ253" s="35"/>
      <c r="IR253" s="35"/>
      <c r="IS253" s="35"/>
      <c r="IT253" s="35"/>
      <c r="IU253" s="35"/>
      <c r="IV253" s="35"/>
      <c r="IW253" s="35"/>
      <c r="IX253" s="35"/>
      <c r="IY253" s="35"/>
      <c r="IZ253" s="35"/>
      <c r="JA253" s="35"/>
      <c r="JB253" s="35"/>
      <c r="JC253" s="35"/>
      <c r="JD253" s="35"/>
      <c r="JE253" s="35"/>
      <c r="JF253" s="35"/>
      <c r="JG253" s="35"/>
      <c r="JH253" s="35"/>
      <c r="JI253" s="35"/>
      <c r="JJ253" s="35"/>
      <c r="JK253" s="35"/>
      <c r="JL253" s="35"/>
      <c r="JM253" s="35"/>
      <c r="JN253" s="35"/>
      <c r="JO253" s="35"/>
      <c r="JP253" s="35"/>
      <c r="JQ253" s="35"/>
      <c r="JR253" s="35"/>
      <c r="JS253" s="35"/>
      <c r="JT253" s="35"/>
      <c r="JU253" s="35"/>
      <c r="JV253" s="35"/>
      <c r="JW253" s="35"/>
      <c r="JX253" s="35"/>
      <c r="JY253" s="35"/>
      <c r="JZ253" s="35"/>
      <c r="KA253" s="35"/>
      <c r="KB253" s="35"/>
      <c r="KC253" s="35"/>
      <c r="KD253" s="35"/>
      <c r="KE253" s="35"/>
      <c r="KF253" s="35"/>
      <c r="KG253" s="35"/>
      <c r="KH253" s="35"/>
      <c r="KI253" s="35"/>
      <c r="KJ253" s="35"/>
      <c r="KK253" s="35"/>
      <c r="KL253" s="35"/>
      <c r="KM253" s="35"/>
      <c r="KN253" s="35"/>
      <c r="KO253" s="35"/>
      <c r="KP253" s="35"/>
      <c r="KQ253" s="35"/>
      <c r="KR253" s="35"/>
      <c r="KS253" s="35"/>
      <c r="KT253" s="35"/>
      <c r="KU253" s="35"/>
      <c r="KV253" s="35"/>
      <c r="KW253" s="35"/>
      <c r="KX253" s="35"/>
      <c r="KY253" s="35"/>
      <c r="KZ253" s="35"/>
      <c r="LA253" s="35"/>
      <c r="LB253" s="35"/>
      <c r="LC253" s="35"/>
      <c r="LD253" s="35"/>
      <c r="LE253" s="35"/>
      <c r="LF253" s="35"/>
      <c r="LG253" s="35"/>
      <c r="LH253" s="35"/>
      <c r="LI253" s="35"/>
      <c r="LJ253" s="35"/>
      <c r="LK253" s="35"/>
      <c r="LL253" s="35"/>
      <c r="LM253" s="35"/>
      <c r="LN253" s="35"/>
      <c r="LO253" s="35"/>
      <c r="LP253" s="35"/>
      <c r="LQ253" s="35"/>
      <c r="LR253" s="35"/>
      <c r="LS253" s="35"/>
      <c r="LT253" s="35"/>
      <c r="LU253" s="35"/>
      <c r="LV253" s="35"/>
      <c r="LW253" s="35"/>
      <c r="LX253" s="35"/>
      <c r="LY253" s="35"/>
      <c r="LZ253" s="35"/>
      <c r="MA253" s="35"/>
      <c r="MB253" s="35"/>
      <c r="MC253" s="35"/>
      <c r="MD253" s="35"/>
      <c r="ME253" s="35"/>
      <c r="MF253" s="35"/>
      <c r="MG253" s="35"/>
      <c r="MH253" s="35"/>
      <c r="MI253" s="35"/>
      <c r="MJ253" s="35"/>
      <c r="MK253" s="35"/>
      <c r="ML253" s="35"/>
      <c r="MM253" s="35"/>
      <c r="MN253" s="35"/>
      <c r="MO253" s="35"/>
      <c r="MP253" s="35"/>
      <c r="MQ253" s="35"/>
      <c r="MR253" s="35"/>
      <c r="MS253" s="35"/>
      <c r="MT253" s="35"/>
      <c r="MU253" s="35"/>
      <c r="MV253" s="35"/>
      <c r="MW253" s="35"/>
      <c r="MX253" s="35"/>
      <c r="MY253" s="35"/>
      <c r="MZ253" s="35"/>
      <c r="NA253" s="35"/>
      <c r="NB253" s="35"/>
      <c r="NC253" s="35"/>
      <c r="ND253" s="35"/>
      <c r="NE253" s="35"/>
      <c r="NF253" s="35"/>
      <c r="NG253" s="35"/>
      <c r="NH253" s="35"/>
      <c r="NI253" s="35"/>
      <c r="NJ253" s="35"/>
      <c r="NK253" s="35"/>
      <c r="NL253" s="35"/>
      <c r="NM253" s="35"/>
      <c r="NN253" s="35"/>
      <c r="NO253" s="35"/>
      <c r="NP253" s="35"/>
      <c r="NQ253" s="35"/>
      <c r="NR253" s="35"/>
      <c r="NS253" s="35"/>
      <c r="NT253" s="35"/>
      <c r="NU253" s="35"/>
      <c r="NV253" s="35"/>
      <c r="NW253" s="35"/>
      <c r="NX253" s="35"/>
      <c r="NY253" s="35"/>
      <c r="NZ253" s="35"/>
      <c r="OA253" s="35"/>
      <c r="OB253" s="35"/>
      <c r="OC253" s="35"/>
      <c r="OD253" s="35"/>
      <c r="OE253" s="35"/>
      <c r="OF253" s="35"/>
      <c r="OG253" s="35"/>
      <c r="OH253" s="35"/>
      <c r="OI253" s="35"/>
      <c r="OJ253" s="35"/>
      <c r="OK253" s="35"/>
      <c r="OL253" s="35"/>
      <c r="OM253" s="35"/>
      <c r="ON253" s="35"/>
      <c r="OO253" s="35"/>
      <c r="OP253" s="35"/>
      <c r="OQ253" s="35"/>
      <c r="OR253" s="35"/>
      <c r="OS253" s="35"/>
      <c r="OT253" s="35"/>
      <c r="OU253" s="35"/>
      <c r="OV253" s="35"/>
      <c r="OW253" s="35"/>
      <c r="OX253" s="35"/>
      <c r="OY253" s="35"/>
      <c r="OZ253" s="35"/>
      <c r="PA253" s="35"/>
      <c r="PB253" s="35"/>
      <c r="PC253" s="35"/>
      <c r="PD253" s="35"/>
      <c r="PE253" s="35"/>
      <c r="PF253" s="35"/>
      <c r="PG253" s="35"/>
      <c r="PH253" s="35"/>
      <c r="PI253" s="35"/>
      <c r="PJ253" s="35"/>
      <c r="PK253" s="35"/>
      <c r="PL253" s="35"/>
      <c r="PM253" s="35"/>
      <c r="PN253" s="35"/>
      <c r="PO253" s="35"/>
      <c r="PP253" s="35"/>
      <c r="PQ253" s="35"/>
      <c r="PR253" s="35"/>
      <c r="PS253" s="35"/>
      <c r="PT253" s="35"/>
      <c r="PU253" s="35"/>
      <c r="PV253" s="35"/>
      <c r="PW253" s="35"/>
      <c r="PX253" s="35"/>
      <c r="PY253" s="35"/>
      <c r="PZ253" s="35"/>
      <c r="QA253" s="35"/>
      <c r="QB253" s="35"/>
      <c r="QC253" s="35"/>
      <c r="QD253" s="35"/>
      <c r="QE253" s="35"/>
      <c r="QF253" s="35"/>
      <c r="QG253" s="35"/>
      <c r="QH253" s="35"/>
      <c r="QI253" s="35"/>
      <c r="QJ253" s="35"/>
      <c r="QK253" s="35"/>
      <c r="QL253" s="35"/>
      <c r="QM253" s="35"/>
      <c r="QN253" s="35"/>
      <c r="QO253" s="35"/>
      <c r="QP253" s="35"/>
      <c r="QQ253" s="35"/>
      <c r="QR253" s="35"/>
      <c r="QS253" s="35"/>
      <c r="QT253" s="35"/>
      <c r="QU253" s="35"/>
      <c r="QV253" s="35"/>
      <c r="QW253" s="35"/>
      <c r="QX253" s="35"/>
      <c r="QY253" s="35"/>
      <c r="QZ253" s="35"/>
      <c r="RA253" s="35"/>
      <c r="RB253" s="35"/>
      <c r="RC253" s="35"/>
      <c r="RD253" s="35"/>
      <c r="RE253" s="35"/>
      <c r="RF253" s="35"/>
      <c r="RG253" s="35"/>
      <c r="RH253" s="35"/>
      <c r="RI253" s="35"/>
      <c r="RJ253" s="35"/>
      <c r="RK253" s="35"/>
      <c r="RL253" s="35"/>
      <c r="RM253" s="35"/>
      <c r="RN253" s="35"/>
      <c r="RO253" s="35"/>
      <c r="RP253" s="35"/>
      <c r="RQ253" s="35"/>
      <c r="RR253" s="35"/>
      <c r="RS253" s="35"/>
      <c r="RT253" s="35"/>
      <c r="RU253" s="35"/>
      <c r="RV253" s="35"/>
      <c r="RW253" s="35"/>
      <c r="RX253" s="35"/>
      <c r="RY253" s="35"/>
      <c r="RZ253" s="35"/>
      <c r="SA253" s="35"/>
      <c r="SB253" s="35"/>
      <c r="SC253" s="35"/>
      <c r="SD253" s="35"/>
      <c r="SE253" s="35"/>
      <c r="SF253" s="35"/>
      <c r="SG253" s="35"/>
      <c r="SH253" s="35"/>
      <c r="SI253" s="35"/>
      <c r="SJ253" s="35"/>
      <c r="SK253" s="35"/>
      <c r="SL253" s="35"/>
      <c r="SM253" s="35"/>
      <c r="SN253" s="35"/>
      <c r="SO253" s="35"/>
      <c r="SP253" s="35"/>
      <c r="SQ253" s="35"/>
      <c r="SR253" s="35"/>
      <c r="SS253" s="35"/>
      <c r="ST253" s="35"/>
      <c r="SU253" s="35"/>
      <c r="SV253" s="35"/>
      <c r="SW253" s="35"/>
      <c r="SX253" s="35"/>
      <c r="SY253" s="35"/>
      <c r="SZ253" s="35"/>
      <c r="TA253" s="35"/>
      <c r="TB253" s="35"/>
      <c r="TC253" s="35"/>
      <c r="TD253" s="35"/>
      <c r="TE253" s="35"/>
      <c r="TF253" s="35"/>
      <c r="TG253" s="35"/>
      <c r="TH253" s="35"/>
      <c r="TI253" s="35"/>
      <c r="TJ253" s="35"/>
      <c r="TK253" s="35"/>
      <c r="TL253" s="35"/>
      <c r="TM253" s="35"/>
      <c r="TN253" s="35"/>
      <c r="TO253" s="35"/>
      <c r="TP253" s="35"/>
      <c r="TQ253" s="35"/>
      <c r="TR253" s="35"/>
    </row>
    <row r="254" spans="1:538" s="37" customFormat="1" ht="33.75" customHeight="1" x14ac:dyDescent="0.25">
      <c r="A254" s="67" t="s">
        <v>231</v>
      </c>
      <c r="B254" s="66"/>
      <c r="C254" s="66"/>
      <c r="D254" s="30" t="s">
        <v>43</v>
      </c>
      <c r="E254" s="61">
        <f>E255+E256++E257+E258+E259+E260</f>
        <v>20366500</v>
      </c>
      <c r="F254" s="61">
        <f t="shared" ref="F254:Q254" si="195">F255+F256++F257+F258+F259+F260</f>
        <v>13847700</v>
      </c>
      <c r="G254" s="61">
        <f t="shared" si="195"/>
        <v>314600</v>
      </c>
      <c r="H254" s="61">
        <f t="shared" ref="H254:J254" si="196">H255+H256++H257+H258+H259+H260</f>
        <v>19329842.910000004</v>
      </c>
      <c r="I254" s="61">
        <f t="shared" si="196"/>
        <v>13847638.359999999</v>
      </c>
      <c r="J254" s="61">
        <f t="shared" si="196"/>
        <v>249051.01</v>
      </c>
      <c r="K254" s="162">
        <f t="shared" si="152"/>
        <v>94.909989001546677</v>
      </c>
      <c r="L254" s="61">
        <f t="shared" si="195"/>
        <v>135000</v>
      </c>
      <c r="M254" s="61">
        <f>M255+M256++M257+M258+M259+M260</f>
        <v>135000</v>
      </c>
      <c r="N254" s="61">
        <f t="shared" si="195"/>
        <v>0</v>
      </c>
      <c r="O254" s="61">
        <f t="shared" si="195"/>
        <v>0</v>
      </c>
      <c r="P254" s="61">
        <f t="shared" si="195"/>
        <v>0</v>
      </c>
      <c r="Q254" s="61">
        <f t="shared" si="195"/>
        <v>135000</v>
      </c>
      <c r="R254" s="61">
        <f t="shared" ref="R254:W254" si="197">R255+R256++R257+R258+R259+R260</f>
        <v>80700</v>
      </c>
      <c r="S254" s="61">
        <f t="shared" si="197"/>
        <v>80700</v>
      </c>
      <c r="T254" s="61">
        <f t="shared" si="197"/>
        <v>0</v>
      </c>
      <c r="U254" s="61">
        <f t="shared" si="197"/>
        <v>0</v>
      </c>
      <c r="V254" s="61">
        <f t="shared" si="197"/>
        <v>0</v>
      </c>
      <c r="W254" s="61">
        <f t="shared" si="197"/>
        <v>80700</v>
      </c>
      <c r="X254" s="162">
        <f t="shared" si="150"/>
        <v>59.777777777777771</v>
      </c>
      <c r="Y254" s="61">
        <f t="shared" si="151"/>
        <v>19410542.910000004</v>
      </c>
      <c r="Z254" s="213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36"/>
      <c r="DQ254" s="36"/>
      <c r="DR254" s="36"/>
      <c r="DS254" s="36"/>
      <c r="DT254" s="36"/>
      <c r="DU254" s="36"/>
      <c r="DV254" s="36"/>
      <c r="DW254" s="36"/>
      <c r="DX254" s="36"/>
      <c r="DY254" s="36"/>
      <c r="DZ254" s="36"/>
      <c r="EA254" s="36"/>
      <c r="EB254" s="36"/>
      <c r="EC254" s="36"/>
      <c r="ED254" s="36"/>
      <c r="EE254" s="36"/>
      <c r="EF254" s="36"/>
      <c r="EG254" s="36"/>
      <c r="EH254" s="36"/>
      <c r="EI254" s="36"/>
      <c r="EJ254" s="36"/>
      <c r="EK254" s="36"/>
      <c r="EL254" s="36"/>
      <c r="EM254" s="36"/>
      <c r="EN254" s="36"/>
      <c r="EO254" s="36"/>
      <c r="EP254" s="36"/>
      <c r="EQ254" s="36"/>
      <c r="ER254" s="36"/>
      <c r="ES254" s="36"/>
      <c r="ET254" s="36"/>
      <c r="EU254" s="36"/>
      <c r="EV254" s="36"/>
      <c r="EW254" s="36"/>
      <c r="EX254" s="36"/>
      <c r="EY254" s="36"/>
      <c r="EZ254" s="36"/>
      <c r="FA254" s="36"/>
      <c r="FB254" s="36"/>
      <c r="FC254" s="36"/>
      <c r="FD254" s="36"/>
      <c r="FE254" s="36"/>
      <c r="FF254" s="36"/>
      <c r="FG254" s="36"/>
      <c r="FH254" s="36"/>
      <c r="FI254" s="36"/>
      <c r="FJ254" s="36"/>
      <c r="FK254" s="36"/>
      <c r="FL254" s="36"/>
      <c r="FM254" s="36"/>
      <c r="FN254" s="36"/>
      <c r="FO254" s="36"/>
      <c r="FP254" s="36"/>
      <c r="FQ254" s="36"/>
      <c r="FR254" s="36"/>
      <c r="FS254" s="36"/>
      <c r="FT254" s="36"/>
      <c r="FU254" s="36"/>
      <c r="FV254" s="36"/>
      <c r="FW254" s="36"/>
      <c r="FX254" s="36"/>
      <c r="FY254" s="36"/>
      <c r="FZ254" s="36"/>
      <c r="GA254" s="36"/>
      <c r="GB254" s="36"/>
      <c r="GC254" s="36"/>
      <c r="GD254" s="36"/>
      <c r="GE254" s="36"/>
      <c r="GF254" s="36"/>
      <c r="GG254" s="36"/>
      <c r="GH254" s="36"/>
      <c r="GI254" s="36"/>
      <c r="GJ254" s="36"/>
      <c r="GK254" s="36"/>
      <c r="GL254" s="36"/>
      <c r="GM254" s="36"/>
      <c r="GN254" s="36"/>
      <c r="GO254" s="36"/>
      <c r="GP254" s="36"/>
      <c r="GQ254" s="36"/>
      <c r="GR254" s="36"/>
      <c r="GS254" s="36"/>
      <c r="GT254" s="36"/>
      <c r="GU254" s="36"/>
      <c r="GV254" s="36"/>
      <c r="GW254" s="36"/>
      <c r="GX254" s="36"/>
      <c r="GY254" s="36"/>
      <c r="GZ254" s="36"/>
      <c r="HA254" s="36"/>
      <c r="HB254" s="36"/>
      <c r="HC254" s="36"/>
      <c r="HD254" s="36"/>
      <c r="HE254" s="36"/>
      <c r="HF254" s="36"/>
      <c r="HG254" s="36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  <c r="HR254" s="36"/>
      <c r="HS254" s="36"/>
      <c r="HT254" s="36"/>
      <c r="HU254" s="36"/>
      <c r="HV254" s="36"/>
      <c r="HW254" s="36"/>
      <c r="HX254" s="36"/>
      <c r="HY254" s="36"/>
      <c r="HZ254" s="36"/>
      <c r="IA254" s="36"/>
      <c r="IB254" s="36"/>
      <c r="IC254" s="36"/>
      <c r="ID254" s="36"/>
      <c r="IE254" s="36"/>
      <c r="IF254" s="36"/>
      <c r="IG254" s="36"/>
      <c r="IH254" s="36"/>
      <c r="II254" s="36"/>
      <c r="IJ254" s="36"/>
      <c r="IK254" s="36"/>
      <c r="IL254" s="36"/>
      <c r="IM254" s="36"/>
      <c r="IN254" s="36"/>
      <c r="IO254" s="36"/>
      <c r="IP254" s="36"/>
      <c r="IQ254" s="36"/>
      <c r="IR254" s="36"/>
      <c r="IS254" s="36"/>
      <c r="IT254" s="36"/>
      <c r="IU254" s="36"/>
      <c r="IV254" s="36"/>
      <c r="IW254" s="36"/>
      <c r="IX254" s="36"/>
      <c r="IY254" s="36"/>
      <c r="IZ254" s="36"/>
      <c r="JA254" s="36"/>
      <c r="JB254" s="36"/>
      <c r="JC254" s="36"/>
      <c r="JD254" s="36"/>
      <c r="JE254" s="36"/>
      <c r="JF254" s="36"/>
      <c r="JG254" s="36"/>
      <c r="JH254" s="36"/>
      <c r="JI254" s="36"/>
      <c r="JJ254" s="36"/>
      <c r="JK254" s="36"/>
      <c r="JL254" s="36"/>
      <c r="JM254" s="36"/>
      <c r="JN254" s="36"/>
      <c r="JO254" s="36"/>
      <c r="JP254" s="36"/>
      <c r="JQ254" s="36"/>
      <c r="JR254" s="36"/>
      <c r="JS254" s="36"/>
      <c r="JT254" s="36"/>
      <c r="JU254" s="36"/>
      <c r="JV254" s="36"/>
      <c r="JW254" s="36"/>
      <c r="JX254" s="36"/>
      <c r="JY254" s="36"/>
      <c r="JZ254" s="36"/>
      <c r="KA254" s="36"/>
      <c r="KB254" s="36"/>
      <c r="KC254" s="36"/>
      <c r="KD254" s="36"/>
      <c r="KE254" s="36"/>
      <c r="KF254" s="36"/>
      <c r="KG254" s="36"/>
      <c r="KH254" s="36"/>
      <c r="KI254" s="36"/>
      <c r="KJ254" s="36"/>
      <c r="KK254" s="36"/>
      <c r="KL254" s="36"/>
      <c r="KM254" s="36"/>
      <c r="KN254" s="36"/>
      <c r="KO254" s="36"/>
      <c r="KP254" s="36"/>
      <c r="KQ254" s="36"/>
      <c r="KR254" s="36"/>
      <c r="KS254" s="36"/>
      <c r="KT254" s="36"/>
      <c r="KU254" s="36"/>
      <c r="KV254" s="36"/>
      <c r="KW254" s="36"/>
      <c r="KX254" s="36"/>
      <c r="KY254" s="36"/>
      <c r="KZ254" s="36"/>
      <c r="LA254" s="36"/>
      <c r="LB254" s="36"/>
      <c r="LC254" s="36"/>
      <c r="LD254" s="36"/>
      <c r="LE254" s="36"/>
      <c r="LF254" s="36"/>
      <c r="LG254" s="36"/>
      <c r="LH254" s="36"/>
      <c r="LI254" s="36"/>
      <c r="LJ254" s="36"/>
      <c r="LK254" s="36"/>
      <c r="LL254" s="36"/>
      <c r="LM254" s="36"/>
      <c r="LN254" s="36"/>
      <c r="LO254" s="36"/>
      <c r="LP254" s="36"/>
      <c r="LQ254" s="36"/>
      <c r="LR254" s="36"/>
      <c r="LS254" s="36"/>
      <c r="LT254" s="36"/>
      <c r="LU254" s="36"/>
      <c r="LV254" s="36"/>
      <c r="LW254" s="36"/>
      <c r="LX254" s="36"/>
      <c r="LY254" s="36"/>
      <c r="LZ254" s="36"/>
      <c r="MA254" s="36"/>
      <c r="MB254" s="36"/>
      <c r="MC254" s="36"/>
      <c r="MD254" s="36"/>
      <c r="ME254" s="36"/>
      <c r="MF254" s="36"/>
      <c r="MG254" s="36"/>
      <c r="MH254" s="36"/>
      <c r="MI254" s="36"/>
      <c r="MJ254" s="36"/>
      <c r="MK254" s="36"/>
      <c r="ML254" s="36"/>
      <c r="MM254" s="36"/>
      <c r="MN254" s="36"/>
      <c r="MO254" s="36"/>
      <c r="MP254" s="36"/>
      <c r="MQ254" s="36"/>
      <c r="MR254" s="36"/>
      <c r="MS254" s="36"/>
      <c r="MT254" s="36"/>
      <c r="MU254" s="36"/>
      <c r="MV254" s="36"/>
      <c r="MW254" s="36"/>
      <c r="MX254" s="36"/>
      <c r="MY254" s="36"/>
      <c r="MZ254" s="36"/>
      <c r="NA254" s="36"/>
      <c r="NB254" s="36"/>
      <c r="NC254" s="36"/>
      <c r="ND254" s="36"/>
      <c r="NE254" s="36"/>
      <c r="NF254" s="36"/>
      <c r="NG254" s="36"/>
      <c r="NH254" s="36"/>
      <c r="NI254" s="36"/>
      <c r="NJ254" s="36"/>
      <c r="NK254" s="36"/>
      <c r="NL254" s="36"/>
      <c r="NM254" s="36"/>
      <c r="NN254" s="36"/>
      <c r="NO254" s="36"/>
      <c r="NP254" s="36"/>
      <c r="NQ254" s="36"/>
      <c r="NR254" s="36"/>
      <c r="NS254" s="36"/>
      <c r="NT254" s="36"/>
      <c r="NU254" s="36"/>
      <c r="NV254" s="36"/>
      <c r="NW254" s="36"/>
      <c r="NX254" s="36"/>
      <c r="NY254" s="36"/>
      <c r="NZ254" s="36"/>
      <c r="OA254" s="36"/>
      <c r="OB254" s="36"/>
      <c r="OC254" s="36"/>
      <c r="OD254" s="36"/>
      <c r="OE254" s="36"/>
      <c r="OF254" s="36"/>
      <c r="OG254" s="36"/>
      <c r="OH254" s="36"/>
      <c r="OI254" s="36"/>
      <c r="OJ254" s="36"/>
      <c r="OK254" s="36"/>
      <c r="OL254" s="36"/>
      <c r="OM254" s="36"/>
      <c r="ON254" s="36"/>
      <c r="OO254" s="36"/>
      <c r="OP254" s="36"/>
      <c r="OQ254" s="36"/>
      <c r="OR254" s="36"/>
      <c r="OS254" s="36"/>
      <c r="OT254" s="36"/>
      <c r="OU254" s="36"/>
      <c r="OV254" s="36"/>
      <c r="OW254" s="36"/>
      <c r="OX254" s="36"/>
      <c r="OY254" s="36"/>
      <c r="OZ254" s="36"/>
      <c r="PA254" s="36"/>
      <c r="PB254" s="36"/>
      <c r="PC254" s="36"/>
      <c r="PD254" s="36"/>
      <c r="PE254" s="36"/>
      <c r="PF254" s="36"/>
      <c r="PG254" s="36"/>
      <c r="PH254" s="36"/>
      <c r="PI254" s="36"/>
      <c r="PJ254" s="36"/>
      <c r="PK254" s="36"/>
      <c r="PL254" s="36"/>
      <c r="PM254" s="36"/>
      <c r="PN254" s="36"/>
      <c r="PO254" s="36"/>
      <c r="PP254" s="36"/>
      <c r="PQ254" s="36"/>
      <c r="PR254" s="36"/>
      <c r="PS254" s="36"/>
      <c r="PT254" s="36"/>
      <c r="PU254" s="36"/>
      <c r="PV254" s="36"/>
      <c r="PW254" s="36"/>
      <c r="PX254" s="36"/>
      <c r="PY254" s="36"/>
      <c r="PZ254" s="36"/>
      <c r="QA254" s="36"/>
      <c r="QB254" s="36"/>
      <c r="QC254" s="36"/>
      <c r="QD254" s="36"/>
      <c r="QE254" s="36"/>
      <c r="QF254" s="36"/>
      <c r="QG254" s="36"/>
      <c r="QH254" s="36"/>
      <c r="QI254" s="36"/>
      <c r="QJ254" s="36"/>
      <c r="QK254" s="36"/>
      <c r="QL254" s="36"/>
      <c r="QM254" s="36"/>
      <c r="QN254" s="36"/>
      <c r="QO254" s="36"/>
      <c r="QP254" s="36"/>
      <c r="QQ254" s="36"/>
      <c r="QR254" s="36"/>
      <c r="QS254" s="36"/>
      <c r="QT254" s="36"/>
      <c r="QU254" s="36"/>
      <c r="QV254" s="36"/>
      <c r="QW254" s="36"/>
      <c r="QX254" s="36"/>
      <c r="QY254" s="36"/>
      <c r="QZ254" s="36"/>
      <c r="RA254" s="36"/>
      <c r="RB254" s="36"/>
      <c r="RC254" s="36"/>
      <c r="RD254" s="36"/>
      <c r="RE254" s="36"/>
      <c r="RF254" s="36"/>
      <c r="RG254" s="36"/>
      <c r="RH254" s="36"/>
      <c r="RI254" s="36"/>
      <c r="RJ254" s="36"/>
      <c r="RK254" s="36"/>
      <c r="RL254" s="36"/>
      <c r="RM254" s="36"/>
      <c r="RN254" s="36"/>
      <c r="RO254" s="36"/>
      <c r="RP254" s="36"/>
      <c r="RQ254" s="36"/>
      <c r="RR254" s="36"/>
      <c r="RS254" s="36"/>
      <c r="RT254" s="36"/>
      <c r="RU254" s="36"/>
      <c r="RV254" s="36"/>
      <c r="RW254" s="36"/>
      <c r="RX254" s="36"/>
      <c r="RY254" s="36"/>
      <c r="RZ254" s="36"/>
      <c r="SA254" s="36"/>
      <c r="SB254" s="36"/>
      <c r="SC254" s="36"/>
      <c r="SD254" s="36"/>
      <c r="SE254" s="36"/>
      <c r="SF254" s="36"/>
      <c r="SG254" s="36"/>
      <c r="SH254" s="36"/>
      <c r="SI254" s="36"/>
      <c r="SJ254" s="36"/>
      <c r="SK254" s="36"/>
      <c r="SL254" s="36"/>
      <c r="SM254" s="36"/>
      <c r="SN254" s="36"/>
      <c r="SO254" s="36"/>
      <c r="SP254" s="36"/>
      <c r="SQ254" s="36"/>
      <c r="SR254" s="36"/>
      <c r="SS254" s="36"/>
      <c r="ST254" s="36"/>
      <c r="SU254" s="36"/>
      <c r="SV254" s="36"/>
      <c r="SW254" s="36"/>
      <c r="SX254" s="36"/>
      <c r="SY254" s="36"/>
      <c r="SZ254" s="36"/>
      <c r="TA254" s="36"/>
      <c r="TB254" s="36"/>
      <c r="TC254" s="36"/>
      <c r="TD254" s="36"/>
      <c r="TE254" s="36"/>
      <c r="TF254" s="36"/>
      <c r="TG254" s="36"/>
      <c r="TH254" s="36"/>
      <c r="TI254" s="36"/>
      <c r="TJ254" s="36"/>
      <c r="TK254" s="36"/>
      <c r="TL254" s="36"/>
      <c r="TM254" s="36"/>
      <c r="TN254" s="36"/>
      <c r="TO254" s="36"/>
      <c r="TP254" s="36"/>
      <c r="TQ254" s="36"/>
      <c r="TR254" s="36"/>
    </row>
    <row r="255" spans="1:538" s="20" customFormat="1" ht="51.75" customHeight="1" x14ac:dyDescent="0.25">
      <c r="A255" s="40" t="s">
        <v>232</v>
      </c>
      <c r="B255" s="41" t="str">
        <f>'дод 3'!A20</f>
        <v>0160</v>
      </c>
      <c r="C255" s="41" t="str">
        <f>'дод 3'!B20</f>
        <v>0111</v>
      </c>
      <c r="D255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255" s="62">
        <v>17991500</v>
      </c>
      <c r="F255" s="62">
        <v>13847700</v>
      </c>
      <c r="G255" s="62">
        <v>314600</v>
      </c>
      <c r="H255" s="62">
        <v>17778160.280000001</v>
      </c>
      <c r="I255" s="62">
        <v>13847638.359999999</v>
      </c>
      <c r="J255" s="62">
        <v>249051.01</v>
      </c>
      <c r="K255" s="163">
        <f t="shared" si="152"/>
        <v>98.814219381374542</v>
      </c>
      <c r="L255" s="62">
        <f t="shared" ref="L255:L260" si="198">N255+Q255</f>
        <v>25000</v>
      </c>
      <c r="M255" s="62">
        <v>25000</v>
      </c>
      <c r="N255" s="62"/>
      <c r="O255" s="62"/>
      <c r="P255" s="62"/>
      <c r="Q255" s="62">
        <v>25000</v>
      </c>
      <c r="R255" s="62">
        <f t="shared" si="153"/>
        <v>25000</v>
      </c>
      <c r="S255" s="62">
        <v>25000</v>
      </c>
      <c r="T255" s="62"/>
      <c r="U255" s="62"/>
      <c r="V255" s="62"/>
      <c r="W255" s="62">
        <v>25000</v>
      </c>
      <c r="X255" s="163">
        <f t="shared" si="150"/>
        <v>100</v>
      </c>
      <c r="Y255" s="59">
        <f t="shared" si="151"/>
        <v>17803160.280000001</v>
      </c>
      <c r="Z255" s="21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  <c r="IW255" s="23"/>
      <c r="IX255" s="23"/>
      <c r="IY255" s="23"/>
      <c r="IZ255" s="23"/>
      <c r="JA255" s="23"/>
      <c r="JB255" s="23"/>
      <c r="JC255" s="23"/>
      <c r="JD255" s="23"/>
      <c r="JE255" s="23"/>
      <c r="JF255" s="23"/>
      <c r="JG255" s="23"/>
      <c r="JH255" s="23"/>
      <c r="JI255" s="23"/>
      <c r="JJ255" s="23"/>
      <c r="JK255" s="23"/>
      <c r="JL255" s="23"/>
      <c r="JM255" s="23"/>
      <c r="JN255" s="23"/>
      <c r="JO255" s="23"/>
      <c r="JP255" s="23"/>
      <c r="JQ255" s="23"/>
      <c r="JR255" s="23"/>
      <c r="JS255" s="23"/>
      <c r="JT255" s="23"/>
      <c r="JU255" s="23"/>
      <c r="JV255" s="23"/>
      <c r="JW255" s="23"/>
      <c r="JX255" s="23"/>
      <c r="JY255" s="23"/>
      <c r="JZ255" s="23"/>
      <c r="KA255" s="23"/>
      <c r="KB255" s="23"/>
      <c r="KC255" s="23"/>
      <c r="KD255" s="23"/>
      <c r="KE255" s="23"/>
      <c r="KF255" s="23"/>
      <c r="KG255" s="23"/>
      <c r="KH255" s="23"/>
      <c r="KI255" s="23"/>
      <c r="KJ255" s="23"/>
      <c r="KK255" s="23"/>
      <c r="KL255" s="23"/>
      <c r="KM255" s="23"/>
      <c r="KN255" s="23"/>
      <c r="KO255" s="23"/>
      <c r="KP255" s="23"/>
      <c r="KQ255" s="23"/>
      <c r="KR255" s="23"/>
      <c r="KS255" s="23"/>
      <c r="KT255" s="23"/>
      <c r="KU255" s="23"/>
      <c r="KV255" s="23"/>
      <c r="KW255" s="23"/>
      <c r="KX255" s="23"/>
      <c r="KY255" s="23"/>
      <c r="KZ255" s="23"/>
      <c r="LA255" s="23"/>
      <c r="LB255" s="23"/>
      <c r="LC255" s="23"/>
      <c r="LD255" s="23"/>
      <c r="LE255" s="23"/>
      <c r="LF255" s="23"/>
      <c r="LG255" s="23"/>
      <c r="LH255" s="23"/>
      <c r="LI255" s="23"/>
      <c r="LJ255" s="23"/>
      <c r="LK255" s="23"/>
      <c r="LL255" s="23"/>
      <c r="LM255" s="23"/>
      <c r="LN255" s="23"/>
      <c r="LO255" s="23"/>
      <c r="LP255" s="23"/>
      <c r="LQ255" s="23"/>
      <c r="LR255" s="23"/>
      <c r="LS255" s="23"/>
      <c r="LT255" s="23"/>
      <c r="LU255" s="23"/>
      <c r="LV255" s="23"/>
      <c r="LW255" s="23"/>
      <c r="LX255" s="23"/>
      <c r="LY255" s="23"/>
      <c r="LZ255" s="23"/>
      <c r="MA255" s="23"/>
      <c r="MB255" s="23"/>
      <c r="MC255" s="23"/>
      <c r="MD255" s="23"/>
      <c r="ME255" s="23"/>
      <c r="MF255" s="23"/>
      <c r="MG255" s="23"/>
      <c r="MH255" s="23"/>
      <c r="MI255" s="23"/>
      <c r="MJ255" s="23"/>
      <c r="MK255" s="23"/>
      <c r="ML255" s="23"/>
      <c r="MM255" s="23"/>
      <c r="MN255" s="23"/>
      <c r="MO255" s="23"/>
      <c r="MP255" s="23"/>
      <c r="MQ255" s="23"/>
      <c r="MR255" s="23"/>
      <c r="MS255" s="23"/>
      <c r="MT255" s="23"/>
      <c r="MU255" s="23"/>
      <c r="MV255" s="23"/>
      <c r="MW255" s="23"/>
      <c r="MX255" s="23"/>
      <c r="MY255" s="23"/>
      <c r="MZ255" s="23"/>
      <c r="NA255" s="23"/>
      <c r="NB255" s="23"/>
      <c r="NC255" s="23"/>
      <c r="ND255" s="23"/>
      <c r="NE255" s="23"/>
      <c r="NF255" s="23"/>
      <c r="NG255" s="23"/>
      <c r="NH255" s="23"/>
      <c r="NI255" s="23"/>
      <c r="NJ255" s="23"/>
      <c r="NK255" s="23"/>
      <c r="NL255" s="23"/>
      <c r="NM255" s="23"/>
      <c r="NN255" s="23"/>
      <c r="NO255" s="23"/>
      <c r="NP255" s="23"/>
      <c r="NQ255" s="23"/>
      <c r="NR255" s="23"/>
      <c r="NS255" s="23"/>
      <c r="NT255" s="23"/>
      <c r="NU255" s="23"/>
      <c r="NV255" s="23"/>
      <c r="NW255" s="23"/>
      <c r="NX255" s="23"/>
      <c r="NY255" s="23"/>
      <c r="NZ255" s="23"/>
      <c r="OA255" s="23"/>
      <c r="OB255" s="23"/>
      <c r="OC255" s="23"/>
      <c r="OD255" s="23"/>
      <c r="OE255" s="23"/>
      <c r="OF255" s="23"/>
      <c r="OG255" s="23"/>
      <c r="OH255" s="23"/>
      <c r="OI255" s="23"/>
      <c r="OJ255" s="23"/>
      <c r="OK255" s="23"/>
      <c r="OL255" s="23"/>
      <c r="OM255" s="23"/>
      <c r="ON255" s="23"/>
      <c r="OO255" s="23"/>
      <c r="OP255" s="23"/>
      <c r="OQ255" s="23"/>
      <c r="OR255" s="23"/>
      <c r="OS255" s="23"/>
      <c r="OT255" s="23"/>
      <c r="OU255" s="23"/>
      <c r="OV255" s="23"/>
      <c r="OW255" s="23"/>
      <c r="OX255" s="23"/>
      <c r="OY255" s="23"/>
      <c r="OZ255" s="23"/>
      <c r="PA255" s="23"/>
      <c r="PB255" s="23"/>
      <c r="PC255" s="23"/>
      <c r="PD255" s="23"/>
      <c r="PE255" s="23"/>
      <c r="PF255" s="23"/>
      <c r="PG255" s="23"/>
      <c r="PH255" s="23"/>
      <c r="PI255" s="23"/>
      <c r="PJ255" s="23"/>
      <c r="PK255" s="23"/>
      <c r="PL255" s="23"/>
      <c r="PM255" s="23"/>
      <c r="PN255" s="23"/>
      <c r="PO255" s="23"/>
      <c r="PP255" s="23"/>
      <c r="PQ255" s="23"/>
      <c r="PR255" s="23"/>
      <c r="PS255" s="23"/>
      <c r="PT255" s="23"/>
      <c r="PU255" s="23"/>
      <c r="PV255" s="23"/>
      <c r="PW255" s="23"/>
      <c r="PX255" s="23"/>
      <c r="PY255" s="23"/>
      <c r="PZ255" s="23"/>
      <c r="QA255" s="23"/>
      <c r="QB255" s="23"/>
      <c r="QC255" s="23"/>
      <c r="QD255" s="23"/>
      <c r="QE255" s="23"/>
      <c r="QF255" s="23"/>
      <c r="QG255" s="23"/>
      <c r="QH255" s="23"/>
      <c r="QI255" s="23"/>
      <c r="QJ255" s="23"/>
      <c r="QK255" s="23"/>
      <c r="QL255" s="23"/>
      <c r="QM255" s="23"/>
      <c r="QN255" s="23"/>
      <c r="QO255" s="23"/>
      <c r="QP255" s="23"/>
      <c r="QQ255" s="23"/>
      <c r="QR255" s="23"/>
      <c r="QS255" s="23"/>
      <c r="QT255" s="23"/>
      <c r="QU255" s="23"/>
      <c r="QV255" s="23"/>
      <c r="QW255" s="23"/>
      <c r="QX255" s="23"/>
      <c r="QY255" s="23"/>
      <c r="QZ255" s="23"/>
      <c r="RA255" s="23"/>
      <c r="RB255" s="23"/>
      <c r="RC255" s="23"/>
      <c r="RD255" s="23"/>
      <c r="RE255" s="23"/>
      <c r="RF255" s="23"/>
      <c r="RG255" s="23"/>
      <c r="RH255" s="23"/>
      <c r="RI255" s="23"/>
      <c r="RJ255" s="23"/>
      <c r="RK255" s="23"/>
      <c r="RL255" s="23"/>
      <c r="RM255" s="23"/>
      <c r="RN255" s="23"/>
      <c r="RO255" s="23"/>
      <c r="RP255" s="23"/>
      <c r="RQ255" s="23"/>
      <c r="RR255" s="23"/>
      <c r="RS255" s="23"/>
      <c r="RT255" s="23"/>
      <c r="RU255" s="23"/>
      <c r="RV255" s="23"/>
      <c r="RW255" s="23"/>
      <c r="RX255" s="23"/>
      <c r="RY255" s="23"/>
      <c r="RZ255" s="23"/>
      <c r="SA255" s="23"/>
      <c r="SB255" s="23"/>
      <c r="SC255" s="23"/>
      <c r="SD255" s="23"/>
      <c r="SE255" s="23"/>
      <c r="SF255" s="23"/>
      <c r="SG255" s="23"/>
      <c r="SH255" s="23"/>
      <c r="SI255" s="23"/>
      <c r="SJ255" s="23"/>
      <c r="SK255" s="23"/>
      <c r="SL255" s="23"/>
      <c r="SM255" s="23"/>
      <c r="SN255" s="23"/>
      <c r="SO255" s="23"/>
      <c r="SP255" s="23"/>
      <c r="SQ255" s="23"/>
      <c r="SR255" s="23"/>
      <c r="SS255" s="23"/>
      <c r="ST255" s="23"/>
      <c r="SU255" s="23"/>
      <c r="SV255" s="23"/>
      <c r="SW255" s="23"/>
      <c r="SX255" s="23"/>
      <c r="SY255" s="23"/>
      <c r="SZ255" s="23"/>
      <c r="TA255" s="23"/>
      <c r="TB255" s="23"/>
      <c r="TC255" s="23"/>
      <c r="TD255" s="23"/>
      <c r="TE255" s="23"/>
      <c r="TF255" s="23"/>
      <c r="TG255" s="23"/>
      <c r="TH255" s="23"/>
      <c r="TI255" s="23"/>
      <c r="TJ255" s="23"/>
      <c r="TK255" s="23"/>
      <c r="TL255" s="23"/>
      <c r="TM255" s="23"/>
      <c r="TN255" s="23"/>
      <c r="TO255" s="23"/>
      <c r="TP255" s="23"/>
      <c r="TQ255" s="23"/>
      <c r="TR255" s="23"/>
    </row>
    <row r="256" spans="1:538" s="25" customFormat="1" ht="19.5" customHeight="1" x14ac:dyDescent="0.25">
      <c r="A256" s="40" t="s">
        <v>233</v>
      </c>
      <c r="B256" s="41" t="str">
        <f>'дод 3'!A145</f>
        <v>7130</v>
      </c>
      <c r="C256" s="41" t="str">
        <f>'дод 3'!B145</f>
        <v>0421</v>
      </c>
      <c r="D256" s="21" t="str">
        <f>'дод 3'!C145</f>
        <v>Здійснення заходів із землеустрою</v>
      </c>
      <c r="E256" s="62">
        <v>665000</v>
      </c>
      <c r="F256" s="62"/>
      <c r="G256" s="62"/>
      <c r="H256" s="62">
        <v>642820.87</v>
      </c>
      <c r="I256" s="62"/>
      <c r="J256" s="62"/>
      <c r="K256" s="163">
        <f t="shared" si="152"/>
        <v>96.664792481203008</v>
      </c>
      <c r="L256" s="62">
        <f t="shared" si="198"/>
        <v>0</v>
      </c>
      <c r="M256" s="62"/>
      <c r="N256" s="62"/>
      <c r="O256" s="62"/>
      <c r="P256" s="62"/>
      <c r="Q256" s="62"/>
      <c r="R256" s="62">
        <f t="shared" si="153"/>
        <v>0</v>
      </c>
      <c r="S256" s="62"/>
      <c r="T256" s="62"/>
      <c r="U256" s="62"/>
      <c r="V256" s="62"/>
      <c r="W256" s="62"/>
      <c r="X256" s="163"/>
      <c r="Y256" s="59">
        <f t="shared" si="151"/>
        <v>642820.87</v>
      </c>
      <c r="Z256" s="213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  <c r="HW256" s="34"/>
      <c r="HX256" s="34"/>
      <c r="HY256" s="34"/>
      <c r="HZ256" s="34"/>
      <c r="IA256" s="34"/>
      <c r="IB256" s="34"/>
      <c r="IC256" s="34"/>
      <c r="ID256" s="34"/>
      <c r="IE256" s="34"/>
      <c r="IF256" s="34"/>
      <c r="IG256" s="34"/>
      <c r="IH256" s="34"/>
      <c r="II256" s="34"/>
      <c r="IJ256" s="34"/>
      <c r="IK256" s="34"/>
      <c r="IL256" s="34"/>
      <c r="IM256" s="34"/>
      <c r="IN256" s="34"/>
      <c r="IO256" s="34"/>
      <c r="IP256" s="34"/>
      <c r="IQ256" s="34"/>
      <c r="IR256" s="34"/>
      <c r="IS256" s="34"/>
      <c r="IT256" s="34"/>
      <c r="IU256" s="34"/>
      <c r="IV256" s="34"/>
      <c r="IW256" s="34"/>
      <c r="IX256" s="34"/>
      <c r="IY256" s="34"/>
      <c r="IZ256" s="34"/>
      <c r="JA256" s="34"/>
      <c r="JB256" s="34"/>
      <c r="JC256" s="34"/>
      <c r="JD256" s="34"/>
      <c r="JE256" s="34"/>
      <c r="JF256" s="34"/>
      <c r="JG256" s="34"/>
      <c r="JH256" s="34"/>
      <c r="JI256" s="34"/>
      <c r="JJ256" s="34"/>
      <c r="JK256" s="34"/>
      <c r="JL256" s="34"/>
      <c r="JM256" s="34"/>
      <c r="JN256" s="34"/>
      <c r="JO256" s="34"/>
      <c r="JP256" s="34"/>
      <c r="JQ256" s="34"/>
      <c r="JR256" s="34"/>
      <c r="JS256" s="34"/>
      <c r="JT256" s="34"/>
      <c r="JU256" s="34"/>
      <c r="JV256" s="34"/>
      <c r="JW256" s="34"/>
      <c r="JX256" s="34"/>
      <c r="JY256" s="34"/>
      <c r="JZ256" s="34"/>
      <c r="KA256" s="34"/>
      <c r="KB256" s="34"/>
      <c r="KC256" s="34"/>
      <c r="KD256" s="34"/>
      <c r="KE256" s="34"/>
      <c r="KF256" s="34"/>
      <c r="KG256" s="34"/>
      <c r="KH256" s="34"/>
      <c r="KI256" s="34"/>
      <c r="KJ256" s="34"/>
      <c r="KK256" s="34"/>
      <c r="KL256" s="34"/>
      <c r="KM256" s="34"/>
      <c r="KN256" s="34"/>
      <c r="KO256" s="34"/>
      <c r="KP256" s="34"/>
      <c r="KQ256" s="34"/>
      <c r="KR256" s="34"/>
      <c r="KS256" s="34"/>
      <c r="KT256" s="34"/>
      <c r="KU256" s="34"/>
      <c r="KV256" s="34"/>
      <c r="KW256" s="34"/>
      <c r="KX256" s="34"/>
      <c r="KY256" s="34"/>
      <c r="KZ256" s="34"/>
      <c r="LA256" s="34"/>
      <c r="LB256" s="34"/>
      <c r="LC256" s="34"/>
      <c r="LD256" s="34"/>
      <c r="LE256" s="34"/>
      <c r="LF256" s="34"/>
      <c r="LG256" s="34"/>
      <c r="LH256" s="34"/>
      <c r="LI256" s="34"/>
      <c r="LJ256" s="34"/>
      <c r="LK256" s="34"/>
      <c r="LL256" s="34"/>
      <c r="LM256" s="34"/>
      <c r="LN256" s="34"/>
      <c r="LO256" s="34"/>
      <c r="LP256" s="34"/>
      <c r="LQ256" s="34"/>
      <c r="LR256" s="34"/>
      <c r="LS256" s="34"/>
      <c r="LT256" s="34"/>
      <c r="LU256" s="34"/>
      <c r="LV256" s="34"/>
      <c r="LW256" s="34"/>
      <c r="LX256" s="34"/>
      <c r="LY256" s="34"/>
      <c r="LZ256" s="34"/>
      <c r="MA256" s="34"/>
      <c r="MB256" s="34"/>
      <c r="MC256" s="34"/>
      <c r="MD256" s="34"/>
      <c r="ME256" s="34"/>
      <c r="MF256" s="34"/>
      <c r="MG256" s="34"/>
      <c r="MH256" s="34"/>
      <c r="MI256" s="34"/>
      <c r="MJ256" s="34"/>
      <c r="MK256" s="34"/>
      <c r="ML256" s="34"/>
      <c r="MM256" s="34"/>
      <c r="MN256" s="34"/>
      <c r="MO256" s="34"/>
      <c r="MP256" s="34"/>
      <c r="MQ256" s="34"/>
      <c r="MR256" s="34"/>
      <c r="MS256" s="34"/>
      <c r="MT256" s="34"/>
      <c r="MU256" s="34"/>
      <c r="MV256" s="34"/>
      <c r="MW256" s="34"/>
      <c r="MX256" s="34"/>
      <c r="MY256" s="34"/>
      <c r="MZ256" s="34"/>
      <c r="NA256" s="34"/>
      <c r="NB256" s="34"/>
      <c r="NC256" s="34"/>
      <c r="ND256" s="34"/>
      <c r="NE256" s="34"/>
      <c r="NF256" s="34"/>
      <c r="NG256" s="34"/>
      <c r="NH256" s="34"/>
      <c r="NI256" s="34"/>
      <c r="NJ256" s="34"/>
      <c r="NK256" s="34"/>
      <c r="NL256" s="34"/>
      <c r="NM256" s="34"/>
      <c r="NN256" s="34"/>
      <c r="NO256" s="34"/>
      <c r="NP256" s="34"/>
      <c r="NQ256" s="34"/>
      <c r="NR256" s="34"/>
      <c r="NS256" s="34"/>
      <c r="NT256" s="34"/>
      <c r="NU256" s="34"/>
      <c r="NV256" s="34"/>
      <c r="NW256" s="34"/>
      <c r="NX256" s="34"/>
      <c r="NY256" s="34"/>
      <c r="NZ256" s="34"/>
      <c r="OA256" s="34"/>
      <c r="OB256" s="34"/>
      <c r="OC256" s="34"/>
      <c r="OD256" s="34"/>
      <c r="OE256" s="34"/>
      <c r="OF256" s="34"/>
      <c r="OG256" s="34"/>
      <c r="OH256" s="34"/>
      <c r="OI256" s="34"/>
      <c r="OJ256" s="34"/>
      <c r="OK256" s="34"/>
      <c r="OL256" s="34"/>
      <c r="OM256" s="34"/>
      <c r="ON256" s="34"/>
      <c r="OO256" s="34"/>
      <c r="OP256" s="34"/>
      <c r="OQ256" s="34"/>
      <c r="OR256" s="34"/>
      <c r="OS256" s="34"/>
      <c r="OT256" s="34"/>
      <c r="OU256" s="34"/>
      <c r="OV256" s="34"/>
      <c r="OW256" s="34"/>
      <c r="OX256" s="34"/>
      <c r="OY256" s="34"/>
      <c r="OZ256" s="34"/>
      <c r="PA256" s="34"/>
      <c r="PB256" s="34"/>
      <c r="PC256" s="34"/>
      <c r="PD256" s="34"/>
      <c r="PE256" s="34"/>
      <c r="PF256" s="34"/>
      <c r="PG256" s="34"/>
      <c r="PH256" s="34"/>
      <c r="PI256" s="34"/>
      <c r="PJ256" s="34"/>
      <c r="PK256" s="34"/>
      <c r="PL256" s="34"/>
      <c r="PM256" s="34"/>
      <c r="PN256" s="34"/>
      <c r="PO256" s="34"/>
      <c r="PP256" s="34"/>
      <c r="PQ256" s="34"/>
      <c r="PR256" s="34"/>
      <c r="PS256" s="34"/>
      <c r="PT256" s="34"/>
      <c r="PU256" s="34"/>
      <c r="PV256" s="34"/>
      <c r="PW256" s="34"/>
      <c r="PX256" s="34"/>
      <c r="PY256" s="34"/>
      <c r="PZ256" s="34"/>
      <c r="QA256" s="34"/>
      <c r="QB256" s="34"/>
      <c r="QC256" s="34"/>
      <c r="QD256" s="34"/>
      <c r="QE256" s="34"/>
      <c r="QF256" s="34"/>
      <c r="QG256" s="34"/>
      <c r="QH256" s="34"/>
      <c r="QI256" s="34"/>
      <c r="QJ256" s="34"/>
      <c r="QK256" s="34"/>
      <c r="QL256" s="34"/>
      <c r="QM256" s="34"/>
      <c r="QN256" s="34"/>
      <c r="QO256" s="34"/>
      <c r="QP256" s="34"/>
      <c r="QQ256" s="34"/>
      <c r="QR256" s="34"/>
      <c r="QS256" s="34"/>
      <c r="QT256" s="34"/>
      <c r="QU256" s="34"/>
      <c r="QV256" s="34"/>
      <c r="QW256" s="34"/>
      <c r="QX256" s="34"/>
      <c r="QY256" s="34"/>
      <c r="QZ256" s="34"/>
      <c r="RA256" s="34"/>
      <c r="RB256" s="34"/>
      <c r="RC256" s="34"/>
      <c r="RD256" s="34"/>
      <c r="RE256" s="34"/>
      <c r="RF256" s="34"/>
      <c r="RG256" s="34"/>
      <c r="RH256" s="34"/>
      <c r="RI256" s="34"/>
      <c r="RJ256" s="34"/>
      <c r="RK256" s="34"/>
      <c r="RL256" s="34"/>
      <c r="RM256" s="34"/>
      <c r="RN256" s="34"/>
      <c r="RO256" s="34"/>
      <c r="RP256" s="34"/>
      <c r="RQ256" s="34"/>
      <c r="RR256" s="34"/>
      <c r="RS256" s="34"/>
      <c r="RT256" s="34"/>
      <c r="RU256" s="34"/>
      <c r="RV256" s="34"/>
      <c r="RW256" s="34"/>
      <c r="RX256" s="34"/>
      <c r="RY256" s="34"/>
      <c r="RZ256" s="34"/>
      <c r="SA256" s="34"/>
      <c r="SB256" s="34"/>
      <c r="SC256" s="34"/>
      <c r="SD256" s="34"/>
      <c r="SE256" s="34"/>
      <c r="SF256" s="34"/>
      <c r="SG256" s="34"/>
      <c r="SH256" s="34"/>
      <c r="SI256" s="34"/>
      <c r="SJ256" s="34"/>
      <c r="SK256" s="34"/>
      <c r="SL256" s="34"/>
      <c r="SM256" s="34"/>
      <c r="SN256" s="34"/>
      <c r="SO256" s="34"/>
      <c r="SP256" s="34"/>
      <c r="SQ256" s="34"/>
      <c r="SR256" s="34"/>
      <c r="SS256" s="34"/>
      <c r="ST256" s="34"/>
      <c r="SU256" s="34"/>
      <c r="SV256" s="34"/>
      <c r="SW256" s="34"/>
      <c r="SX256" s="34"/>
      <c r="SY256" s="34"/>
      <c r="SZ256" s="34"/>
      <c r="TA256" s="34"/>
      <c r="TB256" s="34"/>
      <c r="TC256" s="34"/>
      <c r="TD256" s="34"/>
      <c r="TE256" s="34"/>
      <c r="TF256" s="34"/>
      <c r="TG256" s="34"/>
      <c r="TH256" s="34"/>
      <c r="TI256" s="34"/>
      <c r="TJ256" s="34"/>
      <c r="TK256" s="34"/>
      <c r="TL256" s="34"/>
      <c r="TM256" s="34"/>
      <c r="TN256" s="34"/>
      <c r="TO256" s="34"/>
      <c r="TP256" s="34"/>
      <c r="TQ256" s="34"/>
      <c r="TR256" s="34"/>
    </row>
    <row r="257" spans="1:538" s="20" customFormat="1" ht="17.25" customHeight="1" x14ac:dyDescent="0.25">
      <c r="A257" s="49" t="s">
        <v>234</v>
      </c>
      <c r="B257" s="42" t="str">
        <f>'дод 3'!A173</f>
        <v>7610</v>
      </c>
      <c r="C257" s="42" t="str">
        <f>'дод 3'!B173</f>
        <v>0411</v>
      </c>
      <c r="D257" s="19" t="str">
        <f>'дод 3'!C173</f>
        <v>Сприяння розвитку малого та середнього підприємництва</v>
      </c>
      <c r="E257" s="62">
        <v>873000</v>
      </c>
      <c r="F257" s="62"/>
      <c r="G257" s="62"/>
      <c r="H257" s="62">
        <v>131006</v>
      </c>
      <c r="I257" s="62"/>
      <c r="J257" s="62"/>
      <c r="K257" s="163">
        <f t="shared" si="152"/>
        <v>15.006414662084765</v>
      </c>
      <c r="L257" s="62">
        <f t="shared" si="198"/>
        <v>0</v>
      </c>
      <c r="M257" s="62"/>
      <c r="N257" s="62"/>
      <c r="O257" s="62"/>
      <c r="P257" s="62"/>
      <c r="Q257" s="62"/>
      <c r="R257" s="62">
        <f t="shared" si="153"/>
        <v>0</v>
      </c>
      <c r="S257" s="62"/>
      <c r="T257" s="62"/>
      <c r="U257" s="62"/>
      <c r="V257" s="62"/>
      <c r="W257" s="62"/>
      <c r="X257" s="163"/>
      <c r="Y257" s="59">
        <f t="shared" si="151"/>
        <v>131006</v>
      </c>
      <c r="Z257" s="21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  <c r="OX257" s="23"/>
      <c r="OY257" s="23"/>
      <c r="OZ257" s="23"/>
      <c r="PA257" s="23"/>
      <c r="PB257" s="23"/>
      <c r="PC257" s="23"/>
      <c r="PD257" s="23"/>
      <c r="PE257" s="23"/>
      <c r="PF257" s="23"/>
      <c r="PG257" s="23"/>
      <c r="PH257" s="23"/>
      <c r="PI257" s="23"/>
      <c r="PJ257" s="23"/>
      <c r="PK257" s="23"/>
      <c r="PL257" s="23"/>
      <c r="PM257" s="23"/>
      <c r="PN257" s="23"/>
      <c r="PO257" s="23"/>
      <c r="PP257" s="23"/>
      <c r="PQ257" s="23"/>
      <c r="PR257" s="23"/>
      <c r="PS257" s="23"/>
      <c r="PT257" s="23"/>
      <c r="PU257" s="23"/>
      <c r="PV257" s="23"/>
      <c r="PW257" s="23"/>
      <c r="PX257" s="23"/>
      <c r="PY257" s="23"/>
      <c r="PZ257" s="23"/>
      <c r="QA257" s="23"/>
      <c r="QB257" s="23"/>
      <c r="QC257" s="23"/>
      <c r="QD257" s="23"/>
      <c r="QE257" s="23"/>
      <c r="QF257" s="23"/>
      <c r="QG257" s="23"/>
      <c r="QH257" s="23"/>
      <c r="QI257" s="23"/>
      <c r="QJ257" s="23"/>
      <c r="QK257" s="23"/>
      <c r="QL257" s="23"/>
      <c r="QM257" s="23"/>
      <c r="QN257" s="23"/>
      <c r="QO257" s="23"/>
      <c r="QP257" s="23"/>
      <c r="QQ257" s="23"/>
      <c r="QR257" s="23"/>
      <c r="QS257" s="23"/>
      <c r="QT257" s="23"/>
      <c r="QU257" s="23"/>
      <c r="QV257" s="23"/>
      <c r="QW257" s="23"/>
      <c r="QX257" s="23"/>
      <c r="QY257" s="23"/>
      <c r="QZ257" s="23"/>
      <c r="RA257" s="23"/>
      <c r="RB257" s="23"/>
      <c r="RC257" s="23"/>
      <c r="RD257" s="23"/>
      <c r="RE257" s="23"/>
      <c r="RF257" s="23"/>
      <c r="RG257" s="23"/>
      <c r="RH257" s="23"/>
      <c r="RI257" s="23"/>
      <c r="RJ257" s="23"/>
      <c r="RK257" s="23"/>
      <c r="RL257" s="23"/>
      <c r="RM257" s="23"/>
      <c r="RN257" s="23"/>
      <c r="RO257" s="23"/>
      <c r="RP257" s="23"/>
      <c r="RQ257" s="23"/>
      <c r="RR257" s="23"/>
      <c r="RS257" s="23"/>
      <c r="RT257" s="23"/>
      <c r="RU257" s="23"/>
      <c r="RV257" s="23"/>
      <c r="RW257" s="23"/>
      <c r="RX257" s="23"/>
      <c r="RY257" s="23"/>
      <c r="RZ257" s="23"/>
      <c r="SA257" s="23"/>
      <c r="SB257" s="23"/>
      <c r="SC257" s="23"/>
      <c r="SD257" s="23"/>
      <c r="SE257" s="23"/>
      <c r="SF257" s="23"/>
      <c r="SG257" s="23"/>
      <c r="SH257" s="23"/>
      <c r="SI257" s="23"/>
      <c r="SJ257" s="23"/>
      <c r="SK257" s="23"/>
      <c r="SL257" s="23"/>
      <c r="SM257" s="23"/>
      <c r="SN257" s="23"/>
      <c r="SO257" s="23"/>
      <c r="SP257" s="23"/>
      <c r="SQ257" s="23"/>
      <c r="SR257" s="23"/>
      <c r="SS257" s="23"/>
      <c r="ST257" s="23"/>
      <c r="SU257" s="23"/>
      <c r="SV257" s="23"/>
      <c r="SW257" s="23"/>
      <c r="SX257" s="23"/>
      <c r="SY257" s="23"/>
      <c r="SZ257" s="23"/>
      <c r="TA257" s="23"/>
      <c r="TB257" s="23"/>
      <c r="TC257" s="23"/>
      <c r="TD257" s="23"/>
      <c r="TE257" s="23"/>
      <c r="TF257" s="23"/>
      <c r="TG257" s="23"/>
      <c r="TH257" s="23"/>
      <c r="TI257" s="23"/>
      <c r="TJ257" s="23"/>
      <c r="TK257" s="23"/>
      <c r="TL257" s="23"/>
      <c r="TM257" s="23"/>
      <c r="TN257" s="23"/>
      <c r="TO257" s="23"/>
      <c r="TP257" s="23"/>
      <c r="TQ257" s="23"/>
      <c r="TR257" s="23"/>
    </row>
    <row r="258" spans="1:538" s="20" customFormat="1" ht="37.5" customHeight="1" x14ac:dyDescent="0.25">
      <c r="A258" s="49" t="s">
        <v>287</v>
      </c>
      <c r="B258" s="42" t="str">
        <f>'дод 3'!A176</f>
        <v>7650</v>
      </c>
      <c r="C258" s="42" t="str">
        <f>'дод 3'!B176</f>
        <v>0490</v>
      </c>
      <c r="D258" s="19" t="str">
        <f>'дод 3'!C176</f>
        <v>Проведення експертної грошової оцінки земельної ділянки чи права на неї</v>
      </c>
      <c r="E258" s="62">
        <v>0</v>
      </c>
      <c r="F258" s="62"/>
      <c r="G258" s="62"/>
      <c r="H258" s="62"/>
      <c r="I258" s="62"/>
      <c r="J258" s="62"/>
      <c r="K258" s="163"/>
      <c r="L258" s="62">
        <f t="shared" si="198"/>
        <v>20000</v>
      </c>
      <c r="M258" s="62">
        <v>20000</v>
      </c>
      <c r="N258" s="62"/>
      <c r="O258" s="62"/>
      <c r="P258" s="62"/>
      <c r="Q258" s="62">
        <v>20000</v>
      </c>
      <c r="R258" s="62">
        <f t="shared" si="153"/>
        <v>4500</v>
      </c>
      <c r="S258" s="62">
        <v>4500</v>
      </c>
      <c r="T258" s="62"/>
      <c r="U258" s="62"/>
      <c r="V258" s="62"/>
      <c r="W258" s="62">
        <v>4500</v>
      </c>
      <c r="X258" s="163">
        <f t="shared" si="150"/>
        <v>22.5</v>
      </c>
      <c r="Y258" s="59">
        <f t="shared" si="151"/>
        <v>4500</v>
      </c>
      <c r="Z258" s="21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  <c r="IW258" s="23"/>
      <c r="IX258" s="23"/>
      <c r="IY258" s="23"/>
      <c r="IZ258" s="23"/>
      <c r="JA258" s="23"/>
      <c r="JB258" s="23"/>
      <c r="JC258" s="23"/>
      <c r="JD258" s="23"/>
      <c r="JE258" s="23"/>
      <c r="JF258" s="23"/>
      <c r="JG258" s="23"/>
      <c r="JH258" s="23"/>
      <c r="JI258" s="23"/>
      <c r="JJ258" s="23"/>
      <c r="JK258" s="23"/>
      <c r="JL258" s="23"/>
      <c r="JM258" s="23"/>
      <c r="JN258" s="23"/>
      <c r="JO258" s="23"/>
      <c r="JP258" s="23"/>
      <c r="JQ258" s="23"/>
      <c r="JR258" s="23"/>
      <c r="JS258" s="23"/>
      <c r="JT258" s="23"/>
      <c r="JU258" s="23"/>
      <c r="JV258" s="23"/>
      <c r="JW258" s="23"/>
      <c r="JX258" s="23"/>
      <c r="JY258" s="23"/>
      <c r="JZ258" s="23"/>
      <c r="KA258" s="23"/>
      <c r="KB258" s="23"/>
      <c r="KC258" s="23"/>
      <c r="KD258" s="23"/>
      <c r="KE258" s="23"/>
      <c r="KF258" s="23"/>
      <c r="KG258" s="23"/>
      <c r="KH258" s="23"/>
      <c r="KI258" s="23"/>
      <c r="KJ258" s="23"/>
      <c r="KK258" s="23"/>
      <c r="KL258" s="23"/>
      <c r="KM258" s="23"/>
      <c r="KN258" s="23"/>
      <c r="KO258" s="23"/>
      <c r="KP258" s="23"/>
      <c r="KQ258" s="23"/>
      <c r="KR258" s="23"/>
      <c r="KS258" s="23"/>
      <c r="KT258" s="23"/>
      <c r="KU258" s="23"/>
      <c r="KV258" s="23"/>
      <c r="KW258" s="23"/>
      <c r="KX258" s="23"/>
      <c r="KY258" s="23"/>
      <c r="KZ258" s="23"/>
      <c r="LA258" s="23"/>
      <c r="LB258" s="23"/>
      <c r="LC258" s="23"/>
      <c r="LD258" s="23"/>
      <c r="LE258" s="23"/>
      <c r="LF258" s="23"/>
      <c r="LG258" s="23"/>
      <c r="LH258" s="23"/>
      <c r="LI258" s="23"/>
      <c r="LJ258" s="23"/>
      <c r="LK258" s="23"/>
      <c r="LL258" s="23"/>
      <c r="LM258" s="23"/>
      <c r="LN258" s="23"/>
      <c r="LO258" s="23"/>
      <c r="LP258" s="23"/>
      <c r="LQ258" s="23"/>
      <c r="LR258" s="23"/>
      <c r="LS258" s="23"/>
      <c r="LT258" s="23"/>
      <c r="LU258" s="23"/>
      <c r="LV258" s="23"/>
      <c r="LW258" s="23"/>
      <c r="LX258" s="23"/>
      <c r="LY258" s="23"/>
      <c r="LZ258" s="23"/>
      <c r="MA258" s="23"/>
      <c r="MB258" s="23"/>
      <c r="MC258" s="23"/>
      <c r="MD258" s="23"/>
      <c r="ME258" s="23"/>
      <c r="MF258" s="23"/>
      <c r="MG258" s="23"/>
      <c r="MH258" s="23"/>
      <c r="MI258" s="23"/>
      <c r="MJ258" s="23"/>
      <c r="MK258" s="23"/>
      <c r="ML258" s="23"/>
      <c r="MM258" s="23"/>
      <c r="MN258" s="23"/>
      <c r="MO258" s="23"/>
      <c r="MP258" s="23"/>
      <c r="MQ258" s="23"/>
      <c r="MR258" s="23"/>
      <c r="MS258" s="23"/>
      <c r="MT258" s="23"/>
      <c r="MU258" s="23"/>
      <c r="MV258" s="23"/>
      <c r="MW258" s="23"/>
      <c r="MX258" s="23"/>
      <c r="MY258" s="23"/>
      <c r="MZ258" s="23"/>
      <c r="NA258" s="23"/>
      <c r="NB258" s="23"/>
      <c r="NC258" s="23"/>
      <c r="ND258" s="23"/>
      <c r="NE258" s="23"/>
      <c r="NF258" s="23"/>
      <c r="NG258" s="23"/>
      <c r="NH258" s="23"/>
      <c r="NI258" s="23"/>
      <c r="NJ258" s="23"/>
      <c r="NK258" s="23"/>
      <c r="NL258" s="23"/>
      <c r="NM258" s="23"/>
      <c r="NN258" s="23"/>
      <c r="NO258" s="23"/>
      <c r="NP258" s="23"/>
      <c r="NQ258" s="23"/>
      <c r="NR258" s="23"/>
      <c r="NS258" s="23"/>
      <c r="NT258" s="23"/>
      <c r="NU258" s="23"/>
      <c r="NV258" s="23"/>
      <c r="NW258" s="23"/>
      <c r="NX258" s="23"/>
      <c r="NY258" s="23"/>
      <c r="NZ258" s="23"/>
      <c r="OA258" s="23"/>
      <c r="OB258" s="23"/>
      <c r="OC258" s="23"/>
      <c r="OD258" s="23"/>
      <c r="OE258" s="23"/>
      <c r="OF258" s="23"/>
      <c r="OG258" s="23"/>
      <c r="OH258" s="23"/>
      <c r="OI258" s="23"/>
      <c r="OJ258" s="23"/>
      <c r="OK258" s="23"/>
      <c r="OL258" s="23"/>
      <c r="OM258" s="23"/>
      <c r="ON258" s="23"/>
      <c r="OO258" s="23"/>
      <c r="OP258" s="23"/>
      <c r="OQ258" s="23"/>
      <c r="OR258" s="23"/>
      <c r="OS258" s="23"/>
      <c r="OT258" s="23"/>
      <c r="OU258" s="23"/>
      <c r="OV258" s="23"/>
      <c r="OW258" s="23"/>
      <c r="OX258" s="23"/>
      <c r="OY258" s="23"/>
      <c r="OZ258" s="23"/>
      <c r="PA258" s="23"/>
      <c r="PB258" s="23"/>
      <c r="PC258" s="23"/>
      <c r="PD258" s="23"/>
      <c r="PE258" s="23"/>
      <c r="PF258" s="23"/>
      <c r="PG258" s="23"/>
      <c r="PH258" s="23"/>
      <c r="PI258" s="23"/>
      <c r="PJ258" s="23"/>
      <c r="PK258" s="23"/>
      <c r="PL258" s="23"/>
      <c r="PM258" s="23"/>
      <c r="PN258" s="23"/>
      <c r="PO258" s="23"/>
      <c r="PP258" s="23"/>
      <c r="PQ258" s="23"/>
      <c r="PR258" s="23"/>
      <c r="PS258" s="23"/>
      <c r="PT258" s="23"/>
      <c r="PU258" s="23"/>
      <c r="PV258" s="23"/>
      <c r="PW258" s="23"/>
      <c r="PX258" s="23"/>
      <c r="PY258" s="23"/>
      <c r="PZ258" s="23"/>
      <c r="QA258" s="23"/>
      <c r="QB258" s="23"/>
      <c r="QC258" s="23"/>
      <c r="QD258" s="23"/>
      <c r="QE258" s="23"/>
      <c r="QF258" s="23"/>
      <c r="QG258" s="23"/>
      <c r="QH258" s="23"/>
      <c r="QI258" s="23"/>
      <c r="QJ258" s="23"/>
      <c r="QK258" s="23"/>
      <c r="QL258" s="23"/>
      <c r="QM258" s="23"/>
      <c r="QN258" s="23"/>
      <c r="QO258" s="23"/>
      <c r="QP258" s="23"/>
      <c r="QQ258" s="23"/>
      <c r="QR258" s="23"/>
      <c r="QS258" s="23"/>
      <c r="QT258" s="23"/>
      <c r="QU258" s="23"/>
      <c r="QV258" s="23"/>
      <c r="QW258" s="23"/>
      <c r="QX258" s="23"/>
      <c r="QY258" s="23"/>
      <c r="QZ258" s="23"/>
      <c r="RA258" s="23"/>
      <c r="RB258" s="23"/>
      <c r="RC258" s="23"/>
      <c r="RD258" s="23"/>
      <c r="RE258" s="23"/>
      <c r="RF258" s="23"/>
      <c r="RG258" s="23"/>
      <c r="RH258" s="23"/>
      <c r="RI258" s="23"/>
      <c r="RJ258" s="23"/>
      <c r="RK258" s="23"/>
      <c r="RL258" s="23"/>
      <c r="RM258" s="23"/>
      <c r="RN258" s="23"/>
      <c r="RO258" s="23"/>
      <c r="RP258" s="23"/>
      <c r="RQ258" s="23"/>
      <c r="RR258" s="23"/>
      <c r="RS258" s="23"/>
      <c r="RT258" s="23"/>
      <c r="RU258" s="23"/>
      <c r="RV258" s="23"/>
      <c r="RW258" s="23"/>
      <c r="RX258" s="23"/>
      <c r="RY258" s="23"/>
      <c r="RZ258" s="23"/>
      <c r="SA258" s="23"/>
      <c r="SB258" s="23"/>
      <c r="SC258" s="23"/>
      <c r="SD258" s="23"/>
      <c r="SE258" s="23"/>
      <c r="SF258" s="23"/>
      <c r="SG258" s="23"/>
      <c r="SH258" s="23"/>
      <c r="SI258" s="23"/>
      <c r="SJ258" s="23"/>
      <c r="SK258" s="23"/>
      <c r="SL258" s="23"/>
      <c r="SM258" s="23"/>
      <c r="SN258" s="23"/>
      <c r="SO258" s="23"/>
      <c r="SP258" s="23"/>
      <c r="SQ258" s="23"/>
      <c r="SR258" s="23"/>
      <c r="SS258" s="23"/>
      <c r="ST258" s="23"/>
      <c r="SU258" s="23"/>
      <c r="SV258" s="23"/>
      <c r="SW258" s="23"/>
      <c r="SX258" s="23"/>
      <c r="SY258" s="23"/>
      <c r="SZ258" s="23"/>
      <c r="TA258" s="23"/>
      <c r="TB258" s="23"/>
      <c r="TC258" s="23"/>
      <c r="TD258" s="23"/>
      <c r="TE258" s="23"/>
      <c r="TF258" s="23"/>
      <c r="TG258" s="23"/>
      <c r="TH258" s="23"/>
      <c r="TI258" s="23"/>
      <c r="TJ258" s="23"/>
      <c r="TK258" s="23"/>
      <c r="TL258" s="23"/>
      <c r="TM258" s="23"/>
      <c r="TN258" s="23"/>
      <c r="TO258" s="23"/>
      <c r="TP258" s="23"/>
      <c r="TQ258" s="23"/>
      <c r="TR258" s="23"/>
    </row>
    <row r="259" spans="1:538" s="20" customFormat="1" ht="51.75" customHeight="1" x14ac:dyDescent="0.25">
      <c r="A259" s="49" t="s">
        <v>289</v>
      </c>
      <c r="B259" s="42" t="str">
        <f>'дод 3'!A177</f>
        <v>7660</v>
      </c>
      <c r="C259" s="42" t="str">
        <f>'дод 3'!B177</f>
        <v>0490</v>
      </c>
      <c r="D259" s="19" t="str">
        <f>'дод 3'!C177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59" s="62">
        <v>0</v>
      </c>
      <c r="F259" s="62"/>
      <c r="G259" s="62"/>
      <c r="H259" s="62"/>
      <c r="I259" s="62"/>
      <c r="J259" s="62"/>
      <c r="K259" s="163"/>
      <c r="L259" s="62">
        <f t="shared" si="198"/>
        <v>90000</v>
      </c>
      <c r="M259" s="62">
        <v>90000</v>
      </c>
      <c r="N259" s="62"/>
      <c r="O259" s="62"/>
      <c r="P259" s="62"/>
      <c r="Q259" s="62">
        <v>90000</v>
      </c>
      <c r="R259" s="62">
        <f t="shared" si="153"/>
        <v>51200</v>
      </c>
      <c r="S259" s="62">
        <v>51200</v>
      </c>
      <c r="T259" s="62"/>
      <c r="U259" s="62"/>
      <c r="V259" s="62"/>
      <c r="W259" s="62">
        <v>51200</v>
      </c>
      <c r="X259" s="163">
        <f t="shared" si="150"/>
        <v>56.888888888888886</v>
      </c>
      <c r="Y259" s="59">
        <f t="shared" si="151"/>
        <v>51200</v>
      </c>
      <c r="Z259" s="21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  <c r="IW259" s="23"/>
      <c r="IX259" s="23"/>
      <c r="IY259" s="23"/>
      <c r="IZ259" s="23"/>
      <c r="JA259" s="23"/>
      <c r="JB259" s="23"/>
      <c r="JC259" s="23"/>
      <c r="JD259" s="23"/>
      <c r="JE259" s="23"/>
      <c r="JF259" s="23"/>
      <c r="JG259" s="23"/>
      <c r="JH259" s="23"/>
      <c r="JI259" s="23"/>
      <c r="JJ259" s="23"/>
      <c r="JK259" s="23"/>
      <c r="JL259" s="23"/>
      <c r="JM259" s="23"/>
      <c r="JN259" s="23"/>
      <c r="JO259" s="23"/>
      <c r="JP259" s="23"/>
      <c r="JQ259" s="23"/>
      <c r="JR259" s="23"/>
      <c r="JS259" s="23"/>
      <c r="JT259" s="23"/>
      <c r="JU259" s="23"/>
      <c r="JV259" s="23"/>
      <c r="JW259" s="23"/>
      <c r="JX259" s="23"/>
      <c r="JY259" s="23"/>
      <c r="JZ259" s="23"/>
      <c r="KA259" s="23"/>
      <c r="KB259" s="23"/>
      <c r="KC259" s="23"/>
      <c r="KD259" s="23"/>
      <c r="KE259" s="23"/>
      <c r="KF259" s="23"/>
      <c r="KG259" s="23"/>
      <c r="KH259" s="23"/>
      <c r="KI259" s="23"/>
      <c r="KJ259" s="23"/>
      <c r="KK259" s="23"/>
      <c r="KL259" s="23"/>
      <c r="KM259" s="23"/>
      <c r="KN259" s="23"/>
      <c r="KO259" s="23"/>
      <c r="KP259" s="23"/>
      <c r="KQ259" s="23"/>
      <c r="KR259" s="23"/>
      <c r="KS259" s="23"/>
      <c r="KT259" s="23"/>
      <c r="KU259" s="23"/>
      <c r="KV259" s="23"/>
      <c r="KW259" s="23"/>
      <c r="KX259" s="23"/>
      <c r="KY259" s="23"/>
      <c r="KZ259" s="23"/>
      <c r="LA259" s="23"/>
      <c r="LB259" s="23"/>
      <c r="LC259" s="23"/>
      <c r="LD259" s="23"/>
      <c r="LE259" s="23"/>
      <c r="LF259" s="23"/>
      <c r="LG259" s="23"/>
      <c r="LH259" s="23"/>
      <c r="LI259" s="23"/>
      <c r="LJ259" s="23"/>
      <c r="LK259" s="23"/>
      <c r="LL259" s="23"/>
      <c r="LM259" s="23"/>
      <c r="LN259" s="23"/>
      <c r="LO259" s="23"/>
      <c r="LP259" s="23"/>
      <c r="LQ259" s="23"/>
      <c r="LR259" s="23"/>
      <c r="LS259" s="23"/>
      <c r="LT259" s="23"/>
      <c r="LU259" s="23"/>
      <c r="LV259" s="23"/>
      <c r="LW259" s="23"/>
      <c r="LX259" s="23"/>
      <c r="LY259" s="23"/>
      <c r="LZ259" s="23"/>
      <c r="MA259" s="23"/>
      <c r="MB259" s="23"/>
      <c r="MC259" s="23"/>
      <c r="MD259" s="23"/>
      <c r="ME259" s="23"/>
      <c r="MF259" s="23"/>
      <c r="MG259" s="23"/>
      <c r="MH259" s="23"/>
      <c r="MI259" s="23"/>
      <c r="MJ259" s="23"/>
      <c r="MK259" s="23"/>
      <c r="ML259" s="23"/>
      <c r="MM259" s="23"/>
      <c r="MN259" s="23"/>
      <c r="MO259" s="23"/>
      <c r="MP259" s="23"/>
      <c r="MQ259" s="23"/>
      <c r="MR259" s="23"/>
      <c r="MS259" s="23"/>
      <c r="MT259" s="23"/>
      <c r="MU259" s="23"/>
      <c r="MV259" s="23"/>
      <c r="MW259" s="23"/>
      <c r="MX259" s="23"/>
      <c r="MY259" s="23"/>
      <c r="MZ259" s="23"/>
      <c r="NA259" s="23"/>
      <c r="NB259" s="23"/>
      <c r="NC259" s="23"/>
      <c r="ND259" s="23"/>
      <c r="NE259" s="23"/>
      <c r="NF259" s="23"/>
      <c r="NG259" s="23"/>
      <c r="NH259" s="23"/>
      <c r="NI259" s="23"/>
      <c r="NJ259" s="23"/>
      <c r="NK259" s="23"/>
      <c r="NL259" s="23"/>
      <c r="NM259" s="23"/>
      <c r="NN259" s="23"/>
      <c r="NO259" s="23"/>
      <c r="NP259" s="23"/>
      <c r="NQ259" s="23"/>
      <c r="NR259" s="23"/>
      <c r="NS259" s="23"/>
      <c r="NT259" s="23"/>
      <c r="NU259" s="23"/>
      <c r="NV259" s="23"/>
      <c r="NW259" s="23"/>
      <c r="NX259" s="23"/>
      <c r="NY259" s="23"/>
      <c r="NZ259" s="23"/>
      <c r="OA259" s="23"/>
      <c r="OB259" s="23"/>
      <c r="OC259" s="23"/>
      <c r="OD259" s="23"/>
      <c r="OE259" s="23"/>
      <c r="OF259" s="23"/>
      <c r="OG259" s="23"/>
      <c r="OH259" s="23"/>
      <c r="OI259" s="23"/>
      <c r="OJ259" s="23"/>
      <c r="OK259" s="23"/>
      <c r="OL259" s="23"/>
      <c r="OM259" s="23"/>
      <c r="ON259" s="23"/>
      <c r="OO259" s="23"/>
      <c r="OP259" s="23"/>
      <c r="OQ259" s="23"/>
      <c r="OR259" s="23"/>
      <c r="OS259" s="23"/>
      <c r="OT259" s="23"/>
      <c r="OU259" s="23"/>
      <c r="OV259" s="23"/>
      <c r="OW259" s="23"/>
      <c r="OX259" s="23"/>
      <c r="OY259" s="23"/>
      <c r="OZ259" s="23"/>
      <c r="PA259" s="23"/>
      <c r="PB259" s="23"/>
      <c r="PC259" s="23"/>
      <c r="PD259" s="23"/>
      <c r="PE259" s="23"/>
      <c r="PF259" s="23"/>
      <c r="PG259" s="23"/>
      <c r="PH259" s="23"/>
      <c r="PI259" s="23"/>
      <c r="PJ259" s="23"/>
      <c r="PK259" s="23"/>
      <c r="PL259" s="23"/>
      <c r="PM259" s="23"/>
      <c r="PN259" s="23"/>
      <c r="PO259" s="23"/>
      <c r="PP259" s="23"/>
      <c r="PQ259" s="23"/>
      <c r="PR259" s="23"/>
      <c r="PS259" s="23"/>
      <c r="PT259" s="23"/>
      <c r="PU259" s="23"/>
      <c r="PV259" s="23"/>
      <c r="PW259" s="23"/>
      <c r="PX259" s="23"/>
      <c r="PY259" s="23"/>
      <c r="PZ259" s="23"/>
      <c r="QA259" s="23"/>
      <c r="QB259" s="23"/>
      <c r="QC259" s="23"/>
      <c r="QD259" s="23"/>
      <c r="QE259" s="23"/>
      <c r="QF259" s="23"/>
      <c r="QG259" s="23"/>
      <c r="QH259" s="23"/>
      <c r="QI259" s="23"/>
      <c r="QJ259" s="23"/>
      <c r="QK259" s="23"/>
      <c r="QL259" s="23"/>
      <c r="QM259" s="23"/>
      <c r="QN259" s="23"/>
      <c r="QO259" s="23"/>
      <c r="QP259" s="23"/>
      <c r="QQ259" s="23"/>
      <c r="QR259" s="23"/>
      <c r="QS259" s="23"/>
      <c r="QT259" s="23"/>
      <c r="QU259" s="23"/>
      <c r="QV259" s="23"/>
      <c r="QW259" s="23"/>
      <c r="QX259" s="23"/>
      <c r="QY259" s="23"/>
      <c r="QZ259" s="23"/>
      <c r="RA259" s="23"/>
      <c r="RB259" s="23"/>
      <c r="RC259" s="23"/>
      <c r="RD259" s="23"/>
      <c r="RE259" s="23"/>
      <c r="RF259" s="23"/>
      <c r="RG259" s="23"/>
      <c r="RH259" s="23"/>
      <c r="RI259" s="23"/>
      <c r="RJ259" s="23"/>
      <c r="RK259" s="23"/>
      <c r="RL259" s="23"/>
      <c r="RM259" s="23"/>
      <c r="RN259" s="23"/>
      <c r="RO259" s="23"/>
      <c r="RP259" s="23"/>
      <c r="RQ259" s="23"/>
      <c r="RR259" s="23"/>
      <c r="RS259" s="23"/>
      <c r="RT259" s="23"/>
      <c r="RU259" s="23"/>
      <c r="RV259" s="23"/>
      <c r="RW259" s="23"/>
      <c r="RX259" s="23"/>
      <c r="RY259" s="23"/>
      <c r="RZ259" s="23"/>
      <c r="SA259" s="23"/>
      <c r="SB259" s="23"/>
      <c r="SC259" s="23"/>
      <c r="SD259" s="23"/>
      <c r="SE259" s="23"/>
      <c r="SF259" s="23"/>
      <c r="SG259" s="23"/>
      <c r="SH259" s="23"/>
      <c r="SI259" s="23"/>
      <c r="SJ259" s="23"/>
      <c r="SK259" s="23"/>
      <c r="SL259" s="23"/>
      <c r="SM259" s="23"/>
      <c r="SN259" s="23"/>
      <c r="SO259" s="23"/>
      <c r="SP259" s="23"/>
      <c r="SQ259" s="23"/>
      <c r="SR259" s="23"/>
      <c r="SS259" s="23"/>
      <c r="ST259" s="23"/>
      <c r="SU259" s="23"/>
      <c r="SV259" s="23"/>
      <c r="SW259" s="23"/>
      <c r="SX259" s="23"/>
      <c r="SY259" s="23"/>
      <c r="SZ259" s="23"/>
      <c r="TA259" s="23"/>
      <c r="TB259" s="23"/>
      <c r="TC259" s="23"/>
      <c r="TD259" s="23"/>
      <c r="TE259" s="23"/>
      <c r="TF259" s="23"/>
      <c r="TG259" s="23"/>
      <c r="TH259" s="23"/>
      <c r="TI259" s="23"/>
      <c r="TJ259" s="23"/>
      <c r="TK259" s="23"/>
      <c r="TL259" s="23"/>
      <c r="TM259" s="23"/>
      <c r="TN259" s="23"/>
      <c r="TO259" s="23"/>
      <c r="TP259" s="23"/>
      <c r="TQ259" s="23"/>
      <c r="TR259" s="23"/>
    </row>
    <row r="260" spans="1:538" s="20" customFormat="1" ht="23.25" customHeight="1" x14ac:dyDescent="0.25">
      <c r="A260" s="49" t="s">
        <v>285</v>
      </c>
      <c r="B260" s="42" t="str">
        <f>'дод 3'!A181</f>
        <v>7693</v>
      </c>
      <c r="C260" s="42" t="str">
        <f>'дод 3'!B181</f>
        <v>0490</v>
      </c>
      <c r="D260" s="19" t="str">
        <f>'дод 3'!C181</f>
        <v>Інші заходи, пов'язані з економічною діяльністю</v>
      </c>
      <c r="E260" s="62">
        <v>837000</v>
      </c>
      <c r="F260" s="62"/>
      <c r="G260" s="62"/>
      <c r="H260" s="62">
        <v>777855.76</v>
      </c>
      <c r="I260" s="62"/>
      <c r="J260" s="62"/>
      <c r="K260" s="163">
        <f t="shared" si="152"/>
        <v>92.933782556750302</v>
      </c>
      <c r="L260" s="62">
        <f t="shared" si="198"/>
        <v>0</v>
      </c>
      <c r="M260" s="62"/>
      <c r="N260" s="62"/>
      <c r="O260" s="62"/>
      <c r="P260" s="62"/>
      <c r="Q260" s="62"/>
      <c r="R260" s="62">
        <f t="shared" si="153"/>
        <v>0</v>
      </c>
      <c r="S260" s="62"/>
      <c r="T260" s="62"/>
      <c r="U260" s="62"/>
      <c r="V260" s="62"/>
      <c r="W260" s="62"/>
      <c r="X260" s="163"/>
      <c r="Y260" s="59">
        <f t="shared" si="151"/>
        <v>777855.76</v>
      </c>
      <c r="Z260" s="21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  <c r="IW260" s="23"/>
      <c r="IX260" s="23"/>
      <c r="IY260" s="23"/>
      <c r="IZ260" s="23"/>
      <c r="JA260" s="23"/>
      <c r="JB260" s="23"/>
      <c r="JC260" s="23"/>
      <c r="JD260" s="23"/>
      <c r="JE260" s="23"/>
      <c r="JF260" s="23"/>
      <c r="JG260" s="23"/>
      <c r="JH260" s="23"/>
      <c r="JI260" s="23"/>
      <c r="JJ260" s="23"/>
      <c r="JK260" s="23"/>
      <c r="JL260" s="23"/>
      <c r="JM260" s="23"/>
      <c r="JN260" s="23"/>
      <c r="JO260" s="23"/>
      <c r="JP260" s="23"/>
      <c r="JQ260" s="23"/>
      <c r="JR260" s="23"/>
      <c r="JS260" s="23"/>
      <c r="JT260" s="23"/>
      <c r="JU260" s="23"/>
      <c r="JV260" s="23"/>
      <c r="JW260" s="23"/>
      <c r="JX260" s="23"/>
      <c r="JY260" s="23"/>
      <c r="JZ260" s="23"/>
      <c r="KA260" s="23"/>
      <c r="KB260" s="23"/>
      <c r="KC260" s="23"/>
      <c r="KD260" s="23"/>
      <c r="KE260" s="23"/>
      <c r="KF260" s="23"/>
      <c r="KG260" s="23"/>
      <c r="KH260" s="23"/>
      <c r="KI260" s="23"/>
      <c r="KJ260" s="23"/>
      <c r="KK260" s="23"/>
      <c r="KL260" s="23"/>
      <c r="KM260" s="23"/>
      <c r="KN260" s="23"/>
      <c r="KO260" s="23"/>
      <c r="KP260" s="23"/>
      <c r="KQ260" s="23"/>
      <c r="KR260" s="23"/>
      <c r="KS260" s="23"/>
      <c r="KT260" s="23"/>
      <c r="KU260" s="23"/>
      <c r="KV260" s="23"/>
      <c r="KW260" s="23"/>
      <c r="KX260" s="23"/>
      <c r="KY260" s="23"/>
      <c r="KZ260" s="23"/>
      <c r="LA260" s="23"/>
      <c r="LB260" s="23"/>
      <c r="LC260" s="23"/>
      <c r="LD260" s="23"/>
      <c r="LE260" s="23"/>
      <c r="LF260" s="23"/>
      <c r="LG260" s="23"/>
      <c r="LH260" s="23"/>
      <c r="LI260" s="23"/>
      <c r="LJ260" s="23"/>
      <c r="LK260" s="23"/>
      <c r="LL260" s="23"/>
      <c r="LM260" s="23"/>
      <c r="LN260" s="23"/>
      <c r="LO260" s="23"/>
      <c r="LP260" s="23"/>
      <c r="LQ260" s="23"/>
      <c r="LR260" s="23"/>
      <c r="LS260" s="23"/>
      <c r="LT260" s="23"/>
      <c r="LU260" s="23"/>
      <c r="LV260" s="23"/>
      <c r="LW260" s="23"/>
      <c r="LX260" s="23"/>
      <c r="LY260" s="23"/>
      <c r="LZ260" s="23"/>
      <c r="MA260" s="23"/>
      <c r="MB260" s="23"/>
      <c r="MC260" s="23"/>
      <c r="MD260" s="23"/>
      <c r="ME260" s="23"/>
      <c r="MF260" s="23"/>
      <c r="MG260" s="23"/>
      <c r="MH260" s="23"/>
      <c r="MI260" s="23"/>
      <c r="MJ260" s="23"/>
      <c r="MK260" s="23"/>
      <c r="ML260" s="23"/>
      <c r="MM260" s="23"/>
      <c r="MN260" s="23"/>
      <c r="MO260" s="23"/>
      <c r="MP260" s="23"/>
      <c r="MQ260" s="23"/>
      <c r="MR260" s="23"/>
      <c r="MS260" s="23"/>
      <c r="MT260" s="23"/>
      <c r="MU260" s="23"/>
      <c r="MV260" s="23"/>
      <c r="MW260" s="23"/>
      <c r="MX260" s="23"/>
      <c r="MY260" s="23"/>
      <c r="MZ260" s="23"/>
      <c r="NA260" s="23"/>
      <c r="NB260" s="23"/>
      <c r="NC260" s="23"/>
      <c r="ND260" s="23"/>
      <c r="NE260" s="23"/>
      <c r="NF260" s="23"/>
      <c r="NG260" s="23"/>
      <c r="NH260" s="23"/>
      <c r="NI260" s="23"/>
      <c r="NJ260" s="23"/>
      <c r="NK260" s="23"/>
      <c r="NL260" s="23"/>
      <c r="NM260" s="23"/>
      <c r="NN260" s="23"/>
      <c r="NO260" s="23"/>
      <c r="NP260" s="23"/>
      <c r="NQ260" s="23"/>
      <c r="NR260" s="23"/>
      <c r="NS260" s="23"/>
      <c r="NT260" s="23"/>
      <c r="NU260" s="23"/>
      <c r="NV260" s="23"/>
      <c r="NW260" s="23"/>
      <c r="NX260" s="23"/>
      <c r="NY260" s="23"/>
      <c r="NZ260" s="23"/>
      <c r="OA260" s="23"/>
      <c r="OB260" s="23"/>
      <c r="OC260" s="23"/>
      <c r="OD260" s="23"/>
      <c r="OE260" s="23"/>
      <c r="OF260" s="23"/>
      <c r="OG260" s="23"/>
      <c r="OH260" s="23"/>
      <c r="OI260" s="23"/>
      <c r="OJ260" s="23"/>
      <c r="OK260" s="23"/>
      <c r="OL260" s="23"/>
      <c r="OM260" s="23"/>
      <c r="ON260" s="23"/>
      <c r="OO260" s="23"/>
      <c r="OP260" s="23"/>
      <c r="OQ260" s="23"/>
      <c r="OR260" s="23"/>
      <c r="OS260" s="23"/>
      <c r="OT260" s="23"/>
      <c r="OU260" s="23"/>
      <c r="OV260" s="23"/>
      <c r="OW260" s="23"/>
      <c r="OX260" s="23"/>
      <c r="OY260" s="23"/>
      <c r="OZ260" s="23"/>
      <c r="PA260" s="23"/>
      <c r="PB260" s="23"/>
      <c r="PC260" s="23"/>
      <c r="PD260" s="23"/>
      <c r="PE260" s="23"/>
      <c r="PF260" s="23"/>
      <c r="PG260" s="23"/>
      <c r="PH260" s="23"/>
      <c r="PI260" s="23"/>
      <c r="PJ260" s="23"/>
      <c r="PK260" s="23"/>
      <c r="PL260" s="23"/>
      <c r="PM260" s="23"/>
      <c r="PN260" s="23"/>
      <c r="PO260" s="23"/>
      <c r="PP260" s="23"/>
      <c r="PQ260" s="23"/>
      <c r="PR260" s="23"/>
      <c r="PS260" s="23"/>
      <c r="PT260" s="23"/>
      <c r="PU260" s="23"/>
      <c r="PV260" s="23"/>
      <c r="PW260" s="23"/>
      <c r="PX260" s="23"/>
      <c r="PY260" s="23"/>
      <c r="PZ260" s="23"/>
      <c r="QA260" s="23"/>
      <c r="QB260" s="23"/>
      <c r="QC260" s="23"/>
      <c r="QD260" s="23"/>
      <c r="QE260" s="23"/>
      <c r="QF260" s="23"/>
      <c r="QG260" s="23"/>
      <c r="QH260" s="23"/>
      <c r="QI260" s="23"/>
      <c r="QJ260" s="23"/>
      <c r="QK260" s="23"/>
      <c r="QL260" s="23"/>
      <c r="QM260" s="23"/>
      <c r="QN260" s="23"/>
      <c r="QO260" s="23"/>
      <c r="QP260" s="23"/>
      <c r="QQ260" s="23"/>
      <c r="QR260" s="23"/>
      <c r="QS260" s="23"/>
      <c r="QT260" s="23"/>
      <c r="QU260" s="23"/>
      <c r="QV260" s="23"/>
      <c r="QW260" s="23"/>
      <c r="QX260" s="23"/>
      <c r="QY260" s="23"/>
      <c r="QZ260" s="23"/>
      <c r="RA260" s="23"/>
      <c r="RB260" s="23"/>
      <c r="RC260" s="23"/>
      <c r="RD260" s="23"/>
      <c r="RE260" s="23"/>
      <c r="RF260" s="23"/>
      <c r="RG260" s="23"/>
      <c r="RH260" s="23"/>
      <c r="RI260" s="23"/>
      <c r="RJ260" s="23"/>
      <c r="RK260" s="23"/>
      <c r="RL260" s="23"/>
      <c r="RM260" s="23"/>
      <c r="RN260" s="23"/>
      <c r="RO260" s="23"/>
      <c r="RP260" s="23"/>
      <c r="RQ260" s="23"/>
      <c r="RR260" s="23"/>
      <c r="RS260" s="23"/>
      <c r="RT260" s="23"/>
      <c r="RU260" s="23"/>
      <c r="RV260" s="23"/>
      <c r="RW260" s="23"/>
      <c r="RX260" s="23"/>
      <c r="RY260" s="23"/>
      <c r="RZ260" s="23"/>
      <c r="SA260" s="23"/>
      <c r="SB260" s="23"/>
      <c r="SC260" s="23"/>
      <c r="SD260" s="23"/>
      <c r="SE260" s="23"/>
      <c r="SF260" s="23"/>
      <c r="SG260" s="23"/>
      <c r="SH260" s="23"/>
      <c r="SI260" s="23"/>
      <c r="SJ260" s="23"/>
      <c r="SK260" s="23"/>
      <c r="SL260" s="23"/>
      <c r="SM260" s="23"/>
      <c r="SN260" s="23"/>
      <c r="SO260" s="23"/>
      <c r="SP260" s="23"/>
      <c r="SQ260" s="23"/>
      <c r="SR260" s="23"/>
      <c r="SS260" s="23"/>
      <c r="ST260" s="23"/>
      <c r="SU260" s="23"/>
      <c r="SV260" s="23"/>
      <c r="SW260" s="23"/>
      <c r="SX260" s="23"/>
      <c r="SY260" s="23"/>
      <c r="SZ260" s="23"/>
      <c r="TA260" s="23"/>
      <c r="TB260" s="23"/>
      <c r="TC260" s="23"/>
      <c r="TD260" s="23"/>
      <c r="TE260" s="23"/>
      <c r="TF260" s="23"/>
      <c r="TG260" s="23"/>
      <c r="TH260" s="23"/>
      <c r="TI260" s="23"/>
      <c r="TJ260" s="23"/>
      <c r="TK260" s="23"/>
      <c r="TL260" s="23"/>
      <c r="TM260" s="23"/>
      <c r="TN260" s="23"/>
      <c r="TO260" s="23"/>
      <c r="TP260" s="23"/>
      <c r="TQ260" s="23"/>
      <c r="TR260" s="23"/>
    </row>
    <row r="261" spans="1:538" s="28" customFormat="1" ht="29.25" customHeight="1" x14ac:dyDescent="0.2">
      <c r="A261" s="74" t="s">
        <v>500</v>
      </c>
      <c r="B261" s="63"/>
      <c r="C261" s="63"/>
      <c r="D261" s="27" t="s">
        <v>501</v>
      </c>
      <c r="E261" s="59">
        <f>E262</f>
        <v>3358</v>
      </c>
      <c r="F261" s="59">
        <f t="shared" ref="F261:W261" si="199">F262</f>
        <v>0</v>
      </c>
      <c r="G261" s="59">
        <f t="shared" si="199"/>
        <v>0</v>
      </c>
      <c r="H261" s="59">
        <f t="shared" si="199"/>
        <v>1260</v>
      </c>
      <c r="I261" s="59">
        <f t="shared" si="199"/>
        <v>0</v>
      </c>
      <c r="J261" s="59">
        <f t="shared" si="199"/>
        <v>0</v>
      </c>
      <c r="K261" s="160">
        <f t="shared" si="152"/>
        <v>37.522334723049433</v>
      </c>
      <c r="L261" s="59">
        <f t="shared" si="199"/>
        <v>0</v>
      </c>
      <c r="M261" s="59">
        <f t="shared" si="199"/>
        <v>0</v>
      </c>
      <c r="N261" s="59">
        <f t="shared" si="199"/>
        <v>0</v>
      </c>
      <c r="O261" s="59">
        <f t="shared" si="199"/>
        <v>0</v>
      </c>
      <c r="P261" s="59">
        <f t="shared" si="199"/>
        <v>0</v>
      </c>
      <c r="Q261" s="59">
        <f t="shared" si="199"/>
        <v>0</v>
      </c>
      <c r="R261" s="59">
        <f t="shared" si="199"/>
        <v>0</v>
      </c>
      <c r="S261" s="59">
        <f t="shared" si="199"/>
        <v>0</v>
      </c>
      <c r="T261" s="59">
        <f t="shared" si="199"/>
        <v>0</v>
      </c>
      <c r="U261" s="59">
        <f t="shared" si="199"/>
        <v>0</v>
      </c>
      <c r="V261" s="59">
        <f t="shared" si="199"/>
        <v>0</v>
      </c>
      <c r="W261" s="59">
        <f t="shared" si="199"/>
        <v>0</v>
      </c>
      <c r="X261" s="160"/>
      <c r="Y261" s="59">
        <f t="shared" si="151"/>
        <v>1260</v>
      </c>
      <c r="Z261" s="213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  <c r="DO261" s="35"/>
      <c r="DP261" s="35"/>
      <c r="DQ261" s="35"/>
      <c r="DR261" s="35"/>
      <c r="DS261" s="35"/>
      <c r="DT261" s="35"/>
      <c r="DU261" s="35"/>
      <c r="DV261" s="35"/>
      <c r="DW261" s="35"/>
      <c r="DX261" s="35"/>
      <c r="DY261" s="35"/>
      <c r="DZ261" s="35"/>
      <c r="EA261" s="35"/>
      <c r="EB261" s="35"/>
      <c r="EC261" s="35"/>
      <c r="ED261" s="35"/>
      <c r="EE261" s="35"/>
      <c r="EF261" s="35"/>
      <c r="EG261" s="35"/>
      <c r="EH261" s="35"/>
      <c r="EI261" s="35"/>
      <c r="EJ261" s="35"/>
      <c r="EK261" s="35"/>
      <c r="EL261" s="35"/>
      <c r="EM261" s="35"/>
      <c r="EN261" s="35"/>
      <c r="EO261" s="35"/>
      <c r="EP261" s="35"/>
      <c r="EQ261" s="35"/>
      <c r="ER261" s="35"/>
      <c r="ES261" s="35"/>
      <c r="ET261" s="35"/>
      <c r="EU261" s="35"/>
      <c r="EV261" s="35"/>
      <c r="EW261" s="35"/>
      <c r="EX261" s="35"/>
      <c r="EY261" s="35"/>
      <c r="EZ261" s="35"/>
      <c r="FA261" s="35"/>
      <c r="FB261" s="35"/>
      <c r="FC261" s="35"/>
      <c r="FD261" s="35"/>
      <c r="FE261" s="35"/>
      <c r="FF261" s="35"/>
      <c r="FG261" s="35"/>
      <c r="FH261" s="35"/>
      <c r="FI261" s="35"/>
      <c r="FJ261" s="35"/>
      <c r="FK261" s="35"/>
      <c r="FL261" s="35"/>
      <c r="FM261" s="35"/>
      <c r="FN261" s="35"/>
      <c r="FO261" s="35"/>
      <c r="FP261" s="35"/>
      <c r="FQ261" s="35"/>
      <c r="FR261" s="35"/>
      <c r="FS261" s="35"/>
      <c r="FT261" s="35"/>
      <c r="FU261" s="35"/>
      <c r="FV261" s="35"/>
      <c r="FW261" s="35"/>
      <c r="FX261" s="35"/>
      <c r="FY261" s="35"/>
      <c r="FZ261" s="35"/>
      <c r="GA261" s="35"/>
      <c r="GB261" s="35"/>
      <c r="GC261" s="35"/>
      <c r="GD261" s="35"/>
      <c r="GE261" s="35"/>
      <c r="GF261" s="35"/>
      <c r="GG261" s="35"/>
      <c r="GH261" s="35"/>
      <c r="GI261" s="35"/>
      <c r="GJ261" s="35"/>
      <c r="GK261" s="35"/>
      <c r="GL261" s="35"/>
      <c r="GM261" s="35"/>
      <c r="GN261" s="35"/>
      <c r="GO261" s="35"/>
      <c r="GP261" s="35"/>
      <c r="GQ261" s="35"/>
      <c r="GR261" s="35"/>
      <c r="GS261" s="35"/>
      <c r="GT261" s="35"/>
      <c r="GU261" s="35"/>
      <c r="GV261" s="35"/>
      <c r="GW261" s="35"/>
      <c r="GX261" s="35"/>
      <c r="GY261" s="35"/>
      <c r="GZ261" s="35"/>
      <c r="HA261" s="35"/>
      <c r="HB261" s="35"/>
      <c r="HC261" s="35"/>
      <c r="HD261" s="35"/>
      <c r="HE261" s="35"/>
      <c r="HF261" s="35"/>
      <c r="HG261" s="35"/>
      <c r="HH261" s="35"/>
      <c r="HI261" s="35"/>
      <c r="HJ261" s="35"/>
      <c r="HK261" s="35"/>
      <c r="HL261" s="35"/>
      <c r="HM261" s="35"/>
      <c r="HN261" s="35"/>
      <c r="HO261" s="35"/>
      <c r="HP261" s="35"/>
      <c r="HQ261" s="35"/>
      <c r="HR261" s="35"/>
      <c r="HS261" s="35"/>
      <c r="HT261" s="35"/>
      <c r="HU261" s="35"/>
      <c r="HV261" s="35"/>
      <c r="HW261" s="35"/>
      <c r="HX261" s="35"/>
      <c r="HY261" s="35"/>
      <c r="HZ261" s="35"/>
      <c r="IA261" s="35"/>
      <c r="IB261" s="35"/>
      <c r="IC261" s="35"/>
      <c r="ID261" s="35"/>
      <c r="IE261" s="35"/>
      <c r="IF261" s="35"/>
      <c r="IG261" s="35"/>
      <c r="IH261" s="35"/>
      <c r="II261" s="35"/>
      <c r="IJ261" s="35"/>
      <c r="IK261" s="35"/>
      <c r="IL261" s="35"/>
      <c r="IM261" s="35"/>
      <c r="IN261" s="35"/>
      <c r="IO261" s="35"/>
      <c r="IP261" s="35"/>
      <c r="IQ261" s="35"/>
      <c r="IR261" s="35"/>
      <c r="IS261" s="35"/>
      <c r="IT261" s="35"/>
      <c r="IU261" s="35"/>
      <c r="IV261" s="35"/>
      <c r="IW261" s="35"/>
      <c r="IX261" s="35"/>
      <c r="IY261" s="35"/>
      <c r="IZ261" s="35"/>
      <c r="JA261" s="35"/>
      <c r="JB261" s="35"/>
      <c r="JC261" s="35"/>
      <c r="JD261" s="35"/>
      <c r="JE261" s="35"/>
      <c r="JF261" s="35"/>
      <c r="JG261" s="35"/>
      <c r="JH261" s="35"/>
      <c r="JI261" s="35"/>
      <c r="JJ261" s="35"/>
      <c r="JK261" s="35"/>
      <c r="JL261" s="35"/>
      <c r="JM261" s="35"/>
      <c r="JN261" s="35"/>
      <c r="JO261" s="35"/>
      <c r="JP261" s="35"/>
      <c r="JQ261" s="35"/>
      <c r="JR261" s="35"/>
      <c r="JS261" s="35"/>
      <c r="JT261" s="35"/>
      <c r="JU261" s="35"/>
      <c r="JV261" s="35"/>
      <c r="JW261" s="35"/>
      <c r="JX261" s="35"/>
      <c r="JY261" s="35"/>
      <c r="JZ261" s="35"/>
      <c r="KA261" s="35"/>
      <c r="KB261" s="35"/>
      <c r="KC261" s="35"/>
      <c r="KD261" s="35"/>
      <c r="KE261" s="35"/>
      <c r="KF261" s="35"/>
      <c r="KG261" s="35"/>
      <c r="KH261" s="35"/>
      <c r="KI261" s="35"/>
      <c r="KJ261" s="35"/>
      <c r="KK261" s="35"/>
      <c r="KL261" s="35"/>
      <c r="KM261" s="35"/>
      <c r="KN261" s="35"/>
      <c r="KO261" s="35"/>
      <c r="KP261" s="35"/>
      <c r="KQ261" s="35"/>
      <c r="KR261" s="35"/>
      <c r="KS261" s="35"/>
      <c r="KT261" s="35"/>
      <c r="KU261" s="35"/>
      <c r="KV261" s="35"/>
      <c r="KW261" s="35"/>
      <c r="KX261" s="35"/>
      <c r="KY261" s="35"/>
      <c r="KZ261" s="35"/>
      <c r="LA261" s="35"/>
      <c r="LB261" s="35"/>
      <c r="LC261" s="35"/>
      <c r="LD261" s="35"/>
      <c r="LE261" s="35"/>
      <c r="LF261" s="35"/>
      <c r="LG261" s="35"/>
      <c r="LH261" s="35"/>
      <c r="LI261" s="35"/>
      <c r="LJ261" s="35"/>
      <c r="LK261" s="35"/>
      <c r="LL261" s="35"/>
      <c r="LM261" s="35"/>
      <c r="LN261" s="35"/>
      <c r="LO261" s="35"/>
      <c r="LP261" s="35"/>
      <c r="LQ261" s="35"/>
      <c r="LR261" s="35"/>
      <c r="LS261" s="35"/>
      <c r="LT261" s="35"/>
      <c r="LU261" s="35"/>
      <c r="LV261" s="35"/>
      <c r="LW261" s="35"/>
      <c r="LX261" s="35"/>
      <c r="LY261" s="35"/>
      <c r="LZ261" s="35"/>
      <c r="MA261" s="35"/>
      <c r="MB261" s="35"/>
      <c r="MC261" s="35"/>
      <c r="MD261" s="35"/>
      <c r="ME261" s="35"/>
      <c r="MF261" s="35"/>
      <c r="MG261" s="35"/>
      <c r="MH261" s="35"/>
      <c r="MI261" s="35"/>
      <c r="MJ261" s="35"/>
      <c r="MK261" s="35"/>
      <c r="ML261" s="35"/>
      <c r="MM261" s="35"/>
      <c r="MN261" s="35"/>
      <c r="MO261" s="35"/>
      <c r="MP261" s="35"/>
      <c r="MQ261" s="35"/>
      <c r="MR261" s="35"/>
      <c r="MS261" s="35"/>
      <c r="MT261" s="35"/>
      <c r="MU261" s="35"/>
      <c r="MV261" s="35"/>
      <c r="MW261" s="35"/>
      <c r="MX261" s="35"/>
      <c r="MY261" s="35"/>
      <c r="MZ261" s="35"/>
      <c r="NA261" s="35"/>
      <c r="NB261" s="35"/>
      <c r="NC261" s="35"/>
      <c r="ND261" s="35"/>
      <c r="NE261" s="35"/>
      <c r="NF261" s="35"/>
      <c r="NG261" s="35"/>
      <c r="NH261" s="35"/>
      <c r="NI261" s="35"/>
      <c r="NJ261" s="35"/>
      <c r="NK261" s="35"/>
      <c r="NL261" s="35"/>
      <c r="NM261" s="35"/>
      <c r="NN261" s="35"/>
      <c r="NO261" s="35"/>
      <c r="NP261" s="35"/>
      <c r="NQ261" s="35"/>
      <c r="NR261" s="35"/>
      <c r="NS261" s="35"/>
      <c r="NT261" s="35"/>
      <c r="NU261" s="35"/>
      <c r="NV261" s="35"/>
      <c r="NW261" s="35"/>
      <c r="NX261" s="35"/>
      <c r="NY261" s="35"/>
      <c r="NZ261" s="35"/>
      <c r="OA261" s="35"/>
      <c r="OB261" s="35"/>
      <c r="OC261" s="35"/>
      <c r="OD261" s="35"/>
      <c r="OE261" s="35"/>
      <c r="OF261" s="35"/>
      <c r="OG261" s="35"/>
      <c r="OH261" s="35"/>
      <c r="OI261" s="35"/>
      <c r="OJ261" s="35"/>
      <c r="OK261" s="35"/>
      <c r="OL261" s="35"/>
      <c r="OM261" s="35"/>
      <c r="ON261" s="35"/>
      <c r="OO261" s="35"/>
      <c r="OP261" s="35"/>
      <c r="OQ261" s="35"/>
      <c r="OR261" s="35"/>
      <c r="OS261" s="35"/>
      <c r="OT261" s="35"/>
      <c r="OU261" s="35"/>
      <c r="OV261" s="35"/>
      <c r="OW261" s="35"/>
      <c r="OX261" s="35"/>
      <c r="OY261" s="35"/>
      <c r="OZ261" s="35"/>
      <c r="PA261" s="35"/>
      <c r="PB261" s="35"/>
      <c r="PC261" s="35"/>
      <c r="PD261" s="35"/>
      <c r="PE261" s="35"/>
      <c r="PF261" s="35"/>
      <c r="PG261" s="35"/>
      <c r="PH261" s="35"/>
      <c r="PI261" s="35"/>
      <c r="PJ261" s="35"/>
      <c r="PK261" s="35"/>
      <c r="PL261" s="35"/>
      <c r="PM261" s="35"/>
      <c r="PN261" s="35"/>
      <c r="PO261" s="35"/>
      <c r="PP261" s="35"/>
      <c r="PQ261" s="35"/>
      <c r="PR261" s="35"/>
      <c r="PS261" s="35"/>
      <c r="PT261" s="35"/>
      <c r="PU261" s="35"/>
      <c r="PV261" s="35"/>
      <c r="PW261" s="35"/>
      <c r="PX261" s="35"/>
      <c r="PY261" s="35"/>
      <c r="PZ261" s="35"/>
      <c r="QA261" s="35"/>
      <c r="QB261" s="35"/>
      <c r="QC261" s="35"/>
      <c r="QD261" s="35"/>
      <c r="QE261" s="35"/>
      <c r="QF261" s="35"/>
      <c r="QG261" s="35"/>
      <c r="QH261" s="35"/>
      <c r="QI261" s="35"/>
      <c r="QJ261" s="35"/>
      <c r="QK261" s="35"/>
      <c r="QL261" s="35"/>
      <c r="QM261" s="35"/>
      <c r="QN261" s="35"/>
      <c r="QO261" s="35"/>
      <c r="QP261" s="35"/>
      <c r="QQ261" s="35"/>
      <c r="QR261" s="35"/>
      <c r="QS261" s="35"/>
      <c r="QT261" s="35"/>
      <c r="QU261" s="35"/>
      <c r="QV261" s="35"/>
      <c r="QW261" s="35"/>
      <c r="QX261" s="35"/>
      <c r="QY261" s="35"/>
      <c r="QZ261" s="35"/>
      <c r="RA261" s="35"/>
      <c r="RB261" s="35"/>
      <c r="RC261" s="35"/>
      <c r="RD261" s="35"/>
      <c r="RE261" s="35"/>
      <c r="RF261" s="35"/>
      <c r="RG261" s="35"/>
      <c r="RH261" s="35"/>
      <c r="RI261" s="35"/>
      <c r="RJ261" s="35"/>
      <c r="RK261" s="35"/>
      <c r="RL261" s="35"/>
      <c r="RM261" s="35"/>
      <c r="RN261" s="35"/>
      <c r="RO261" s="35"/>
      <c r="RP261" s="35"/>
      <c r="RQ261" s="35"/>
      <c r="RR261" s="35"/>
      <c r="RS261" s="35"/>
      <c r="RT261" s="35"/>
      <c r="RU261" s="35"/>
      <c r="RV261" s="35"/>
      <c r="RW261" s="35"/>
      <c r="RX261" s="35"/>
      <c r="RY261" s="35"/>
      <c r="RZ261" s="35"/>
      <c r="SA261" s="35"/>
      <c r="SB261" s="35"/>
      <c r="SC261" s="35"/>
      <c r="SD261" s="35"/>
      <c r="SE261" s="35"/>
      <c r="SF261" s="35"/>
      <c r="SG261" s="35"/>
      <c r="SH261" s="35"/>
      <c r="SI261" s="35"/>
      <c r="SJ261" s="35"/>
      <c r="SK261" s="35"/>
      <c r="SL261" s="35"/>
      <c r="SM261" s="35"/>
      <c r="SN261" s="35"/>
      <c r="SO261" s="35"/>
      <c r="SP261" s="35"/>
      <c r="SQ261" s="35"/>
      <c r="SR261" s="35"/>
      <c r="SS261" s="35"/>
      <c r="ST261" s="35"/>
      <c r="SU261" s="35"/>
      <c r="SV261" s="35"/>
      <c r="SW261" s="35"/>
      <c r="SX261" s="35"/>
      <c r="SY261" s="35"/>
      <c r="SZ261" s="35"/>
      <c r="TA261" s="35"/>
      <c r="TB261" s="35"/>
      <c r="TC261" s="35"/>
      <c r="TD261" s="35"/>
      <c r="TE261" s="35"/>
      <c r="TF261" s="35"/>
      <c r="TG261" s="35"/>
      <c r="TH261" s="35"/>
      <c r="TI261" s="35"/>
      <c r="TJ261" s="35"/>
      <c r="TK261" s="35"/>
      <c r="TL261" s="35"/>
      <c r="TM261" s="35"/>
      <c r="TN261" s="35"/>
      <c r="TO261" s="35"/>
      <c r="TP261" s="35"/>
      <c r="TQ261" s="35"/>
      <c r="TR261" s="35"/>
    </row>
    <row r="262" spans="1:538" s="37" customFormat="1" ht="33.75" customHeight="1" x14ac:dyDescent="0.25">
      <c r="A262" s="75" t="s">
        <v>499</v>
      </c>
      <c r="B262" s="64"/>
      <c r="C262" s="64"/>
      <c r="D262" s="30" t="s">
        <v>501</v>
      </c>
      <c r="E262" s="61">
        <f>E263</f>
        <v>3358</v>
      </c>
      <c r="F262" s="61">
        <f t="shared" ref="F262:W262" si="200">F263</f>
        <v>0</v>
      </c>
      <c r="G262" s="61">
        <f t="shared" si="200"/>
        <v>0</v>
      </c>
      <c r="H262" s="61">
        <f t="shared" si="200"/>
        <v>1260</v>
      </c>
      <c r="I262" s="61">
        <f t="shared" si="200"/>
        <v>0</v>
      </c>
      <c r="J262" s="61">
        <f t="shared" si="200"/>
        <v>0</v>
      </c>
      <c r="K262" s="162">
        <f t="shared" si="152"/>
        <v>37.522334723049433</v>
      </c>
      <c r="L262" s="61">
        <f t="shared" si="200"/>
        <v>0</v>
      </c>
      <c r="M262" s="61">
        <f t="shared" si="200"/>
        <v>0</v>
      </c>
      <c r="N262" s="61">
        <f t="shared" si="200"/>
        <v>0</v>
      </c>
      <c r="O262" s="61">
        <f t="shared" si="200"/>
        <v>0</v>
      </c>
      <c r="P262" s="61">
        <f t="shared" si="200"/>
        <v>0</v>
      </c>
      <c r="Q262" s="61">
        <f t="shared" si="200"/>
        <v>0</v>
      </c>
      <c r="R262" s="61">
        <f t="shared" si="200"/>
        <v>0</v>
      </c>
      <c r="S262" s="61">
        <f t="shared" si="200"/>
        <v>0</v>
      </c>
      <c r="T262" s="61">
        <f t="shared" si="200"/>
        <v>0</v>
      </c>
      <c r="U262" s="61">
        <f t="shared" si="200"/>
        <v>0</v>
      </c>
      <c r="V262" s="61">
        <f t="shared" si="200"/>
        <v>0</v>
      </c>
      <c r="W262" s="61">
        <f t="shared" si="200"/>
        <v>0</v>
      </c>
      <c r="X262" s="162"/>
      <c r="Y262" s="61">
        <f t="shared" si="151"/>
        <v>1260</v>
      </c>
      <c r="Z262" s="213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6"/>
      <c r="DE262" s="36"/>
      <c r="DF262" s="36"/>
      <c r="DG262" s="36"/>
      <c r="DH262" s="36"/>
      <c r="DI262" s="36"/>
      <c r="DJ262" s="36"/>
      <c r="DK262" s="36"/>
      <c r="DL262" s="36"/>
      <c r="DM262" s="36"/>
      <c r="DN262" s="36"/>
      <c r="DO262" s="36"/>
      <c r="DP262" s="36"/>
      <c r="DQ262" s="36"/>
      <c r="DR262" s="36"/>
      <c r="DS262" s="36"/>
      <c r="DT262" s="36"/>
      <c r="DU262" s="36"/>
      <c r="DV262" s="36"/>
      <c r="DW262" s="36"/>
      <c r="DX262" s="36"/>
      <c r="DY262" s="36"/>
      <c r="DZ262" s="36"/>
      <c r="EA262" s="36"/>
      <c r="EB262" s="36"/>
      <c r="EC262" s="36"/>
      <c r="ED262" s="36"/>
      <c r="EE262" s="36"/>
      <c r="EF262" s="36"/>
      <c r="EG262" s="36"/>
      <c r="EH262" s="36"/>
      <c r="EI262" s="36"/>
      <c r="EJ262" s="36"/>
      <c r="EK262" s="36"/>
      <c r="EL262" s="36"/>
      <c r="EM262" s="36"/>
      <c r="EN262" s="36"/>
      <c r="EO262" s="36"/>
      <c r="EP262" s="36"/>
      <c r="EQ262" s="36"/>
      <c r="ER262" s="36"/>
      <c r="ES262" s="36"/>
      <c r="ET262" s="36"/>
      <c r="EU262" s="36"/>
      <c r="EV262" s="36"/>
      <c r="EW262" s="36"/>
      <c r="EX262" s="36"/>
      <c r="EY262" s="36"/>
      <c r="EZ262" s="36"/>
      <c r="FA262" s="36"/>
      <c r="FB262" s="36"/>
      <c r="FC262" s="36"/>
      <c r="FD262" s="36"/>
      <c r="FE262" s="36"/>
      <c r="FF262" s="36"/>
      <c r="FG262" s="36"/>
      <c r="FH262" s="36"/>
      <c r="FI262" s="36"/>
      <c r="FJ262" s="36"/>
      <c r="FK262" s="36"/>
      <c r="FL262" s="36"/>
      <c r="FM262" s="36"/>
      <c r="FN262" s="36"/>
      <c r="FO262" s="36"/>
      <c r="FP262" s="36"/>
      <c r="FQ262" s="36"/>
      <c r="FR262" s="36"/>
      <c r="FS262" s="36"/>
      <c r="FT262" s="36"/>
      <c r="FU262" s="36"/>
      <c r="FV262" s="36"/>
      <c r="FW262" s="36"/>
      <c r="FX262" s="36"/>
      <c r="FY262" s="36"/>
      <c r="FZ262" s="36"/>
      <c r="GA262" s="36"/>
      <c r="GB262" s="36"/>
      <c r="GC262" s="36"/>
      <c r="GD262" s="36"/>
      <c r="GE262" s="36"/>
      <c r="GF262" s="36"/>
      <c r="GG262" s="36"/>
      <c r="GH262" s="36"/>
      <c r="GI262" s="36"/>
      <c r="GJ262" s="36"/>
      <c r="GK262" s="36"/>
      <c r="GL262" s="36"/>
      <c r="GM262" s="36"/>
      <c r="GN262" s="36"/>
      <c r="GO262" s="36"/>
      <c r="GP262" s="36"/>
      <c r="GQ262" s="36"/>
      <c r="GR262" s="36"/>
      <c r="GS262" s="36"/>
      <c r="GT262" s="36"/>
      <c r="GU262" s="36"/>
      <c r="GV262" s="36"/>
      <c r="GW262" s="36"/>
      <c r="GX262" s="36"/>
      <c r="GY262" s="36"/>
      <c r="GZ262" s="36"/>
      <c r="HA262" s="36"/>
      <c r="HB262" s="36"/>
      <c r="HC262" s="36"/>
      <c r="HD262" s="36"/>
      <c r="HE262" s="36"/>
      <c r="HF262" s="36"/>
      <c r="HG262" s="36"/>
      <c r="HH262" s="36"/>
      <c r="HI262" s="36"/>
      <c r="HJ262" s="36"/>
      <c r="HK262" s="36"/>
      <c r="HL262" s="36"/>
      <c r="HM262" s="36"/>
      <c r="HN262" s="36"/>
      <c r="HO262" s="36"/>
      <c r="HP262" s="36"/>
      <c r="HQ262" s="36"/>
      <c r="HR262" s="36"/>
      <c r="HS262" s="36"/>
      <c r="HT262" s="36"/>
      <c r="HU262" s="36"/>
      <c r="HV262" s="36"/>
      <c r="HW262" s="36"/>
      <c r="HX262" s="36"/>
      <c r="HY262" s="36"/>
      <c r="HZ262" s="36"/>
      <c r="IA262" s="36"/>
      <c r="IB262" s="36"/>
      <c r="IC262" s="36"/>
      <c r="ID262" s="36"/>
      <c r="IE262" s="36"/>
      <c r="IF262" s="36"/>
      <c r="IG262" s="36"/>
      <c r="IH262" s="36"/>
      <c r="II262" s="36"/>
      <c r="IJ262" s="36"/>
      <c r="IK262" s="36"/>
      <c r="IL262" s="36"/>
      <c r="IM262" s="36"/>
      <c r="IN262" s="36"/>
      <c r="IO262" s="36"/>
      <c r="IP262" s="36"/>
      <c r="IQ262" s="36"/>
      <c r="IR262" s="36"/>
      <c r="IS262" s="36"/>
      <c r="IT262" s="36"/>
      <c r="IU262" s="36"/>
      <c r="IV262" s="36"/>
      <c r="IW262" s="36"/>
      <c r="IX262" s="36"/>
      <c r="IY262" s="36"/>
      <c r="IZ262" s="36"/>
      <c r="JA262" s="36"/>
      <c r="JB262" s="36"/>
      <c r="JC262" s="36"/>
      <c r="JD262" s="36"/>
      <c r="JE262" s="36"/>
      <c r="JF262" s="36"/>
      <c r="JG262" s="36"/>
      <c r="JH262" s="36"/>
      <c r="JI262" s="36"/>
      <c r="JJ262" s="36"/>
      <c r="JK262" s="36"/>
      <c r="JL262" s="36"/>
      <c r="JM262" s="36"/>
      <c r="JN262" s="36"/>
      <c r="JO262" s="36"/>
      <c r="JP262" s="36"/>
      <c r="JQ262" s="36"/>
      <c r="JR262" s="36"/>
      <c r="JS262" s="36"/>
      <c r="JT262" s="36"/>
      <c r="JU262" s="36"/>
      <c r="JV262" s="36"/>
      <c r="JW262" s="36"/>
      <c r="JX262" s="36"/>
      <c r="JY262" s="36"/>
      <c r="JZ262" s="36"/>
      <c r="KA262" s="36"/>
      <c r="KB262" s="36"/>
      <c r="KC262" s="36"/>
      <c r="KD262" s="36"/>
      <c r="KE262" s="36"/>
      <c r="KF262" s="36"/>
      <c r="KG262" s="36"/>
      <c r="KH262" s="36"/>
      <c r="KI262" s="36"/>
      <c r="KJ262" s="36"/>
      <c r="KK262" s="36"/>
      <c r="KL262" s="36"/>
      <c r="KM262" s="36"/>
      <c r="KN262" s="36"/>
      <c r="KO262" s="36"/>
      <c r="KP262" s="36"/>
      <c r="KQ262" s="36"/>
      <c r="KR262" s="36"/>
      <c r="KS262" s="36"/>
      <c r="KT262" s="36"/>
      <c r="KU262" s="36"/>
      <c r="KV262" s="36"/>
      <c r="KW262" s="36"/>
      <c r="KX262" s="36"/>
      <c r="KY262" s="36"/>
      <c r="KZ262" s="36"/>
      <c r="LA262" s="36"/>
      <c r="LB262" s="36"/>
      <c r="LC262" s="36"/>
      <c r="LD262" s="36"/>
      <c r="LE262" s="36"/>
      <c r="LF262" s="36"/>
      <c r="LG262" s="36"/>
      <c r="LH262" s="36"/>
      <c r="LI262" s="36"/>
      <c r="LJ262" s="36"/>
      <c r="LK262" s="36"/>
      <c r="LL262" s="36"/>
      <c r="LM262" s="36"/>
      <c r="LN262" s="36"/>
      <c r="LO262" s="36"/>
      <c r="LP262" s="36"/>
      <c r="LQ262" s="36"/>
      <c r="LR262" s="36"/>
      <c r="LS262" s="36"/>
      <c r="LT262" s="36"/>
      <c r="LU262" s="36"/>
      <c r="LV262" s="36"/>
      <c r="LW262" s="36"/>
      <c r="LX262" s="36"/>
      <c r="LY262" s="36"/>
      <c r="LZ262" s="36"/>
      <c r="MA262" s="36"/>
      <c r="MB262" s="36"/>
      <c r="MC262" s="36"/>
      <c r="MD262" s="36"/>
      <c r="ME262" s="36"/>
      <c r="MF262" s="36"/>
      <c r="MG262" s="36"/>
      <c r="MH262" s="36"/>
      <c r="MI262" s="36"/>
      <c r="MJ262" s="36"/>
      <c r="MK262" s="36"/>
      <c r="ML262" s="36"/>
      <c r="MM262" s="36"/>
      <c r="MN262" s="36"/>
      <c r="MO262" s="36"/>
      <c r="MP262" s="36"/>
      <c r="MQ262" s="36"/>
      <c r="MR262" s="36"/>
      <c r="MS262" s="36"/>
      <c r="MT262" s="36"/>
      <c r="MU262" s="36"/>
      <c r="MV262" s="36"/>
      <c r="MW262" s="36"/>
      <c r="MX262" s="36"/>
      <c r="MY262" s="36"/>
      <c r="MZ262" s="36"/>
      <c r="NA262" s="36"/>
      <c r="NB262" s="36"/>
      <c r="NC262" s="36"/>
      <c r="ND262" s="36"/>
      <c r="NE262" s="36"/>
      <c r="NF262" s="36"/>
      <c r="NG262" s="36"/>
      <c r="NH262" s="36"/>
      <c r="NI262" s="36"/>
      <c r="NJ262" s="36"/>
      <c r="NK262" s="36"/>
      <c r="NL262" s="36"/>
      <c r="NM262" s="36"/>
      <c r="NN262" s="36"/>
      <c r="NO262" s="36"/>
      <c r="NP262" s="36"/>
      <c r="NQ262" s="36"/>
      <c r="NR262" s="36"/>
      <c r="NS262" s="36"/>
      <c r="NT262" s="36"/>
      <c r="NU262" s="36"/>
      <c r="NV262" s="36"/>
      <c r="NW262" s="36"/>
      <c r="NX262" s="36"/>
      <c r="NY262" s="36"/>
      <c r="NZ262" s="36"/>
      <c r="OA262" s="36"/>
      <c r="OB262" s="36"/>
      <c r="OC262" s="36"/>
      <c r="OD262" s="36"/>
      <c r="OE262" s="36"/>
      <c r="OF262" s="36"/>
      <c r="OG262" s="36"/>
      <c r="OH262" s="36"/>
      <c r="OI262" s="36"/>
      <c r="OJ262" s="36"/>
      <c r="OK262" s="36"/>
      <c r="OL262" s="36"/>
      <c r="OM262" s="36"/>
      <c r="ON262" s="36"/>
      <c r="OO262" s="36"/>
      <c r="OP262" s="36"/>
      <c r="OQ262" s="36"/>
      <c r="OR262" s="36"/>
      <c r="OS262" s="36"/>
      <c r="OT262" s="36"/>
      <c r="OU262" s="36"/>
      <c r="OV262" s="36"/>
      <c r="OW262" s="36"/>
      <c r="OX262" s="36"/>
      <c r="OY262" s="36"/>
      <c r="OZ262" s="36"/>
      <c r="PA262" s="36"/>
      <c r="PB262" s="36"/>
      <c r="PC262" s="36"/>
      <c r="PD262" s="36"/>
      <c r="PE262" s="36"/>
      <c r="PF262" s="36"/>
      <c r="PG262" s="36"/>
      <c r="PH262" s="36"/>
      <c r="PI262" s="36"/>
      <c r="PJ262" s="36"/>
      <c r="PK262" s="36"/>
      <c r="PL262" s="36"/>
      <c r="PM262" s="36"/>
      <c r="PN262" s="36"/>
      <c r="PO262" s="36"/>
      <c r="PP262" s="36"/>
      <c r="PQ262" s="36"/>
      <c r="PR262" s="36"/>
      <c r="PS262" s="36"/>
      <c r="PT262" s="36"/>
      <c r="PU262" s="36"/>
      <c r="PV262" s="36"/>
      <c r="PW262" s="36"/>
      <c r="PX262" s="36"/>
      <c r="PY262" s="36"/>
      <c r="PZ262" s="36"/>
      <c r="QA262" s="36"/>
      <c r="QB262" s="36"/>
      <c r="QC262" s="36"/>
      <c r="QD262" s="36"/>
      <c r="QE262" s="36"/>
      <c r="QF262" s="36"/>
      <c r="QG262" s="36"/>
      <c r="QH262" s="36"/>
      <c r="QI262" s="36"/>
      <c r="QJ262" s="36"/>
      <c r="QK262" s="36"/>
      <c r="QL262" s="36"/>
      <c r="QM262" s="36"/>
      <c r="QN262" s="36"/>
      <c r="QO262" s="36"/>
      <c r="QP262" s="36"/>
      <c r="QQ262" s="36"/>
      <c r="QR262" s="36"/>
      <c r="QS262" s="36"/>
      <c r="QT262" s="36"/>
      <c r="QU262" s="36"/>
      <c r="QV262" s="36"/>
      <c r="QW262" s="36"/>
      <c r="QX262" s="36"/>
      <c r="QY262" s="36"/>
      <c r="QZ262" s="36"/>
      <c r="RA262" s="36"/>
      <c r="RB262" s="36"/>
      <c r="RC262" s="36"/>
      <c r="RD262" s="36"/>
      <c r="RE262" s="36"/>
      <c r="RF262" s="36"/>
      <c r="RG262" s="36"/>
      <c r="RH262" s="36"/>
      <c r="RI262" s="36"/>
      <c r="RJ262" s="36"/>
      <c r="RK262" s="36"/>
      <c r="RL262" s="36"/>
      <c r="RM262" s="36"/>
      <c r="RN262" s="36"/>
      <c r="RO262" s="36"/>
      <c r="RP262" s="36"/>
      <c r="RQ262" s="36"/>
      <c r="RR262" s="36"/>
      <c r="RS262" s="36"/>
      <c r="RT262" s="36"/>
      <c r="RU262" s="36"/>
      <c r="RV262" s="36"/>
      <c r="RW262" s="36"/>
      <c r="RX262" s="36"/>
      <c r="RY262" s="36"/>
      <c r="RZ262" s="36"/>
      <c r="SA262" s="36"/>
      <c r="SB262" s="36"/>
      <c r="SC262" s="36"/>
      <c r="SD262" s="36"/>
      <c r="SE262" s="36"/>
      <c r="SF262" s="36"/>
      <c r="SG262" s="36"/>
      <c r="SH262" s="36"/>
      <c r="SI262" s="36"/>
      <c r="SJ262" s="36"/>
      <c r="SK262" s="36"/>
      <c r="SL262" s="36"/>
      <c r="SM262" s="36"/>
      <c r="SN262" s="36"/>
      <c r="SO262" s="36"/>
      <c r="SP262" s="36"/>
      <c r="SQ262" s="36"/>
      <c r="SR262" s="36"/>
      <c r="SS262" s="36"/>
      <c r="ST262" s="36"/>
      <c r="SU262" s="36"/>
      <c r="SV262" s="36"/>
      <c r="SW262" s="36"/>
      <c r="SX262" s="36"/>
      <c r="SY262" s="36"/>
      <c r="SZ262" s="36"/>
      <c r="TA262" s="36"/>
      <c r="TB262" s="36"/>
      <c r="TC262" s="36"/>
      <c r="TD262" s="36"/>
      <c r="TE262" s="36"/>
      <c r="TF262" s="36"/>
      <c r="TG262" s="36"/>
      <c r="TH262" s="36"/>
      <c r="TI262" s="36"/>
      <c r="TJ262" s="36"/>
      <c r="TK262" s="36"/>
      <c r="TL262" s="36"/>
      <c r="TM262" s="36"/>
      <c r="TN262" s="36"/>
      <c r="TO262" s="36"/>
      <c r="TP262" s="36"/>
      <c r="TQ262" s="36"/>
      <c r="TR262" s="36"/>
    </row>
    <row r="263" spans="1:538" s="20" customFormat="1" ht="45" x14ac:dyDescent="0.25">
      <c r="A263" s="49" t="s">
        <v>498</v>
      </c>
      <c r="B263" s="49" t="s">
        <v>127</v>
      </c>
      <c r="C263" s="49" t="s">
        <v>50</v>
      </c>
      <c r="D263" s="19" t="s">
        <v>128</v>
      </c>
      <c r="E263" s="62">
        <v>3358</v>
      </c>
      <c r="F263" s="62"/>
      <c r="G263" s="62"/>
      <c r="H263" s="62">
        <v>1260</v>
      </c>
      <c r="I263" s="62"/>
      <c r="J263" s="62"/>
      <c r="K263" s="163">
        <f t="shared" si="152"/>
        <v>37.522334723049433</v>
      </c>
      <c r="L263" s="62">
        <f>N263+Q263</f>
        <v>0</v>
      </c>
      <c r="M263" s="62"/>
      <c r="N263" s="62"/>
      <c r="O263" s="62"/>
      <c r="P263" s="62"/>
      <c r="Q263" s="62"/>
      <c r="R263" s="62">
        <f t="shared" si="153"/>
        <v>0</v>
      </c>
      <c r="S263" s="62"/>
      <c r="T263" s="62"/>
      <c r="U263" s="62"/>
      <c r="V263" s="62"/>
      <c r="W263" s="62"/>
      <c r="X263" s="163"/>
      <c r="Y263" s="59">
        <f t="shared" si="151"/>
        <v>1260</v>
      </c>
      <c r="Z263" s="21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  <c r="TF263" s="23"/>
      <c r="TG263" s="23"/>
      <c r="TH263" s="23"/>
      <c r="TI263" s="23"/>
      <c r="TJ263" s="23"/>
      <c r="TK263" s="23"/>
      <c r="TL263" s="23"/>
      <c r="TM263" s="23"/>
      <c r="TN263" s="23"/>
      <c r="TO263" s="23"/>
      <c r="TP263" s="23"/>
      <c r="TQ263" s="23"/>
      <c r="TR263" s="23"/>
    </row>
    <row r="264" spans="1:538" s="28" customFormat="1" ht="31.5" customHeight="1" x14ac:dyDescent="0.2">
      <c r="A264" s="157" t="s">
        <v>235</v>
      </c>
      <c r="B264" s="65"/>
      <c r="C264" s="65"/>
      <c r="D264" s="27" t="s">
        <v>45</v>
      </c>
      <c r="E264" s="59">
        <f>E265</f>
        <v>131103373.93000001</v>
      </c>
      <c r="F264" s="59">
        <f t="shared" ref="F264:L264" si="201">F265</f>
        <v>14230000</v>
      </c>
      <c r="G264" s="59">
        <f t="shared" si="201"/>
        <v>189400</v>
      </c>
      <c r="H264" s="59">
        <f t="shared" si="201"/>
        <v>126357623.98999999</v>
      </c>
      <c r="I264" s="59">
        <f t="shared" si="201"/>
        <v>14230000</v>
      </c>
      <c r="J264" s="59">
        <f t="shared" si="201"/>
        <v>187517.31</v>
      </c>
      <c r="K264" s="160">
        <f t="shared" si="152"/>
        <v>96.380146599023519</v>
      </c>
      <c r="L264" s="59">
        <f t="shared" si="201"/>
        <v>93500</v>
      </c>
      <c r="M264" s="59">
        <f t="shared" ref="M264" si="202">M265</f>
        <v>0</v>
      </c>
      <c r="N264" s="59">
        <f t="shared" ref="N264" si="203">N265</f>
        <v>93500</v>
      </c>
      <c r="O264" s="59">
        <f t="shared" ref="O264" si="204">O265</f>
        <v>0</v>
      </c>
      <c r="P264" s="59">
        <f t="shared" ref="P264" si="205">P265</f>
        <v>0</v>
      </c>
      <c r="Q264" s="59">
        <f t="shared" ref="Q264:W264" si="206">Q265</f>
        <v>0</v>
      </c>
      <c r="R264" s="59">
        <f t="shared" si="206"/>
        <v>88500</v>
      </c>
      <c r="S264" s="59">
        <f t="shared" si="206"/>
        <v>0</v>
      </c>
      <c r="T264" s="59">
        <f t="shared" si="206"/>
        <v>88500</v>
      </c>
      <c r="U264" s="59">
        <f t="shared" si="206"/>
        <v>0</v>
      </c>
      <c r="V264" s="59">
        <f t="shared" si="206"/>
        <v>0</v>
      </c>
      <c r="W264" s="59">
        <f t="shared" si="206"/>
        <v>0</v>
      </c>
      <c r="X264" s="160">
        <f t="shared" si="150"/>
        <v>94.652406417112303</v>
      </c>
      <c r="Y264" s="59">
        <f t="shared" si="151"/>
        <v>126446123.98999999</v>
      </c>
      <c r="Z264" s="213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  <c r="DP264" s="35"/>
      <c r="DQ264" s="35"/>
      <c r="DR264" s="35"/>
      <c r="DS264" s="35"/>
      <c r="DT264" s="35"/>
      <c r="DU264" s="35"/>
      <c r="DV264" s="35"/>
      <c r="DW264" s="35"/>
      <c r="DX264" s="35"/>
      <c r="DY264" s="35"/>
      <c r="DZ264" s="35"/>
      <c r="EA264" s="35"/>
      <c r="EB264" s="35"/>
      <c r="EC264" s="35"/>
      <c r="ED264" s="35"/>
      <c r="EE264" s="35"/>
      <c r="EF264" s="35"/>
      <c r="EG264" s="35"/>
      <c r="EH264" s="35"/>
      <c r="EI264" s="35"/>
      <c r="EJ264" s="35"/>
      <c r="EK264" s="35"/>
      <c r="EL264" s="35"/>
      <c r="EM264" s="35"/>
      <c r="EN264" s="35"/>
      <c r="EO264" s="35"/>
      <c r="EP264" s="35"/>
      <c r="EQ264" s="35"/>
      <c r="ER264" s="35"/>
      <c r="ES264" s="35"/>
      <c r="ET264" s="35"/>
      <c r="EU264" s="35"/>
      <c r="EV264" s="35"/>
      <c r="EW264" s="35"/>
      <c r="EX264" s="35"/>
      <c r="EY264" s="35"/>
      <c r="EZ264" s="35"/>
      <c r="FA264" s="35"/>
      <c r="FB264" s="35"/>
      <c r="FC264" s="35"/>
      <c r="FD264" s="35"/>
      <c r="FE264" s="35"/>
      <c r="FF264" s="35"/>
      <c r="FG264" s="35"/>
      <c r="FH264" s="35"/>
      <c r="FI264" s="35"/>
      <c r="FJ264" s="35"/>
      <c r="FK264" s="35"/>
      <c r="FL264" s="35"/>
      <c r="FM264" s="35"/>
      <c r="FN264" s="35"/>
      <c r="FO264" s="35"/>
      <c r="FP264" s="35"/>
      <c r="FQ264" s="35"/>
      <c r="FR264" s="35"/>
      <c r="FS264" s="35"/>
      <c r="FT264" s="35"/>
      <c r="FU264" s="35"/>
      <c r="FV264" s="35"/>
      <c r="FW264" s="35"/>
      <c r="FX264" s="35"/>
      <c r="FY264" s="35"/>
      <c r="FZ264" s="35"/>
      <c r="GA264" s="35"/>
      <c r="GB264" s="35"/>
      <c r="GC264" s="35"/>
      <c r="GD264" s="35"/>
      <c r="GE264" s="35"/>
      <c r="GF264" s="35"/>
      <c r="GG264" s="35"/>
      <c r="GH264" s="35"/>
      <c r="GI264" s="35"/>
      <c r="GJ264" s="35"/>
      <c r="GK264" s="35"/>
      <c r="GL264" s="35"/>
      <c r="GM264" s="35"/>
      <c r="GN264" s="35"/>
      <c r="GO264" s="35"/>
      <c r="GP264" s="35"/>
      <c r="GQ264" s="35"/>
      <c r="GR264" s="35"/>
      <c r="GS264" s="35"/>
      <c r="GT264" s="35"/>
      <c r="GU264" s="35"/>
      <c r="GV264" s="35"/>
      <c r="GW264" s="35"/>
      <c r="GX264" s="35"/>
      <c r="GY264" s="35"/>
      <c r="GZ264" s="35"/>
      <c r="HA264" s="35"/>
      <c r="HB264" s="35"/>
      <c r="HC264" s="35"/>
      <c r="HD264" s="35"/>
      <c r="HE264" s="35"/>
      <c r="HF264" s="35"/>
      <c r="HG264" s="35"/>
      <c r="HH264" s="35"/>
      <c r="HI264" s="35"/>
      <c r="HJ264" s="35"/>
      <c r="HK264" s="35"/>
      <c r="HL264" s="35"/>
      <c r="HM264" s="35"/>
      <c r="HN264" s="35"/>
      <c r="HO264" s="35"/>
      <c r="HP264" s="35"/>
      <c r="HQ264" s="35"/>
      <c r="HR264" s="35"/>
      <c r="HS264" s="35"/>
      <c r="HT264" s="35"/>
      <c r="HU264" s="35"/>
      <c r="HV264" s="35"/>
      <c r="HW264" s="35"/>
      <c r="HX264" s="35"/>
      <c r="HY264" s="35"/>
      <c r="HZ264" s="35"/>
      <c r="IA264" s="35"/>
      <c r="IB264" s="35"/>
      <c r="IC264" s="35"/>
      <c r="ID264" s="35"/>
      <c r="IE264" s="35"/>
      <c r="IF264" s="35"/>
      <c r="IG264" s="35"/>
      <c r="IH264" s="35"/>
      <c r="II264" s="35"/>
      <c r="IJ264" s="35"/>
      <c r="IK264" s="35"/>
      <c r="IL264" s="35"/>
      <c r="IM264" s="35"/>
      <c r="IN264" s="35"/>
      <c r="IO264" s="35"/>
      <c r="IP264" s="35"/>
      <c r="IQ264" s="35"/>
      <c r="IR264" s="35"/>
      <c r="IS264" s="35"/>
      <c r="IT264" s="35"/>
      <c r="IU264" s="35"/>
      <c r="IV264" s="35"/>
      <c r="IW264" s="35"/>
      <c r="IX264" s="35"/>
      <c r="IY264" s="35"/>
      <c r="IZ264" s="35"/>
      <c r="JA264" s="35"/>
      <c r="JB264" s="35"/>
      <c r="JC264" s="35"/>
      <c r="JD264" s="35"/>
      <c r="JE264" s="35"/>
      <c r="JF264" s="35"/>
      <c r="JG264" s="35"/>
      <c r="JH264" s="35"/>
      <c r="JI264" s="35"/>
      <c r="JJ264" s="35"/>
      <c r="JK264" s="35"/>
      <c r="JL264" s="35"/>
      <c r="JM264" s="35"/>
      <c r="JN264" s="35"/>
      <c r="JO264" s="35"/>
      <c r="JP264" s="35"/>
      <c r="JQ264" s="35"/>
      <c r="JR264" s="35"/>
      <c r="JS264" s="35"/>
      <c r="JT264" s="35"/>
      <c r="JU264" s="35"/>
      <c r="JV264" s="35"/>
      <c r="JW264" s="35"/>
      <c r="JX264" s="35"/>
      <c r="JY264" s="35"/>
      <c r="JZ264" s="35"/>
      <c r="KA264" s="35"/>
      <c r="KB264" s="35"/>
      <c r="KC264" s="35"/>
      <c r="KD264" s="35"/>
      <c r="KE264" s="35"/>
      <c r="KF264" s="35"/>
      <c r="KG264" s="35"/>
      <c r="KH264" s="35"/>
      <c r="KI264" s="35"/>
      <c r="KJ264" s="35"/>
      <c r="KK264" s="35"/>
      <c r="KL264" s="35"/>
      <c r="KM264" s="35"/>
      <c r="KN264" s="35"/>
      <c r="KO264" s="35"/>
      <c r="KP264" s="35"/>
      <c r="KQ264" s="35"/>
      <c r="KR264" s="35"/>
      <c r="KS264" s="35"/>
      <c r="KT264" s="35"/>
      <c r="KU264" s="35"/>
      <c r="KV264" s="35"/>
      <c r="KW264" s="35"/>
      <c r="KX264" s="35"/>
      <c r="KY264" s="35"/>
      <c r="KZ264" s="35"/>
      <c r="LA264" s="35"/>
      <c r="LB264" s="35"/>
      <c r="LC264" s="35"/>
      <c r="LD264" s="35"/>
      <c r="LE264" s="35"/>
      <c r="LF264" s="35"/>
      <c r="LG264" s="35"/>
      <c r="LH264" s="35"/>
      <c r="LI264" s="35"/>
      <c r="LJ264" s="35"/>
      <c r="LK264" s="35"/>
      <c r="LL264" s="35"/>
      <c r="LM264" s="35"/>
      <c r="LN264" s="35"/>
      <c r="LO264" s="35"/>
      <c r="LP264" s="35"/>
      <c r="LQ264" s="35"/>
      <c r="LR264" s="35"/>
      <c r="LS264" s="35"/>
      <c r="LT264" s="35"/>
      <c r="LU264" s="35"/>
      <c r="LV264" s="35"/>
      <c r="LW264" s="35"/>
      <c r="LX264" s="35"/>
      <c r="LY264" s="35"/>
      <c r="LZ264" s="35"/>
      <c r="MA264" s="35"/>
      <c r="MB264" s="35"/>
      <c r="MC264" s="35"/>
      <c r="MD264" s="35"/>
      <c r="ME264" s="35"/>
      <c r="MF264" s="35"/>
      <c r="MG264" s="35"/>
      <c r="MH264" s="35"/>
      <c r="MI264" s="35"/>
      <c r="MJ264" s="35"/>
      <c r="MK264" s="35"/>
      <c r="ML264" s="35"/>
      <c r="MM264" s="35"/>
      <c r="MN264" s="35"/>
      <c r="MO264" s="35"/>
      <c r="MP264" s="35"/>
      <c r="MQ264" s="35"/>
      <c r="MR264" s="35"/>
      <c r="MS264" s="35"/>
      <c r="MT264" s="35"/>
      <c r="MU264" s="35"/>
      <c r="MV264" s="35"/>
      <c r="MW264" s="35"/>
      <c r="MX264" s="35"/>
      <c r="MY264" s="35"/>
      <c r="MZ264" s="35"/>
      <c r="NA264" s="35"/>
      <c r="NB264" s="35"/>
      <c r="NC264" s="35"/>
      <c r="ND264" s="35"/>
      <c r="NE264" s="35"/>
      <c r="NF264" s="35"/>
      <c r="NG264" s="35"/>
      <c r="NH264" s="35"/>
      <c r="NI264" s="35"/>
      <c r="NJ264" s="35"/>
      <c r="NK264" s="35"/>
      <c r="NL264" s="35"/>
      <c r="NM264" s="35"/>
      <c r="NN264" s="35"/>
      <c r="NO264" s="35"/>
      <c r="NP264" s="35"/>
      <c r="NQ264" s="35"/>
      <c r="NR264" s="35"/>
      <c r="NS264" s="35"/>
      <c r="NT264" s="35"/>
      <c r="NU264" s="35"/>
      <c r="NV264" s="35"/>
      <c r="NW264" s="35"/>
      <c r="NX264" s="35"/>
      <c r="NY264" s="35"/>
      <c r="NZ264" s="35"/>
      <c r="OA264" s="35"/>
      <c r="OB264" s="35"/>
      <c r="OC264" s="35"/>
      <c r="OD264" s="35"/>
      <c r="OE264" s="35"/>
      <c r="OF264" s="35"/>
      <c r="OG264" s="35"/>
      <c r="OH264" s="35"/>
      <c r="OI264" s="35"/>
      <c r="OJ264" s="35"/>
      <c r="OK264" s="35"/>
      <c r="OL264" s="35"/>
      <c r="OM264" s="35"/>
      <c r="ON264" s="35"/>
      <c r="OO264" s="35"/>
      <c r="OP264" s="35"/>
      <c r="OQ264" s="35"/>
      <c r="OR264" s="35"/>
      <c r="OS264" s="35"/>
      <c r="OT264" s="35"/>
      <c r="OU264" s="35"/>
      <c r="OV264" s="35"/>
      <c r="OW264" s="35"/>
      <c r="OX264" s="35"/>
      <c r="OY264" s="35"/>
      <c r="OZ264" s="35"/>
      <c r="PA264" s="35"/>
      <c r="PB264" s="35"/>
      <c r="PC264" s="35"/>
      <c r="PD264" s="35"/>
      <c r="PE264" s="35"/>
      <c r="PF264" s="35"/>
      <c r="PG264" s="35"/>
      <c r="PH264" s="35"/>
      <c r="PI264" s="35"/>
      <c r="PJ264" s="35"/>
      <c r="PK264" s="35"/>
      <c r="PL264" s="35"/>
      <c r="PM264" s="35"/>
      <c r="PN264" s="35"/>
      <c r="PO264" s="35"/>
      <c r="PP264" s="35"/>
      <c r="PQ264" s="35"/>
      <c r="PR264" s="35"/>
      <c r="PS264" s="35"/>
      <c r="PT264" s="35"/>
      <c r="PU264" s="35"/>
      <c r="PV264" s="35"/>
      <c r="PW264" s="35"/>
      <c r="PX264" s="35"/>
      <c r="PY264" s="35"/>
      <c r="PZ264" s="35"/>
      <c r="QA264" s="35"/>
      <c r="QB264" s="35"/>
      <c r="QC264" s="35"/>
      <c r="QD264" s="35"/>
      <c r="QE264" s="35"/>
      <c r="QF264" s="35"/>
      <c r="QG264" s="35"/>
      <c r="QH264" s="35"/>
      <c r="QI264" s="35"/>
      <c r="QJ264" s="35"/>
      <c r="QK264" s="35"/>
      <c r="QL264" s="35"/>
      <c r="QM264" s="35"/>
      <c r="QN264" s="35"/>
      <c r="QO264" s="35"/>
      <c r="QP264" s="35"/>
      <c r="QQ264" s="35"/>
      <c r="QR264" s="35"/>
      <c r="QS264" s="35"/>
      <c r="QT264" s="35"/>
      <c r="QU264" s="35"/>
      <c r="QV264" s="35"/>
      <c r="QW264" s="35"/>
      <c r="QX264" s="35"/>
      <c r="QY264" s="35"/>
      <c r="QZ264" s="35"/>
      <c r="RA264" s="35"/>
      <c r="RB264" s="35"/>
      <c r="RC264" s="35"/>
      <c r="RD264" s="35"/>
      <c r="RE264" s="35"/>
      <c r="RF264" s="35"/>
      <c r="RG264" s="35"/>
      <c r="RH264" s="35"/>
      <c r="RI264" s="35"/>
      <c r="RJ264" s="35"/>
      <c r="RK264" s="35"/>
      <c r="RL264" s="35"/>
      <c r="RM264" s="35"/>
      <c r="RN264" s="35"/>
      <c r="RO264" s="35"/>
      <c r="RP264" s="35"/>
      <c r="RQ264" s="35"/>
      <c r="RR264" s="35"/>
      <c r="RS264" s="35"/>
      <c r="RT264" s="35"/>
      <c r="RU264" s="35"/>
      <c r="RV264" s="35"/>
      <c r="RW264" s="35"/>
      <c r="RX264" s="35"/>
      <c r="RY264" s="35"/>
      <c r="RZ264" s="35"/>
      <c r="SA264" s="35"/>
      <c r="SB264" s="35"/>
      <c r="SC264" s="35"/>
      <c r="SD264" s="35"/>
      <c r="SE264" s="35"/>
      <c r="SF264" s="35"/>
      <c r="SG264" s="35"/>
      <c r="SH264" s="35"/>
      <c r="SI264" s="35"/>
      <c r="SJ264" s="35"/>
      <c r="SK264" s="35"/>
      <c r="SL264" s="35"/>
      <c r="SM264" s="35"/>
      <c r="SN264" s="35"/>
      <c r="SO264" s="35"/>
      <c r="SP264" s="35"/>
      <c r="SQ264" s="35"/>
      <c r="SR264" s="35"/>
      <c r="SS264" s="35"/>
      <c r="ST264" s="35"/>
      <c r="SU264" s="35"/>
      <c r="SV264" s="35"/>
      <c r="SW264" s="35"/>
      <c r="SX264" s="35"/>
      <c r="SY264" s="35"/>
      <c r="SZ264" s="35"/>
      <c r="TA264" s="35"/>
      <c r="TB264" s="35"/>
      <c r="TC264" s="35"/>
      <c r="TD264" s="35"/>
      <c r="TE264" s="35"/>
      <c r="TF264" s="35"/>
      <c r="TG264" s="35"/>
      <c r="TH264" s="35"/>
      <c r="TI264" s="35"/>
      <c r="TJ264" s="35"/>
      <c r="TK264" s="35"/>
      <c r="TL264" s="35"/>
      <c r="TM264" s="35"/>
      <c r="TN264" s="35"/>
      <c r="TO264" s="35"/>
      <c r="TP264" s="35"/>
      <c r="TQ264" s="35"/>
      <c r="TR264" s="35"/>
    </row>
    <row r="265" spans="1:538" s="37" customFormat="1" ht="34.5" customHeight="1" x14ac:dyDescent="0.25">
      <c r="A265" s="67" t="s">
        <v>236</v>
      </c>
      <c r="B265" s="66"/>
      <c r="C265" s="66"/>
      <c r="D265" s="30" t="s">
        <v>45</v>
      </c>
      <c r="E265" s="61">
        <f>SUM(E266+E267+E268+E270+E271+E272+E273+E269)</f>
        <v>131103373.93000001</v>
      </c>
      <c r="F265" s="61">
        <f t="shared" ref="F265:Q265" si="207">SUM(F266+F267+F268+F270+F271+F272+F273+F269)</f>
        <v>14230000</v>
      </c>
      <c r="G265" s="61">
        <f t="shared" si="207"/>
        <v>189400</v>
      </c>
      <c r="H265" s="61">
        <f t="shared" ref="H265:J265" si="208">SUM(H266+H267+H268+H270+H271+H272+H273+H269)</f>
        <v>126357623.98999999</v>
      </c>
      <c r="I265" s="61">
        <f t="shared" si="208"/>
        <v>14230000</v>
      </c>
      <c r="J265" s="61">
        <f t="shared" si="208"/>
        <v>187517.31</v>
      </c>
      <c r="K265" s="162">
        <f t="shared" si="152"/>
        <v>96.380146599023519</v>
      </c>
      <c r="L265" s="61">
        <f t="shared" si="207"/>
        <v>93500</v>
      </c>
      <c r="M265" s="61">
        <f t="shared" si="207"/>
        <v>0</v>
      </c>
      <c r="N265" s="61">
        <f t="shared" si="207"/>
        <v>93500</v>
      </c>
      <c r="O265" s="61">
        <f t="shared" si="207"/>
        <v>0</v>
      </c>
      <c r="P265" s="61">
        <f t="shared" si="207"/>
        <v>0</v>
      </c>
      <c r="Q265" s="61">
        <f t="shared" si="207"/>
        <v>0</v>
      </c>
      <c r="R265" s="61">
        <f t="shared" ref="R265:W265" si="209">SUM(R266+R267+R268+R270+R271+R272+R273+R269)</f>
        <v>88500</v>
      </c>
      <c r="S265" s="61">
        <f t="shared" si="209"/>
        <v>0</v>
      </c>
      <c r="T265" s="61">
        <f t="shared" si="209"/>
        <v>88500</v>
      </c>
      <c r="U265" s="61">
        <f t="shared" si="209"/>
        <v>0</v>
      </c>
      <c r="V265" s="61">
        <f t="shared" si="209"/>
        <v>0</v>
      </c>
      <c r="W265" s="61">
        <f t="shared" si="209"/>
        <v>0</v>
      </c>
      <c r="X265" s="162">
        <f t="shared" si="150"/>
        <v>94.652406417112303</v>
      </c>
      <c r="Y265" s="61">
        <f t="shared" si="151"/>
        <v>126446123.98999999</v>
      </c>
      <c r="Z265" s="213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36"/>
      <c r="FL265" s="36"/>
      <c r="FM265" s="36"/>
      <c r="FN265" s="36"/>
      <c r="FO265" s="36"/>
      <c r="FP265" s="36"/>
      <c r="FQ265" s="36"/>
      <c r="FR265" s="36"/>
      <c r="FS265" s="36"/>
      <c r="FT265" s="36"/>
      <c r="FU265" s="36"/>
      <c r="FV265" s="36"/>
      <c r="FW265" s="36"/>
      <c r="FX265" s="36"/>
      <c r="FY265" s="36"/>
      <c r="FZ265" s="36"/>
      <c r="GA265" s="36"/>
      <c r="GB265" s="36"/>
      <c r="GC265" s="36"/>
      <c r="GD265" s="36"/>
      <c r="GE265" s="36"/>
      <c r="GF265" s="36"/>
      <c r="GG265" s="36"/>
      <c r="GH265" s="36"/>
      <c r="GI265" s="36"/>
      <c r="GJ265" s="36"/>
      <c r="GK265" s="36"/>
      <c r="GL265" s="36"/>
      <c r="GM265" s="36"/>
      <c r="GN265" s="36"/>
      <c r="GO265" s="36"/>
      <c r="GP265" s="36"/>
      <c r="GQ265" s="36"/>
      <c r="GR265" s="36"/>
      <c r="GS265" s="36"/>
      <c r="GT265" s="36"/>
      <c r="GU265" s="36"/>
      <c r="GV265" s="36"/>
      <c r="GW265" s="36"/>
      <c r="GX265" s="36"/>
      <c r="GY265" s="36"/>
      <c r="GZ265" s="36"/>
      <c r="HA265" s="36"/>
      <c r="HB265" s="36"/>
      <c r="HC265" s="36"/>
      <c r="HD265" s="36"/>
      <c r="HE265" s="36"/>
      <c r="HF265" s="36"/>
      <c r="HG265" s="36"/>
      <c r="HH265" s="36"/>
      <c r="HI265" s="36"/>
      <c r="HJ265" s="36"/>
      <c r="HK265" s="36"/>
      <c r="HL265" s="36"/>
      <c r="HM265" s="36"/>
      <c r="HN265" s="36"/>
      <c r="HO265" s="36"/>
      <c r="HP265" s="36"/>
      <c r="HQ265" s="36"/>
      <c r="HR265" s="36"/>
      <c r="HS265" s="36"/>
      <c r="HT265" s="36"/>
      <c r="HU265" s="36"/>
      <c r="HV265" s="36"/>
      <c r="HW265" s="36"/>
      <c r="HX265" s="36"/>
      <c r="HY265" s="36"/>
      <c r="HZ265" s="36"/>
      <c r="IA265" s="36"/>
      <c r="IB265" s="36"/>
      <c r="IC265" s="36"/>
      <c r="ID265" s="36"/>
      <c r="IE265" s="36"/>
      <c r="IF265" s="36"/>
      <c r="IG265" s="36"/>
      <c r="IH265" s="36"/>
      <c r="II265" s="36"/>
      <c r="IJ265" s="36"/>
      <c r="IK265" s="36"/>
      <c r="IL265" s="36"/>
      <c r="IM265" s="36"/>
      <c r="IN265" s="36"/>
      <c r="IO265" s="36"/>
      <c r="IP265" s="36"/>
      <c r="IQ265" s="36"/>
      <c r="IR265" s="36"/>
      <c r="IS265" s="36"/>
      <c r="IT265" s="36"/>
      <c r="IU265" s="36"/>
      <c r="IV265" s="36"/>
      <c r="IW265" s="36"/>
      <c r="IX265" s="36"/>
      <c r="IY265" s="36"/>
      <c r="IZ265" s="36"/>
      <c r="JA265" s="36"/>
      <c r="JB265" s="36"/>
      <c r="JC265" s="36"/>
      <c r="JD265" s="36"/>
      <c r="JE265" s="36"/>
      <c r="JF265" s="36"/>
      <c r="JG265" s="36"/>
      <c r="JH265" s="36"/>
      <c r="JI265" s="36"/>
      <c r="JJ265" s="36"/>
      <c r="JK265" s="36"/>
      <c r="JL265" s="36"/>
      <c r="JM265" s="36"/>
      <c r="JN265" s="36"/>
      <c r="JO265" s="36"/>
      <c r="JP265" s="36"/>
      <c r="JQ265" s="36"/>
      <c r="JR265" s="36"/>
      <c r="JS265" s="36"/>
      <c r="JT265" s="36"/>
      <c r="JU265" s="36"/>
      <c r="JV265" s="36"/>
      <c r="JW265" s="36"/>
      <c r="JX265" s="36"/>
      <c r="JY265" s="36"/>
      <c r="JZ265" s="36"/>
      <c r="KA265" s="36"/>
      <c r="KB265" s="36"/>
      <c r="KC265" s="36"/>
      <c r="KD265" s="36"/>
      <c r="KE265" s="36"/>
      <c r="KF265" s="36"/>
      <c r="KG265" s="36"/>
      <c r="KH265" s="36"/>
      <c r="KI265" s="36"/>
      <c r="KJ265" s="36"/>
      <c r="KK265" s="36"/>
      <c r="KL265" s="36"/>
      <c r="KM265" s="36"/>
      <c r="KN265" s="36"/>
      <c r="KO265" s="36"/>
      <c r="KP265" s="36"/>
      <c r="KQ265" s="36"/>
      <c r="KR265" s="36"/>
      <c r="KS265" s="36"/>
      <c r="KT265" s="36"/>
      <c r="KU265" s="36"/>
      <c r="KV265" s="36"/>
      <c r="KW265" s="36"/>
      <c r="KX265" s="36"/>
      <c r="KY265" s="36"/>
      <c r="KZ265" s="36"/>
      <c r="LA265" s="36"/>
      <c r="LB265" s="36"/>
      <c r="LC265" s="36"/>
      <c r="LD265" s="36"/>
      <c r="LE265" s="36"/>
      <c r="LF265" s="36"/>
      <c r="LG265" s="36"/>
      <c r="LH265" s="36"/>
      <c r="LI265" s="36"/>
      <c r="LJ265" s="36"/>
      <c r="LK265" s="36"/>
      <c r="LL265" s="36"/>
      <c r="LM265" s="36"/>
      <c r="LN265" s="36"/>
      <c r="LO265" s="36"/>
      <c r="LP265" s="36"/>
      <c r="LQ265" s="36"/>
      <c r="LR265" s="36"/>
      <c r="LS265" s="36"/>
      <c r="LT265" s="36"/>
      <c r="LU265" s="36"/>
      <c r="LV265" s="36"/>
      <c r="LW265" s="36"/>
      <c r="LX265" s="36"/>
      <c r="LY265" s="36"/>
      <c r="LZ265" s="36"/>
      <c r="MA265" s="36"/>
      <c r="MB265" s="36"/>
      <c r="MC265" s="36"/>
      <c r="MD265" s="36"/>
      <c r="ME265" s="36"/>
      <c r="MF265" s="36"/>
      <c r="MG265" s="36"/>
      <c r="MH265" s="36"/>
      <c r="MI265" s="36"/>
      <c r="MJ265" s="36"/>
      <c r="MK265" s="36"/>
      <c r="ML265" s="36"/>
      <c r="MM265" s="36"/>
      <c r="MN265" s="36"/>
      <c r="MO265" s="36"/>
      <c r="MP265" s="36"/>
      <c r="MQ265" s="36"/>
      <c r="MR265" s="36"/>
      <c r="MS265" s="36"/>
      <c r="MT265" s="36"/>
      <c r="MU265" s="36"/>
      <c r="MV265" s="36"/>
      <c r="MW265" s="36"/>
      <c r="MX265" s="36"/>
      <c r="MY265" s="36"/>
      <c r="MZ265" s="36"/>
      <c r="NA265" s="36"/>
      <c r="NB265" s="36"/>
      <c r="NC265" s="36"/>
      <c r="ND265" s="36"/>
      <c r="NE265" s="36"/>
      <c r="NF265" s="36"/>
      <c r="NG265" s="36"/>
      <c r="NH265" s="36"/>
      <c r="NI265" s="36"/>
      <c r="NJ265" s="36"/>
      <c r="NK265" s="36"/>
      <c r="NL265" s="36"/>
      <c r="NM265" s="36"/>
      <c r="NN265" s="36"/>
      <c r="NO265" s="36"/>
      <c r="NP265" s="36"/>
      <c r="NQ265" s="36"/>
      <c r="NR265" s="36"/>
      <c r="NS265" s="36"/>
      <c r="NT265" s="36"/>
      <c r="NU265" s="36"/>
      <c r="NV265" s="36"/>
      <c r="NW265" s="36"/>
      <c r="NX265" s="36"/>
      <c r="NY265" s="36"/>
      <c r="NZ265" s="36"/>
      <c r="OA265" s="36"/>
      <c r="OB265" s="36"/>
      <c r="OC265" s="36"/>
      <c r="OD265" s="36"/>
      <c r="OE265" s="36"/>
      <c r="OF265" s="36"/>
      <c r="OG265" s="36"/>
      <c r="OH265" s="36"/>
      <c r="OI265" s="36"/>
      <c r="OJ265" s="36"/>
      <c r="OK265" s="36"/>
      <c r="OL265" s="36"/>
      <c r="OM265" s="36"/>
      <c r="ON265" s="36"/>
      <c r="OO265" s="36"/>
      <c r="OP265" s="36"/>
      <c r="OQ265" s="36"/>
      <c r="OR265" s="36"/>
      <c r="OS265" s="36"/>
      <c r="OT265" s="36"/>
      <c r="OU265" s="36"/>
      <c r="OV265" s="36"/>
      <c r="OW265" s="36"/>
      <c r="OX265" s="36"/>
      <c r="OY265" s="36"/>
      <c r="OZ265" s="36"/>
      <c r="PA265" s="36"/>
      <c r="PB265" s="36"/>
      <c r="PC265" s="36"/>
      <c r="PD265" s="36"/>
      <c r="PE265" s="36"/>
      <c r="PF265" s="36"/>
      <c r="PG265" s="36"/>
      <c r="PH265" s="36"/>
      <c r="PI265" s="36"/>
      <c r="PJ265" s="36"/>
      <c r="PK265" s="36"/>
      <c r="PL265" s="36"/>
      <c r="PM265" s="36"/>
      <c r="PN265" s="36"/>
      <c r="PO265" s="36"/>
      <c r="PP265" s="36"/>
      <c r="PQ265" s="36"/>
      <c r="PR265" s="36"/>
      <c r="PS265" s="36"/>
      <c r="PT265" s="36"/>
      <c r="PU265" s="36"/>
      <c r="PV265" s="36"/>
      <c r="PW265" s="36"/>
      <c r="PX265" s="36"/>
      <c r="PY265" s="36"/>
      <c r="PZ265" s="36"/>
      <c r="QA265" s="36"/>
      <c r="QB265" s="36"/>
      <c r="QC265" s="36"/>
      <c r="QD265" s="36"/>
      <c r="QE265" s="36"/>
      <c r="QF265" s="36"/>
      <c r="QG265" s="36"/>
      <c r="QH265" s="36"/>
      <c r="QI265" s="36"/>
      <c r="QJ265" s="36"/>
      <c r="QK265" s="36"/>
      <c r="QL265" s="36"/>
      <c r="QM265" s="36"/>
      <c r="QN265" s="36"/>
      <c r="QO265" s="36"/>
      <c r="QP265" s="36"/>
      <c r="QQ265" s="36"/>
      <c r="QR265" s="36"/>
      <c r="QS265" s="36"/>
      <c r="QT265" s="36"/>
      <c r="QU265" s="36"/>
      <c r="QV265" s="36"/>
      <c r="QW265" s="36"/>
      <c r="QX265" s="36"/>
      <c r="QY265" s="36"/>
      <c r="QZ265" s="36"/>
      <c r="RA265" s="36"/>
      <c r="RB265" s="36"/>
      <c r="RC265" s="36"/>
      <c r="RD265" s="36"/>
      <c r="RE265" s="36"/>
      <c r="RF265" s="36"/>
      <c r="RG265" s="36"/>
      <c r="RH265" s="36"/>
      <c r="RI265" s="36"/>
      <c r="RJ265" s="36"/>
      <c r="RK265" s="36"/>
      <c r="RL265" s="36"/>
      <c r="RM265" s="36"/>
      <c r="RN265" s="36"/>
      <c r="RO265" s="36"/>
      <c r="RP265" s="36"/>
      <c r="RQ265" s="36"/>
      <c r="RR265" s="36"/>
      <c r="RS265" s="36"/>
      <c r="RT265" s="36"/>
      <c r="RU265" s="36"/>
      <c r="RV265" s="36"/>
      <c r="RW265" s="36"/>
      <c r="RX265" s="36"/>
      <c r="RY265" s="36"/>
      <c r="RZ265" s="36"/>
      <c r="SA265" s="36"/>
      <c r="SB265" s="36"/>
      <c r="SC265" s="36"/>
      <c r="SD265" s="36"/>
      <c r="SE265" s="36"/>
      <c r="SF265" s="36"/>
      <c r="SG265" s="36"/>
      <c r="SH265" s="36"/>
      <c r="SI265" s="36"/>
      <c r="SJ265" s="36"/>
      <c r="SK265" s="36"/>
      <c r="SL265" s="36"/>
      <c r="SM265" s="36"/>
      <c r="SN265" s="36"/>
      <c r="SO265" s="36"/>
      <c r="SP265" s="36"/>
      <c r="SQ265" s="36"/>
      <c r="SR265" s="36"/>
      <c r="SS265" s="36"/>
      <c r="ST265" s="36"/>
      <c r="SU265" s="36"/>
      <c r="SV265" s="36"/>
      <c r="SW265" s="36"/>
      <c r="SX265" s="36"/>
      <c r="SY265" s="36"/>
      <c r="SZ265" s="36"/>
      <c r="TA265" s="36"/>
      <c r="TB265" s="36"/>
      <c r="TC265" s="36"/>
      <c r="TD265" s="36"/>
      <c r="TE265" s="36"/>
      <c r="TF265" s="36"/>
      <c r="TG265" s="36"/>
      <c r="TH265" s="36"/>
      <c r="TI265" s="36"/>
      <c r="TJ265" s="36"/>
      <c r="TK265" s="36"/>
      <c r="TL265" s="36"/>
      <c r="TM265" s="36"/>
      <c r="TN265" s="36"/>
      <c r="TO265" s="36"/>
      <c r="TP265" s="36"/>
      <c r="TQ265" s="36"/>
      <c r="TR265" s="36"/>
    </row>
    <row r="266" spans="1:538" s="20" customFormat="1" ht="45" x14ac:dyDescent="0.25">
      <c r="A266" s="40" t="s">
        <v>237</v>
      </c>
      <c r="B266" s="41" t="str">
        <f>'дод 3'!A20</f>
        <v>0160</v>
      </c>
      <c r="C266" s="41" t="str">
        <f>'дод 3'!B20</f>
        <v>0111</v>
      </c>
      <c r="D266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266" s="62">
        <v>18079340</v>
      </c>
      <c r="F266" s="62">
        <v>14230000</v>
      </c>
      <c r="G266" s="62">
        <v>189400</v>
      </c>
      <c r="H266" s="62">
        <v>18057437.170000002</v>
      </c>
      <c r="I266" s="62">
        <v>14230000</v>
      </c>
      <c r="J266" s="62">
        <v>187517.31</v>
      </c>
      <c r="K266" s="163">
        <f t="shared" si="152"/>
        <v>99.878851606308643</v>
      </c>
      <c r="L266" s="62">
        <f t="shared" ref="L266:L273" si="210">N266+Q266</f>
        <v>0</v>
      </c>
      <c r="M266" s="62"/>
      <c r="N266" s="62"/>
      <c r="O266" s="62"/>
      <c r="P266" s="62"/>
      <c r="Q266" s="62"/>
      <c r="R266" s="62">
        <f t="shared" si="153"/>
        <v>0</v>
      </c>
      <c r="S266" s="62"/>
      <c r="T266" s="62"/>
      <c r="U266" s="62"/>
      <c r="V266" s="62"/>
      <c r="W266" s="62"/>
      <c r="X266" s="163"/>
      <c r="Y266" s="59">
        <f t="shared" si="151"/>
        <v>18057437.170000002</v>
      </c>
      <c r="Z266" s="21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  <c r="TG266" s="23"/>
      <c r="TH266" s="23"/>
      <c r="TI266" s="23"/>
      <c r="TJ266" s="23"/>
      <c r="TK266" s="23"/>
      <c r="TL266" s="23"/>
      <c r="TM266" s="23"/>
      <c r="TN266" s="23"/>
      <c r="TO266" s="23"/>
      <c r="TP266" s="23"/>
      <c r="TQ266" s="23"/>
      <c r="TR266" s="23"/>
    </row>
    <row r="267" spans="1:538" s="20" customFormat="1" ht="18" customHeight="1" x14ac:dyDescent="0.25">
      <c r="A267" s="40" t="s">
        <v>279</v>
      </c>
      <c r="B267" s="41" t="str">
        <f>'дод 3'!A174</f>
        <v>7640</v>
      </c>
      <c r="C267" s="41" t="str">
        <f>'дод 3'!B174</f>
        <v>0470</v>
      </c>
      <c r="D267" s="21" t="s">
        <v>494</v>
      </c>
      <c r="E267" s="62">
        <v>105000</v>
      </c>
      <c r="F267" s="62"/>
      <c r="G267" s="62"/>
      <c r="H267" s="62">
        <v>87077.15</v>
      </c>
      <c r="I267" s="62"/>
      <c r="J267" s="62"/>
      <c r="K267" s="163">
        <f t="shared" si="152"/>
        <v>82.930619047619047</v>
      </c>
      <c r="L267" s="62">
        <f t="shared" si="210"/>
        <v>0</v>
      </c>
      <c r="M267" s="62"/>
      <c r="N267" s="62"/>
      <c r="O267" s="62"/>
      <c r="P267" s="62"/>
      <c r="Q267" s="62"/>
      <c r="R267" s="62">
        <f t="shared" si="153"/>
        <v>0</v>
      </c>
      <c r="S267" s="62"/>
      <c r="T267" s="62"/>
      <c r="U267" s="62"/>
      <c r="V267" s="62"/>
      <c r="W267" s="62"/>
      <c r="X267" s="163"/>
      <c r="Y267" s="59">
        <f t="shared" si="151"/>
        <v>87077.15</v>
      </c>
      <c r="Z267" s="21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  <c r="SQ267" s="23"/>
      <c r="SR267" s="23"/>
      <c r="SS267" s="23"/>
      <c r="ST267" s="23"/>
      <c r="SU267" s="23"/>
      <c r="SV267" s="23"/>
      <c r="SW267" s="23"/>
      <c r="SX267" s="23"/>
      <c r="SY267" s="23"/>
      <c r="SZ267" s="23"/>
      <c r="TA267" s="23"/>
      <c r="TB267" s="23"/>
      <c r="TC267" s="23"/>
      <c r="TD267" s="23"/>
      <c r="TE267" s="23"/>
      <c r="TF267" s="23"/>
      <c r="TG267" s="23"/>
      <c r="TH267" s="23"/>
      <c r="TI267" s="23"/>
      <c r="TJ267" s="23"/>
      <c r="TK267" s="23"/>
      <c r="TL267" s="23"/>
      <c r="TM267" s="23"/>
      <c r="TN267" s="23"/>
      <c r="TO267" s="23"/>
      <c r="TP267" s="23"/>
      <c r="TQ267" s="23"/>
      <c r="TR267" s="23"/>
    </row>
    <row r="268" spans="1:538" s="20" customFormat="1" ht="24" customHeight="1" x14ac:dyDescent="0.25">
      <c r="A268" s="40" t="s">
        <v>361</v>
      </c>
      <c r="B268" s="41" t="str">
        <f>'дод 3'!A181</f>
        <v>7693</v>
      </c>
      <c r="C268" s="41" t="str">
        <f>'дод 3'!B181</f>
        <v>0490</v>
      </c>
      <c r="D268" s="21" t="str">
        <f>'дод 3'!C181</f>
        <v>Інші заходи, пов'язані з економічною діяльністю</v>
      </c>
      <c r="E268" s="62">
        <v>7200</v>
      </c>
      <c r="F268" s="62"/>
      <c r="G268" s="62"/>
      <c r="H268" s="62"/>
      <c r="I268" s="62"/>
      <c r="J268" s="62"/>
      <c r="K268" s="163">
        <f t="shared" si="152"/>
        <v>0</v>
      </c>
      <c r="L268" s="62">
        <f t="shared" si="210"/>
        <v>0</v>
      </c>
      <c r="M268" s="62"/>
      <c r="N268" s="62"/>
      <c r="O268" s="62"/>
      <c r="P268" s="62"/>
      <c r="Q268" s="62"/>
      <c r="R268" s="62">
        <f t="shared" si="153"/>
        <v>0</v>
      </c>
      <c r="S268" s="62"/>
      <c r="T268" s="62"/>
      <c r="U268" s="62"/>
      <c r="V268" s="62"/>
      <c r="W268" s="62"/>
      <c r="X268" s="163"/>
      <c r="Y268" s="59">
        <f t="shared" si="151"/>
        <v>0</v>
      </c>
      <c r="Z268" s="21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  <c r="SQ268" s="23"/>
      <c r="SR268" s="23"/>
      <c r="SS268" s="23"/>
      <c r="ST268" s="23"/>
      <c r="SU268" s="23"/>
      <c r="SV268" s="23"/>
      <c r="SW268" s="23"/>
      <c r="SX268" s="23"/>
      <c r="SY268" s="23"/>
      <c r="SZ268" s="23"/>
      <c r="TA268" s="23"/>
      <c r="TB268" s="23"/>
      <c r="TC268" s="23"/>
      <c r="TD268" s="23"/>
      <c r="TE268" s="23"/>
      <c r="TF268" s="23"/>
      <c r="TG268" s="23"/>
      <c r="TH268" s="23"/>
      <c r="TI268" s="23"/>
      <c r="TJ268" s="23"/>
      <c r="TK268" s="23"/>
      <c r="TL268" s="23"/>
      <c r="TM268" s="23"/>
      <c r="TN268" s="23"/>
      <c r="TO268" s="23"/>
      <c r="TP268" s="23"/>
      <c r="TQ268" s="23"/>
      <c r="TR268" s="23"/>
    </row>
    <row r="269" spans="1:538" s="20" customFormat="1" ht="33.75" customHeight="1" x14ac:dyDescent="0.25">
      <c r="A269" s="40">
        <v>3718330</v>
      </c>
      <c r="B269" s="41">
        <f>'дод 3'!A194</f>
        <v>8330</v>
      </c>
      <c r="C269" s="40" t="s">
        <v>99</v>
      </c>
      <c r="D269" s="21" t="str">
        <f>'дод 3'!C194</f>
        <v xml:space="preserve">Інша діяльність у сфері екології та охорони природних ресурсів </v>
      </c>
      <c r="E269" s="62">
        <v>75000</v>
      </c>
      <c r="F269" s="62"/>
      <c r="G269" s="62"/>
      <c r="H269" s="62">
        <v>33743.21</v>
      </c>
      <c r="I269" s="62"/>
      <c r="J269" s="62"/>
      <c r="K269" s="163">
        <f t="shared" si="152"/>
        <v>44.990946666666666</v>
      </c>
      <c r="L269" s="62">
        <f t="shared" si="210"/>
        <v>0</v>
      </c>
      <c r="M269" s="62"/>
      <c r="N269" s="62"/>
      <c r="O269" s="62"/>
      <c r="P269" s="62"/>
      <c r="Q269" s="62"/>
      <c r="R269" s="62">
        <f t="shared" si="153"/>
        <v>0</v>
      </c>
      <c r="S269" s="62"/>
      <c r="T269" s="62"/>
      <c r="U269" s="62"/>
      <c r="V269" s="62"/>
      <c r="W269" s="62"/>
      <c r="X269" s="163"/>
      <c r="Y269" s="59">
        <f t="shared" si="151"/>
        <v>33743.21</v>
      </c>
      <c r="Z269" s="21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  <c r="SQ269" s="23"/>
      <c r="SR269" s="23"/>
      <c r="SS269" s="23"/>
      <c r="ST269" s="23"/>
      <c r="SU269" s="23"/>
      <c r="SV269" s="23"/>
      <c r="SW269" s="23"/>
      <c r="SX269" s="23"/>
      <c r="SY269" s="23"/>
      <c r="SZ269" s="23"/>
      <c r="TA269" s="23"/>
      <c r="TB269" s="23"/>
      <c r="TC269" s="23"/>
      <c r="TD269" s="23"/>
      <c r="TE269" s="23"/>
      <c r="TF269" s="23"/>
      <c r="TG269" s="23"/>
      <c r="TH269" s="23"/>
      <c r="TI269" s="23"/>
      <c r="TJ269" s="23"/>
      <c r="TK269" s="23"/>
      <c r="TL269" s="23"/>
      <c r="TM269" s="23"/>
      <c r="TN269" s="23"/>
      <c r="TO269" s="23"/>
      <c r="TP269" s="23"/>
      <c r="TQ269" s="23"/>
      <c r="TR269" s="23"/>
    </row>
    <row r="270" spans="1:538" s="20" customFormat="1" ht="26.25" customHeight="1" x14ac:dyDescent="0.25">
      <c r="A270" s="40" t="s">
        <v>238</v>
      </c>
      <c r="B270" s="41" t="str">
        <f>'дод 3'!A195</f>
        <v>8340</v>
      </c>
      <c r="C270" s="40" t="str">
        <f>'дод 3'!B195</f>
        <v>0540</v>
      </c>
      <c r="D270" s="21" t="str">
        <f>'дод 3'!C195</f>
        <v>Природоохоронні заходи за рахунок цільових фондів</v>
      </c>
      <c r="E270" s="62">
        <v>0</v>
      </c>
      <c r="F270" s="62"/>
      <c r="G270" s="62"/>
      <c r="H270" s="62"/>
      <c r="I270" s="62"/>
      <c r="J270" s="62"/>
      <c r="K270" s="163"/>
      <c r="L270" s="62">
        <f t="shared" si="210"/>
        <v>93500</v>
      </c>
      <c r="M270" s="62"/>
      <c r="N270" s="62">
        <v>93500</v>
      </c>
      <c r="O270" s="62"/>
      <c r="P270" s="62"/>
      <c r="Q270" s="62"/>
      <c r="R270" s="62">
        <f t="shared" si="153"/>
        <v>88500</v>
      </c>
      <c r="S270" s="62"/>
      <c r="T270" s="62">
        <v>88500</v>
      </c>
      <c r="U270" s="62"/>
      <c r="V270" s="62"/>
      <c r="W270" s="62"/>
      <c r="X270" s="163">
        <f t="shared" si="150"/>
        <v>94.652406417112303</v>
      </c>
      <c r="Y270" s="59">
        <f t="shared" si="151"/>
        <v>88500</v>
      </c>
      <c r="Z270" s="21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  <c r="SQ270" s="23"/>
      <c r="SR270" s="23"/>
      <c r="SS270" s="23"/>
      <c r="ST270" s="23"/>
      <c r="SU270" s="23"/>
      <c r="SV270" s="23"/>
      <c r="SW270" s="23"/>
      <c r="SX270" s="23"/>
      <c r="SY270" s="23"/>
      <c r="SZ270" s="23"/>
      <c r="TA270" s="23"/>
      <c r="TB270" s="23"/>
      <c r="TC270" s="23"/>
      <c r="TD270" s="23"/>
      <c r="TE270" s="23"/>
      <c r="TF270" s="23"/>
      <c r="TG270" s="23"/>
      <c r="TH270" s="23"/>
      <c r="TI270" s="23"/>
      <c r="TJ270" s="23"/>
      <c r="TK270" s="23"/>
      <c r="TL270" s="23"/>
      <c r="TM270" s="23"/>
      <c r="TN270" s="23"/>
      <c r="TO270" s="23"/>
      <c r="TP270" s="23"/>
      <c r="TQ270" s="23"/>
      <c r="TR270" s="23"/>
    </row>
    <row r="271" spans="1:538" s="20" customFormat="1" ht="27" customHeight="1" x14ac:dyDescent="0.25">
      <c r="A271" s="40" t="s">
        <v>239</v>
      </c>
      <c r="B271" s="41" t="str">
        <f>'дод 3'!A198</f>
        <v>8600</v>
      </c>
      <c r="C271" s="41" t="str">
        <f>'дод 3'!B198</f>
        <v>0170</v>
      </c>
      <c r="D271" s="21" t="str">
        <f>'дод 3'!C198</f>
        <v>Обслуговування місцевого боргу</v>
      </c>
      <c r="E271" s="62">
        <v>62766.460000000036</v>
      </c>
      <c r="F271" s="62"/>
      <c r="G271" s="62"/>
      <c r="H271" s="62">
        <v>62766.46</v>
      </c>
      <c r="I271" s="62"/>
      <c r="J271" s="62"/>
      <c r="K271" s="163">
        <f t="shared" si="152"/>
        <v>99.999999999999943</v>
      </c>
      <c r="L271" s="62">
        <f t="shared" si="210"/>
        <v>0</v>
      </c>
      <c r="M271" s="62"/>
      <c r="N271" s="62"/>
      <c r="O271" s="62"/>
      <c r="P271" s="62"/>
      <c r="Q271" s="62"/>
      <c r="R271" s="62">
        <f t="shared" si="153"/>
        <v>0</v>
      </c>
      <c r="S271" s="62"/>
      <c r="T271" s="62"/>
      <c r="U271" s="62"/>
      <c r="V271" s="62"/>
      <c r="W271" s="62"/>
      <c r="X271" s="163"/>
      <c r="Y271" s="59">
        <f t="shared" si="151"/>
        <v>62766.46</v>
      </c>
      <c r="Z271" s="21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  <c r="IW271" s="23"/>
      <c r="IX271" s="23"/>
      <c r="IY271" s="23"/>
      <c r="IZ271" s="23"/>
      <c r="JA271" s="23"/>
      <c r="JB271" s="23"/>
      <c r="JC271" s="23"/>
      <c r="JD271" s="23"/>
      <c r="JE271" s="23"/>
      <c r="JF271" s="23"/>
      <c r="JG271" s="23"/>
      <c r="JH271" s="23"/>
      <c r="JI271" s="23"/>
      <c r="JJ271" s="23"/>
      <c r="JK271" s="23"/>
      <c r="JL271" s="23"/>
      <c r="JM271" s="23"/>
      <c r="JN271" s="23"/>
      <c r="JO271" s="23"/>
      <c r="JP271" s="23"/>
      <c r="JQ271" s="23"/>
      <c r="JR271" s="23"/>
      <c r="JS271" s="23"/>
      <c r="JT271" s="23"/>
      <c r="JU271" s="23"/>
      <c r="JV271" s="23"/>
      <c r="JW271" s="23"/>
      <c r="JX271" s="23"/>
      <c r="JY271" s="23"/>
      <c r="JZ271" s="23"/>
      <c r="KA271" s="23"/>
      <c r="KB271" s="23"/>
      <c r="KC271" s="23"/>
      <c r="KD271" s="23"/>
      <c r="KE271" s="23"/>
      <c r="KF271" s="23"/>
      <c r="KG271" s="23"/>
      <c r="KH271" s="23"/>
      <c r="KI271" s="23"/>
      <c r="KJ271" s="23"/>
      <c r="KK271" s="23"/>
      <c r="KL271" s="23"/>
      <c r="KM271" s="23"/>
      <c r="KN271" s="23"/>
      <c r="KO271" s="23"/>
      <c r="KP271" s="23"/>
      <c r="KQ271" s="23"/>
      <c r="KR271" s="23"/>
      <c r="KS271" s="23"/>
      <c r="KT271" s="23"/>
      <c r="KU271" s="23"/>
      <c r="KV271" s="23"/>
      <c r="KW271" s="23"/>
      <c r="KX271" s="23"/>
      <c r="KY271" s="23"/>
      <c r="KZ271" s="23"/>
      <c r="LA271" s="23"/>
      <c r="LB271" s="23"/>
      <c r="LC271" s="23"/>
      <c r="LD271" s="23"/>
      <c r="LE271" s="23"/>
      <c r="LF271" s="23"/>
      <c r="LG271" s="23"/>
      <c r="LH271" s="23"/>
      <c r="LI271" s="23"/>
      <c r="LJ271" s="23"/>
      <c r="LK271" s="23"/>
      <c r="LL271" s="23"/>
      <c r="LM271" s="23"/>
      <c r="LN271" s="23"/>
      <c r="LO271" s="23"/>
      <c r="LP271" s="23"/>
      <c r="LQ271" s="23"/>
      <c r="LR271" s="23"/>
      <c r="LS271" s="23"/>
      <c r="LT271" s="23"/>
      <c r="LU271" s="23"/>
      <c r="LV271" s="23"/>
      <c r="LW271" s="23"/>
      <c r="LX271" s="23"/>
      <c r="LY271" s="23"/>
      <c r="LZ271" s="23"/>
      <c r="MA271" s="23"/>
      <c r="MB271" s="23"/>
      <c r="MC271" s="23"/>
      <c r="MD271" s="23"/>
      <c r="ME271" s="23"/>
      <c r="MF271" s="23"/>
      <c r="MG271" s="23"/>
      <c r="MH271" s="23"/>
      <c r="MI271" s="23"/>
      <c r="MJ271" s="23"/>
      <c r="MK271" s="23"/>
      <c r="ML271" s="23"/>
      <c r="MM271" s="23"/>
      <c r="MN271" s="23"/>
      <c r="MO271" s="23"/>
      <c r="MP271" s="23"/>
      <c r="MQ271" s="23"/>
      <c r="MR271" s="23"/>
      <c r="MS271" s="23"/>
      <c r="MT271" s="23"/>
      <c r="MU271" s="23"/>
      <c r="MV271" s="23"/>
      <c r="MW271" s="23"/>
      <c r="MX271" s="23"/>
      <c r="MY271" s="23"/>
      <c r="MZ271" s="23"/>
      <c r="NA271" s="23"/>
      <c r="NB271" s="23"/>
      <c r="NC271" s="23"/>
      <c r="ND271" s="23"/>
      <c r="NE271" s="23"/>
      <c r="NF271" s="23"/>
      <c r="NG271" s="23"/>
      <c r="NH271" s="23"/>
      <c r="NI271" s="23"/>
      <c r="NJ271" s="23"/>
      <c r="NK271" s="23"/>
      <c r="NL271" s="23"/>
      <c r="NM271" s="23"/>
      <c r="NN271" s="23"/>
      <c r="NO271" s="23"/>
      <c r="NP271" s="23"/>
      <c r="NQ271" s="23"/>
      <c r="NR271" s="23"/>
      <c r="NS271" s="23"/>
      <c r="NT271" s="23"/>
      <c r="NU271" s="23"/>
      <c r="NV271" s="23"/>
      <c r="NW271" s="23"/>
      <c r="NX271" s="23"/>
      <c r="NY271" s="23"/>
      <c r="NZ271" s="23"/>
      <c r="OA271" s="23"/>
      <c r="OB271" s="23"/>
      <c r="OC271" s="23"/>
      <c r="OD271" s="23"/>
      <c r="OE271" s="23"/>
      <c r="OF271" s="23"/>
      <c r="OG271" s="23"/>
      <c r="OH271" s="23"/>
      <c r="OI271" s="23"/>
      <c r="OJ271" s="23"/>
      <c r="OK271" s="23"/>
      <c r="OL271" s="23"/>
      <c r="OM271" s="23"/>
      <c r="ON271" s="23"/>
      <c r="OO271" s="23"/>
      <c r="OP271" s="23"/>
      <c r="OQ271" s="23"/>
      <c r="OR271" s="23"/>
      <c r="OS271" s="23"/>
      <c r="OT271" s="23"/>
      <c r="OU271" s="23"/>
      <c r="OV271" s="23"/>
      <c r="OW271" s="23"/>
      <c r="OX271" s="23"/>
      <c r="OY271" s="23"/>
      <c r="OZ271" s="23"/>
      <c r="PA271" s="23"/>
      <c r="PB271" s="23"/>
      <c r="PC271" s="23"/>
      <c r="PD271" s="23"/>
      <c r="PE271" s="23"/>
      <c r="PF271" s="23"/>
      <c r="PG271" s="23"/>
      <c r="PH271" s="23"/>
      <c r="PI271" s="23"/>
      <c r="PJ271" s="23"/>
      <c r="PK271" s="23"/>
      <c r="PL271" s="23"/>
      <c r="PM271" s="23"/>
      <c r="PN271" s="23"/>
      <c r="PO271" s="23"/>
      <c r="PP271" s="23"/>
      <c r="PQ271" s="23"/>
      <c r="PR271" s="23"/>
      <c r="PS271" s="23"/>
      <c r="PT271" s="23"/>
      <c r="PU271" s="23"/>
      <c r="PV271" s="23"/>
      <c r="PW271" s="23"/>
      <c r="PX271" s="23"/>
      <c r="PY271" s="23"/>
      <c r="PZ271" s="23"/>
      <c r="QA271" s="23"/>
      <c r="QB271" s="23"/>
      <c r="QC271" s="23"/>
      <c r="QD271" s="23"/>
      <c r="QE271" s="23"/>
      <c r="QF271" s="23"/>
      <c r="QG271" s="23"/>
      <c r="QH271" s="23"/>
      <c r="QI271" s="23"/>
      <c r="QJ271" s="23"/>
      <c r="QK271" s="23"/>
      <c r="QL271" s="23"/>
      <c r="QM271" s="23"/>
      <c r="QN271" s="23"/>
      <c r="QO271" s="23"/>
      <c r="QP271" s="23"/>
      <c r="QQ271" s="23"/>
      <c r="QR271" s="23"/>
      <c r="QS271" s="23"/>
      <c r="QT271" s="23"/>
      <c r="QU271" s="23"/>
      <c r="QV271" s="23"/>
      <c r="QW271" s="23"/>
      <c r="QX271" s="23"/>
      <c r="QY271" s="23"/>
      <c r="QZ271" s="23"/>
      <c r="RA271" s="23"/>
      <c r="RB271" s="23"/>
      <c r="RC271" s="23"/>
      <c r="RD271" s="23"/>
      <c r="RE271" s="23"/>
      <c r="RF271" s="23"/>
      <c r="RG271" s="23"/>
      <c r="RH271" s="23"/>
      <c r="RI271" s="23"/>
      <c r="RJ271" s="23"/>
      <c r="RK271" s="23"/>
      <c r="RL271" s="23"/>
      <c r="RM271" s="23"/>
      <c r="RN271" s="23"/>
      <c r="RO271" s="23"/>
      <c r="RP271" s="23"/>
      <c r="RQ271" s="23"/>
      <c r="RR271" s="23"/>
      <c r="RS271" s="23"/>
      <c r="RT271" s="23"/>
      <c r="RU271" s="23"/>
      <c r="RV271" s="23"/>
      <c r="RW271" s="23"/>
      <c r="RX271" s="23"/>
      <c r="RY271" s="23"/>
      <c r="RZ271" s="23"/>
      <c r="SA271" s="23"/>
      <c r="SB271" s="23"/>
      <c r="SC271" s="23"/>
      <c r="SD271" s="23"/>
      <c r="SE271" s="23"/>
      <c r="SF271" s="23"/>
      <c r="SG271" s="23"/>
      <c r="SH271" s="23"/>
      <c r="SI271" s="23"/>
      <c r="SJ271" s="23"/>
      <c r="SK271" s="23"/>
      <c r="SL271" s="23"/>
      <c r="SM271" s="23"/>
      <c r="SN271" s="23"/>
      <c r="SO271" s="23"/>
      <c r="SP271" s="23"/>
      <c r="SQ271" s="23"/>
      <c r="SR271" s="23"/>
      <c r="SS271" s="23"/>
      <c r="ST271" s="23"/>
      <c r="SU271" s="23"/>
      <c r="SV271" s="23"/>
      <c r="SW271" s="23"/>
      <c r="SX271" s="23"/>
      <c r="SY271" s="23"/>
      <c r="SZ271" s="23"/>
      <c r="TA271" s="23"/>
      <c r="TB271" s="23"/>
      <c r="TC271" s="23"/>
      <c r="TD271" s="23"/>
      <c r="TE271" s="23"/>
      <c r="TF271" s="23"/>
      <c r="TG271" s="23"/>
      <c r="TH271" s="23"/>
      <c r="TI271" s="23"/>
      <c r="TJ271" s="23"/>
      <c r="TK271" s="23"/>
      <c r="TL271" s="23"/>
      <c r="TM271" s="23"/>
      <c r="TN271" s="23"/>
      <c r="TO271" s="23"/>
      <c r="TP271" s="23"/>
      <c r="TQ271" s="23"/>
      <c r="TR271" s="23"/>
    </row>
    <row r="272" spans="1:538" s="20" customFormat="1" ht="21" customHeight="1" x14ac:dyDescent="0.25">
      <c r="A272" s="40" t="s">
        <v>252</v>
      </c>
      <c r="B272" s="41" t="str">
        <f>'дод 3'!A199</f>
        <v>8700</v>
      </c>
      <c r="C272" s="41" t="str">
        <f>'дод 3'!B199</f>
        <v>0133</v>
      </c>
      <c r="D272" s="21" t="str">
        <f>'дод 3'!C199</f>
        <v>Резервний фонд</v>
      </c>
      <c r="E272" s="62">
        <v>4657467.47</v>
      </c>
      <c r="F272" s="62"/>
      <c r="G272" s="62"/>
      <c r="H272" s="62"/>
      <c r="I272" s="62"/>
      <c r="J272" s="62"/>
      <c r="K272" s="163">
        <f t="shared" si="152"/>
        <v>0</v>
      </c>
      <c r="L272" s="62">
        <f t="shared" si="210"/>
        <v>0</v>
      </c>
      <c r="M272" s="62"/>
      <c r="N272" s="62"/>
      <c r="O272" s="62"/>
      <c r="P272" s="62"/>
      <c r="Q272" s="62"/>
      <c r="R272" s="62">
        <f t="shared" si="153"/>
        <v>0</v>
      </c>
      <c r="S272" s="62"/>
      <c r="T272" s="62"/>
      <c r="U272" s="62"/>
      <c r="V272" s="62"/>
      <c r="W272" s="62"/>
      <c r="X272" s="163"/>
      <c r="Y272" s="59">
        <f t="shared" si="151"/>
        <v>0</v>
      </c>
      <c r="Z272" s="21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  <c r="IV272" s="23"/>
      <c r="IW272" s="23"/>
      <c r="IX272" s="23"/>
      <c r="IY272" s="23"/>
      <c r="IZ272" s="23"/>
      <c r="JA272" s="23"/>
      <c r="JB272" s="23"/>
      <c r="JC272" s="23"/>
      <c r="JD272" s="23"/>
      <c r="JE272" s="23"/>
      <c r="JF272" s="23"/>
      <c r="JG272" s="23"/>
      <c r="JH272" s="23"/>
      <c r="JI272" s="23"/>
      <c r="JJ272" s="23"/>
      <c r="JK272" s="23"/>
      <c r="JL272" s="23"/>
      <c r="JM272" s="23"/>
      <c r="JN272" s="23"/>
      <c r="JO272" s="23"/>
      <c r="JP272" s="23"/>
      <c r="JQ272" s="23"/>
      <c r="JR272" s="23"/>
      <c r="JS272" s="23"/>
      <c r="JT272" s="23"/>
      <c r="JU272" s="23"/>
      <c r="JV272" s="23"/>
      <c r="JW272" s="23"/>
      <c r="JX272" s="23"/>
      <c r="JY272" s="23"/>
      <c r="JZ272" s="23"/>
      <c r="KA272" s="23"/>
      <c r="KB272" s="23"/>
      <c r="KC272" s="23"/>
      <c r="KD272" s="23"/>
      <c r="KE272" s="23"/>
      <c r="KF272" s="23"/>
      <c r="KG272" s="23"/>
      <c r="KH272" s="23"/>
      <c r="KI272" s="23"/>
      <c r="KJ272" s="23"/>
      <c r="KK272" s="23"/>
      <c r="KL272" s="23"/>
      <c r="KM272" s="23"/>
      <c r="KN272" s="23"/>
      <c r="KO272" s="23"/>
      <c r="KP272" s="23"/>
      <c r="KQ272" s="23"/>
      <c r="KR272" s="23"/>
      <c r="KS272" s="23"/>
      <c r="KT272" s="23"/>
      <c r="KU272" s="23"/>
      <c r="KV272" s="23"/>
      <c r="KW272" s="23"/>
      <c r="KX272" s="23"/>
      <c r="KY272" s="23"/>
      <c r="KZ272" s="23"/>
      <c r="LA272" s="23"/>
      <c r="LB272" s="23"/>
      <c r="LC272" s="23"/>
      <c r="LD272" s="23"/>
      <c r="LE272" s="23"/>
      <c r="LF272" s="23"/>
      <c r="LG272" s="23"/>
      <c r="LH272" s="23"/>
      <c r="LI272" s="23"/>
      <c r="LJ272" s="23"/>
      <c r="LK272" s="23"/>
      <c r="LL272" s="23"/>
      <c r="LM272" s="23"/>
      <c r="LN272" s="23"/>
      <c r="LO272" s="23"/>
      <c r="LP272" s="23"/>
      <c r="LQ272" s="23"/>
      <c r="LR272" s="23"/>
      <c r="LS272" s="23"/>
      <c r="LT272" s="23"/>
      <c r="LU272" s="23"/>
      <c r="LV272" s="23"/>
      <c r="LW272" s="23"/>
      <c r="LX272" s="23"/>
      <c r="LY272" s="23"/>
      <c r="LZ272" s="23"/>
      <c r="MA272" s="23"/>
      <c r="MB272" s="23"/>
      <c r="MC272" s="23"/>
      <c r="MD272" s="23"/>
      <c r="ME272" s="23"/>
      <c r="MF272" s="23"/>
      <c r="MG272" s="23"/>
      <c r="MH272" s="23"/>
      <c r="MI272" s="23"/>
      <c r="MJ272" s="23"/>
      <c r="MK272" s="23"/>
      <c r="ML272" s="23"/>
      <c r="MM272" s="23"/>
      <c r="MN272" s="23"/>
      <c r="MO272" s="23"/>
      <c r="MP272" s="23"/>
      <c r="MQ272" s="23"/>
      <c r="MR272" s="23"/>
      <c r="MS272" s="23"/>
      <c r="MT272" s="23"/>
      <c r="MU272" s="23"/>
      <c r="MV272" s="23"/>
      <c r="MW272" s="23"/>
      <c r="MX272" s="23"/>
      <c r="MY272" s="23"/>
      <c r="MZ272" s="23"/>
      <c r="NA272" s="23"/>
      <c r="NB272" s="23"/>
      <c r="NC272" s="23"/>
      <c r="ND272" s="23"/>
      <c r="NE272" s="23"/>
      <c r="NF272" s="23"/>
      <c r="NG272" s="23"/>
      <c r="NH272" s="23"/>
      <c r="NI272" s="23"/>
      <c r="NJ272" s="23"/>
      <c r="NK272" s="23"/>
      <c r="NL272" s="23"/>
      <c r="NM272" s="23"/>
      <c r="NN272" s="23"/>
      <c r="NO272" s="23"/>
      <c r="NP272" s="23"/>
      <c r="NQ272" s="23"/>
      <c r="NR272" s="23"/>
      <c r="NS272" s="23"/>
      <c r="NT272" s="23"/>
      <c r="NU272" s="23"/>
      <c r="NV272" s="23"/>
      <c r="NW272" s="23"/>
      <c r="NX272" s="23"/>
      <c r="NY272" s="23"/>
      <c r="NZ272" s="23"/>
      <c r="OA272" s="23"/>
      <c r="OB272" s="23"/>
      <c r="OC272" s="23"/>
      <c r="OD272" s="23"/>
      <c r="OE272" s="23"/>
      <c r="OF272" s="23"/>
      <c r="OG272" s="23"/>
      <c r="OH272" s="23"/>
      <c r="OI272" s="23"/>
      <c r="OJ272" s="23"/>
      <c r="OK272" s="23"/>
      <c r="OL272" s="23"/>
      <c r="OM272" s="23"/>
      <c r="ON272" s="23"/>
      <c r="OO272" s="23"/>
      <c r="OP272" s="23"/>
      <c r="OQ272" s="23"/>
      <c r="OR272" s="23"/>
      <c r="OS272" s="23"/>
      <c r="OT272" s="23"/>
      <c r="OU272" s="23"/>
      <c r="OV272" s="23"/>
      <c r="OW272" s="23"/>
      <c r="OX272" s="23"/>
      <c r="OY272" s="23"/>
      <c r="OZ272" s="23"/>
      <c r="PA272" s="23"/>
      <c r="PB272" s="23"/>
      <c r="PC272" s="23"/>
      <c r="PD272" s="23"/>
      <c r="PE272" s="23"/>
      <c r="PF272" s="23"/>
      <c r="PG272" s="23"/>
      <c r="PH272" s="23"/>
      <c r="PI272" s="23"/>
      <c r="PJ272" s="23"/>
      <c r="PK272" s="23"/>
      <c r="PL272" s="23"/>
      <c r="PM272" s="23"/>
      <c r="PN272" s="23"/>
      <c r="PO272" s="23"/>
      <c r="PP272" s="23"/>
      <c r="PQ272" s="23"/>
      <c r="PR272" s="23"/>
      <c r="PS272" s="23"/>
      <c r="PT272" s="23"/>
      <c r="PU272" s="23"/>
      <c r="PV272" s="23"/>
      <c r="PW272" s="23"/>
      <c r="PX272" s="23"/>
      <c r="PY272" s="23"/>
      <c r="PZ272" s="23"/>
      <c r="QA272" s="23"/>
      <c r="QB272" s="23"/>
      <c r="QC272" s="23"/>
      <c r="QD272" s="23"/>
      <c r="QE272" s="23"/>
      <c r="QF272" s="23"/>
      <c r="QG272" s="23"/>
      <c r="QH272" s="23"/>
      <c r="QI272" s="23"/>
      <c r="QJ272" s="23"/>
      <c r="QK272" s="23"/>
      <c r="QL272" s="23"/>
      <c r="QM272" s="23"/>
      <c r="QN272" s="23"/>
      <c r="QO272" s="23"/>
      <c r="QP272" s="23"/>
      <c r="QQ272" s="23"/>
      <c r="QR272" s="23"/>
      <c r="QS272" s="23"/>
      <c r="QT272" s="23"/>
      <c r="QU272" s="23"/>
      <c r="QV272" s="23"/>
      <c r="QW272" s="23"/>
      <c r="QX272" s="23"/>
      <c r="QY272" s="23"/>
      <c r="QZ272" s="23"/>
      <c r="RA272" s="23"/>
      <c r="RB272" s="23"/>
      <c r="RC272" s="23"/>
      <c r="RD272" s="23"/>
      <c r="RE272" s="23"/>
      <c r="RF272" s="23"/>
      <c r="RG272" s="23"/>
      <c r="RH272" s="23"/>
      <c r="RI272" s="23"/>
      <c r="RJ272" s="23"/>
      <c r="RK272" s="23"/>
      <c r="RL272" s="23"/>
      <c r="RM272" s="23"/>
      <c r="RN272" s="23"/>
      <c r="RO272" s="23"/>
      <c r="RP272" s="23"/>
      <c r="RQ272" s="23"/>
      <c r="RR272" s="23"/>
      <c r="RS272" s="23"/>
      <c r="RT272" s="23"/>
      <c r="RU272" s="23"/>
      <c r="RV272" s="23"/>
      <c r="RW272" s="23"/>
      <c r="RX272" s="23"/>
      <c r="RY272" s="23"/>
      <c r="RZ272" s="23"/>
      <c r="SA272" s="23"/>
      <c r="SB272" s="23"/>
      <c r="SC272" s="23"/>
      <c r="SD272" s="23"/>
      <c r="SE272" s="23"/>
      <c r="SF272" s="23"/>
      <c r="SG272" s="23"/>
      <c r="SH272" s="23"/>
      <c r="SI272" s="23"/>
      <c r="SJ272" s="23"/>
      <c r="SK272" s="23"/>
      <c r="SL272" s="23"/>
      <c r="SM272" s="23"/>
      <c r="SN272" s="23"/>
      <c r="SO272" s="23"/>
      <c r="SP272" s="23"/>
      <c r="SQ272" s="23"/>
      <c r="SR272" s="23"/>
      <c r="SS272" s="23"/>
      <c r="ST272" s="23"/>
      <c r="SU272" s="23"/>
      <c r="SV272" s="23"/>
      <c r="SW272" s="23"/>
      <c r="SX272" s="23"/>
      <c r="SY272" s="23"/>
      <c r="SZ272" s="23"/>
      <c r="TA272" s="23"/>
      <c r="TB272" s="23"/>
      <c r="TC272" s="23"/>
      <c r="TD272" s="23"/>
      <c r="TE272" s="23"/>
      <c r="TF272" s="23"/>
      <c r="TG272" s="23"/>
      <c r="TH272" s="23"/>
      <c r="TI272" s="23"/>
      <c r="TJ272" s="23"/>
      <c r="TK272" s="23"/>
      <c r="TL272" s="23"/>
      <c r="TM272" s="23"/>
      <c r="TN272" s="23"/>
      <c r="TO272" s="23"/>
      <c r="TP272" s="23"/>
      <c r="TQ272" s="23"/>
      <c r="TR272" s="23"/>
    </row>
    <row r="273" spans="1:538" s="20" customFormat="1" ht="22.5" customHeight="1" x14ac:dyDescent="0.25">
      <c r="A273" s="40" t="s">
        <v>253</v>
      </c>
      <c r="B273" s="41" t="str">
        <f>'дод 3'!A202</f>
        <v>9110</v>
      </c>
      <c r="C273" s="41" t="str">
        <f>'дод 3'!B202</f>
        <v>0180</v>
      </c>
      <c r="D273" s="21" t="str">
        <f>'дод 3'!C202</f>
        <v>Реверсна дотація</v>
      </c>
      <c r="E273" s="62">
        <v>108116600</v>
      </c>
      <c r="F273" s="62"/>
      <c r="G273" s="62"/>
      <c r="H273" s="62">
        <v>108116600</v>
      </c>
      <c r="I273" s="62"/>
      <c r="J273" s="62"/>
      <c r="K273" s="163">
        <f t="shared" ref="K273:K277" si="211">H273/E273*100</f>
        <v>100</v>
      </c>
      <c r="L273" s="62">
        <f t="shared" si="210"/>
        <v>0</v>
      </c>
      <c r="M273" s="62"/>
      <c r="N273" s="62"/>
      <c r="O273" s="62"/>
      <c r="P273" s="62"/>
      <c r="Q273" s="62"/>
      <c r="R273" s="62">
        <f t="shared" si="153"/>
        <v>0</v>
      </c>
      <c r="S273" s="62"/>
      <c r="T273" s="62"/>
      <c r="U273" s="62"/>
      <c r="V273" s="62"/>
      <c r="W273" s="62"/>
      <c r="X273" s="163"/>
      <c r="Y273" s="59">
        <f t="shared" ref="Y273:Y278" si="212">H273+R273</f>
        <v>108116600</v>
      </c>
      <c r="Z273" s="21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  <c r="IW273" s="23"/>
      <c r="IX273" s="23"/>
      <c r="IY273" s="23"/>
      <c r="IZ273" s="23"/>
      <c r="JA273" s="23"/>
      <c r="JB273" s="23"/>
      <c r="JC273" s="23"/>
      <c r="JD273" s="23"/>
      <c r="JE273" s="23"/>
      <c r="JF273" s="23"/>
      <c r="JG273" s="23"/>
      <c r="JH273" s="23"/>
      <c r="JI273" s="23"/>
      <c r="JJ273" s="23"/>
      <c r="JK273" s="23"/>
      <c r="JL273" s="23"/>
      <c r="JM273" s="23"/>
      <c r="JN273" s="23"/>
      <c r="JO273" s="23"/>
      <c r="JP273" s="23"/>
      <c r="JQ273" s="23"/>
      <c r="JR273" s="23"/>
      <c r="JS273" s="23"/>
      <c r="JT273" s="23"/>
      <c r="JU273" s="23"/>
      <c r="JV273" s="23"/>
      <c r="JW273" s="23"/>
      <c r="JX273" s="23"/>
      <c r="JY273" s="23"/>
      <c r="JZ273" s="23"/>
      <c r="KA273" s="23"/>
      <c r="KB273" s="23"/>
      <c r="KC273" s="23"/>
      <c r="KD273" s="23"/>
      <c r="KE273" s="23"/>
      <c r="KF273" s="23"/>
      <c r="KG273" s="23"/>
      <c r="KH273" s="23"/>
      <c r="KI273" s="23"/>
      <c r="KJ273" s="23"/>
      <c r="KK273" s="23"/>
      <c r="KL273" s="23"/>
      <c r="KM273" s="23"/>
      <c r="KN273" s="23"/>
      <c r="KO273" s="23"/>
      <c r="KP273" s="23"/>
      <c r="KQ273" s="23"/>
      <c r="KR273" s="23"/>
      <c r="KS273" s="23"/>
      <c r="KT273" s="23"/>
      <c r="KU273" s="23"/>
      <c r="KV273" s="23"/>
      <c r="KW273" s="23"/>
      <c r="KX273" s="23"/>
      <c r="KY273" s="23"/>
      <c r="KZ273" s="23"/>
      <c r="LA273" s="23"/>
      <c r="LB273" s="23"/>
      <c r="LC273" s="23"/>
      <c r="LD273" s="23"/>
      <c r="LE273" s="23"/>
      <c r="LF273" s="23"/>
      <c r="LG273" s="23"/>
      <c r="LH273" s="23"/>
      <c r="LI273" s="23"/>
      <c r="LJ273" s="23"/>
      <c r="LK273" s="23"/>
      <c r="LL273" s="23"/>
      <c r="LM273" s="23"/>
      <c r="LN273" s="23"/>
      <c r="LO273" s="23"/>
      <c r="LP273" s="23"/>
      <c r="LQ273" s="23"/>
      <c r="LR273" s="23"/>
      <c r="LS273" s="23"/>
      <c r="LT273" s="23"/>
      <c r="LU273" s="23"/>
      <c r="LV273" s="23"/>
      <c r="LW273" s="23"/>
      <c r="LX273" s="23"/>
      <c r="LY273" s="23"/>
      <c r="LZ273" s="23"/>
      <c r="MA273" s="23"/>
      <c r="MB273" s="23"/>
      <c r="MC273" s="23"/>
      <c r="MD273" s="23"/>
      <c r="ME273" s="23"/>
      <c r="MF273" s="23"/>
      <c r="MG273" s="23"/>
      <c r="MH273" s="23"/>
      <c r="MI273" s="23"/>
      <c r="MJ273" s="23"/>
      <c r="MK273" s="23"/>
      <c r="ML273" s="23"/>
      <c r="MM273" s="23"/>
      <c r="MN273" s="23"/>
      <c r="MO273" s="23"/>
      <c r="MP273" s="23"/>
      <c r="MQ273" s="23"/>
      <c r="MR273" s="23"/>
      <c r="MS273" s="23"/>
      <c r="MT273" s="23"/>
      <c r="MU273" s="23"/>
      <c r="MV273" s="23"/>
      <c r="MW273" s="23"/>
      <c r="MX273" s="23"/>
      <c r="MY273" s="23"/>
      <c r="MZ273" s="23"/>
      <c r="NA273" s="23"/>
      <c r="NB273" s="23"/>
      <c r="NC273" s="23"/>
      <c r="ND273" s="23"/>
      <c r="NE273" s="23"/>
      <c r="NF273" s="23"/>
      <c r="NG273" s="23"/>
      <c r="NH273" s="23"/>
      <c r="NI273" s="23"/>
      <c r="NJ273" s="23"/>
      <c r="NK273" s="23"/>
      <c r="NL273" s="23"/>
      <c r="NM273" s="23"/>
      <c r="NN273" s="23"/>
      <c r="NO273" s="23"/>
      <c r="NP273" s="23"/>
      <c r="NQ273" s="23"/>
      <c r="NR273" s="23"/>
      <c r="NS273" s="23"/>
      <c r="NT273" s="23"/>
      <c r="NU273" s="23"/>
      <c r="NV273" s="23"/>
      <c r="NW273" s="23"/>
      <c r="NX273" s="23"/>
      <c r="NY273" s="23"/>
      <c r="NZ273" s="23"/>
      <c r="OA273" s="23"/>
      <c r="OB273" s="23"/>
      <c r="OC273" s="23"/>
      <c r="OD273" s="23"/>
      <c r="OE273" s="23"/>
      <c r="OF273" s="23"/>
      <c r="OG273" s="23"/>
      <c r="OH273" s="23"/>
      <c r="OI273" s="23"/>
      <c r="OJ273" s="23"/>
      <c r="OK273" s="23"/>
      <c r="OL273" s="23"/>
      <c r="OM273" s="23"/>
      <c r="ON273" s="23"/>
      <c r="OO273" s="23"/>
      <c r="OP273" s="23"/>
      <c r="OQ273" s="23"/>
      <c r="OR273" s="23"/>
      <c r="OS273" s="23"/>
      <c r="OT273" s="23"/>
      <c r="OU273" s="23"/>
      <c r="OV273" s="23"/>
      <c r="OW273" s="23"/>
      <c r="OX273" s="23"/>
      <c r="OY273" s="23"/>
      <c r="OZ273" s="23"/>
      <c r="PA273" s="23"/>
      <c r="PB273" s="23"/>
      <c r="PC273" s="23"/>
      <c r="PD273" s="23"/>
      <c r="PE273" s="23"/>
      <c r="PF273" s="23"/>
      <c r="PG273" s="23"/>
      <c r="PH273" s="23"/>
      <c r="PI273" s="23"/>
      <c r="PJ273" s="23"/>
      <c r="PK273" s="23"/>
      <c r="PL273" s="23"/>
      <c r="PM273" s="23"/>
      <c r="PN273" s="23"/>
      <c r="PO273" s="23"/>
      <c r="PP273" s="23"/>
      <c r="PQ273" s="23"/>
      <c r="PR273" s="23"/>
      <c r="PS273" s="23"/>
      <c r="PT273" s="23"/>
      <c r="PU273" s="23"/>
      <c r="PV273" s="23"/>
      <c r="PW273" s="23"/>
      <c r="PX273" s="23"/>
      <c r="PY273" s="23"/>
      <c r="PZ273" s="23"/>
      <c r="QA273" s="23"/>
      <c r="QB273" s="23"/>
      <c r="QC273" s="23"/>
      <c r="QD273" s="23"/>
      <c r="QE273" s="23"/>
      <c r="QF273" s="23"/>
      <c r="QG273" s="23"/>
      <c r="QH273" s="23"/>
      <c r="QI273" s="23"/>
      <c r="QJ273" s="23"/>
      <c r="QK273" s="23"/>
      <c r="QL273" s="23"/>
      <c r="QM273" s="23"/>
      <c r="QN273" s="23"/>
      <c r="QO273" s="23"/>
      <c r="QP273" s="23"/>
      <c r="QQ273" s="23"/>
      <c r="QR273" s="23"/>
      <c r="QS273" s="23"/>
      <c r="QT273" s="23"/>
      <c r="QU273" s="23"/>
      <c r="QV273" s="23"/>
      <c r="QW273" s="23"/>
      <c r="QX273" s="23"/>
      <c r="QY273" s="23"/>
      <c r="QZ273" s="23"/>
      <c r="RA273" s="23"/>
      <c r="RB273" s="23"/>
      <c r="RC273" s="23"/>
      <c r="RD273" s="23"/>
      <c r="RE273" s="23"/>
      <c r="RF273" s="23"/>
      <c r="RG273" s="23"/>
      <c r="RH273" s="23"/>
      <c r="RI273" s="23"/>
      <c r="RJ273" s="23"/>
      <c r="RK273" s="23"/>
      <c r="RL273" s="23"/>
      <c r="RM273" s="23"/>
      <c r="RN273" s="23"/>
      <c r="RO273" s="23"/>
      <c r="RP273" s="23"/>
      <c r="RQ273" s="23"/>
      <c r="RR273" s="23"/>
      <c r="RS273" s="23"/>
      <c r="RT273" s="23"/>
      <c r="RU273" s="23"/>
      <c r="RV273" s="23"/>
      <c r="RW273" s="23"/>
      <c r="RX273" s="23"/>
      <c r="RY273" s="23"/>
      <c r="RZ273" s="23"/>
      <c r="SA273" s="23"/>
      <c r="SB273" s="23"/>
      <c r="SC273" s="23"/>
      <c r="SD273" s="23"/>
      <c r="SE273" s="23"/>
      <c r="SF273" s="23"/>
      <c r="SG273" s="23"/>
      <c r="SH273" s="23"/>
      <c r="SI273" s="23"/>
      <c r="SJ273" s="23"/>
      <c r="SK273" s="23"/>
      <c r="SL273" s="23"/>
      <c r="SM273" s="23"/>
      <c r="SN273" s="23"/>
      <c r="SO273" s="23"/>
      <c r="SP273" s="23"/>
      <c r="SQ273" s="23"/>
      <c r="SR273" s="23"/>
      <c r="SS273" s="23"/>
      <c r="ST273" s="23"/>
      <c r="SU273" s="23"/>
      <c r="SV273" s="23"/>
      <c r="SW273" s="23"/>
      <c r="SX273" s="23"/>
      <c r="SY273" s="23"/>
      <c r="SZ273" s="23"/>
      <c r="TA273" s="23"/>
      <c r="TB273" s="23"/>
      <c r="TC273" s="23"/>
      <c r="TD273" s="23"/>
      <c r="TE273" s="23"/>
      <c r="TF273" s="23"/>
      <c r="TG273" s="23"/>
      <c r="TH273" s="23"/>
      <c r="TI273" s="23"/>
      <c r="TJ273" s="23"/>
      <c r="TK273" s="23"/>
      <c r="TL273" s="23"/>
      <c r="TM273" s="23"/>
      <c r="TN273" s="23"/>
      <c r="TO273" s="23"/>
      <c r="TP273" s="23"/>
      <c r="TQ273" s="23"/>
      <c r="TR273" s="23"/>
    </row>
    <row r="274" spans="1:538" s="28" customFormat="1" ht="21" customHeight="1" x14ac:dyDescent="0.2">
      <c r="A274" s="157"/>
      <c r="B274" s="65"/>
      <c r="C274" s="158"/>
      <c r="D274" s="27" t="s">
        <v>471</v>
      </c>
      <c r="E274" s="59">
        <f t="shared" ref="E274:Q274" si="213">E16+E58+E105+E138+E174+E182+E192+E224+E227+E245+E250+E253+E261+E264</f>
        <v>2098178649.8000002</v>
      </c>
      <c r="F274" s="59">
        <f t="shared" si="213"/>
        <v>898566499.80999994</v>
      </c>
      <c r="G274" s="59">
        <f t="shared" si="213"/>
        <v>105629286.56</v>
      </c>
      <c r="H274" s="59">
        <f t="shared" ref="H274:J274" si="214">H16+H58+H105+H138+H174+H182+H192+H224+H227+H245+H250+H253+H261+H264</f>
        <v>2016066245.3700001</v>
      </c>
      <c r="I274" s="59">
        <f t="shared" si="214"/>
        <v>895154190.88000011</v>
      </c>
      <c r="J274" s="59">
        <f t="shared" si="214"/>
        <v>91119132.570000008</v>
      </c>
      <c r="K274" s="160">
        <f>H274/E274*100</f>
        <v>96.086491279575881</v>
      </c>
      <c r="L274" s="59">
        <f t="shared" si="213"/>
        <v>693160289.35000002</v>
      </c>
      <c r="M274" s="59">
        <f t="shared" si="213"/>
        <v>531761942.71000004</v>
      </c>
      <c r="N274" s="59">
        <f t="shared" si="213"/>
        <v>143463011.00999999</v>
      </c>
      <c r="O274" s="59">
        <f t="shared" si="213"/>
        <v>9012497</v>
      </c>
      <c r="P274" s="59">
        <f t="shared" si="213"/>
        <v>3270541</v>
      </c>
      <c r="Q274" s="59">
        <f t="shared" si="213"/>
        <v>549697278.34000003</v>
      </c>
      <c r="R274" s="59">
        <f t="shared" ref="R274:W274" si="215">R16+R58+R105+R138+R174+R182+R192+R224+R227+R245+R250+R253+R261+R264</f>
        <v>575760218.71000004</v>
      </c>
      <c r="S274" s="59">
        <f t="shared" si="215"/>
        <v>430061594.49000001</v>
      </c>
      <c r="T274" s="59">
        <f t="shared" si="215"/>
        <v>116323521.39</v>
      </c>
      <c r="U274" s="59">
        <f t="shared" si="215"/>
        <v>6422182.8799999999</v>
      </c>
      <c r="V274" s="59">
        <f t="shared" si="215"/>
        <v>1301706.2500000002</v>
      </c>
      <c r="W274" s="59">
        <f t="shared" si="215"/>
        <v>459436697.31999999</v>
      </c>
      <c r="X274" s="160">
        <f t="shared" ref="X274:X278" si="216">R274/L274*100</f>
        <v>83.063070339749274</v>
      </c>
      <c r="Y274" s="59">
        <f t="shared" si="212"/>
        <v>2591826464.0799999</v>
      </c>
      <c r="Z274" s="212">
        <v>21</v>
      </c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5"/>
      <c r="CE274" s="35"/>
      <c r="CF274" s="35"/>
      <c r="CG274" s="35"/>
      <c r="CH274" s="35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  <c r="CT274" s="35"/>
      <c r="CU274" s="35"/>
      <c r="CV274" s="35"/>
      <c r="CW274" s="35"/>
      <c r="CX274" s="35"/>
      <c r="CY274" s="35"/>
      <c r="CZ274" s="35"/>
      <c r="DA274" s="35"/>
      <c r="DB274" s="35"/>
      <c r="DC274" s="35"/>
      <c r="DD274" s="35"/>
      <c r="DE274" s="35"/>
      <c r="DF274" s="35"/>
      <c r="DG274" s="35"/>
      <c r="DH274" s="35"/>
      <c r="DI274" s="35"/>
      <c r="DJ274" s="35"/>
      <c r="DK274" s="35"/>
      <c r="DL274" s="35"/>
      <c r="DM274" s="35"/>
      <c r="DN274" s="35"/>
      <c r="DO274" s="35"/>
      <c r="DP274" s="35"/>
      <c r="DQ274" s="35"/>
      <c r="DR274" s="35"/>
      <c r="DS274" s="35"/>
      <c r="DT274" s="35"/>
      <c r="DU274" s="35"/>
      <c r="DV274" s="35"/>
      <c r="DW274" s="35"/>
      <c r="DX274" s="35"/>
      <c r="DY274" s="35"/>
      <c r="DZ274" s="35"/>
      <c r="EA274" s="35"/>
      <c r="EB274" s="35"/>
      <c r="EC274" s="35"/>
      <c r="ED274" s="35"/>
      <c r="EE274" s="35"/>
      <c r="EF274" s="35"/>
      <c r="EG274" s="35"/>
      <c r="EH274" s="35"/>
      <c r="EI274" s="35"/>
      <c r="EJ274" s="35"/>
      <c r="EK274" s="35"/>
      <c r="EL274" s="35"/>
      <c r="EM274" s="35"/>
      <c r="EN274" s="35"/>
      <c r="EO274" s="35"/>
      <c r="EP274" s="35"/>
      <c r="EQ274" s="35"/>
      <c r="ER274" s="35"/>
      <c r="ES274" s="35"/>
      <c r="ET274" s="35"/>
      <c r="EU274" s="35"/>
      <c r="EV274" s="35"/>
      <c r="EW274" s="35"/>
      <c r="EX274" s="35"/>
      <c r="EY274" s="35"/>
      <c r="EZ274" s="35"/>
      <c r="FA274" s="35"/>
      <c r="FB274" s="35"/>
      <c r="FC274" s="35"/>
      <c r="FD274" s="35"/>
      <c r="FE274" s="35"/>
      <c r="FF274" s="35"/>
      <c r="FG274" s="35"/>
      <c r="FH274" s="35"/>
      <c r="FI274" s="35"/>
      <c r="FJ274" s="35"/>
      <c r="FK274" s="35"/>
      <c r="FL274" s="35"/>
      <c r="FM274" s="35"/>
      <c r="FN274" s="35"/>
      <c r="FO274" s="35"/>
      <c r="FP274" s="35"/>
      <c r="FQ274" s="35"/>
      <c r="FR274" s="35"/>
      <c r="FS274" s="35"/>
      <c r="FT274" s="35"/>
      <c r="FU274" s="35"/>
      <c r="FV274" s="35"/>
      <c r="FW274" s="35"/>
      <c r="FX274" s="35"/>
      <c r="FY274" s="35"/>
      <c r="FZ274" s="35"/>
      <c r="GA274" s="35"/>
      <c r="GB274" s="35"/>
      <c r="GC274" s="35"/>
      <c r="GD274" s="35"/>
      <c r="GE274" s="35"/>
      <c r="GF274" s="35"/>
      <c r="GG274" s="35"/>
      <c r="GH274" s="35"/>
      <c r="GI274" s="35"/>
      <c r="GJ274" s="35"/>
      <c r="GK274" s="35"/>
      <c r="GL274" s="35"/>
      <c r="GM274" s="35"/>
      <c r="GN274" s="35"/>
      <c r="GO274" s="35"/>
      <c r="GP274" s="35"/>
      <c r="GQ274" s="35"/>
      <c r="GR274" s="35"/>
      <c r="GS274" s="35"/>
      <c r="GT274" s="35"/>
      <c r="GU274" s="35"/>
      <c r="GV274" s="35"/>
      <c r="GW274" s="35"/>
      <c r="GX274" s="35"/>
      <c r="GY274" s="35"/>
      <c r="GZ274" s="35"/>
      <c r="HA274" s="35"/>
      <c r="HB274" s="35"/>
      <c r="HC274" s="35"/>
      <c r="HD274" s="35"/>
      <c r="HE274" s="35"/>
      <c r="HF274" s="35"/>
      <c r="HG274" s="35"/>
      <c r="HH274" s="35"/>
      <c r="HI274" s="35"/>
      <c r="HJ274" s="35"/>
      <c r="HK274" s="35"/>
      <c r="HL274" s="35"/>
      <c r="HM274" s="35"/>
      <c r="HN274" s="35"/>
      <c r="HO274" s="35"/>
      <c r="HP274" s="35"/>
      <c r="HQ274" s="35"/>
      <c r="HR274" s="35"/>
      <c r="HS274" s="35"/>
      <c r="HT274" s="35"/>
      <c r="HU274" s="35"/>
      <c r="HV274" s="35"/>
      <c r="HW274" s="35"/>
      <c r="HX274" s="35"/>
      <c r="HY274" s="35"/>
      <c r="HZ274" s="35"/>
      <c r="IA274" s="35"/>
      <c r="IB274" s="35"/>
      <c r="IC274" s="35"/>
      <c r="ID274" s="35"/>
      <c r="IE274" s="35"/>
      <c r="IF274" s="35"/>
      <c r="IG274" s="35"/>
      <c r="IH274" s="35"/>
      <c r="II274" s="35"/>
      <c r="IJ274" s="35"/>
      <c r="IK274" s="35"/>
      <c r="IL274" s="35"/>
      <c r="IM274" s="35"/>
      <c r="IN274" s="35"/>
      <c r="IO274" s="35"/>
      <c r="IP274" s="35"/>
      <c r="IQ274" s="35"/>
      <c r="IR274" s="35"/>
      <c r="IS274" s="35"/>
      <c r="IT274" s="35"/>
      <c r="IU274" s="35"/>
      <c r="IV274" s="35"/>
      <c r="IW274" s="35"/>
      <c r="IX274" s="35"/>
      <c r="IY274" s="35"/>
      <c r="IZ274" s="35"/>
      <c r="JA274" s="35"/>
      <c r="JB274" s="35"/>
      <c r="JC274" s="35"/>
      <c r="JD274" s="35"/>
      <c r="JE274" s="35"/>
      <c r="JF274" s="35"/>
      <c r="JG274" s="35"/>
      <c r="JH274" s="35"/>
      <c r="JI274" s="35"/>
      <c r="JJ274" s="35"/>
      <c r="JK274" s="35"/>
      <c r="JL274" s="35"/>
      <c r="JM274" s="35"/>
      <c r="JN274" s="35"/>
      <c r="JO274" s="35"/>
      <c r="JP274" s="35"/>
      <c r="JQ274" s="35"/>
      <c r="JR274" s="35"/>
      <c r="JS274" s="35"/>
      <c r="JT274" s="35"/>
      <c r="JU274" s="35"/>
      <c r="JV274" s="35"/>
      <c r="JW274" s="35"/>
      <c r="JX274" s="35"/>
      <c r="JY274" s="35"/>
      <c r="JZ274" s="35"/>
      <c r="KA274" s="35"/>
      <c r="KB274" s="35"/>
      <c r="KC274" s="35"/>
      <c r="KD274" s="35"/>
      <c r="KE274" s="35"/>
      <c r="KF274" s="35"/>
      <c r="KG274" s="35"/>
      <c r="KH274" s="35"/>
      <c r="KI274" s="35"/>
      <c r="KJ274" s="35"/>
      <c r="KK274" s="35"/>
      <c r="KL274" s="35"/>
      <c r="KM274" s="35"/>
      <c r="KN274" s="35"/>
      <c r="KO274" s="35"/>
      <c r="KP274" s="35"/>
      <c r="KQ274" s="35"/>
      <c r="KR274" s="35"/>
      <c r="KS274" s="35"/>
      <c r="KT274" s="35"/>
      <c r="KU274" s="35"/>
      <c r="KV274" s="35"/>
      <c r="KW274" s="35"/>
      <c r="KX274" s="35"/>
      <c r="KY274" s="35"/>
      <c r="KZ274" s="35"/>
      <c r="LA274" s="35"/>
      <c r="LB274" s="35"/>
      <c r="LC274" s="35"/>
      <c r="LD274" s="35"/>
      <c r="LE274" s="35"/>
      <c r="LF274" s="35"/>
      <c r="LG274" s="35"/>
      <c r="LH274" s="35"/>
      <c r="LI274" s="35"/>
      <c r="LJ274" s="35"/>
      <c r="LK274" s="35"/>
      <c r="LL274" s="35"/>
      <c r="LM274" s="35"/>
      <c r="LN274" s="35"/>
      <c r="LO274" s="35"/>
      <c r="LP274" s="35"/>
      <c r="LQ274" s="35"/>
      <c r="LR274" s="35"/>
      <c r="LS274" s="35"/>
      <c r="LT274" s="35"/>
      <c r="LU274" s="35"/>
      <c r="LV274" s="35"/>
      <c r="LW274" s="35"/>
      <c r="LX274" s="35"/>
      <c r="LY274" s="35"/>
      <c r="LZ274" s="35"/>
      <c r="MA274" s="35"/>
      <c r="MB274" s="35"/>
      <c r="MC274" s="35"/>
      <c r="MD274" s="35"/>
      <c r="ME274" s="35"/>
      <c r="MF274" s="35"/>
      <c r="MG274" s="35"/>
      <c r="MH274" s="35"/>
      <c r="MI274" s="35"/>
      <c r="MJ274" s="35"/>
      <c r="MK274" s="35"/>
      <c r="ML274" s="35"/>
      <c r="MM274" s="35"/>
      <c r="MN274" s="35"/>
      <c r="MO274" s="35"/>
      <c r="MP274" s="35"/>
      <c r="MQ274" s="35"/>
      <c r="MR274" s="35"/>
      <c r="MS274" s="35"/>
      <c r="MT274" s="35"/>
      <c r="MU274" s="35"/>
      <c r="MV274" s="35"/>
      <c r="MW274" s="35"/>
      <c r="MX274" s="35"/>
      <c r="MY274" s="35"/>
      <c r="MZ274" s="35"/>
      <c r="NA274" s="35"/>
      <c r="NB274" s="35"/>
      <c r="NC274" s="35"/>
      <c r="ND274" s="35"/>
      <c r="NE274" s="35"/>
      <c r="NF274" s="35"/>
      <c r="NG274" s="35"/>
      <c r="NH274" s="35"/>
      <c r="NI274" s="35"/>
      <c r="NJ274" s="35"/>
      <c r="NK274" s="35"/>
      <c r="NL274" s="35"/>
      <c r="NM274" s="35"/>
      <c r="NN274" s="35"/>
      <c r="NO274" s="35"/>
      <c r="NP274" s="35"/>
      <c r="NQ274" s="35"/>
      <c r="NR274" s="35"/>
      <c r="NS274" s="35"/>
      <c r="NT274" s="35"/>
      <c r="NU274" s="35"/>
      <c r="NV274" s="35"/>
      <c r="NW274" s="35"/>
      <c r="NX274" s="35"/>
      <c r="NY274" s="35"/>
      <c r="NZ274" s="35"/>
      <c r="OA274" s="35"/>
      <c r="OB274" s="35"/>
      <c r="OC274" s="35"/>
      <c r="OD274" s="35"/>
      <c r="OE274" s="35"/>
      <c r="OF274" s="35"/>
      <c r="OG274" s="35"/>
      <c r="OH274" s="35"/>
      <c r="OI274" s="35"/>
      <c r="OJ274" s="35"/>
      <c r="OK274" s="35"/>
      <c r="OL274" s="35"/>
      <c r="OM274" s="35"/>
      <c r="ON274" s="35"/>
      <c r="OO274" s="35"/>
      <c r="OP274" s="35"/>
      <c r="OQ274" s="35"/>
      <c r="OR274" s="35"/>
      <c r="OS274" s="35"/>
      <c r="OT274" s="35"/>
      <c r="OU274" s="35"/>
      <c r="OV274" s="35"/>
      <c r="OW274" s="35"/>
      <c r="OX274" s="35"/>
      <c r="OY274" s="35"/>
      <c r="OZ274" s="35"/>
      <c r="PA274" s="35"/>
      <c r="PB274" s="35"/>
      <c r="PC274" s="35"/>
      <c r="PD274" s="35"/>
      <c r="PE274" s="35"/>
      <c r="PF274" s="35"/>
      <c r="PG274" s="35"/>
      <c r="PH274" s="35"/>
      <c r="PI274" s="35"/>
      <c r="PJ274" s="35"/>
      <c r="PK274" s="35"/>
      <c r="PL274" s="35"/>
      <c r="PM274" s="35"/>
      <c r="PN274" s="35"/>
      <c r="PO274" s="35"/>
      <c r="PP274" s="35"/>
      <c r="PQ274" s="35"/>
      <c r="PR274" s="35"/>
      <c r="PS274" s="35"/>
      <c r="PT274" s="35"/>
      <c r="PU274" s="35"/>
      <c r="PV274" s="35"/>
      <c r="PW274" s="35"/>
      <c r="PX274" s="35"/>
      <c r="PY274" s="35"/>
      <c r="PZ274" s="35"/>
      <c r="QA274" s="35"/>
      <c r="QB274" s="35"/>
      <c r="QC274" s="35"/>
      <c r="QD274" s="35"/>
      <c r="QE274" s="35"/>
      <c r="QF274" s="35"/>
      <c r="QG274" s="35"/>
      <c r="QH274" s="35"/>
      <c r="QI274" s="35"/>
      <c r="QJ274" s="35"/>
      <c r="QK274" s="35"/>
      <c r="QL274" s="35"/>
      <c r="QM274" s="35"/>
      <c r="QN274" s="35"/>
      <c r="QO274" s="35"/>
      <c r="QP274" s="35"/>
      <c r="QQ274" s="35"/>
      <c r="QR274" s="35"/>
      <c r="QS274" s="35"/>
      <c r="QT274" s="35"/>
      <c r="QU274" s="35"/>
      <c r="QV274" s="35"/>
      <c r="QW274" s="35"/>
      <c r="QX274" s="35"/>
      <c r="QY274" s="35"/>
      <c r="QZ274" s="35"/>
      <c r="RA274" s="35"/>
      <c r="RB274" s="35"/>
      <c r="RC274" s="35"/>
      <c r="RD274" s="35"/>
      <c r="RE274" s="35"/>
      <c r="RF274" s="35"/>
      <c r="RG274" s="35"/>
      <c r="RH274" s="35"/>
      <c r="RI274" s="35"/>
      <c r="RJ274" s="35"/>
      <c r="RK274" s="35"/>
      <c r="RL274" s="35"/>
      <c r="RM274" s="35"/>
      <c r="RN274" s="35"/>
      <c r="RO274" s="35"/>
      <c r="RP274" s="35"/>
      <c r="RQ274" s="35"/>
      <c r="RR274" s="35"/>
      <c r="RS274" s="35"/>
      <c r="RT274" s="35"/>
      <c r="RU274" s="35"/>
      <c r="RV274" s="35"/>
      <c r="RW274" s="35"/>
      <c r="RX274" s="35"/>
      <c r="RY274" s="35"/>
      <c r="RZ274" s="35"/>
      <c r="SA274" s="35"/>
      <c r="SB274" s="35"/>
      <c r="SC274" s="35"/>
      <c r="SD274" s="35"/>
      <c r="SE274" s="35"/>
      <c r="SF274" s="35"/>
      <c r="SG274" s="35"/>
      <c r="SH274" s="35"/>
      <c r="SI274" s="35"/>
      <c r="SJ274" s="35"/>
      <c r="SK274" s="35"/>
      <c r="SL274" s="35"/>
      <c r="SM274" s="35"/>
      <c r="SN274" s="35"/>
      <c r="SO274" s="35"/>
      <c r="SP274" s="35"/>
      <c r="SQ274" s="35"/>
      <c r="SR274" s="35"/>
      <c r="SS274" s="35"/>
      <c r="ST274" s="35"/>
      <c r="SU274" s="35"/>
      <c r="SV274" s="35"/>
      <c r="SW274" s="35"/>
      <c r="SX274" s="35"/>
      <c r="SY274" s="35"/>
      <c r="SZ274" s="35"/>
      <c r="TA274" s="35"/>
      <c r="TB274" s="35"/>
      <c r="TC274" s="35"/>
      <c r="TD274" s="35"/>
      <c r="TE274" s="35"/>
      <c r="TF274" s="35"/>
      <c r="TG274" s="35"/>
      <c r="TH274" s="35"/>
      <c r="TI274" s="35"/>
      <c r="TJ274" s="35"/>
      <c r="TK274" s="35"/>
      <c r="TL274" s="35"/>
      <c r="TM274" s="35"/>
      <c r="TN274" s="35"/>
      <c r="TO274" s="35"/>
      <c r="TP274" s="35"/>
      <c r="TQ274" s="35"/>
      <c r="TR274" s="35"/>
    </row>
    <row r="275" spans="1:538" s="37" customFormat="1" ht="30" x14ac:dyDescent="0.25">
      <c r="A275" s="67"/>
      <c r="B275" s="66"/>
      <c r="C275" s="60"/>
      <c r="D275" s="30" t="s">
        <v>448</v>
      </c>
      <c r="E275" s="61">
        <f>E60+E61+E107+E108+E194+E195</f>
        <v>471138500</v>
      </c>
      <c r="F275" s="61">
        <f t="shared" ref="F275:Q275" si="217">F60+F61+F107+F108+F194+F195</f>
        <v>302081404</v>
      </c>
      <c r="G275" s="61">
        <f t="shared" si="217"/>
        <v>0</v>
      </c>
      <c r="H275" s="61">
        <f t="shared" ref="H275:J275" si="218">H60+H61+H107+H108+H194+H195</f>
        <v>458465190.71000004</v>
      </c>
      <c r="I275" s="61">
        <f t="shared" si="218"/>
        <v>301111118.69</v>
      </c>
      <c r="J275" s="61">
        <f t="shared" si="218"/>
        <v>0</v>
      </c>
      <c r="K275" s="162">
        <f t="shared" si="211"/>
        <v>97.310067147983034</v>
      </c>
      <c r="L275" s="61">
        <f t="shared" si="217"/>
        <v>13231487.600000001</v>
      </c>
      <c r="M275" s="61">
        <f t="shared" si="217"/>
        <v>13231487.600000001</v>
      </c>
      <c r="N275" s="61">
        <f t="shared" si="217"/>
        <v>0</v>
      </c>
      <c r="O275" s="61">
        <f t="shared" si="217"/>
        <v>0</v>
      </c>
      <c r="P275" s="61">
        <f t="shared" si="217"/>
        <v>0</v>
      </c>
      <c r="Q275" s="61">
        <f t="shared" si="217"/>
        <v>13231487.600000001</v>
      </c>
      <c r="R275" s="61">
        <f t="shared" ref="R275:W275" si="219">R60+R61+R107+R108+R194+R195</f>
        <v>12825880.639999999</v>
      </c>
      <c r="S275" s="61">
        <f t="shared" si="219"/>
        <v>12825880.639999999</v>
      </c>
      <c r="T275" s="61">
        <f t="shared" si="219"/>
        <v>0</v>
      </c>
      <c r="U275" s="61">
        <f t="shared" si="219"/>
        <v>0</v>
      </c>
      <c r="V275" s="61">
        <f t="shared" si="219"/>
        <v>0</v>
      </c>
      <c r="W275" s="61">
        <f t="shared" si="219"/>
        <v>12825880.639999999</v>
      </c>
      <c r="X275" s="162">
        <f t="shared" si="216"/>
        <v>96.934532440630463</v>
      </c>
      <c r="Y275" s="61">
        <f t="shared" si="212"/>
        <v>471291071.35000002</v>
      </c>
      <c r="Z275" s="212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  <c r="DU275" s="36"/>
      <c r="DV275" s="36"/>
      <c r="DW275" s="36"/>
      <c r="DX275" s="36"/>
      <c r="DY275" s="36"/>
      <c r="DZ275" s="36"/>
      <c r="EA275" s="36"/>
      <c r="EB275" s="36"/>
      <c r="EC275" s="36"/>
      <c r="ED275" s="36"/>
      <c r="EE275" s="36"/>
      <c r="EF275" s="36"/>
      <c r="EG275" s="36"/>
      <c r="EH275" s="36"/>
      <c r="EI275" s="36"/>
      <c r="EJ275" s="36"/>
      <c r="EK275" s="36"/>
      <c r="EL275" s="36"/>
      <c r="EM275" s="36"/>
      <c r="EN275" s="36"/>
      <c r="EO275" s="36"/>
      <c r="EP275" s="36"/>
      <c r="EQ275" s="36"/>
      <c r="ER275" s="36"/>
      <c r="ES275" s="36"/>
      <c r="ET275" s="36"/>
      <c r="EU275" s="36"/>
      <c r="EV275" s="36"/>
      <c r="EW275" s="36"/>
      <c r="EX275" s="36"/>
      <c r="EY275" s="36"/>
      <c r="EZ275" s="36"/>
      <c r="FA275" s="36"/>
      <c r="FB275" s="36"/>
      <c r="FC275" s="36"/>
      <c r="FD275" s="36"/>
      <c r="FE275" s="36"/>
      <c r="FF275" s="36"/>
      <c r="FG275" s="36"/>
      <c r="FH275" s="36"/>
      <c r="FI275" s="36"/>
      <c r="FJ275" s="36"/>
      <c r="FK275" s="36"/>
      <c r="FL275" s="36"/>
      <c r="FM275" s="36"/>
      <c r="FN275" s="36"/>
      <c r="FO275" s="36"/>
      <c r="FP275" s="36"/>
      <c r="FQ275" s="36"/>
      <c r="FR275" s="36"/>
      <c r="FS275" s="36"/>
      <c r="FT275" s="36"/>
      <c r="FU275" s="36"/>
      <c r="FV275" s="36"/>
      <c r="FW275" s="36"/>
      <c r="FX275" s="36"/>
      <c r="FY275" s="36"/>
      <c r="FZ275" s="36"/>
      <c r="GA275" s="36"/>
      <c r="GB275" s="36"/>
      <c r="GC275" s="36"/>
      <c r="GD275" s="36"/>
      <c r="GE275" s="36"/>
      <c r="GF275" s="36"/>
      <c r="GG275" s="36"/>
      <c r="GH275" s="36"/>
      <c r="GI275" s="36"/>
      <c r="GJ275" s="36"/>
      <c r="GK275" s="36"/>
      <c r="GL275" s="36"/>
      <c r="GM275" s="36"/>
      <c r="GN275" s="36"/>
      <c r="GO275" s="36"/>
      <c r="GP275" s="36"/>
      <c r="GQ275" s="36"/>
      <c r="GR275" s="36"/>
      <c r="GS275" s="36"/>
      <c r="GT275" s="36"/>
      <c r="GU275" s="36"/>
      <c r="GV275" s="36"/>
      <c r="GW275" s="36"/>
      <c r="GX275" s="36"/>
      <c r="GY275" s="36"/>
      <c r="GZ275" s="36"/>
      <c r="HA275" s="36"/>
      <c r="HB275" s="36"/>
      <c r="HC275" s="36"/>
      <c r="HD275" s="36"/>
      <c r="HE275" s="36"/>
      <c r="HF275" s="36"/>
      <c r="HG275" s="36"/>
      <c r="HH275" s="36"/>
      <c r="HI275" s="36"/>
      <c r="HJ275" s="36"/>
      <c r="HK275" s="36"/>
      <c r="HL275" s="36"/>
      <c r="HM275" s="36"/>
      <c r="HN275" s="36"/>
      <c r="HO275" s="36"/>
      <c r="HP275" s="36"/>
      <c r="HQ275" s="36"/>
      <c r="HR275" s="36"/>
      <c r="HS275" s="36"/>
      <c r="HT275" s="36"/>
      <c r="HU275" s="36"/>
      <c r="HV275" s="36"/>
      <c r="HW275" s="36"/>
      <c r="HX275" s="36"/>
      <c r="HY275" s="36"/>
      <c r="HZ275" s="36"/>
      <c r="IA275" s="36"/>
      <c r="IB275" s="36"/>
      <c r="IC275" s="36"/>
      <c r="ID275" s="36"/>
      <c r="IE275" s="36"/>
      <c r="IF275" s="36"/>
      <c r="IG275" s="36"/>
      <c r="IH275" s="36"/>
      <c r="II275" s="36"/>
      <c r="IJ275" s="36"/>
      <c r="IK275" s="36"/>
      <c r="IL275" s="36"/>
      <c r="IM275" s="36"/>
      <c r="IN275" s="36"/>
      <c r="IO275" s="36"/>
      <c r="IP275" s="36"/>
      <c r="IQ275" s="36"/>
      <c r="IR275" s="36"/>
      <c r="IS275" s="36"/>
      <c r="IT275" s="36"/>
      <c r="IU275" s="36"/>
      <c r="IV275" s="36"/>
      <c r="IW275" s="36"/>
      <c r="IX275" s="36"/>
      <c r="IY275" s="36"/>
      <c r="IZ275" s="36"/>
      <c r="JA275" s="36"/>
      <c r="JB275" s="36"/>
      <c r="JC275" s="36"/>
      <c r="JD275" s="36"/>
      <c r="JE275" s="36"/>
      <c r="JF275" s="36"/>
      <c r="JG275" s="36"/>
      <c r="JH275" s="36"/>
      <c r="JI275" s="36"/>
      <c r="JJ275" s="36"/>
      <c r="JK275" s="36"/>
      <c r="JL275" s="36"/>
      <c r="JM275" s="36"/>
      <c r="JN275" s="36"/>
      <c r="JO275" s="36"/>
      <c r="JP275" s="36"/>
      <c r="JQ275" s="36"/>
      <c r="JR275" s="36"/>
      <c r="JS275" s="36"/>
      <c r="JT275" s="36"/>
      <c r="JU275" s="36"/>
      <c r="JV275" s="36"/>
      <c r="JW275" s="36"/>
      <c r="JX275" s="36"/>
      <c r="JY275" s="36"/>
      <c r="JZ275" s="36"/>
      <c r="KA275" s="36"/>
      <c r="KB275" s="36"/>
      <c r="KC275" s="36"/>
      <c r="KD275" s="36"/>
      <c r="KE275" s="36"/>
      <c r="KF275" s="36"/>
      <c r="KG275" s="36"/>
      <c r="KH275" s="36"/>
      <c r="KI275" s="36"/>
      <c r="KJ275" s="36"/>
      <c r="KK275" s="36"/>
      <c r="KL275" s="36"/>
      <c r="KM275" s="36"/>
      <c r="KN275" s="36"/>
      <c r="KO275" s="36"/>
      <c r="KP275" s="36"/>
      <c r="KQ275" s="36"/>
      <c r="KR275" s="36"/>
      <c r="KS275" s="36"/>
      <c r="KT275" s="36"/>
      <c r="KU275" s="36"/>
      <c r="KV275" s="36"/>
      <c r="KW275" s="36"/>
      <c r="KX275" s="36"/>
      <c r="KY275" s="36"/>
      <c r="KZ275" s="36"/>
      <c r="LA275" s="36"/>
      <c r="LB275" s="36"/>
      <c r="LC275" s="36"/>
      <c r="LD275" s="36"/>
      <c r="LE275" s="36"/>
      <c r="LF275" s="36"/>
      <c r="LG275" s="36"/>
      <c r="LH275" s="36"/>
      <c r="LI275" s="36"/>
      <c r="LJ275" s="36"/>
      <c r="LK275" s="36"/>
      <c r="LL275" s="36"/>
      <c r="LM275" s="36"/>
      <c r="LN275" s="36"/>
      <c r="LO275" s="36"/>
      <c r="LP275" s="36"/>
      <c r="LQ275" s="36"/>
      <c r="LR275" s="36"/>
      <c r="LS275" s="36"/>
      <c r="LT275" s="36"/>
      <c r="LU275" s="36"/>
      <c r="LV275" s="36"/>
      <c r="LW275" s="36"/>
      <c r="LX275" s="36"/>
      <c r="LY275" s="36"/>
      <c r="LZ275" s="36"/>
      <c r="MA275" s="36"/>
      <c r="MB275" s="36"/>
      <c r="MC275" s="36"/>
      <c r="MD275" s="36"/>
      <c r="ME275" s="36"/>
      <c r="MF275" s="36"/>
      <c r="MG275" s="36"/>
      <c r="MH275" s="36"/>
      <c r="MI275" s="36"/>
      <c r="MJ275" s="36"/>
      <c r="MK275" s="36"/>
      <c r="ML275" s="36"/>
      <c r="MM275" s="36"/>
      <c r="MN275" s="36"/>
      <c r="MO275" s="36"/>
      <c r="MP275" s="36"/>
      <c r="MQ275" s="36"/>
      <c r="MR275" s="36"/>
      <c r="MS275" s="36"/>
      <c r="MT275" s="36"/>
      <c r="MU275" s="36"/>
      <c r="MV275" s="36"/>
      <c r="MW275" s="36"/>
      <c r="MX275" s="36"/>
      <c r="MY275" s="36"/>
      <c r="MZ275" s="36"/>
      <c r="NA275" s="36"/>
      <c r="NB275" s="36"/>
      <c r="NC275" s="36"/>
      <c r="ND275" s="36"/>
      <c r="NE275" s="36"/>
      <c r="NF275" s="36"/>
      <c r="NG275" s="36"/>
      <c r="NH275" s="36"/>
      <c r="NI275" s="36"/>
      <c r="NJ275" s="36"/>
      <c r="NK275" s="36"/>
      <c r="NL275" s="36"/>
      <c r="NM275" s="36"/>
      <c r="NN275" s="36"/>
      <c r="NO275" s="36"/>
      <c r="NP275" s="36"/>
      <c r="NQ275" s="36"/>
      <c r="NR275" s="36"/>
      <c r="NS275" s="36"/>
      <c r="NT275" s="36"/>
      <c r="NU275" s="36"/>
      <c r="NV275" s="36"/>
      <c r="NW275" s="36"/>
      <c r="NX275" s="36"/>
      <c r="NY275" s="36"/>
      <c r="NZ275" s="36"/>
      <c r="OA275" s="36"/>
      <c r="OB275" s="36"/>
      <c r="OC275" s="36"/>
      <c r="OD275" s="36"/>
      <c r="OE275" s="36"/>
      <c r="OF275" s="36"/>
      <c r="OG275" s="36"/>
      <c r="OH275" s="36"/>
      <c r="OI275" s="36"/>
      <c r="OJ275" s="36"/>
      <c r="OK275" s="36"/>
      <c r="OL275" s="36"/>
      <c r="OM275" s="36"/>
      <c r="ON275" s="36"/>
      <c r="OO275" s="36"/>
      <c r="OP275" s="36"/>
      <c r="OQ275" s="36"/>
      <c r="OR275" s="36"/>
      <c r="OS275" s="36"/>
      <c r="OT275" s="36"/>
      <c r="OU275" s="36"/>
      <c r="OV275" s="36"/>
      <c r="OW275" s="36"/>
      <c r="OX275" s="36"/>
      <c r="OY275" s="36"/>
      <c r="OZ275" s="36"/>
      <c r="PA275" s="36"/>
      <c r="PB275" s="36"/>
      <c r="PC275" s="36"/>
      <c r="PD275" s="36"/>
      <c r="PE275" s="36"/>
      <c r="PF275" s="36"/>
      <c r="PG275" s="36"/>
      <c r="PH275" s="36"/>
      <c r="PI275" s="36"/>
      <c r="PJ275" s="36"/>
      <c r="PK275" s="36"/>
      <c r="PL275" s="36"/>
      <c r="PM275" s="36"/>
      <c r="PN275" s="36"/>
      <c r="PO275" s="36"/>
      <c r="PP275" s="36"/>
      <c r="PQ275" s="36"/>
      <c r="PR275" s="36"/>
      <c r="PS275" s="36"/>
      <c r="PT275" s="36"/>
      <c r="PU275" s="36"/>
      <c r="PV275" s="36"/>
      <c r="PW275" s="36"/>
      <c r="PX275" s="36"/>
      <c r="PY275" s="36"/>
      <c r="PZ275" s="36"/>
      <c r="QA275" s="36"/>
      <c r="QB275" s="36"/>
      <c r="QC275" s="36"/>
      <c r="QD275" s="36"/>
      <c r="QE275" s="36"/>
      <c r="QF275" s="36"/>
      <c r="QG275" s="36"/>
      <c r="QH275" s="36"/>
      <c r="QI275" s="36"/>
      <c r="QJ275" s="36"/>
      <c r="QK275" s="36"/>
      <c r="QL275" s="36"/>
      <c r="QM275" s="36"/>
      <c r="QN275" s="36"/>
      <c r="QO275" s="36"/>
      <c r="QP275" s="36"/>
      <c r="QQ275" s="36"/>
      <c r="QR275" s="36"/>
      <c r="QS275" s="36"/>
      <c r="QT275" s="36"/>
      <c r="QU275" s="36"/>
      <c r="QV275" s="36"/>
      <c r="QW275" s="36"/>
      <c r="QX275" s="36"/>
      <c r="QY275" s="36"/>
      <c r="QZ275" s="36"/>
      <c r="RA275" s="36"/>
      <c r="RB275" s="36"/>
      <c r="RC275" s="36"/>
      <c r="RD275" s="36"/>
      <c r="RE275" s="36"/>
      <c r="RF275" s="36"/>
      <c r="RG275" s="36"/>
      <c r="RH275" s="36"/>
      <c r="RI275" s="36"/>
      <c r="RJ275" s="36"/>
      <c r="RK275" s="36"/>
      <c r="RL275" s="36"/>
      <c r="RM275" s="36"/>
      <c r="RN275" s="36"/>
      <c r="RO275" s="36"/>
      <c r="RP275" s="36"/>
      <c r="RQ275" s="36"/>
      <c r="RR275" s="36"/>
      <c r="RS275" s="36"/>
      <c r="RT275" s="36"/>
      <c r="RU275" s="36"/>
      <c r="RV275" s="36"/>
      <c r="RW275" s="36"/>
      <c r="RX275" s="36"/>
      <c r="RY275" s="36"/>
      <c r="RZ275" s="36"/>
      <c r="SA275" s="36"/>
      <c r="SB275" s="36"/>
      <c r="SC275" s="36"/>
      <c r="SD275" s="36"/>
      <c r="SE275" s="36"/>
      <c r="SF275" s="36"/>
      <c r="SG275" s="36"/>
      <c r="SH275" s="36"/>
      <c r="SI275" s="36"/>
      <c r="SJ275" s="36"/>
      <c r="SK275" s="36"/>
      <c r="SL275" s="36"/>
      <c r="SM275" s="36"/>
      <c r="SN275" s="36"/>
      <c r="SO275" s="36"/>
      <c r="SP275" s="36"/>
      <c r="SQ275" s="36"/>
      <c r="SR275" s="36"/>
      <c r="SS275" s="36"/>
      <c r="ST275" s="36"/>
      <c r="SU275" s="36"/>
      <c r="SV275" s="36"/>
      <c r="SW275" s="36"/>
      <c r="SX275" s="36"/>
      <c r="SY275" s="36"/>
      <c r="SZ275" s="36"/>
      <c r="TA275" s="36"/>
      <c r="TB275" s="36"/>
      <c r="TC275" s="36"/>
      <c r="TD275" s="36"/>
      <c r="TE275" s="36"/>
      <c r="TF275" s="36"/>
      <c r="TG275" s="36"/>
      <c r="TH275" s="36"/>
      <c r="TI275" s="36"/>
      <c r="TJ275" s="36"/>
      <c r="TK275" s="36"/>
      <c r="TL275" s="36"/>
      <c r="TM275" s="36"/>
      <c r="TN275" s="36"/>
      <c r="TO275" s="36"/>
      <c r="TP275" s="36"/>
      <c r="TQ275" s="36"/>
      <c r="TR275" s="36"/>
    </row>
    <row r="276" spans="1:538" s="37" customFormat="1" ht="30" x14ac:dyDescent="0.25">
      <c r="A276" s="67"/>
      <c r="B276" s="66"/>
      <c r="C276" s="60"/>
      <c r="D276" s="30" t="s">
        <v>449</v>
      </c>
      <c r="E276" s="61">
        <f t="shared" ref="E276:Q276" si="220">E62</f>
        <v>2739700</v>
      </c>
      <c r="F276" s="61">
        <f t="shared" si="220"/>
        <v>2249257</v>
      </c>
      <c r="G276" s="61">
        <f t="shared" si="220"/>
        <v>0</v>
      </c>
      <c r="H276" s="61">
        <f t="shared" ref="H276:J276" si="221">H62</f>
        <v>2739700</v>
      </c>
      <c r="I276" s="61">
        <f t="shared" si="221"/>
        <v>2249257</v>
      </c>
      <c r="J276" s="61">
        <f t="shared" si="221"/>
        <v>0</v>
      </c>
      <c r="K276" s="162">
        <f t="shared" si="211"/>
        <v>100</v>
      </c>
      <c r="L276" s="61">
        <f t="shared" si="220"/>
        <v>0</v>
      </c>
      <c r="M276" s="61">
        <f t="shared" si="220"/>
        <v>0</v>
      </c>
      <c r="N276" s="61">
        <f t="shared" si="220"/>
        <v>0</v>
      </c>
      <c r="O276" s="61">
        <f t="shared" si="220"/>
        <v>0</v>
      </c>
      <c r="P276" s="61">
        <f t="shared" si="220"/>
        <v>0</v>
      </c>
      <c r="Q276" s="61">
        <f t="shared" si="220"/>
        <v>0</v>
      </c>
      <c r="R276" s="61">
        <f t="shared" ref="R276:W276" si="222">R62</f>
        <v>0</v>
      </c>
      <c r="S276" s="61">
        <f t="shared" si="222"/>
        <v>0</v>
      </c>
      <c r="T276" s="61">
        <f t="shared" si="222"/>
        <v>0</v>
      </c>
      <c r="U276" s="61">
        <f t="shared" si="222"/>
        <v>0</v>
      </c>
      <c r="V276" s="61">
        <f t="shared" si="222"/>
        <v>0</v>
      </c>
      <c r="W276" s="61">
        <f t="shared" si="222"/>
        <v>0</v>
      </c>
      <c r="X276" s="162"/>
      <c r="Y276" s="61">
        <f t="shared" si="212"/>
        <v>2739700</v>
      </c>
      <c r="Z276" s="212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  <c r="DS276" s="36"/>
      <c r="DT276" s="36"/>
      <c r="DU276" s="36"/>
      <c r="DV276" s="36"/>
      <c r="DW276" s="36"/>
      <c r="DX276" s="36"/>
      <c r="DY276" s="36"/>
      <c r="DZ276" s="36"/>
      <c r="EA276" s="36"/>
      <c r="EB276" s="36"/>
      <c r="EC276" s="36"/>
      <c r="ED276" s="36"/>
      <c r="EE276" s="36"/>
      <c r="EF276" s="36"/>
      <c r="EG276" s="36"/>
      <c r="EH276" s="36"/>
      <c r="EI276" s="36"/>
      <c r="EJ276" s="36"/>
      <c r="EK276" s="36"/>
      <c r="EL276" s="36"/>
      <c r="EM276" s="36"/>
      <c r="EN276" s="36"/>
      <c r="EO276" s="36"/>
      <c r="EP276" s="36"/>
      <c r="EQ276" s="36"/>
      <c r="ER276" s="36"/>
      <c r="ES276" s="36"/>
      <c r="ET276" s="36"/>
      <c r="EU276" s="36"/>
      <c r="EV276" s="36"/>
      <c r="EW276" s="36"/>
      <c r="EX276" s="36"/>
      <c r="EY276" s="36"/>
      <c r="EZ276" s="36"/>
      <c r="FA276" s="36"/>
      <c r="FB276" s="36"/>
      <c r="FC276" s="36"/>
      <c r="FD276" s="36"/>
      <c r="FE276" s="36"/>
      <c r="FF276" s="36"/>
      <c r="FG276" s="36"/>
      <c r="FH276" s="36"/>
      <c r="FI276" s="36"/>
      <c r="FJ276" s="36"/>
      <c r="FK276" s="36"/>
      <c r="FL276" s="36"/>
      <c r="FM276" s="36"/>
      <c r="FN276" s="36"/>
      <c r="FO276" s="36"/>
      <c r="FP276" s="36"/>
      <c r="FQ276" s="36"/>
      <c r="FR276" s="36"/>
      <c r="FS276" s="36"/>
      <c r="FT276" s="36"/>
      <c r="FU276" s="36"/>
      <c r="FV276" s="36"/>
      <c r="FW276" s="36"/>
      <c r="FX276" s="36"/>
      <c r="FY276" s="36"/>
      <c r="FZ276" s="36"/>
      <c r="GA276" s="36"/>
      <c r="GB276" s="36"/>
      <c r="GC276" s="36"/>
      <c r="GD276" s="36"/>
      <c r="GE276" s="36"/>
      <c r="GF276" s="36"/>
      <c r="GG276" s="36"/>
      <c r="GH276" s="36"/>
      <c r="GI276" s="36"/>
      <c r="GJ276" s="36"/>
      <c r="GK276" s="36"/>
      <c r="GL276" s="36"/>
      <c r="GM276" s="36"/>
      <c r="GN276" s="36"/>
      <c r="GO276" s="36"/>
      <c r="GP276" s="36"/>
      <c r="GQ276" s="36"/>
      <c r="GR276" s="36"/>
      <c r="GS276" s="36"/>
      <c r="GT276" s="36"/>
      <c r="GU276" s="36"/>
      <c r="GV276" s="36"/>
      <c r="GW276" s="36"/>
      <c r="GX276" s="36"/>
      <c r="GY276" s="36"/>
      <c r="GZ276" s="36"/>
      <c r="HA276" s="36"/>
      <c r="HB276" s="36"/>
      <c r="HC276" s="36"/>
      <c r="HD276" s="36"/>
      <c r="HE276" s="36"/>
      <c r="HF276" s="36"/>
      <c r="HG276" s="36"/>
      <c r="HH276" s="36"/>
      <c r="HI276" s="36"/>
      <c r="HJ276" s="36"/>
      <c r="HK276" s="36"/>
      <c r="HL276" s="36"/>
      <c r="HM276" s="36"/>
      <c r="HN276" s="36"/>
      <c r="HO276" s="36"/>
      <c r="HP276" s="36"/>
      <c r="HQ276" s="36"/>
      <c r="HR276" s="36"/>
      <c r="HS276" s="36"/>
      <c r="HT276" s="36"/>
      <c r="HU276" s="36"/>
      <c r="HV276" s="36"/>
      <c r="HW276" s="36"/>
      <c r="HX276" s="36"/>
      <c r="HY276" s="36"/>
      <c r="HZ276" s="36"/>
      <c r="IA276" s="36"/>
      <c r="IB276" s="36"/>
      <c r="IC276" s="36"/>
      <c r="ID276" s="36"/>
      <c r="IE276" s="36"/>
      <c r="IF276" s="36"/>
      <c r="IG276" s="36"/>
      <c r="IH276" s="36"/>
      <c r="II276" s="36"/>
      <c r="IJ276" s="36"/>
      <c r="IK276" s="36"/>
      <c r="IL276" s="36"/>
      <c r="IM276" s="36"/>
      <c r="IN276" s="36"/>
      <c r="IO276" s="36"/>
      <c r="IP276" s="36"/>
      <c r="IQ276" s="36"/>
      <c r="IR276" s="36"/>
      <c r="IS276" s="36"/>
      <c r="IT276" s="36"/>
      <c r="IU276" s="36"/>
      <c r="IV276" s="36"/>
      <c r="IW276" s="36"/>
      <c r="IX276" s="36"/>
      <c r="IY276" s="36"/>
      <c r="IZ276" s="36"/>
      <c r="JA276" s="36"/>
      <c r="JB276" s="36"/>
      <c r="JC276" s="36"/>
      <c r="JD276" s="36"/>
      <c r="JE276" s="36"/>
      <c r="JF276" s="36"/>
      <c r="JG276" s="36"/>
      <c r="JH276" s="36"/>
      <c r="JI276" s="36"/>
      <c r="JJ276" s="36"/>
      <c r="JK276" s="36"/>
      <c r="JL276" s="36"/>
      <c r="JM276" s="36"/>
      <c r="JN276" s="36"/>
      <c r="JO276" s="36"/>
      <c r="JP276" s="36"/>
      <c r="JQ276" s="36"/>
      <c r="JR276" s="36"/>
      <c r="JS276" s="36"/>
      <c r="JT276" s="36"/>
      <c r="JU276" s="36"/>
      <c r="JV276" s="36"/>
      <c r="JW276" s="36"/>
      <c r="JX276" s="36"/>
      <c r="JY276" s="36"/>
      <c r="JZ276" s="36"/>
      <c r="KA276" s="36"/>
      <c r="KB276" s="36"/>
      <c r="KC276" s="36"/>
      <c r="KD276" s="36"/>
      <c r="KE276" s="36"/>
      <c r="KF276" s="36"/>
      <c r="KG276" s="36"/>
      <c r="KH276" s="36"/>
      <c r="KI276" s="36"/>
      <c r="KJ276" s="36"/>
      <c r="KK276" s="36"/>
      <c r="KL276" s="36"/>
      <c r="KM276" s="36"/>
      <c r="KN276" s="36"/>
      <c r="KO276" s="36"/>
      <c r="KP276" s="36"/>
      <c r="KQ276" s="36"/>
      <c r="KR276" s="36"/>
      <c r="KS276" s="36"/>
      <c r="KT276" s="36"/>
      <c r="KU276" s="36"/>
      <c r="KV276" s="36"/>
      <c r="KW276" s="36"/>
      <c r="KX276" s="36"/>
      <c r="KY276" s="36"/>
      <c r="KZ276" s="36"/>
      <c r="LA276" s="36"/>
      <c r="LB276" s="36"/>
      <c r="LC276" s="36"/>
      <c r="LD276" s="36"/>
      <c r="LE276" s="36"/>
      <c r="LF276" s="36"/>
      <c r="LG276" s="36"/>
      <c r="LH276" s="36"/>
      <c r="LI276" s="36"/>
      <c r="LJ276" s="36"/>
      <c r="LK276" s="36"/>
      <c r="LL276" s="36"/>
      <c r="LM276" s="36"/>
      <c r="LN276" s="36"/>
      <c r="LO276" s="36"/>
      <c r="LP276" s="36"/>
      <c r="LQ276" s="36"/>
      <c r="LR276" s="36"/>
      <c r="LS276" s="36"/>
      <c r="LT276" s="36"/>
      <c r="LU276" s="36"/>
      <c r="LV276" s="36"/>
      <c r="LW276" s="36"/>
      <c r="LX276" s="36"/>
      <c r="LY276" s="36"/>
      <c r="LZ276" s="36"/>
      <c r="MA276" s="36"/>
      <c r="MB276" s="36"/>
      <c r="MC276" s="36"/>
      <c r="MD276" s="36"/>
      <c r="ME276" s="36"/>
      <c r="MF276" s="36"/>
      <c r="MG276" s="36"/>
      <c r="MH276" s="36"/>
      <c r="MI276" s="36"/>
      <c r="MJ276" s="36"/>
      <c r="MK276" s="36"/>
      <c r="ML276" s="36"/>
      <c r="MM276" s="36"/>
      <c r="MN276" s="36"/>
      <c r="MO276" s="36"/>
      <c r="MP276" s="36"/>
      <c r="MQ276" s="36"/>
      <c r="MR276" s="36"/>
      <c r="MS276" s="36"/>
      <c r="MT276" s="36"/>
      <c r="MU276" s="36"/>
      <c r="MV276" s="36"/>
      <c r="MW276" s="36"/>
      <c r="MX276" s="36"/>
      <c r="MY276" s="36"/>
      <c r="MZ276" s="36"/>
      <c r="NA276" s="36"/>
      <c r="NB276" s="36"/>
      <c r="NC276" s="36"/>
      <c r="ND276" s="36"/>
      <c r="NE276" s="36"/>
      <c r="NF276" s="36"/>
      <c r="NG276" s="36"/>
      <c r="NH276" s="36"/>
      <c r="NI276" s="36"/>
      <c r="NJ276" s="36"/>
      <c r="NK276" s="36"/>
      <c r="NL276" s="36"/>
      <c r="NM276" s="36"/>
      <c r="NN276" s="36"/>
      <c r="NO276" s="36"/>
      <c r="NP276" s="36"/>
      <c r="NQ276" s="36"/>
      <c r="NR276" s="36"/>
      <c r="NS276" s="36"/>
      <c r="NT276" s="36"/>
      <c r="NU276" s="36"/>
      <c r="NV276" s="36"/>
      <c r="NW276" s="36"/>
      <c r="NX276" s="36"/>
      <c r="NY276" s="36"/>
      <c r="NZ276" s="36"/>
      <c r="OA276" s="36"/>
      <c r="OB276" s="36"/>
      <c r="OC276" s="36"/>
      <c r="OD276" s="36"/>
      <c r="OE276" s="36"/>
      <c r="OF276" s="36"/>
      <c r="OG276" s="36"/>
      <c r="OH276" s="36"/>
      <c r="OI276" s="36"/>
      <c r="OJ276" s="36"/>
      <c r="OK276" s="36"/>
      <c r="OL276" s="36"/>
      <c r="OM276" s="36"/>
      <c r="ON276" s="36"/>
      <c r="OO276" s="36"/>
      <c r="OP276" s="36"/>
      <c r="OQ276" s="36"/>
      <c r="OR276" s="36"/>
      <c r="OS276" s="36"/>
      <c r="OT276" s="36"/>
      <c r="OU276" s="36"/>
      <c r="OV276" s="36"/>
      <c r="OW276" s="36"/>
      <c r="OX276" s="36"/>
      <c r="OY276" s="36"/>
      <c r="OZ276" s="36"/>
      <c r="PA276" s="36"/>
      <c r="PB276" s="36"/>
      <c r="PC276" s="36"/>
      <c r="PD276" s="36"/>
      <c r="PE276" s="36"/>
      <c r="PF276" s="36"/>
      <c r="PG276" s="36"/>
      <c r="PH276" s="36"/>
      <c r="PI276" s="36"/>
      <c r="PJ276" s="36"/>
      <c r="PK276" s="36"/>
      <c r="PL276" s="36"/>
      <c r="PM276" s="36"/>
      <c r="PN276" s="36"/>
      <c r="PO276" s="36"/>
      <c r="PP276" s="36"/>
      <c r="PQ276" s="36"/>
      <c r="PR276" s="36"/>
      <c r="PS276" s="36"/>
      <c r="PT276" s="36"/>
      <c r="PU276" s="36"/>
      <c r="PV276" s="36"/>
      <c r="PW276" s="36"/>
      <c r="PX276" s="36"/>
      <c r="PY276" s="36"/>
      <c r="PZ276" s="36"/>
      <c r="QA276" s="36"/>
      <c r="QB276" s="36"/>
      <c r="QC276" s="36"/>
      <c r="QD276" s="36"/>
      <c r="QE276" s="36"/>
      <c r="QF276" s="36"/>
      <c r="QG276" s="36"/>
      <c r="QH276" s="36"/>
      <c r="QI276" s="36"/>
      <c r="QJ276" s="36"/>
      <c r="QK276" s="36"/>
      <c r="QL276" s="36"/>
      <c r="QM276" s="36"/>
      <c r="QN276" s="36"/>
      <c r="QO276" s="36"/>
      <c r="QP276" s="36"/>
      <c r="QQ276" s="36"/>
      <c r="QR276" s="36"/>
      <c r="QS276" s="36"/>
      <c r="QT276" s="36"/>
      <c r="QU276" s="36"/>
      <c r="QV276" s="36"/>
      <c r="QW276" s="36"/>
      <c r="QX276" s="36"/>
      <c r="QY276" s="36"/>
      <c r="QZ276" s="36"/>
      <c r="RA276" s="36"/>
      <c r="RB276" s="36"/>
      <c r="RC276" s="36"/>
      <c r="RD276" s="36"/>
      <c r="RE276" s="36"/>
      <c r="RF276" s="36"/>
      <c r="RG276" s="36"/>
      <c r="RH276" s="36"/>
      <c r="RI276" s="36"/>
      <c r="RJ276" s="36"/>
      <c r="RK276" s="36"/>
      <c r="RL276" s="36"/>
      <c r="RM276" s="36"/>
      <c r="RN276" s="36"/>
      <c r="RO276" s="36"/>
      <c r="RP276" s="36"/>
      <c r="RQ276" s="36"/>
      <c r="RR276" s="36"/>
      <c r="RS276" s="36"/>
      <c r="RT276" s="36"/>
      <c r="RU276" s="36"/>
      <c r="RV276" s="36"/>
      <c r="RW276" s="36"/>
      <c r="RX276" s="36"/>
      <c r="RY276" s="36"/>
      <c r="RZ276" s="36"/>
      <c r="SA276" s="36"/>
      <c r="SB276" s="36"/>
      <c r="SC276" s="36"/>
      <c r="SD276" s="36"/>
      <c r="SE276" s="36"/>
      <c r="SF276" s="36"/>
      <c r="SG276" s="36"/>
      <c r="SH276" s="36"/>
      <c r="SI276" s="36"/>
      <c r="SJ276" s="36"/>
      <c r="SK276" s="36"/>
      <c r="SL276" s="36"/>
      <c r="SM276" s="36"/>
      <c r="SN276" s="36"/>
      <c r="SO276" s="36"/>
      <c r="SP276" s="36"/>
      <c r="SQ276" s="36"/>
      <c r="SR276" s="36"/>
      <c r="SS276" s="36"/>
      <c r="ST276" s="36"/>
      <c r="SU276" s="36"/>
      <c r="SV276" s="36"/>
      <c r="SW276" s="36"/>
      <c r="SX276" s="36"/>
      <c r="SY276" s="36"/>
      <c r="SZ276" s="36"/>
      <c r="TA276" s="36"/>
      <c r="TB276" s="36"/>
      <c r="TC276" s="36"/>
      <c r="TD276" s="36"/>
      <c r="TE276" s="36"/>
      <c r="TF276" s="36"/>
      <c r="TG276" s="36"/>
      <c r="TH276" s="36"/>
      <c r="TI276" s="36"/>
      <c r="TJ276" s="36"/>
      <c r="TK276" s="36"/>
      <c r="TL276" s="36"/>
      <c r="TM276" s="36"/>
      <c r="TN276" s="36"/>
      <c r="TO276" s="36"/>
      <c r="TP276" s="36"/>
      <c r="TQ276" s="36"/>
      <c r="TR276" s="36"/>
    </row>
    <row r="277" spans="1:538" s="37" customFormat="1" ht="30" x14ac:dyDescent="0.25">
      <c r="A277" s="67"/>
      <c r="B277" s="66"/>
      <c r="C277" s="60"/>
      <c r="D277" s="30" t="s">
        <v>450</v>
      </c>
      <c r="E277" s="61">
        <f t="shared" ref="E277:Q277" si="223">E18+E63+E64+E65+E66+E67+E109+E110+E111+E142+E196+E19+E140+E141+E176</f>
        <v>42067604.209999993</v>
      </c>
      <c r="F277" s="61">
        <f t="shared" si="223"/>
        <v>9038419</v>
      </c>
      <c r="G277" s="61">
        <f t="shared" si="223"/>
        <v>228210</v>
      </c>
      <c r="H277" s="61">
        <f t="shared" ref="H277:J277" si="224">H18+H63+H64+H65+H66+H67+H109+H110+H111+H142+H196+H19+H140+H141+H176</f>
        <v>39620724.779999994</v>
      </c>
      <c r="I277" s="61">
        <f t="shared" si="224"/>
        <v>7911575.25</v>
      </c>
      <c r="J277" s="61">
        <f t="shared" si="224"/>
        <v>77628.73</v>
      </c>
      <c r="K277" s="162">
        <f t="shared" si="211"/>
        <v>94.18345903944217</v>
      </c>
      <c r="L277" s="61">
        <f t="shared" si="223"/>
        <v>89891939.329999998</v>
      </c>
      <c r="M277" s="61">
        <f t="shared" si="223"/>
        <v>9891939.3300000001</v>
      </c>
      <c r="N277" s="61">
        <f t="shared" si="223"/>
        <v>80000000</v>
      </c>
      <c r="O277" s="61">
        <f t="shared" si="223"/>
        <v>0</v>
      </c>
      <c r="P277" s="61">
        <f t="shared" si="223"/>
        <v>0</v>
      </c>
      <c r="Q277" s="61">
        <f t="shared" si="223"/>
        <v>9891939.3300000001</v>
      </c>
      <c r="R277" s="61">
        <f t="shared" ref="R277:W277" si="225">R18+R63+R64+R65+R66+R67+R109+R110+R111+R142+R196+R19+R140+R141+R176</f>
        <v>89884559.930000007</v>
      </c>
      <c r="S277" s="61">
        <f t="shared" si="225"/>
        <v>9884559.9299999997</v>
      </c>
      <c r="T277" s="61">
        <f t="shared" si="225"/>
        <v>80000000</v>
      </c>
      <c r="U277" s="61">
        <f t="shared" si="225"/>
        <v>0</v>
      </c>
      <c r="V277" s="61">
        <f t="shared" si="225"/>
        <v>0</v>
      </c>
      <c r="W277" s="61">
        <f t="shared" si="225"/>
        <v>9884559.9299999997</v>
      </c>
      <c r="X277" s="162">
        <f t="shared" si="216"/>
        <v>99.991790810104902</v>
      </c>
      <c r="Y277" s="61">
        <f t="shared" si="212"/>
        <v>129505284.71000001</v>
      </c>
      <c r="Z277" s="212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  <c r="DS277" s="36"/>
      <c r="DT277" s="36"/>
      <c r="DU277" s="36"/>
      <c r="DV277" s="36"/>
      <c r="DW277" s="36"/>
      <c r="DX277" s="36"/>
      <c r="DY277" s="36"/>
      <c r="DZ277" s="36"/>
      <c r="EA277" s="36"/>
      <c r="EB277" s="36"/>
      <c r="EC277" s="36"/>
      <c r="ED277" s="36"/>
      <c r="EE277" s="36"/>
      <c r="EF277" s="36"/>
      <c r="EG277" s="36"/>
      <c r="EH277" s="36"/>
      <c r="EI277" s="36"/>
      <c r="EJ277" s="36"/>
      <c r="EK277" s="36"/>
      <c r="EL277" s="36"/>
      <c r="EM277" s="36"/>
      <c r="EN277" s="36"/>
      <c r="EO277" s="36"/>
      <c r="EP277" s="36"/>
      <c r="EQ277" s="36"/>
      <c r="ER277" s="36"/>
      <c r="ES277" s="36"/>
      <c r="ET277" s="36"/>
      <c r="EU277" s="36"/>
      <c r="EV277" s="36"/>
      <c r="EW277" s="36"/>
      <c r="EX277" s="36"/>
      <c r="EY277" s="36"/>
      <c r="EZ277" s="36"/>
      <c r="FA277" s="36"/>
      <c r="FB277" s="36"/>
      <c r="FC277" s="36"/>
      <c r="FD277" s="36"/>
      <c r="FE277" s="36"/>
      <c r="FF277" s="36"/>
      <c r="FG277" s="36"/>
      <c r="FH277" s="36"/>
      <c r="FI277" s="36"/>
      <c r="FJ277" s="36"/>
      <c r="FK277" s="36"/>
      <c r="FL277" s="36"/>
      <c r="FM277" s="36"/>
      <c r="FN277" s="36"/>
      <c r="FO277" s="36"/>
      <c r="FP277" s="36"/>
      <c r="FQ277" s="36"/>
      <c r="FR277" s="36"/>
      <c r="FS277" s="36"/>
      <c r="FT277" s="36"/>
      <c r="FU277" s="36"/>
      <c r="FV277" s="36"/>
      <c r="FW277" s="36"/>
      <c r="FX277" s="36"/>
      <c r="FY277" s="36"/>
      <c r="FZ277" s="36"/>
      <c r="GA277" s="36"/>
      <c r="GB277" s="36"/>
      <c r="GC277" s="36"/>
      <c r="GD277" s="36"/>
      <c r="GE277" s="36"/>
      <c r="GF277" s="36"/>
      <c r="GG277" s="36"/>
      <c r="GH277" s="36"/>
      <c r="GI277" s="36"/>
      <c r="GJ277" s="36"/>
      <c r="GK277" s="36"/>
      <c r="GL277" s="36"/>
      <c r="GM277" s="36"/>
      <c r="GN277" s="36"/>
      <c r="GO277" s="36"/>
      <c r="GP277" s="36"/>
      <c r="GQ277" s="36"/>
      <c r="GR277" s="36"/>
      <c r="GS277" s="36"/>
      <c r="GT277" s="36"/>
      <c r="GU277" s="36"/>
      <c r="GV277" s="36"/>
      <c r="GW277" s="36"/>
      <c r="GX277" s="36"/>
      <c r="GY277" s="36"/>
      <c r="GZ277" s="36"/>
      <c r="HA277" s="36"/>
      <c r="HB277" s="36"/>
      <c r="HC277" s="36"/>
      <c r="HD277" s="36"/>
      <c r="HE277" s="36"/>
      <c r="HF277" s="36"/>
      <c r="HG277" s="36"/>
      <c r="HH277" s="36"/>
      <c r="HI277" s="36"/>
      <c r="HJ277" s="36"/>
      <c r="HK277" s="36"/>
      <c r="HL277" s="36"/>
      <c r="HM277" s="36"/>
      <c r="HN277" s="36"/>
      <c r="HO277" s="36"/>
      <c r="HP277" s="36"/>
      <c r="HQ277" s="36"/>
      <c r="HR277" s="36"/>
      <c r="HS277" s="36"/>
      <c r="HT277" s="36"/>
      <c r="HU277" s="36"/>
      <c r="HV277" s="36"/>
      <c r="HW277" s="36"/>
      <c r="HX277" s="36"/>
      <c r="HY277" s="36"/>
      <c r="HZ277" s="36"/>
      <c r="IA277" s="36"/>
      <c r="IB277" s="36"/>
      <c r="IC277" s="36"/>
      <c r="ID277" s="36"/>
      <c r="IE277" s="36"/>
      <c r="IF277" s="36"/>
      <c r="IG277" s="36"/>
      <c r="IH277" s="36"/>
      <c r="II277" s="36"/>
      <c r="IJ277" s="36"/>
      <c r="IK277" s="36"/>
      <c r="IL277" s="36"/>
      <c r="IM277" s="36"/>
      <c r="IN277" s="36"/>
      <c r="IO277" s="36"/>
      <c r="IP277" s="36"/>
      <c r="IQ277" s="36"/>
      <c r="IR277" s="36"/>
      <c r="IS277" s="36"/>
      <c r="IT277" s="36"/>
      <c r="IU277" s="36"/>
      <c r="IV277" s="36"/>
      <c r="IW277" s="36"/>
      <c r="IX277" s="36"/>
      <c r="IY277" s="36"/>
      <c r="IZ277" s="36"/>
      <c r="JA277" s="36"/>
      <c r="JB277" s="36"/>
      <c r="JC277" s="36"/>
      <c r="JD277" s="36"/>
      <c r="JE277" s="36"/>
      <c r="JF277" s="36"/>
      <c r="JG277" s="36"/>
      <c r="JH277" s="36"/>
      <c r="JI277" s="36"/>
      <c r="JJ277" s="36"/>
      <c r="JK277" s="36"/>
      <c r="JL277" s="36"/>
      <c r="JM277" s="36"/>
      <c r="JN277" s="36"/>
      <c r="JO277" s="36"/>
      <c r="JP277" s="36"/>
      <c r="JQ277" s="36"/>
      <c r="JR277" s="36"/>
      <c r="JS277" s="36"/>
      <c r="JT277" s="36"/>
      <c r="JU277" s="36"/>
      <c r="JV277" s="36"/>
      <c r="JW277" s="36"/>
      <c r="JX277" s="36"/>
      <c r="JY277" s="36"/>
      <c r="JZ277" s="36"/>
      <c r="KA277" s="36"/>
      <c r="KB277" s="36"/>
      <c r="KC277" s="36"/>
      <c r="KD277" s="36"/>
      <c r="KE277" s="36"/>
      <c r="KF277" s="36"/>
      <c r="KG277" s="36"/>
      <c r="KH277" s="36"/>
      <c r="KI277" s="36"/>
      <c r="KJ277" s="36"/>
      <c r="KK277" s="36"/>
      <c r="KL277" s="36"/>
      <c r="KM277" s="36"/>
      <c r="KN277" s="36"/>
      <c r="KO277" s="36"/>
      <c r="KP277" s="36"/>
      <c r="KQ277" s="36"/>
      <c r="KR277" s="36"/>
      <c r="KS277" s="36"/>
      <c r="KT277" s="36"/>
      <c r="KU277" s="36"/>
      <c r="KV277" s="36"/>
      <c r="KW277" s="36"/>
      <c r="KX277" s="36"/>
      <c r="KY277" s="36"/>
      <c r="KZ277" s="36"/>
      <c r="LA277" s="36"/>
      <c r="LB277" s="36"/>
      <c r="LC277" s="36"/>
      <c r="LD277" s="36"/>
      <c r="LE277" s="36"/>
      <c r="LF277" s="36"/>
      <c r="LG277" s="36"/>
      <c r="LH277" s="36"/>
      <c r="LI277" s="36"/>
      <c r="LJ277" s="36"/>
      <c r="LK277" s="36"/>
      <c r="LL277" s="36"/>
      <c r="LM277" s="36"/>
      <c r="LN277" s="36"/>
      <c r="LO277" s="36"/>
      <c r="LP277" s="36"/>
      <c r="LQ277" s="36"/>
      <c r="LR277" s="36"/>
      <c r="LS277" s="36"/>
      <c r="LT277" s="36"/>
      <c r="LU277" s="36"/>
      <c r="LV277" s="36"/>
      <c r="LW277" s="36"/>
      <c r="LX277" s="36"/>
      <c r="LY277" s="36"/>
      <c r="LZ277" s="36"/>
      <c r="MA277" s="36"/>
      <c r="MB277" s="36"/>
      <c r="MC277" s="36"/>
      <c r="MD277" s="36"/>
      <c r="ME277" s="36"/>
      <c r="MF277" s="36"/>
      <c r="MG277" s="36"/>
      <c r="MH277" s="36"/>
      <c r="MI277" s="36"/>
      <c r="MJ277" s="36"/>
      <c r="MK277" s="36"/>
      <c r="ML277" s="36"/>
      <c r="MM277" s="36"/>
      <c r="MN277" s="36"/>
      <c r="MO277" s="36"/>
      <c r="MP277" s="36"/>
      <c r="MQ277" s="36"/>
      <c r="MR277" s="36"/>
      <c r="MS277" s="36"/>
      <c r="MT277" s="36"/>
      <c r="MU277" s="36"/>
      <c r="MV277" s="36"/>
      <c r="MW277" s="36"/>
      <c r="MX277" s="36"/>
      <c r="MY277" s="36"/>
      <c r="MZ277" s="36"/>
      <c r="NA277" s="36"/>
      <c r="NB277" s="36"/>
      <c r="NC277" s="36"/>
      <c r="ND277" s="36"/>
      <c r="NE277" s="36"/>
      <c r="NF277" s="36"/>
      <c r="NG277" s="36"/>
      <c r="NH277" s="36"/>
      <c r="NI277" s="36"/>
      <c r="NJ277" s="36"/>
      <c r="NK277" s="36"/>
      <c r="NL277" s="36"/>
      <c r="NM277" s="36"/>
      <c r="NN277" s="36"/>
      <c r="NO277" s="36"/>
      <c r="NP277" s="36"/>
      <c r="NQ277" s="36"/>
      <c r="NR277" s="36"/>
      <c r="NS277" s="36"/>
      <c r="NT277" s="36"/>
      <c r="NU277" s="36"/>
      <c r="NV277" s="36"/>
      <c r="NW277" s="36"/>
      <c r="NX277" s="36"/>
      <c r="NY277" s="36"/>
      <c r="NZ277" s="36"/>
      <c r="OA277" s="36"/>
      <c r="OB277" s="36"/>
      <c r="OC277" s="36"/>
      <c r="OD277" s="36"/>
      <c r="OE277" s="36"/>
      <c r="OF277" s="36"/>
      <c r="OG277" s="36"/>
      <c r="OH277" s="36"/>
      <c r="OI277" s="36"/>
      <c r="OJ277" s="36"/>
      <c r="OK277" s="36"/>
      <c r="OL277" s="36"/>
      <c r="OM277" s="36"/>
      <c r="ON277" s="36"/>
      <c r="OO277" s="36"/>
      <c r="OP277" s="36"/>
      <c r="OQ277" s="36"/>
      <c r="OR277" s="36"/>
      <c r="OS277" s="36"/>
      <c r="OT277" s="36"/>
      <c r="OU277" s="36"/>
      <c r="OV277" s="36"/>
      <c r="OW277" s="36"/>
      <c r="OX277" s="36"/>
      <c r="OY277" s="36"/>
      <c r="OZ277" s="36"/>
      <c r="PA277" s="36"/>
      <c r="PB277" s="36"/>
      <c r="PC277" s="36"/>
      <c r="PD277" s="36"/>
      <c r="PE277" s="36"/>
      <c r="PF277" s="36"/>
      <c r="PG277" s="36"/>
      <c r="PH277" s="36"/>
      <c r="PI277" s="36"/>
      <c r="PJ277" s="36"/>
      <c r="PK277" s="36"/>
      <c r="PL277" s="36"/>
      <c r="PM277" s="36"/>
      <c r="PN277" s="36"/>
      <c r="PO277" s="36"/>
      <c r="PP277" s="36"/>
      <c r="PQ277" s="36"/>
      <c r="PR277" s="36"/>
      <c r="PS277" s="36"/>
      <c r="PT277" s="36"/>
      <c r="PU277" s="36"/>
      <c r="PV277" s="36"/>
      <c r="PW277" s="36"/>
      <c r="PX277" s="36"/>
      <c r="PY277" s="36"/>
      <c r="PZ277" s="36"/>
      <c r="QA277" s="36"/>
      <c r="QB277" s="36"/>
      <c r="QC277" s="36"/>
      <c r="QD277" s="36"/>
      <c r="QE277" s="36"/>
      <c r="QF277" s="36"/>
      <c r="QG277" s="36"/>
      <c r="QH277" s="36"/>
      <c r="QI277" s="36"/>
      <c r="QJ277" s="36"/>
      <c r="QK277" s="36"/>
      <c r="QL277" s="36"/>
      <c r="QM277" s="36"/>
      <c r="QN277" s="36"/>
      <c r="QO277" s="36"/>
      <c r="QP277" s="36"/>
      <c r="QQ277" s="36"/>
      <c r="QR277" s="36"/>
      <c r="QS277" s="36"/>
      <c r="QT277" s="36"/>
      <c r="QU277" s="36"/>
      <c r="QV277" s="36"/>
      <c r="QW277" s="36"/>
      <c r="QX277" s="36"/>
      <c r="QY277" s="36"/>
      <c r="QZ277" s="36"/>
      <c r="RA277" s="36"/>
      <c r="RB277" s="36"/>
      <c r="RC277" s="36"/>
      <c r="RD277" s="36"/>
      <c r="RE277" s="36"/>
      <c r="RF277" s="36"/>
      <c r="RG277" s="36"/>
      <c r="RH277" s="36"/>
      <c r="RI277" s="36"/>
      <c r="RJ277" s="36"/>
      <c r="RK277" s="36"/>
      <c r="RL277" s="36"/>
      <c r="RM277" s="36"/>
      <c r="RN277" s="36"/>
      <c r="RO277" s="36"/>
      <c r="RP277" s="36"/>
      <c r="RQ277" s="36"/>
      <c r="RR277" s="36"/>
      <c r="RS277" s="36"/>
      <c r="RT277" s="36"/>
      <c r="RU277" s="36"/>
      <c r="RV277" s="36"/>
      <c r="RW277" s="36"/>
      <c r="RX277" s="36"/>
      <c r="RY277" s="36"/>
      <c r="RZ277" s="36"/>
      <c r="SA277" s="36"/>
      <c r="SB277" s="36"/>
      <c r="SC277" s="36"/>
      <c r="SD277" s="36"/>
      <c r="SE277" s="36"/>
      <c r="SF277" s="36"/>
      <c r="SG277" s="36"/>
      <c r="SH277" s="36"/>
      <c r="SI277" s="36"/>
      <c r="SJ277" s="36"/>
      <c r="SK277" s="36"/>
      <c r="SL277" s="36"/>
      <c r="SM277" s="36"/>
      <c r="SN277" s="36"/>
      <c r="SO277" s="36"/>
      <c r="SP277" s="36"/>
      <c r="SQ277" s="36"/>
      <c r="SR277" s="36"/>
      <c r="SS277" s="36"/>
      <c r="ST277" s="36"/>
      <c r="SU277" s="36"/>
      <c r="SV277" s="36"/>
      <c r="SW277" s="36"/>
      <c r="SX277" s="36"/>
      <c r="SY277" s="36"/>
      <c r="SZ277" s="36"/>
      <c r="TA277" s="36"/>
      <c r="TB277" s="36"/>
      <c r="TC277" s="36"/>
      <c r="TD277" s="36"/>
      <c r="TE277" s="36"/>
      <c r="TF277" s="36"/>
      <c r="TG277" s="36"/>
      <c r="TH277" s="36"/>
      <c r="TI277" s="36"/>
      <c r="TJ277" s="36"/>
      <c r="TK277" s="36"/>
      <c r="TL277" s="36"/>
      <c r="TM277" s="36"/>
      <c r="TN277" s="36"/>
      <c r="TO277" s="36"/>
      <c r="TP277" s="36"/>
      <c r="TQ277" s="36"/>
      <c r="TR277" s="36"/>
    </row>
    <row r="278" spans="1:538" s="37" customFormat="1" ht="18.75" customHeight="1" x14ac:dyDescent="0.25">
      <c r="A278" s="67"/>
      <c r="B278" s="66"/>
      <c r="C278" s="66"/>
      <c r="D278" s="125" t="s">
        <v>489</v>
      </c>
      <c r="E278" s="61">
        <f t="shared" ref="E278:Q278" si="226">E112+E229</f>
        <v>0</v>
      </c>
      <c r="F278" s="61">
        <f t="shared" si="226"/>
        <v>0</v>
      </c>
      <c r="G278" s="61">
        <f t="shared" si="226"/>
        <v>0</v>
      </c>
      <c r="H278" s="61">
        <f t="shared" ref="H278:J278" si="227">H112+H229</f>
        <v>0</v>
      </c>
      <c r="I278" s="61">
        <f t="shared" si="227"/>
        <v>0</v>
      </c>
      <c r="J278" s="61">
        <f t="shared" si="227"/>
        <v>0</v>
      </c>
      <c r="K278" s="162"/>
      <c r="L278" s="61">
        <f t="shared" si="226"/>
        <v>58776907</v>
      </c>
      <c r="M278" s="61">
        <f t="shared" si="226"/>
        <v>58776907</v>
      </c>
      <c r="N278" s="61">
        <f t="shared" si="226"/>
        <v>0</v>
      </c>
      <c r="O278" s="61">
        <f t="shared" si="226"/>
        <v>0</v>
      </c>
      <c r="P278" s="61">
        <f t="shared" si="226"/>
        <v>0</v>
      </c>
      <c r="Q278" s="61">
        <f t="shared" si="226"/>
        <v>58776907</v>
      </c>
      <c r="R278" s="61">
        <f t="shared" ref="R278:W278" si="228">R112+R229</f>
        <v>10052629.880000001</v>
      </c>
      <c r="S278" s="61">
        <f t="shared" si="228"/>
        <v>10052629.880000001</v>
      </c>
      <c r="T278" s="61">
        <f t="shared" si="228"/>
        <v>0</v>
      </c>
      <c r="U278" s="61">
        <f t="shared" si="228"/>
        <v>0</v>
      </c>
      <c r="V278" s="61">
        <f t="shared" si="228"/>
        <v>0</v>
      </c>
      <c r="W278" s="61">
        <f t="shared" si="228"/>
        <v>10052629.880000001</v>
      </c>
      <c r="X278" s="162">
        <f t="shared" si="216"/>
        <v>17.10302632971143</v>
      </c>
      <c r="Y278" s="61">
        <f t="shared" si="212"/>
        <v>10052629.880000001</v>
      </c>
      <c r="Z278" s="212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6"/>
      <c r="DR278" s="36"/>
      <c r="DS278" s="36"/>
      <c r="DT278" s="36"/>
      <c r="DU278" s="36"/>
      <c r="DV278" s="36"/>
      <c r="DW278" s="36"/>
      <c r="DX278" s="36"/>
      <c r="DY278" s="36"/>
      <c r="DZ278" s="36"/>
      <c r="EA278" s="36"/>
      <c r="EB278" s="36"/>
      <c r="EC278" s="36"/>
      <c r="ED278" s="36"/>
      <c r="EE278" s="36"/>
      <c r="EF278" s="36"/>
      <c r="EG278" s="36"/>
      <c r="EH278" s="36"/>
      <c r="EI278" s="36"/>
      <c r="EJ278" s="36"/>
      <c r="EK278" s="36"/>
      <c r="EL278" s="36"/>
      <c r="EM278" s="36"/>
      <c r="EN278" s="36"/>
      <c r="EO278" s="36"/>
      <c r="EP278" s="36"/>
      <c r="EQ278" s="36"/>
      <c r="ER278" s="36"/>
      <c r="ES278" s="36"/>
      <c r="ET278" s="36"/>
      <c r="EU278" s="36"/>
      <c r="EV278" s="36"/>
      <c r="EW278" s="36"/>
      <c r="EX278" s="36"/>
      <c r="EY278" s="36"/>
      <c r="EZ278" s="36"/>
      <c r="FA278" s="36"/>
      <c r="FB278" s="36"/>
      <c r="FC278" s="36"/>
      <c r="FD278" s="36"/>
      <c r="FE278" s="36"/>
      <c r="FF278" s="36"/>
      <c r="FG278" s="36"/>
      <c r="FH278" s="36"/>
      <c r="FI278" s="36"/>
      <c r="FJ278" s="36"/>
      <c r="FK278" s="36"/>
      <c r="FL278" s="36"/>
      <c r="FM278" s="36"/>
      <c r="FN278" s="36"/>
      <c r="FO278" s="36"/>
      <c r="FP278" s="36"/>
      <c r="FQ278" s="36"/>
      <c r="FR278" s="36"/>
      <c r="FS278" s="36"/>
      <c r="FT278" s="36"/>
      <c r="FU278" s="36"/>
      <c r="FV278" s="36"/>
      <c r="FW278" s="36"/>
      <c r="FX278" s="36"/>
      <c r="FY278" s="36"/>
      <c r="FZ278" s="36"/>
      <c r="GA278" s="36"/>
      <c r="GB278" s="36"/>
      <c r="GC278" s="36"/>
      <c r="GD278" s="36"/>
      <c r="GE278" s="36"/>
      <c r="GF278" s="36"/>
      <c r="GG278" s="36"/>
      <c r="GH278" s="36"/>
      <c r="GI278" s="36"/>
      <c r="GJ278" s="36"/>
      <c r="GK278" s="36"/>
      <c r="GL278" s="36"/>
      <c r="GM278" s="36"/>
      <c r="GN278" s="36"/>
      <c r="GO278" s="36"/>
      <c r="GP278" s="36"/>
      <c r="GQ278" s="36"/>
      <c r="GR278" s="36"/>
      <c r="GS278" s="36"/>
      <c r="GT278" s="36"/>
      <c r="GU278" s="36"/>
      <c r="GV278" s="36"/>
      <c r="GW278" s="36"/>
      <c r="GX278" s="36"/>
      <c r="GY278" s="36"/>
      <c r="GZ278" s="36"/>
      <c r="HA278" s="36"/>
      <c r="HB278" s="36"/>
      <c r="HC278" s="36"/>
      <c r="HD278" s="36"/>
      <c r="HE278" s="36"/>
      <c r="HF278" s="36"/>
      <c r="HG278" s="36"/>
      <c r="HH278" s="36"/>
      <c r="HI278" s="36"/>
      <c r="HJ278" s="36"/>
      <c r="HK278" s="36"/>
      <c r="HL278" s="36"/>
      <c r="HM278" s="36"/>
      <c r="HN278" s="36"/>
      <c r="HO278" s="36"/>
      <c r="HP278" s="36"/>
      <c r="HQ278" s="36"/>
      <c r="HR278" s="36"/>
      <c r="HS278" s="36"/>
      <c r="HT278" s="36"/>
      <c r="HU278" s="36"/>
      <c r="HV278" s="36"/>
      <c r="HW278" s="36"/>
      <c r="HX278" s="36"/>
      <c r="HY278" s="36"/>
      <c r="HZ278" s="36"/>
      <c r="IA278" s="36"/>
      <c r="IB278" s="36"/>
      <c r="IC278" s="36"/>
      <c r="ID278" s="36"/>
      <c r="IE278" s="36"/>
      <c r="IF278" s="36"/>
      <c r="IG278" s="36"/>
      <c r="IH278" s="36"/>
      <c r="II278" s="36"/>
      <c r="IJ278" s="36"/>
      <c r="IK278" s="36"/>
      <c r="IL278" s="36"/>
      <c r="IM278" s="36"/>
      <c r="IN278" s="36"/>
      <c r="IO278" s="36"/>
      <c r="IP278" s="36"/>
      <c r="IQ278" s="36"/>
      <c r="IR278" s="36"/>
      <c r="IS278" s="36"/>
      <c r="IT278" s="36"/>
      <c r="IU278" s="36"/>
      <c r="IV278" s="36"/>
      <c r="IW278" s="36"/>
      <c r="IX278" s="36"/>
      <c r="IY278" s="36"/>
      <c r="IZ278" s="36"/>
      <c r="JA278" s="36"/>
      <c r="JB278" s="36"/>
      <c r="JC278" s="36"/>
      <c r="JD278" s="36"/>
      <c r="JE278" s="36"/>
      <c r="JF278" s="36"/>
      <c r="JG278" s="36"/>
      <c r="JH278" s="36"/>
      <c r="JI278" s="36"/>
      <c r="JJ278" s="36"/>
      <c r="JK278" s="36"/>
      <c r="JL278" s="36"/>
      <c r="JM278" s="36"/>
      <c r="JN278" s="36"/>
      <c r="JO278" s="36"/>
      <c r="JP278" s="36"/>
      <c r="JQ278" s="36"/>
      <c r="JR278" s="36"/>
      <c r="JS278" s="36"/>
      <c r="JT278" s="36"/>
      <c r="JU278" s="36"/>
      <c r="JV278" s="36"/>
      <c r="JW278" s="36"/>
      <c r="JX278" s="36"/>
      <c r="JY278" s="36"/>
      <c r="JZ278" s="36"/>
      <c r="KA278" s="36"/>
      <c r="KB278" s="36"/>
      <c r="KC278" s="36"/>
      <c r="KD278" s="36"/>
      <c r="KE278" s="36"/>
      <c r="KF278" s="36"/>
      <c r="KG278" s="36"/>
      <c r="KH278" s="36"/>
      <c r="KI278" s="36"/>
      <c r="KJ278" s="36"/>
      <c r="KK278" s="36"/>
      <c r="KL278" s="36"/>
      <c r="KM278" s="36"/>
      <c r="KN278" s="36"/>
      <c r="KO278" s="36"/>
      <c r="KP278" s="36"/>
      <c r="KQ278" s="36"/>
      <c r="KR278" s="36"/>
      <c r="KS278" s="36"/>
      <c r="KT278" s="36"/>
      <c r="KU278" s="36"/>
      <c r="KV278" s="36"/>
      <c r="KW278" s="36"/>
      <c r="KX278" s="36"/>
      <c r="KY278" s="36"/>
      <c r="KZ278" s="36"/>
      <c r="LA278" s="36"/>
      <c r="LB278" s="36"/>
      <c r="LC278" s="36"/>
      <c r="LD278" s="36"/>
      <c r="LE278" s="36"/>
      <c r="LF278" s="36"/>
      <c r="LG278" s="36"/>
      <c r="LH278" s="36"/>
      <c r="LI278" s="36"/>
      <c r="LJ278" s="36"/>
      <c r="LK278" s="36"/>
      <c r="LL278" s="36"/>
      <c r="LM278" s="36"/>
      <c r="LN278" s="36"/>
      <c r="LO278" s="36"/>
      <c r="LP278" s="36"/>
      <c r="LQ278" s="36"/>
      <c r="LR278" s="36"/>
      <c r="LS278" s="36"/>
      <c r="LT278" s="36"/>
      <c r="LU278" s="36"/>
      <c r="LV278" s="36"/>
      <c r="LW278" s="36"/>
      <c r="LX278" s="36"/>
      <c r="LY278" s="36"/>
      <c r="LZ278" s="36"/>
      <c r="MA278" s="36"/>
      <c r="MB278" s="36"/>
      <c r="MC278" s="36"/>
      <c r="MD278" s="36"/>
      <c r="ME278" s="36"/>
      <c r="MF278" s="36"/>
      <c r="MG278" s="36"/>
      <c r="MH278" s="36"/>
      <c r="MI278" s="36"/>
      <c r="MJ278" s="36"/>
      <c r="MK278" s="36"/>
      <c r="ML278" s="36"/>
      <c r="MM278" s="36"/>
      <c r="MN278" s="36"/>
      <c r="MO278" s="36"/>
      <c r="MP278" s="36"/>
      <c r="MQ278" s="36"/>
      <c r="MR278" s="36"/>
      <c r="MS278" s="36"/>
      <c r="MT278" s="36"/>
      <c r="MU278" s="36"/>
      <c r="MV278" s="36"/>
      <c r="MW278" s="36"/>
      <c r="MX278" s="36"/>
      <c r="MY278" s="36"/>
      <c r="MZ278" s="36"/>
      <c r="NA278" s="36"/>
      <c r="NB278" s="36"/>
      <c r="NC278" s="36"/>
      <c r="ND278" s="36"/>
      <c r="NE278" s="36"/>
      <c r="NF278" s="36"/>
      <c r="NG278" s="36"/>
      <c r="NH278" s="36"/>
      <c r="NI278" s="36"/>
      <c r="NJ278" s="36"/>
      <c r="NK278" s="36"/>
      <c r="NL278" s="36"/>
      <c r="NM278" s="36"/>
      <c r="NN278" s="36"/>
      <c r="NO278" s="36"/>
      <c r="NP278" s="36"/>
      <c r="NQ278" s="36"/>
      <c r="NR278" s="36"/>
      <c r="NS278" s="36"/>
      <c r="NT278" s="36"/>
      <c r="NU278" s="36"/>
      <c r="NV278" s="36"/>
      <c r="NW278" s="36"/>
      <c r="NX278" s="36"/>
      <c r="NY278" s="36"/>
      <c r="NZ278" s="36"/>
      <c r="OA278" s="36"/>
      <c r="OB278" s="36"/>
      <c r="OC278" s="36"/>
      <c r="OD278" s="36"/>
      <c r="OE278" s="36"/>
      <c r="OF278" s="36"/>
      <c r="OG278" s="36"/>
      <c r="OH278" s="36"/>
      <c r="OI278" s="36"/>
      <c r="OJ278" s="36"/>
      <c r="OK278" s="36"/>
      <c r="OL278" s="36"/>
      <c r="OM278" s="36"/>
      <c r="ON278" s="36"/>
      <c r="OO278" s="36"/>
      <c r="OP278" s="36"/>
      <c r="OQ278" s="36"/>
      <c r="OR278" s="36"/>
      <c r="OS278" s="36"/>
      <c r="OT278" s="36"/>
      <c r="OU278" s="36"/>
      <c r="OV278" s="36"/>
      <c r="OW278" s="36"/>
      <c r="OX278" s="36"/>
      <c r="OY278" s="36"/>
      <c r="OZ278" s="36"/>
      <c r="PA278" s="36"/>
      <c r="PB278" s="36"/>
      <c r="PC278" s="36"/>
      <c r="PD278" s="36"/>
      <c r="PE278" s="36"/>
      <c r="PF278" s="36"/>
      <c r="PG278" s="36"/>
      <c r="PH278" s="36"/>
      <c r="PI278" s="36"/>
      <c r="PJ278" s="36"/>
      <c r="PK278" s="36"/>
      <c r="PL278" s="36"/>
      <c r="PM278" s="36"/>
      <c r="PN278" s="36"/>
      <c r="PO278" s="36"/>
      <c r="PP278" s="36"/>
      <c r="PQ278" s="36"/>
      <c r="PR278" s="36"/>
      <c r="PS278" s="36"/>
      <c r="PT278" s="36"/>
      <c r="PU278" s="36"/>
      <c r="PV278" s="36"/>
      <c r="PW278" s="36"/>
      <c r="PX278" s="36"/>
      <c r="PY278" s="36"/>
      <c r="PZ278" s="36"/>
      <c r="QA278" s="36"/>
      <c r="QB278" s="36"/>
      <c r="QC278" s="36"/>
      <c r="QD278" s="36"/>
      <c r="QE278" s="36"/>
      <c r="QF278" s="36"/>
      <c r="QG278" s="36"/>
      <c r="QH278" s="36"/>
      <c r="QI278" s="36"/>
      <c r="QJ278" s="36"/>
      <c r="QK278" s="36"/>
      <c r="QL278" s="36"/>
      <c r="QM278" s="36"/>
      <c r="QN278" s="36"/>
      <c r="QO278" s="36"/>
      <c r="QP278" s="36"/>
      <c r="QQ278" s="36"/>
      <c r="QR278" s="36"/>
      <c r="QS278" s="36"/>
      <c r="QT278" s="36"/>
      <c r="QU278" s="36"/>
      <c r="QV278" s="36"/>
      <c r="QW278" s="36"/>
      <c r="QX278" s="36"/>
      <c r="QY278" s="36"/>
      <c r="QZ278" s="36"/>
      <c r="RA278" s="36"/>
      <c r="RB278" s="36"/>
      <c r="RC278" s="36"/>
      <c r="RD278" s="36"/>
      <c r="RE278" s="36"/>
      <c r="RF278" s="36"/>
      <c r="RG278" s="36"/>
      <c r="RH278" s="36"/>
      <c r="RI278" s="36"/>
      <c r="RJ278" s="36"/>
      <c r="RK278" s="36"/>
      <c r="RL278" s="36"/>
      <c r="RM278" s="36"/>
      <c r="RN278" s="36"/>
      <c r="RO278" s="36"/>
      <c r="RP278" s="36"/>
      <c r="RQ278" s="36"/>
      <c r="RR278" s="36"/>
      <c r="RS278" s="36"/>
      <c r="RT278" s="36"/>
      <c r="RU278" s="36"/>
      <c r="RV278" s="36"/>
      <c r="RW278" s="36"/>
      <c r="RX278" s="36"/>
      <c r="RY278" s="36"/>
      <c r="RZ278" s="36"/>
      <c r="SA278" s="36"/>
      <c r="SB278" s="36"/>
      <c r="SC278" s="36"/>
      <c r="SD278" s="36"/>
      <c r="SE278" s="36"/>
      <c r="SF278" s="36"/>
      <c r="SG278" s="36"/>
      <c r="SH278" s="36"/>
      <c r="SI278" s="36"/>
      <c r="SJ278" s="36"/>
      <c r="SK278" s="36"/>
      <c r="SL278" s="36"/>
      <c r="SM278" s="36"/>
      <c r="SN278" s="36"/>
      <c r="SO278" s="36"/>
      <c r="SP278" s="36"/>
      <c r="SQ278" s="36"/>
      <c r="SR278" s="36"/>
      <c r="SS278" s="36"/>
      <c r="ST278" s="36"/>
      <c r="SU278" s="36"/>
      <c r="SV278" s="36"/>
      <c r="SW278" s="36"/>
      <c r="SX278" s="36"/>
      <c r="SY278" s="36"/>
      <c r="SZ278" s="36"/>
      <c r="TA278" s="36"/>
      <c r="TB278" s="36"/>
      <c r="TC278" s="36"/>
      <c r="TD278" s="36"/>
      <c r="TE278" s="36"/>
      <c r="TF278" s="36"/>
      <c r="TG278" s="36"/>
      <c r="TH278" s="36"/>
      <c r="TI278" s="36"/>
      <c r="TJ278" s="36"/>
      <c r="TK278" s="36"/>
      <c r="TL278" s="36"/>
      <c r="TM278" s="36"/>
      <c r="TN278" s="36"/>
      <c r="TO278" s="36"/>
      <c r="TP278" s="36"/>
      <c r="TQ278" s="36"/>
      <c r="TR278" s="36"/>
    </row>
    <row r="279" spans="1:538" s="28" customFormat="1" ht="15.75" customHeight="1" x14ac:dyDescent="0.2">
      <c r="A279" s="165"/>
      <c r="B279" s="110"/>
      <c r="C279" s="111"/>
      <c r="D279" s="112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212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35"/>
      <c r="CE279" s="35"/>
      <c r="CF279" s="35"/>
      <c r="CG279" s="35"/>
      <c r="CH279" s="35"/>
      <c r="CI279" s="35"/>
      <c r="CJ279" s="35"/>
      <c r="CK279" s="35"/>
      <c r="CL279" s="35"/>
      <c r="CM279" s="35"/>
      <c r="CN279" s="35"/>
      <c r="CO279" s="35"/>
      <c r="CP279" s="35"/>
      <c r="CQ279" s="35"/>
      <c r="CR279" s="35"/>
      <c r="CS279" s="35"/>
      <c r="CT279" s="35"/>
      <c r="CU279" s="35"/>
      <c r="CV279" s="35"/>
      <c r="CW279" s="35"/>
      <c r="CX279" s="35"/>
      <c r="CY279" s="35"/>
      <c r="CZ279" s="35"/>
      <c r="DA279" s="35"/>
      <c r="DB279" s="35"/>
      <c r="DC279" s="35"/>
      <c r="DD279" s="35"/>
      <c r="DE279" s="35"/>
      <c r="DF279" s="35"/>
      <c r="DG279" s="35"/>
      <c r="DH279" s="35"/>
      <c r="DI279" s="35"/>
      <c r="DJ279" s="35"/>
      <c r="DK279" s="35"/>
      <c r="DL279" s="35"/>
      <c r="DM279" s="35"/>
      <c r="DN279" s="35"/>
      <c r="DO279" s="35"/>
      <c r="DP279" s="35"/>
      <c r="DQ279" s="35"/>
      <c r="DR279" s="35"/>
      <c r="DS279" s="35"/>
      <c r="DT279" s="35"/>
      <c r="DU279" s="35"/>
      <c r="DV279" s="35"/>
      <c r="DW279" s="35"/>
      <c r="DX279" s="35"/>
      <c r="DY279" s="35"/>
      <c r="DZ279" s="35"/>
      <c r="EA279" s="35"/>
      <c r="EB279" s="35"/>
      <c r="EC279" s="35"/>
      <c r="ED279" s="35"/>
      <c r="EE279" s="35"/>
      <c r="EF279" s="35"/>
      <c r="EG279" s="35"/>
      <c r="EH279" s="35"/>
      <c r="EI279" s="35"/>
      <c r="EJ279" s="35"/>
      <c r="EK279" s="35"/>
      <c r="EL279" s="35"/>
      <c r="EM279" s="35"/>
      <c r="EN279" s="35"/>
      <c r="EO279" s="35"/>
      <c r="EP279" s="35"/>
      <c r="EQ279" s="35"/>
      <c r="ER279" s="35"/>
      <c r="ES279" s="35"/>
      <c r="ET279" s="35"/>
      <c r="EU279" s="35"/>
      <c r="EV279" s="35"/>
      <c r="EW279" s="35"/>
      <c r="EX279" s="35"/>
      <c r="EY279" s="35"/>
      <c r="EZ279" s="35"/>
      <c r="FA279" s="35"/>
      <c r="FB279" s="35"/>
      <c r="FC279" s="35"/>
      <c r="FD279" s="35"/>
      <c r="FE279" s="35"/>
      <c r="FF279" s="35"/>
      <c r="FG279" s="35"/>
      <c r="FH279" s="35"/>
      <c r="FI279" s="35"/>
      <c r="FJ279" s="35"/>
      <c r="FK279" s="35"/>
      <c r="FL279" s="35"/>
      <c r="FM279" s="35"/>
      <c r="FN279" s="35"/>
      <c r="FO279" s="35"/>
      <c r="FP279" s="35"/>
      <c r="FQ279" s="35"/>
      <c r="FR279" s="35"/>
      <c r="FS279" s="35"/>
      <c r="FT279" s="35"/>
      <c r="FU279" s="35"/>
      <c r="FV279" s="35"/>
      <c r="FW279" s="35"/>
      <c r="FX279" s="35"/>
      <c r="FY279" s="35"/>
      <c r="FZ279" s="35"/>
      <c r="GA279" s="35"/>
      <c r="GB279" s="35"/>
      <c r="GC279" s="35"/>
      <c r="GD279" s="35"/>
      <c r="GE279" s="35"/>
      <c r="GF279" s="35"/>
      <c r="GG279" s="35"/>
      <c r="GH279" s="35"/>
      <c r="GI279" s="35"/>
      <c r="GJ279" s="35"/>
      <c r="GK279" s="35"/>
      <c r="GL279" s="35"/>
      <c r="GM279" s="35"/>
      <c r="GN279" s="35"/>
      <c r="GO279" s="35"/>
      <c r="GP279" s="35"/>
      <c r="GQ279" s="35"/>
      <c r="GR279" s="35"/>
      <c r="GS279" s="35"/>
      <c r="GT279" s="35"/>
      <c r="GU279" s="35"/>
      <c r="GV279" s="35"/>
      <c r="GW279" s="35"/>
      <c r="GX279" s="35"/>
      <c r="GY279" s="35"/>
      <c r="GZ279" s="35"/>
      <c r="HA279" s="35"/>
      <c r="HB279" s="35"/>
      <c r="HC279" s="35"/>
      <c r="HD279" s="35"/>
      <c r="HE279" s="35"/>
      <c r="HF279" s="35"/>
      <c r="HG279" s="35"/>
      <c r="HH279" s="35"/>
      <c r="HI279" s="35"/>
      <c r="HJ279" s="35"/>
      <c r="HK279" s="35"/>
      <c r="HL279" s="35"/>
      <c r="HM279" s="35"/>
      <c r="HN279" s="35"/>
      <c r="HO279" s="35"/>
      <c r="HP279" s="35"/>
      <c r="HQ279" s="35"/>
      <c r="HR279" s="35"/>
      <c r="HS279" s="35"/>
      <c r="HT279" s="35"/>
      <c r="HU279" s="35"/>
      <c r="HV279" s="35"/>
      <c r="HW279" s="35"/>
      <c r="HX279" s="35"/>
      <c r="HY279" s="35"/>
      <c r="HZ279" s="35"/>
      <c r="IA279" s="35"/>
      <c r="IB279" s="35"/>
      <c r="IC279" s="35"/>
      <c r="ID279" s="35"/>
      <c r="IE279" s="35"/>
      <c r="IF279" s="35"/>
      <c r="IG279" s="35"/>
      <c r="IH279" s="35"/>
      <c r="II279" s="35"/>
      <c r="IJ279" s="35"/>
      <c r="IK279" s="35"/>
      <c r="IL279" s="35"/>
      <c r="IM279" s="35"/>
      <c r="IN279" s="35"/>
      <c r="IO279" s="35"/>
      <c r="IP279" s="35"/>
      <c r="IQ279" s="35"/>
      <c r="IR279" s="35"/>
      <c r="IS279" s="35"/>
      <c r="IT279" s="35"/>
      <c r="IU279" s="35"/>
      <c r="IV279" s="35"/>
      <c r="IW279" s="35"/>
      <c r="IX279" s="35"/>
      <c r="IY279" s="35"/>
      <c r="IZ279" s="35"/>
      <c r="JA279" s="35"/>
      <c r="JB279" s="35"/>
      <c r="JC279" s="35"/>
      <c r="JD279" s="35"/>
      <c r="JE279" s="35"/>
      <c r="JF279" s="35"/>
      <c r="JG279" s="35"/>
      <c r="JH279" s="35"/>
      <c r="JI279" s="35"/>
      <c r="JJ279" s="35"/>
      <c r="JK279" s="35"/>
      <c r="JL279" s="35"/>
      <c r="JM279" s="35"/>
      <c r="JN279" s="35"/>
      <c r="JO279" s="35"/>
      <c r="JP279" s="35"/>
      <c r="JQ279" s="35"/>
      <c r="JR279" s="35"/>
      <c r="JS279" s="35"/>
      <c r="JT279" s="35"/>
      <c r="JU279" s="35"/>
      <c r="JV279" s="35"/>
      <c r="JW279" s="35"/>
      <c r="JX279" s="35"/>
      <c r="JY279" s="35"/>
      <c r="JZ279" s="35"/>
      <c r="KA279" s="35"/>
      <c r="KB279" s="35"/>
      <c r="KC279" s="35"/>
      <c r="KD279" s="35"/>
      <c r="KE279" s="35"/>
      <c r="KF279" s="35"/>
      <c r="KG279" s="35"/>
      <c r="KH279" s="35"/>
      <c r="KI279" s="35"/>
      <c r="KJ279" s="35"/>
      <c r="KK279" s="35"/>
      <c r="KL279" s="35"/>
      <c r="KM279" s="35"/>
      <c r="KN279" s="35"/>
      <c r="KO279" s="35"/>
      <c r="KP279" s="35"/>
      <c r="KQ279" s="35"/>
      <c r="KR279" s="35"/>
      <c r="KS279" s="35"/>
      <c r="KT279" s="35"/>
      <c r="KU279" s="35"/>
      <c r="KV279" s="35"/>
      <c r="KW279" s="35"/>
      <c r="KX279" s="35"/>
      <c r="KY279" s="35"/>
      <c r="KZ279" s="35"/>
      <c r="LA279" s="35"/>
      <c r="LB279" s="35"/>
      <c r="LC279" s="35"/>
      <c r="LD279" s="35"/>
      <c r="LE279" s="35"/>
      <c r="LF279" s="35"/>
      <c r="LG279" s="35"/>
      <c r="LH279" s="35"/>
      <c r="LI279" s="35"/>
      <c r="LJ279" s="35"/>
      <c r="LK279" s="35"/>
      <c r="LL279" s="35"/>
      <c r="LM279" s="35"/>
      <c r="LN279" s="35"/>
      <c r="LO279" s="35"/>
      <c r="LP279" s="35"/>
      <c r="LQ279" s="35"/>
      <c r="LR279" s="35"/>
      <c r="LS279" s="35"/>
      <c r="LT279" s="35"/>
      <c r="LU279" s="35"/>
      <c r="LV279" s="35"/>
      <c r="LW279" s="35"/>
      <c r="LX279" s="35"/>
      <c r="LY279" s="35"/>
      <c r="LZ279" s="35"/>
      <c r="MA279" s="35"/>
      <c r="MB279" s="35"/>
      <c r="MC279" s="35"/>
      <c r="MD279" s="35"/>
      <c r="ME279" s="35"/>
      <c r="MF279" s="35"/>
      <c r="MG279" s="35"/>
      <c r="MH279" s="35"/>
      <c r="MI279" s="35"/>
      <c r="MJ279" s="35"/>
      <c r="MK279" s="35"/>
      <c r="ML279" s="35"/>
      <c r="MM279" s="35"/>
      <c r="MN279" s="35"/>
      <c r="MO279" s="35"/>
      <c r="MP279" s="35"/>
      <c r="MQ279" s="35"/>
      <c r="MR279" s="35"/>
      <c r="MS279" s="35"/>
      <c r="MT279" s="35"/>
      <c r="MU279" s="35"/>
      <c r="MV279" s="35"/>
      <c r="MW279" s="35"/>
      <c r="MX279" s="35"/>
      <c r="MY279" s="35"/>
      <c r="MZ279" s="35"/>
      <c r="NA279" s="35"/>
      <c r="NB279" s="35"/>
      <c r="NC279" s="35"/>
      <c r="ND279" s="35"/>
      <c r="NE279" s="35"/>
      <c r="NF279" s="35"/>
      <c r="NG279" s="35"/>
      <c r="NH279" s="35"/>
      <c r="NI279" s="35"/>
      <c r="NJ279" s="35"/>
      <c r="NK279" s="35"/>
      <c r="NL279" s="35"/>
      <c r="NM279" s="35"/>
      <c r="NN279" s="35"/>
      <c r="NO279" s="35"/>
      <c r="NP279" s="35"/>
      <c r="NQ279" s="35"/>
      <c r="NR279" s="35"/>
      <c r="NS279" s="35"/>
      <c r="NT279" s="35"/>
      <c r="NU279" s="35"/>
      <c r="NV279" s="35"/>
      <c r="NW279" s="35"/>
      <c r="NX279" s="35"/>
      <c r="NY279" s="35"/>
      <c r="NZ279" s="35"/>
      <c r="OA279" s="35"/>
      <c r="OB279" s="35"/>
      <c r="OC279" s="35"/>
      <c r="OD279" s="35"/>
      <c r="OE279" s="35"/>
      <c r="OF279" s="35"/>
      <c r="OG279" s="35"/>
      <c r="OH279" s="35"/>
      <c r="OI279" s="35"/>
      <c r="OJ279" s="35"/>
      <c r="OK279" s="35"/>
      <c r="OL279" s="35"/>
      <c r="OM279" s="35"/>
      <c r="ON279" s="35"/>
      <c r="OO279" s="35"/>
      <c r="OP279" s="35"/>
      <c r="OQ279" s="35"/>
      <c r="OR279" s="35"/>
      <c r="OS279" s="35"/>
      <c r="OT279" s="35"/>
      <c r="OU279" s="35"/>
      <c r="OV279" s="35"/>
      <c r="OW279" s="35"/>
      <c r="OX279" s="35"/>
      <c r="OY279" s="35"/>
      <c r="OZ279" s="35"/>
      <c r="PA279" s="35"/>
      <c r="PB279" s="35"/>
      <c r="PC279" s="35"/>
      <c r="PD279" s="35"/>
      <c r="PE279" s="35"/>
      <c r="PF279" s="35"/>
      <c r="PG279" s="35"/>
      <c r="PH279" s="35"/>
      <c r="PI279" s="35"/>
      <c r="PJ279" s="35"/>
      <c r="PK279" s="35"/>
      <c r="PL279" s="35"/>
      <c r="PM279" s="35"/>
      <c r="PN279" s="35"/>
      <c r="PO279" s="35"/>
      <c r="PP279" s="35"/>
      <c r="PQ279" s="35"/>
      <c r="PR279" s="35"/>
      <c r="PS279" s="35"/>
      <c r="PT279" s="35"/>
      <c r="PU279" s="35"/>
      <c r="PV279" s="35"/>
      <c r="PW279" s="35"/>
      <c r="PX279" s="35"/>
      <c r="PY279" s="35"/>
      <c r="PZ279" s="35"/>
      <c r="QA279" s="35"/>
      <c r="QB279" s="35"/>
      <c r="QC279" s="35"/>
      <c r="QD279" s="35"/>
      <c r="QE279" s="35"/>
      <c r="QF279" s="35"/>
      <c r="QG279" s="35"/>
      <c r="QH279" s="35"/>
      <c r="QI279" s="35"/>
      <c r="QJ279" s="35"/>
      <c r="QK279" s="35"/>
      <c r="QL279" s="35"/>
      <c r="QM279" s="35"/>
      <c r="QN279" s="35"/>
      <c r="QO279" s="35"/>
      <c r="QP279" s="35"/>
      <c r="QQ279" s="35"/>
      <c r="QR279" s="35"/>
      <c r="QS279" s="35"/>
      <c r="QT279" s="35"/>
      <c r="QU279" s="35"/>
      <c r="QV279" s="35"/>
      <c r="QW279" s="35"/>
      <c r="QX279" s="35"/>
      <c r="QY279" s="35"/>
      <c r="QZ279" s="35"/>
      <c r="RA279" s="35"/>
      <c r="RB279" s="35"/>
      <c r="RC279" s="35"/>
      <c r="RD279" s="35"/>
      <c r="RE279" s="35"/>
      <c r="RF279" s="35"/>
      <c r="RG279" s="35"/>
      <c r="RH279" s="35"/>
      <c r="RI279" s="35"/>
      <c r="RJ279" s="35"/>
      <c r="RK279" s="35"/>
      <c r="RL279" s="35"/>
      <c r="RM279" s="35"/>
      <c r="RN279" s="35"/>
      <c r="RO279" s="35"/>
      <c r="RP279" s="35"/>
      <c r="RQ279" s="35"/>
      <c r="RR279" s="35"/>
      <c r="RS279" s="35"/>
      <c r="RT279" s="35"/>
      <c r="RU279" s="35"/>
      <c r="RV279" s="35"/>
      <c r="RW279" s="35"/>
      <c r="RX279" s="35"/>
      <c r="RY279" s="35"/>
      <c r="RZ279" s="35"/>
      <c r="SA279" s="35"/>
      <c r="SB279" s="35"/>
      <c r="SC279" s="35"/>
      <c r="SD279" s="35"/>
      <c r="SE279" s="35"/>
      <c r="SF279" s="35"/>
      <c r="SG279" s="35"/>
      <c r="SH279" s="35"/>
      <c r="SI279" s="35"/>
      <c r="SJ279" s="35"/>
      <c r="SK279" s="35"/>
      <c r="SL279" s="35"/>
      <c r="SM279" s="35"/>
      <c r="SN279" s="35"/>
      <c r="SO279" s="35"/>
      <c r="SP279" s="35"/>
      <c r="SQ279" s="35"/>
      <c r="SR279" s="35"/>
      <c r="SS279" s="35"/>
      <c r="ST279" s="35"/>
      <c r="SU279" s="35"/>
      <c r="SV279" s="35"/>
      <c r="SW279" s="35"/>
      <c r="SX279" s="35"/>
      <c r="SY279" s="35"/>
      <c r="SZ279" s="35"/>
      <c r="TA279" s="35"/>
      <c r="TB279" s="35"/>
      <c r="TC279" s="35"/>
      <c r="TD279" s="35"/>
      <c r="TE279" s="35"/>
      <c r="TF279" s="35"/>
      <c r="TG279" s="35"/>
      <c r="TH279" s="35"/>
      <c r="TI279" s="35"/>
      <c r="TJ279" s="35"/>
      <c r="TK279" s="35"/>
      <c r="TL279" s="35"/>
      <c r="TM279" s="35"/>
      <c r="TN279" s="35"/>
      <c r="TO279" s="35"/>
      <c r="TP279" s="35"/>
      <c r="TQ279" s="35"/>
      <c r="TR279" s="35"/>
    </row>
    <row r="280" spans="1:538" s="28" customFormat="1" ht="16.5" customHeight="1" x14ac:dyDescent="0.2">
      <c r="A280" s="165"/>
      <c r="B280" s="110"/>
      <c r="C280" s="111"/>
      <c r="D280" s="112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212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  <c r="CL280" s="35"/>
      <c r="CM280" s="35"/>
      <c r="CN280" s="35"/>
      <c r="CO280" s="35"/>
      <c r="CP280" s="35"/>
      <c r="CQ280" s="35"/>
      <c r="CR280" s="35"/>
      <c r="CS280" s="35"/>
      <c r="CT280" s="35"/>
      <c r="CU280" s="35"/>
      <c r="CV280" s="35"/>
      <c r="CW280" s="35"/>
      <c r="CX280" s="35"/>
      <c r="CY280" s="35"/>
      <c r="CZ280" s="35"/>
      <c r="DA280" s="35"/>
      <c r="DB280" s="35"/>
      <c r="DC280" s="35"/>
      <c r="DD280" s="35"/>
      <c r="DE280" s="35"/>
      <c r="DF280" s="35"/>
      <c r="DG280" s="35"/>
      <c r="DH280" s="35"/>
      <c r="DI280" s="35"/>
      <c r="DJ280" s="35"/>
      <c r="DK280" s="35"/>
      <c r="DL280" s="35"/>
      <c r="DM280" s="35"/>
      <c r="DN280" s="35"/>
      <c r="DO280" s="35"/>
      <c r="DP280" s="35"/>
      <c r="DQ280" s="35"/>
      <c r="DR280" s="35"/>
      <c r="DS280" s="35"/>
      <c r="DT280" s="35"/>
      <c r="DU280" s="35"/>
      <c r="DV280" s="35"/>
      <c r="DW280" s="35"/>
      <c r="DX280" s="35"/>
      <c r="DY280" s="35"/>
      <c r="DZ280" s="35"/>
      <c r="EA280" s="35"/>
      <c r="EB280" s="35"/>
      <c r="EC280" s="35"/>
      <c r="ED280" s="35"/>
      <c r="EE280" s="35"/>
      <c r="EF280" s="35"/>
      <c r="EG280" s="35"/>
      <c r="EH280" s="35"/>
      <c r="EI280" s="35"/>
      <c r="EJ280" s="35"/>
      <c r="EK280" s="35"/>
      <c r="EL280" s="35"/>
      <c r="EM280" s="35"/>
      <c r="EN280" s="35"/>
      <c r="EO280" s="35"/>
      <c r="EP280" s="35"/>
      <c r="EQ280" s="35"/>
      <c r="ER280" s="35"/>
      <c r="ES280" s="35"/>
      <c r="ET280" s="35"/>
      <c r="EU280" s="35"/>
      <c r="EV280" s="35"/>
      <c r="EW280" s="35"/>
      <c r="EX280" s="35"/>
      <c r="EY280" s="35"/>
      <c r="EZ280" s="35"/>
      <c r="FA280" s="35"/>
      <c r="FB280" s="35"/>
      <c r="FC280" s="35"/>
      <c r="FD280" s="35"/>
      <c r="FE280" s="35"/>
      <c r="FF280" s="35"/>
      <c r="FG280" s="35"/>
      <c r="FH280" s="35"/>
      <c r="FI280" s="35"/>
      <c r="FJ280" s="35"/>
      <c r="FK280" s="35"/>
      <c r="FL280" s="35"/>
      <c r="FM280" s="35"/>
      <c r="FN280" s="35"/>
      <c r="FO280" s="35"/>
      <c r="FP280" s="35"/>
      <c r="FQ280" s="35"/>
      <c r="FR280" s="35"/>
      <c r="FS280" s="35"/>
      <c r="FT280" s="35"/>
      <c r="FU280" s="35"/>
      <c r="FV280" s="35"/>
      <c r="FW280" s="35"/>
      <c r="FX280" s="35"/>
      <c r="FY280" s="35"/>
      <c r="FZ280" s="35"/>
      <c r="GA280" s="35"/>
      <c r="GB280" s="35"/>
      <c r="GC280" s="35"/>
      <c r="GD280" s="35"/>
      <c r="GE280" s="35"/>
      <c r="GF280" s="35"/>
      <c r="GG280" s="35"/>
      <c r="GH280" s="35"/>
      <c r="GI280" s="35"/>
      <c r="GJ280" s="35"/>
      <c r="GK280" s="35"/>
      <c r="GL280" s="35"/>
      <c r="GM280" s="35"/>
      <c r="GN280" s="35"/>
      <c r="GO280" s="35"/>
      <c r="GP280" s="35"/>
      <c r="GQ280" s="35"/>
      <c r="GR280" s="35"/>
      <c r="GS280" s="35"/>
      <c r="GT280" s="35"/>
      <c r="GU280" s="35"/>
      <c r="GV280" s="35"/>
      <c r="GW280" s="35"/>
      <c r="GX280" s="35"/>
      <c r="GY280" s="35"/>
      <c r="GZ280" s="35"/>
      <c r="HA280" s="35"/>
      <c r="HB280" s="35"/>
      <c r="HC280" s="35"/>
      <c r="HD280" s="35"/>
      <c r="HE280" s="35"/>
      <c r="HF280" s="35"/>
      <c r="HG280" s="35"/>
      <c r="HH280" s="35"/>
      <c r="HI280" s="35"/>
      <c r="HJ280" s="35"/>
      <c r="HK280" s="35"/>
      <c r="HL280" s="35"/>
      <c r="HM280" s="35"/>
      <c r="HN280" s="35"/>
      <c r="HO280" s="35"/>
      <c r="HP280" s="35"/>
      <c r="HQ280" s="35"/>
      <c r="HR280" s="35"/>
      <c r="HS280" s="35"/>
      <c r="HT280" s="35"/>
      <c r="HU280" s="35"/>
      <c r="HV280" s="35"/>
      <c r="HW280" s="35"/>
      <c r="HX280" s="35"/>
      <c r="HY280" s="35"/>
      <c r="HZ280" s="35"/>
      <c r="IA280" s="35"/>
      <c r="IB280" s="35"/>
      <c r="IC280" s="35"/>
      <c r="ID280" s="35"/>
      <c r="IE280" s="35"/>
      <c r="IF280" s="35"/>
      <c r="IG280" s="35"/>
      <c r="IH280" s="35"/>
      <c r="II280" s="35"/>
      <c r="IJ280" s="35"/>
      <c r="IK280" s="35"/>
      <c r="IL280" s="35"/>
      <c r="IM280" s="35"/>
      <c r="IN280" s="35"/>
      <c r="IO280" s="35"/>
      <c r="IP280" s="35"/>
      <c r="IQ280" s="35"/>
      <c r="IR280" s="35"/>
      <c r="IS280" s="35"/>
      <c r="IT280" s="35"/>
      <c r="IU280" s="35"/>
      <c r="IV280" s="35"/>
      <c r="IW280" s="35"/>
      <c r="IX280" s="35"/>
      <c r="IY280" s="35"/>
      <c r="IZ280" s="35"/>
      <c r="JA280" s="35"/>
      <c r="JB280" s="35"/>
      <c r="JC280" s="35"/>
      <c r="JD280" s="35"/>
      <c r="JE280" s="35"/>
      <c r="JF280" s="35"/>
      <c r="JG280" s="35"/>
      <c r="JH280" s="35"/>
      <c r="JI280" s="35"/>
      <c r="JJ280" s="35"/>
      <c r="JK280" s="35"/>
      <c r="JL280" s="35"/>
      <c r="JM280" s="35"/>
      <c r="JN280" s="35"/>
      <c r="JO280" s="35"/>
      <c r="JP280" s="35"/>
      <c r="JQ280" s="35"/>
      <c r="JR280" s="35"/>
      <c r="JS280" s="35"/>
      <c r="JT280" s="35"/>
      <c r="JU280" s="35"/>
      <c r="JV280" s="35"/>
      <c r="JW280" s="35"/>
      <c r="JX280" s="35"/>
      <c r="JY280" s="35"/>
      <c r="JZ280" s="35"/>
      <c r="KA280" s="35"/>
      <c r="KB280" s="35"/>
      <c r="KC280" s="35"/>
      <c r="KD280" s="35"/>
      <c r="KE280" s="35"/>
      <c r="KF280" s="35"/>
      <c r="KG280" s="35"/>
      <c r="KH280" s="35"/>
      <c r="KI280" s="35"/>
      <c r="KJ280" s="35"/>
      <c r="KK280" s="35"/>
      <c r="KL280" s="35"/>
      <c r="KM280" s="35"/>
      <c r="KN280" s="35"/>
      <c r="KO280" s="35"/>
      <c r="KP280" s="35"/>
      <c r="KQ280" s="35"/>
      <c r="KR280" s="35"/>
      <c r="KS280" s="35"/>
      <c r="KT280" s="35"/>
      <c r="KU280" s="35"/>
      <c r="KV280" s="35"/>
      <c r="KW280" s="35"/>
      <c r="KX280" s="35"/>
      <c r="KY280" s="35"/>
      <c r="KZ280" s="35"/>
      <c r="LA280" s="35"/>
      <c r="LB280" s="35"/>
      <c r="LC280" s="35"/>
      <c r="LD280" s="35"/>
      <c r="LE280" s="35"/>
      <c r="LF280" s="35"/>
      <c r="LG280" s="35"/>
      <c r="LH280" s="35"/>
      <c r="LI280" s="35"/>
      <c r="LJ280" s="35"/>
      <c r="LK280" s="35"/>
      <c r="LL280" s="35"/>
      <c r="LM280" s="35"/>
      <c r="LN280" s="35"/>
      <c r="LO280" s="35"/>
      <c r="LP280" s="35"/>
      <c r="LQ280" s="35"/>
      <c r="LR280" s="35"/>
      <c r="LS280" s="35"/>
      <c r="LT280" s="35"/>
      <c r="LU280" s="35"/>
      <c r="LV280" s="35"/>
      <c r="LW280" s="35"/>
      <c r="LX280" s="35"/>
      <c r="LY280" s="35"/>
      <c r="LZ280" s="35"/>
      <c r="MA280" s="35"/>
      <c r="MB280" s="35"/>
      <c r="MC280" s="35"/>
      <c r="MD280" s="35"/>
      <c r="ME280" s="35"/>
      <c r="MF280" s="35"/>
      <c r="MG280" s="35"/>
      <c r="MH280" s="35"/>
      <c r="MI280" s="35"/>
      <c r="MJ280" s="35"/>
      <c r="MK280" s="35"/>
      <c r="ML280" s="35"/>
      <c r="MM280" s="35"/>
      <c r="MN280" s="35"/>
      <c r="MO280" s="35"/>
      <c r="MP280" s="35"/>
      <c r="MQ280" s="35"/>
      <c r="MR280" s="35"/>
      <c r="MS280" s="35"/>
      <c r="MT280" s="35"/>
      <c r="MU280" s="35"/>
      <c r="MV280" s="35"/>
      <c r="MW280" s="35"/>
      <c r="MX280" s="35"/>
      <c r="MY280" s="35"/>
      <c r="MZ280" s="35"/>
      <c r="NA280" s="35"/>
      <c r="NB280" s="35"/>
      <c r="NC280" s="35"/>
      <c r="ND280" s="35"/>
      <c r="NE280" s="35"/>
      <c r="NF280" s="35"/>
      <c r="NG280" s="35"/>
      <c r="NH280" s="35"/>
      <c r="NI280" s="35"/>
      <c r="NJ280" s="35"/>
      <c r="NK280" s="35"/>
      <c r="NL280" s="35"/>
      <c r="NM280" s="35"/>
      <c r="NN280" s="35"/>
      <c r="NO280" s="35"/>
      <c r="NP280" s="35"/>
      <c r="NQ280" s="35"/>
      <c r="NR280" s="35"/>
      <c r="NS280" s="35"/>
      <c r="NT280" s="35"/>
      <c r="NU280" s="35"/>
      <c r="NV280" s="35"/>
      <c r="NW280" s="35"/>
      <c r="NX280" s="35"/>
      <c r="NY280" s="35"/>
      <c r="NZ280" s="35"/>
      <c r="OA280" s="35"/>
      <c r="OB280" s="35"/>
      <c r="OC280" s="35"/>
      <c r="OD280" s="35"/>
      <c r="OE280" s="35"/>
      <c r="OF280" s="35"/>
      <c r="OG280" s="35"/>
      <c r="OH280" s="35"/>
      <c r="OI280" s="35"/>
      <c r="OJ280" s="35"/>
      <c r="OK280" s="35"/>
      <c r="OL280" s="35"/>
      <c r="OM280" s="35"/>
      <c r="ON280" s="35"/>
      <c r="OO280" s="35"/>
      <c r="OP280" s="35"/>
      <c r="OQ280" s="35"/>
      <c r="OR280" s="35"/>
      <c r="OS280" s="35"/>
      <c r="OT280" s="35"/>
      <c r="OU280" s="35"/>
      <c r="OV280" s="35"/>
      <c r="OW280" s="35"/>
      <c r="OX280" s="35"/>
      <c r="OY280" s="35"/>
      <c r="OZ280" s="35"/>
      <c r="PA280" s="35"/>
      <c r="PB280" s="35"/>
      <c r="PC280" s="35"/>
      <c r="PD280" s="35"/>
      <c r="PE280" s="35"/>
      <c r="PF280" s="35"/>
      <c r="PG280" s="35"/>
      <c r="PH280" s="35"/>
      <c r="PI280" s="35"/>
      <c r="PJ280" s="35"/>
      <c r="PK280" s="35"/>
      <c r="PL280" s="35"/>
      <c r="PM280" s="35"/>
      <c r="PN280" s="35"/>
      <c r="PO280" s="35"/>
      <c r="PP280" s="35"/>
      <c r="PQ280" s="35"/>
      <c r="PR280" s="35"/>
      <c r="PS280" s="35"/>
      <c r="PT280" s="35"/>
      <c r="PU280" s="35"/>
      <c r="PV280" s="35"/>
      <c r="PW280" s="35"/>
      <c r="PX280" s="35"/>
      <c r="PY280" s="35"/>
      <c r="PZ280" s="35"/>
      <c r="QA280" s="35"/>
      <c r="QB280" s="35"/>
      <c r="QC280" s="35"/>
      <c r="QD280" s="35"/>
      <c r="QE280" s="35"/>
      <c r="QF280" s="35"/>
      <c r="QG280" s="35"/>
      <c r="QH280" s="35"/>
      <c r="QI280" s="35"/>
      <c r="QJ280" s="35"/>
      <c r="QK280" s="35"/>
      <c r="QL280" s="35"/>
      <c r="QM280" s="35"/>
      <c r="QN280" s="35"/>
      <c r="QO280" s="35"/>
      <c r="QP280" s="35"/>
      <c r="QQ280" s="35"/>
      <c r="QR280" s="35"/>
      <c r="QS280" s="35"/>
      <c r="QT280" s="35"/>
      <c r="QU280" s="35"/>
      <c r="QV280" s="35"/>
      <c r="QW280" s="35"/>
      <c r="QX280" s="35"/>
      <c r="QY280" s="35"/>
      <c r="QZ280" s="35"/>
      <c r="RA280" s="35"/>
      <c r="RB280" s="35"/>
      <c r="RC280" s="35"/>
      <c r="RD280" s="35"/>
      <c r="RE280" s="35"/>
      <c r="RF280" s="35"/>
      <c r="RG280" s="35"/>
      <c r="RH280" s="35"/>
      <c r="RI280" s="35"/>
      <c r="RJ280" s="35"/>
      <c r="RK280" s="35"/>
      <c r="RL280" s="35"/>
      <c r="RM280" s="35"/>
      <c r="RN280" s="35"/>
      <c r="RO280" s="35"/>
      <c r="RP280" s="35"/>
      <c r="RQ280" s="35"/>
      <c r="RR280" s="35"/>
      <c r="RS280" s="35"/>
      <c r="RT280" s="35"/>
      <c r="RU280" s="35"/>
      <c r="RV280" s="35"/>
      <c r="RW280" s="35"/>
      <c r="RX280" s="35"/>
      <c r="RY280" s="35"/>
      <c r="RZ280" s="35"/>
      <c r="SA280" s="35"/>
      <c r="SB280" s="35"/>
      <c r="SC280" s="35"/>
      <c r="SD280" s="35"/>
      <c r="SE280" s="35"/>
      <c r="SF280" s="35"/>
      <c r="SG280" s="35"/>
      <c r="SH280" s="35"/>
      <c r="SI280" s="35"/>
      <c r="SJ280" s="35"/>
      <c r="SK280" s="35"/>
      <c r="SL280" s="35"/>
      <c r="SM280" s="35"/>
      <c r="SN280" s="35"/>
      <c r="SO280" s="35"/>
      <c r="SP280" s="35"/>
      <c r="SQ280" s="35"/>
      <c r="SR280" s="35"/>
      <c r="SS280" s="35"/>
      <c r="ST280" s="35"/>
      <c r="SU280" s="35"/>
      <c r="SV280" s="35"/>
      <c r="SW280" s="35"/>
      <c r="SX280" s="35"/>
      <c r="SY280" s="35"/>
      <c r="SZ280" s="35"/>
      <c r="TA280" s="35"/>
      <c r="TB280" s="35"/>
      <c r="TC280" s="35"/>
      <c r="TD280" s="35"/>
      <c r="TE280" s="35"/>
      <c r="TF280" s="35"/>
      <c r="TG280" s="35"/>
      <c r="TH280" s="35"/>
      <c r="TI280" s="35"/>
      <c r="TJ280" s="35"/>
      <c r="TK280" s="35"/>
      <c r="TL280" s="35"/>
      <c r="TM280" s="35"/>
      <c r="TN280" s="35"/>
      <c r="TO280" s="35"/>
      <c r="TP280" s="35"/>
      <c r="TQ280" s="35"/>
      <c r="TR280" s="35"/>
    </row>
    <row r="281" spans="1:538" s="28" customFormat="1" ht="17.25" customHeight="1" x14ac:dyDescent="0.2">
      <c r="A281" s="165"/>
      <c r="B281" s="110"/>
      <c r="C281" s="111"/>
      <c r="D281" s="112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212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  <c r="DA281" s="35"/>
      <c r="DB281" s="35"/>
      <c r="DC281" s="35"/>
      <c r="DD281" s="35"/>
      <c r="DE281" s="35"/>
      <c r="DF281" s="35"/>
      <c r="DG281" s="35"/>
      <c r="DH281" s="35"/>
      <c r="DI281" s="35"/>
      <c r="DJ281" s="35"/>
      <c r="DK281" s="35"/>
      <c r="DL281" s="35"/>
      <c r="DM281" s="35"/>
      <c r="DN281" s="35"/>
      <c r="DO281" s="35"/>
      <c r="DP281" s="35"/>
      <c r="DQ281" s="35"/>
      <c r="DR281" s="35"/>
      <c r="DS281" s="35"/>
      <c r="DT281" s="35"/>
      <c r="DU281" s="35"/>
      <c r="DV281" s="35"/>
      <c r="DW281" s="35"/>
      <c r="DX281" s="35"/>
      <c r="DY281" s="35"/>
      <c r="DZ281" s="35"/>
      <c r="EA281" s="35"/>
      <c r="EB281" s="35"/>
      <c r="EC281" s="35"/>
      <c r="ED281" s="35"/>
      <c r="EE281" s="35"/>
      <c r="EF281" s="35"/>
      <c r="EG281" s="35"/>
      <c r="EH281" s="35"/>
      <c r="EI281" s="35"/>
      <c r="EJ281" s="35"/>
      <c r="EK281" s="35"/>
      <c r="EL281" s="35"/>
      <c r="EM281" s="35"/>
      <c r="EN281" s="35"/>
      <c r="EO281" s="35"/>
      <c r="EP281" s="35"/>
      <c r="EQ281" s="35"/>
      <c r="ER281" s="35"/>
      <c r="ES281" s="35"/>
      <c r="ET281" s="35"/>
      <c r="EU281" s="35"/>
      <c r="EV281" s="35"/>
      <c r="EW281" s="35"/>
      <c r="EX281" s="35"/>
      <c r="EY281" s="35"/>
      <c r="EZ281" s="35"/>
      <c r="FA281" s="35"/>
      <c r="FB281" s="35"/>
      <c r="FC281" s="35"/>
      <c r="FD281" s="35"/>
      <c r="FE281" s="35"/>
      <c r="FF281" s="35"/>
      <c r="FG281" s="35"/>
      <c r="FH281" s="35"/>
      <c r="FI281" s="35"/>
      <c r="FJ281" s="35"/>
      <c r="FK281" s="35"/>
      <c r="FL281" s="35"/>
      <c r="FM281" s="35"/>
      <c r="FN281" s="35"/>
      <c r="FO281" s="35"/>
      <c r="FP281" s="35"/>
      <c r="FQ281" s="35"/>
      <c r="FR281" s="35"/>
      <c r="FS281" s="35"/>
      <c r="FT281" s="35"/>
      <c r="FU281" s="35"/>
      <c r="FV281" s="35"/>
      <c r="FW281" s="35"/>
      <c r="FX281" s="35"/>
      <c r="FY281" s="35"/>
      <c r="FZ281" s="35"/>
      <c r="GA281" s="35"/>
      <c r="GB281" s="35"/>
      <c r="GC281" s="35"/>
      <c r="GD281" s="35"/>
      <c r="GE281" s="35"/>
      <c r="GF281" s="35"/>
      <c r="GG281" s="35"/>
      <c r="GH281" s="35"/>
      <c r="GI281" s="35"/>
      <c r="GJ281" s="35"/>
      <c r="GK281" s="35"/>
      <c r="GL281" s="35"/>
      <c r="GM281" s="35"/>
      <c r="GN281" s="35"/>
      <c r="GO281" s="35"/>
      <c r="GP281" s="35"/>
      <c r="GQ281" s="35"/>
      <c r="GR281" s="35"/>
      <c r="GS281" s="35"/>
      <c r="GT281" s="35"/>
      <c r="GU281" s="35"/>
      <c r="GV281" s="35"/>
      <c r="GW281" s="35"/>
      <c r="GX281" s="35"/>
      <c r="GY281" s="35"/>
      <c r="GZ281" s="35"/>
      <c r="HA281" s="35"/>
      <c r="HB281" s="35"/>
      <c r="HC281" s="35"/>
      <c r="HD281" s="35"/>
      <c r="HE281" s="35"/>
      <c r="HF281" s="35"/>
      <c r="HG281" s="35"/>
      <c r="HH281" s="35"/>
      <c r="HI281" s="35"/>
      <c r="HJ281" s="35"/>
      <c r="HK281" s="35"/>
      <c r="HL281" s="35"/>
      <c r="HM281" s="35"/>
      <c r="HN281" s="35"/>
      <c r="HO281" s="35"/>
      <c r="HP281" s="35"/>
      <c r="HQ281" s="35"/>
      <c r="HR281" s="35"/>
      <c r="HS281" s="35"/>
      <c r="HT281" s="35"/>
      <c r="HU281" s="35"/>
      <c r="HV281" s="35"/>
      <c r="HW281" s="35"/>
      <c r="HX281" s="35"/>
      <c r="HY281" s="35"/>
      <c r="HZ281" s="35"/>
      <c r="IA281" s="35"/>
      <c r="IB281" s="35"/>
      <c r="IC281" s="35"/>
      <c r="ID281" s="35"/>
      <c r="IE281" s="35"/>
      <c r="IF281" s="35"/>
      <c r="IG281" s="35"/>
      <c r="IH281" s="35"/>
      <c r="II281" s="35"/>
      <c r="IJ281" s="35"/>
      <c r="IK281" s="35"/>
      <c r="IL281" s="35"/>
      <c r="IM281" s="35"/>
      <c r="IN281" s="35"/>
      <c r="IO281" s="35"/>
      <c r="IP281" s="35"/>
      <c r="IQ281" s="35"/>
      <c r="IR281" s="35"/>
      <c r="IS281" s="35"/>
      <c r="IT281" s="35"/>
      <c r="IU281" s="35"/>
      <c r="IV281" s="35"/>
      <c r="IW281" s="35"/>
      <c r="IX281" s="35"/>
      <c r="IY281" s="35"/>
      <c r="IZ281" s="35"/>
      <c r="JA281" s="35"/>
      <c r="JB281" s="35"/>
      <c r="JC281" s="35"/>
      <c r="JD281" s="35"/>
      <c r="JE281" s="35"/>
      <c r="JF281" s="35"/>
      <c r="JG281" s="35"/>
      <c r="JH281" s="35"/>
      <c r="JI281" s="35"/>
      <c r="JJ281" s="35"/>
      <c r="JK281" s="35"/>
      <c r="JL281" s="35"/>
      <c r="JM281" s="35"/>
      <c r="JN281" s="35"/>
      <c r="JO281" s="35"/>
      <c r="JP281" s="35"/>
      <c r="JQ281" s="35"/>
      <c r="JR281" s="35"/>
      <c r="JS281" s="35"/>
      <c r="JT281" s="35"/>
      <c r="JU281" s="35"/>
      <c r="JV281" s="35"/>
      <c r="JW281" s="35"/>
      <c r="JX281" s="35"/>
      <c r="JY281" s="35"/>
      <c r="JZ281" s="35"/>
      <c r="KA281" s="35"/>
      <c r="KB281" s="35"/>
      <c r="KC281" s="35"/>
      <c r="KD281" s="35"/>
      <c r="KE281" s="35"/>
      <c r="KF281" s="35"/>
      <c r="KG281" s="35"/>
      <c r="KH281" s="35"/>
      <c r="KI281" s="35"/>
      <c r="KJ281" s="35"/>
      <c r="KK281" s="35"/>
      <c r="KL281" s="35"/>
      <c r="KM281" s="35"/>
      <c r="KN281" s="35"/>
      <c r="KO281" s="35"/>
      <c r="KP281" s="35"/>
      <c r="KQ281" s="35"/>
      <c r="KR281" s="35"/>
      <c r="KS281" s="35"/>
      <c r="KT281" s="35"/>
      <c r="KU281" s="35"/>
      <c r="KV281" s="35"/>
      <c r="KW281" s="35"/>
      <c r="KX281" s="35"/>
      <c r="KY281" s="35"/>
      <c r="KZ281" s="35"/>
      <c r="LA281" s="35"/>
      <c r="LB281" s="35"/>
      <c r="LC281" s="35"/>
      <c r="LD281" s="35"/>
      <c r="LE281" s="35"/>
      <c r="LF281" s="35"/>
      <c r="LG281" s="35"/>
      <c r="LH281" s="35"/>
      <c r="LI281" s="35"/>
      <c r="LJ281" s="35"/>
      <c r="LK281" s="35"/>
      <c r="LL281" s="35"/>
      <c r="LM281" s="35"/>
      <c r="LN281" s="35"/>
      <c r="LO281" s="35"/>
      <c r="LP281" s="35"/>
      <c r="LQ281" s="35"/>
      <c r="LR281" s="35"/>
      <c r="LS281" s="35"/>
      <c r="LT281" s="35"/>
      <c r="LU281" s="35"/>
      <c r="LV281" s="35"/>
      <c r="LW281" s="35"/>
      <c r="LX281" s="35"/>
      <c r="LY281" s="35"/>
      <c r="LZ281" s="35"/>
      <c r="MA281" s="35"/>
      <c r="MB281" s="35"/>
      <c r="MC281" s="35"/>
      <c r="MD281" s="35"/>
      <c r="ME281" s="35"/>
      <c r="MF281" s="35"/>
      <c r="MG281" s="35"/>
      <c r="MH281" s="35"/>
      <c r="MI281" s="35"/>
      <c r="MJ281" s="35"/>
      <c r="MK281" s="35"/>
      <c r="ML281" s="35"/>
      <c r="MM281" s="35"/>
      <c r="MN281" s="35"/>
      <c r="MO281" s="35"/>
      <c r="MP281" s="35"/>
      <c r="MQ281" s="35"/>
      <c r="MR281" s="35"/>
      <c r="MS281" s="35"/>
      <c r="MT281" s="35"/>
      <c r="MU281" s="35"/>
      <c r="MV281" s="35"/>
      <c r="MW281" s="35"/>
      <c r="MX281" s="35"/>
      <c r="MY281" s="35"/>
      <c r="MZ281" s="35"/>
      <c r="NA281" s="35"/>
      <c r="NB281" s="35"/>
      <c r="NC281" s="35"/>
      <c r="ND281" s="35"/>
      <c r="NE281" s="35"/>
      <c r="NF281" s="35"/>
      <c r="NG281" s="35"/>
      <c r="NH281" s="35"/>
      <c r="NI281" s="35"/>
      <c r="NJ281" s="35"/>
      <c r="NK281" s="35"/>
      <c r="NL281" s="35"/>
      <c r="NM281" s="35"/>
      <c r="NN281" s="35"/>
      <c r="NO281" s="35"/>
      <c r="NP281" s="35"/>
      <c r="NQ281" s="35"/>
      <c r="NR281" s="35"/>
      <c r="NS281" s="35"/>
      <c r="NT281" s="35"/>
      <c r="NU281" s="35"/>
      <c r="NV281" s="35"/>
      <c r="NW281" s="35"/>
      <c r="NX281" s="35"/>
      <c r="NY281" s="35"/>
      <c r="NZ281" s="35"/>
      <c r="OA281" s="35"/>
      <c r="OB281" s="35"/>
      <c r="OC281" s="35"/>
      <c r="OD281" s="35"/>
      <c r="OE281" s="35"/>
      <c r="OF281" s="35"/>
      <c r="OG281" s="35"/>
      <c r="OH281" s="35"/>
      <c r="OI281" s="35"/>
      <c r="OJ281" s="35"/>
      <c r="OK281" s="35"/>
      <c r="OL281" s="35"/>
      <c r="OM281" s="35"/>
      <c r="ON281" s="35"/>
      <c r="OO281" s="35"/>
      <c r="OP281" s="35"/>
      <c r="OQ281" s="35"/>
      <c r="OR281" s="35"/>
      <c r="OS281" s="35"/>
      <c r="OT281" s="35"/>
      <c r="OU281" s="35"/>
      <c r="OV281" s="35"/>
      <c r="OW281" s="35"/>
      <c r="OX281" s="35"/>
      <c r="OY281" s="35"/>
      <c r="OZ281" s="35"/>
      <c r="PA281" s="35"/>
      <c r="PB281" s="35"/>
      <c r="PC281" s="35"/>
      <c r="PD281" s="35"/>
      <c r="PE281" s="35"/>
      <c r="PF281" s="35"/>
      <c r="PG281" s="35"/>
      <c r="PH281" s="35"/>
      <c r="PI281" s="35"/>
      <c r="PJ281" s="35"/>
      <c r="PK281" s="35"/>
      <c r="PL281" s="35"/>
      <c r="PM281" s="35"/>
      <c r="PN281" s="35"/>
      <c r="PO281" s="35"/>
      <c r="PP281" s="35"/>
      <c r="PQ281" s="35"/>
      <c r="PR281" s="35"/>
      <c r="PS281" s="35"/>
      <c r="PT281" s="35"/>
      <c r="PU281" s="35"/>
      <c r="PV281" s="35"/>
      <c r="PW281" s="35"/>
      <c r="PX281" s="35"/>
      <c r="PY281" s="35"/>
      <c r="PZ281" s="35"/>
      <c r="QA281" s="35"/>
      <c r="QB281" s="35"/>
      <c r="QC281" s="35"/>
      <c r="QD281" s="35"/>
      <c r="QE281" s="35"/>
      <c r="QF281" s="35"/>
      <c r="QG281" s="35"/>
      <c r="QH281" s="35"/>
      <c r="QI281" s="35"/>
      <c r="QJ281" s="35"/>
      <c r="QK281" s="35"/>
      <c r="QL281" s="35"/>
      <c r="QM281" s="35"/>
      <c r="QN281" s="35"/>
      <c r="QO281" s="35"/>
      <c r="QP281" s="35"/>
      <c r="QQ281" s="35"/>
      <c r="QR281" s="35"/>
      <c r="QS281" s="35"/>
      <c r="QT281" s="35"/>
      <c r="QU281" s="35"/>
      <c r="QV281" s="35"/>
      <c r="QW281" s="35"/>
      <c r="QX281" s="35"/>
      <c r="QY281" s="35"/>
      <c r="QZ281" s="35"/>
      <c r="RA281" s="35"/>
      <c r="RB281" s="35"/>
      <c r="RC281" s="35"/>
      <c r="RD281" s="35"/>
      <c r="RE281" s="35"/>
      <c r="RF281" s="35"/>
      <c r="RG281" s="35"/>
      <c r="RH281" s="35"/>
      <c r="RI281" s="35"/>
      <c r="RJ281" s="35"/>
      <c r="RK281" s="35"/>
      <c r="RL281" s="35"/>
      <c r="RM281" s="35"/>
      <c r="RN281" s="35"/>
      <c r="RO281" s="35"/>
      <c r="RP281" s="35"/>
      <c r="RQ281" s="35"/>
      <c r="RR281" s="35"/>
      <c r="RS281" s="35"/>
      <c r="RT281" s="35"/>
      <c r="RU281" s="35"/>
      <c r="RV281" s="35"/>
      <c r="RW281" s="35"/>
      <c r="RX281" s="35"/>
      <c r="RY281" s="35"/>
      <c r="RZ281" s="35"/>
      <c r="SA281" s="35"/>
      <c r="SB281" s="35"/>
      <c r="SC281" s="35"/>
      <c r="SD281" s="35"/>
      <c r="SE281" s="35"/>
      <c r="SF281" s="35"/>
      <c r="SG281" s="35"/>
      <c r="SH281" s="35"/>
      <c r="SI281" s="35"/>
      <c r="SJ281" s="35"/>
      <c r="SK281" s="35"/>
      <c r="SL281" s="35"/>
      <c r="SM281" s="35"/>
      <c r="SN281" s="35"/>
      <c r="SO281" s="35"/>
      <c r="SP281" s="35"/>
      <c r="SQ281" s="35"/>
      <c r="SR281" s="35"/>
      <c r="SS281" s="35"/>
      <c r="ST281" s="35"/>
      <c r="SU281" s="35"/>
      <c r="SV281" s="35"/>
      <c r="SW281" s="35"/>
      <c r="SX281" s="35"/>
      <c r="SY281" s="35"/>
      <c r="SZ281" s="35"/>
      <c r="TA281" s="35"/>
      <c r="TB281" s="35"/>
      <c r="TC281" s="35"/>
      <c r="TD281" s="35"/>
      <c r="TE281" s="35"/>
      <c r="TF281" s="35"/>
      <c r="TG281" s="35"/>
      <c r="TH281" s="35"/>
      <c r="TI281" s="35"/>
      <c r="TJ281" s="35"/>
      <c r="TK281" s="35"/>
      <c r="TL281" s="35"/>
      <c r="TM281" s="35"/>
      <c r="TN281" s="35"/>
      <c r="TO281" s="35"/>
      <c r="TP281" s="35"/>
      <c r="TQ281" s="35"/>
      <c r="TR281" s="35"/>
    </row>
    <row r="282" spans="1:538" s="28" customFormat="1" ht="22.5" customHeight="1" x14ac:dyDescent="0.2">
      <c r="A282" s="165"/>
      <c r="B282" s="110"/>
      <c r="C282" s="111"/>
      <c r="D282" s="112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212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  <c r="CL282" s="35"/>
      <c r="CM282" s="35"/>
      <c r="CN282" s="35"/>
      <c r="CO282" s="35"/>
      <c r="CP282" s="35"/>
      <c r="CQ282" s="35"/>
      <c r="CR282" s="35"/>
      <c r="CS282" s="35"/>
      <c r="CT282" s="35"/>
      <c r="CU282" s="35"/>
      <c r="CV282" s="35"/>
      <c r="CW282" s="35"/>
      <c r="CX282" s="35"/>
      <c r="CY282" s="35"/>
      <c r="CZ282" s="35"/>
      <c r="DA282" s="35"/>
      <c r="DB282" s="35"/>
      <c r="DC282" s="35"/>
      <c r="DD282" s="35"/>
      <c r="DE282" s="35"/>
      <c r="DF282" s="35"/>
      <c r="DG282" s="35"/>
      <c r="DH282" s="35"/>
      <c r="DI282" s="35"/>
      <c r="DJ282" s="35"/>
      <c r="DK282" s="35"/>
      <c r="DL282" s="35"/>
      <c r="DM282" s="35"/>
      <c r="DN282" s="35"/>
      <c r="DO282" s="35"/>
      <c r="DP282" s="35"/>
      <c r="DQ282" s="35"/>
      <c r="DR282" s="35"/>
      <c r="DS282" s="35"/>
      <c r="DT282" s="35"/>
      <c r="DU282" s="35"/>
      <c r="DV282" s="35"/>
      <c r="DW282" s="35"/>
      <c r="DX282" s="35"/>
      <c r="DY282" s="35"/>
      <c r="DZ282" s="35"/>
      <c r="EA282" s="35"/>
      <c r="EB282" s="35"/>
      <c r="EC282" s="35"/>
      <c r="ED282" s="35"/>
      <c r="EE282" s="35"/>
      <c r="EF282" s="35"/>
      <c r="EG282" s="35"/>
      <c r="EH282" s="35"/>
      <c r="EI282" s="35"/>
      <c r="EJ282" s="35"/>
      <c r="EK282" s="35"/>
      <c r="EL282" s="35"/>
      <c r="EM282" s="35"/>
      <c r="EN282" s="35"/>
      <c r="EO282" s="35"/>
      <c r="EP282" s="35"/>
      <c r="EQ282" s="35"/>
      <c r="ER282" s="35"/>
      <c r="ES282" s="35"/>
      <c r="ET282" s="35"/>
      <c r="EU282" s="35"/>
      <c r="EV282" s="35"/>
      <c r="EW282" s="35"/>
      <c r="EX282" s="35"/>
      <c r="EY282" s="35"/>
      <c r="EZ282" s="35"/>
      <c r="FA282" s="35"/>
      <c r="FB282" s="35"/>
      <c r="FC282" s="35"/>
      <c r="FD282" s="35"/>
      <c r="FE282" s="35"/>
      <c r="FF282" s="35"/>
      <c r="FG282" s="35"/>
      <c r="FH282" s="35"/>
      <c r="FI282" s="35"/>
      <c r="FJ282" s="35"/>
      <c r="FK282" s="35"/>
      <c r="FL282" s="35"/>
      <c r="FM282" s="35"/>
      <c r="FN282" s="35"/>
      <c r="FO282" s="35"/>
      <c r="FP282" s="35"/>
      <c r="FQ282" s="35"/>
      <c r="FR282" s="35"/>
      <c r="FS282" s="35"/>
      <c r="FT282" s="35"/>
      <c r="FU282" s="35"/>
      <c r="FV282" s="35"/>
      <c r="FW282" s="35"/>
      <c r="FX282" s="35"/>
      <c r="FY282" s="35"/>
      <c r="FZ282" s="35"/>
      <c r="GA282" s="35"/>
      <c r="GB282" s="35"/>
      <c r="GC282" s="35"/>
      <c r="GD282" s="35"/>
      <c r="GE282" s="35"/>
      <c r="GF282" s="35"/>
      <c r="GG282" s="35"/>
      <c r="GH282" s="35"/>
      <c r="GI282" s="35"/>
      <c r="GJ282" s="35"/>
      <c r="GK282" s="35"/>
      <c r="GL282" s="35"/>
      <c r="GM282" s="35"/>
      <c r="GN282" s="35"/>
      <c r="GO282" s="35"/>
      <c r="GP282" s="35"/>
      <c r="GQ282" s="35"/>
      <c r="GR282" s="35"/>
      <c r="GS282" s="35"/>
      <c r="GT282" s="35"/>
      <c r="GU282" s="35"/>
      <c r="GV282" s="35"/>
      <c r="GW282" s="35"/>
      <c r="GX282" s="35"/>
      <c r="GY282" s="35"/>
      <c r="GZ282" s="35"/>
      <c r="HA282" s="35"/>
      <c r="HB282" s="35"/>
      <c r="HC282" s="35"/>
      <c r="HD282" s="35"/>
      <c r="HE282" s="35"/>
      <c r="HF282" s="35"/>
      <c r="HG282" s="35"/>
      <c r="HH282" s="35"/>
      <c r="HI282" s="35"/>
      <c r="HJ282" s="35"/>
      <c r="HK282" s="35"/>
      <c r="HL282" s="35"/>
      <c r="HM282" s="35"/>
      <c r="HN282" s="35"/>
      <c r="HO282" s="35"/>
      <c r="HP282" s="35"/>
      <c r="HQ282" s="35"/>
      <c r="HR282" s="35"/>
      <c r="HS282" s="35"/>
      <c r="HT282" s="35"/>
      <c r="HU282" s="35"/>
      <c r="HV282" s="35"/>
      <c r="HW282" s="35"/>
      <c r="HX282" s="35"/>
      <c r="HY282" s="35"/>
      <c r="HZ282" s="35"/>
      <c r="IA282" s="35"/>
      <c r="IB282" s="35"/>
      <c r="IC282" s="35"/>
      <c r="ID282" s="35"/>
      <c r="IE282" s="35"/>
      <c r="IF282" s="35"/>
      <c r="IG282" s="35"/>
      <c r="IH282" s="35"/>
      <c r="II282" s="35"/>
      <c r="IJ282" s="35"/>
      <c r="IK282" s="35"/>
      <c r="IL282" s="35"/>
      <c r="IM282" s="35"/>
      <c r="IN282" s="35"/>
      <c r="IO282" s="35"/>
      <c r="IP282" s="35"/>
      <c r="IQ282" s="35"/>
      <c r="IR282" s="35"/>
      <c r="IS282" s="35"/>
      <c r="IT282" s="35"/>
      <c r="IU282" s="35"/>
      <c r="IV282" s="35"/>
      <c r="IW282" s="35"/>
      <c r="IX282" s="35"/>
      <c r="IY282" s="35"/>
      <c r="IZ282" s="35"/>
      <c r="JA282" s="35"/>
      <c r="JB282" s="35"/>
      <c r="JC282" s="35"/>
      <c r="JD282" s="35"/>
      <c r="JE282" s="35"/>
      <c r="JF282" s="35"/>
      <c r="JG282" s="35"/>
      <c r="JH282" s="35"/>
      <c r="JI282" s="35"/>
      <c r="JJ282" s="35"/>
      <c r="JK282" s="35"/>
      <c r="JL282" s="35"/>
      <c r="JM282" s="35"/>
      <c r="JN282" s="35"/>
      <c r="JO282" s="35"/>
      <c r="JP282" s="35"/>
      <c r="JQ282" s="35"/>
      <c r="JR282" s="35"/>
      <c r="JS282" s="35"/>
      <c r="JT282" s="35"/>
      <c r="JU282" s="35"/>
      <c r="JV282" s="35"/>
      <c r="JW282" s="35"/>
      <c r="JX282" s="35"/>
      <c r="JY282" s="35"/>
      <c r="JZ282" s="35"/>
      <c r="KA282" s="35"/>
      <c r="KB282" s="35"/>
      <c r="KC282" s="35"/>
      <c r="KD282" s="35"/>
      <c r="KE282" s="35"/>
      <c r="KF282" s="35"/>
      <c r="KG282" s="35"/>
      <c r="KH282" s="35"/>
      <c r="KI282" s="35"/>
      <c r="KJ282" s="35"/>
      <c r="KK282" s="35"/>
      <c r="KL282" s="35"/>
      <c r="KM282" s="35"/>
      <c r="KN282" s="35"/>
      <c r="KO282" s="35"/>
      <c r="KP282" s="35"/>
      <c r="KQ282" s="35"/>
      <c r="KR282" s="35"/>
      <c r="KS282" s="35"/>
      <c r="KT282" s="35"/>
      <c r="KU282" s="35"/>
      <c r="KV282" s="35"/>
      <c r="KW282" s="35"/>
      <c r="KX282" s="35"/>
      <c r="KY282" s="35"/>
      <c r="KZ282" s="35"/>
      <c r="LA282" s="35"/>
      <c r="LB282" s="35"/>
      <c r="LC282" s="35"/>
      <c r="LD282" s="35"/>
      <c r="LE282" s="35"/>
      <c r="LF282" s="35"/>
      <c r="LG282" s="35"/>
      <c r="LH282" s="35"/>
      <c r="LI282" s="35"/>
      <c r="LJ282" s="35"/>
      <c r="LK282" s="35"/>
      <c r="LL282" s="35"/>
      <c r="LM282" s="35"/>
      <c r="LN282" s="35"/>
      <c r="LO282" s="35"/>
      <c r="LP282" s="35"/>
      <c r="LQ282" s="35"/>
      <c r="LR282" s="35"/>
      <c r="LS282" s="35"/>
      <c r="LT282" s="35"/>
      <c r="LU282" s="35"/>
      <c r="LV282" s="35"/>
      <c r="LW282" s="35"/>
      <c r="LX282" s="35"/>
      <c r="LY282" s="35"/>
      <c r="LZ282" s="35"/>
      <c r="MA282" s="35"/>
      <c r="MB282" s="35"/>
      <c r="MC282" s="35"/>
      <c r="MD282" s="35"/>
      <c r="ME282" s="35"/>
      <c r="MF282" s="35"/>
      <c r="MG282" s="35"/>
      <c r="MH282" s="35"/>
      <c r="MI282" s="35"/>
      <c r="MJ282" s="35"/>
      <c r="MK282" s="35"/>
      <c r="ML282" s="35"/>
      <c r="MM282" s="35"/>
      <c r="MN282" s="35"/>
      <c r="MO282" s="35"/>
      <c r="MP282" s="35"/>
      <c r="MQ282" s="35"/>
      <c r="MR282" s="35"/>
      <c r="MS282" s="35"/>
      <c r="MT282" s="35"/>
      <c r="MU282" s="35"/>
      <c r="MV282" s="35"/>
      <c r="MW282" s="35"/>
      <c r="MX282" s="35"/>
      <c r="MY282" s="35"/>
      <c r="MZ282" s="35"/>
      <c r="NA282" s="35"/>
      <c r="NB282" s="35"/>
      <c r="NC282" s="35"/>
      <c r="ND282" s="35"/>
      <c r="NE282" s="35"/>
      <c r="NF282" s="35"/>
      <c r="NG282" s="35"/>
      <c r="NH282" s="35"/>
      <c r="NI282" s="35"/>
      <c r="NJ282" s="35"/>
      <c r="NK282" s="35"/>
      <c r="NL282" s="35"/>
      <c r="NM282" s="35"/>
      <c r="NN282" s="35"/>
      <c r="NO282" s="35"/>
      <c r="NP282" s="35"/>
      <c r="NQ282" s="35"/>
      <c r="NR282" s="35"/>
      <c r="NS282" s="35"/>
      <c r="NT282" s="35"/>
      <c r="NU282" s="35"/>
      <c r="NV282" s="35"/>
      <c r="NW282" s="35"/>
      <c r="NX282" s="35"/>
      <c r="NY282" s="35"/>
      <c r="NZ282" s="35"/>
      <c r="OA282" s="35"/>
      <c r="OB282" s="35"/>
      <c r="OC282" s="35"/>
      <c r="OD282" s="35"/>
      <c r="OE282" s="35"/>
      <c r="OF282" s="35"/>
      <c r="OG282" s="35"/>
      <c r="OH282" s="35"/>
      <c r="OI282" s="35"/>
      <c r="OJ282" s="35"/>
      <c r="OK282" s="35"/>
      <c r="OL282" s="35"/>
      <c r="OM282" s="35"/>
      <c r="ON282" s="35"/>
      <c r="OO282" s="35"/>
      <c r="OP282" s="35"/>
      <c r="OQ282" s="35"/>
      <c r="OR282" s="35"/>
      <c r="OS282" s="35"/>
      <c r="OT282" s="35"/>
      <c r="OU282" s="35"/>
      <c r="OV282" s="35"/>
      <c r="OW282" s="35"/>
      <c r="OX282" s="35"/>
      <c r="OY282" s="35"/>
      <c r="OZ282" s="35"/>
      <c r="PA282" s="35"/>
      <c r="PB282" s="35"/>
      <c r="PC282" s="35"/>
      <c r="PD282" s="35"/>
      <c r="PE282" s="35"/>
      <c r="PF282" s="35"/>
      <c r="PG282" s="35"/>
      <c r="PH282" s="35"/>
      <c r="PI282" s="35"/>
      <c r="PJ282" s="35"/>
      <c r="PK282" s="35"/>
      <c r="PL282" s="35"/>
      <c r="PM282" s="35"/>
      <c r="PN282" s="35"/>
      <c r="PO282" s="35"/>
      <c r="PP282" s="35"/>
      <c r="PQ282" s="35"/>
      <c r="PR282" s="35"/>
      <c r="PS282" s="35"/>
      <c r="PT282" s="35"/>
      <c r="PU282" s="35"/>
      <c r="PV282" s="35"/>
      <c r="PW282" s="35"/>
      <c r="PX282" s="35"/>
      <c r="PY282" s="35"/>
      <c r="PZ282" s="35"/>
      <c r="QA282" s="35"/>
      <c r="QB282" s="35"/>
      <c r="QC282" s="35"/>
      <c r="QD282" s="35"/>
      <c r="QE282" s="35"/>
      <c r="QF282" s="35"/>
      <c r="QG282" s="35"/>
      <c r="QH282" s="35"/>
      <c r="QI282" s="35"/>
      <c r="QJ282" s="35"/>
      <c r="QK282" s="35"/>
      <c r="QL282" s="35"/>
      <c r="QM282" s="35"/>
      <c r="QN282" s="35"/>
      <c r="QO282" s="35"/>
      <c r="QP282" s="35"/>
      <c r="QQ282" s="35"/>
      <c r="QR282" s="35"/>
      <c r="QS282" s="35"/>
      <c r="QT282" s="35"/>
      <c r="QU282" s="35"/>
      <c r="QV282" s="35"/>
      <c r="QW282" s="35"/>
      <c r="QX282" s="35"/>
      <c r="QY282" s="35"/>
      <c r="QZ282" s="35"/>
      <c r="RA282" s="35"/>
      <c r="RB282" s="35"/>
      <c r="RC282" s="35"/>
      <c r="RD282" s="35"/>
      <c r="RE282" s="35"/>
      <c r="RF282" s="35"/>
      <c r="RG282" s="35"/>
      <c r="RH282" s="35"/>
      <c r="RI282" s="35"/>
      <c r="RJ282" s="35"/>
      <c r="RK282" s="35"/>
      <c r="RL282" s="35"/>
      <c r="RM282" s="35"/>
      <c r="RN282" s="35"/>
      <c r="RO282" s="35"/>
      <c r="RP282" s="35"/>
      <c r="RQ282" s="35"/>
      <c r="RR282" s="35"/>
      <c r="RS282" s="35"/>
      <c r="RT282" s="35"/>
      <c r="RU282" s="35"/>
      <c r="RV282" s="35"/>
      <c r="RW282" s="35"/>
      <c r="RX282" s="35"/>
      <c r="RY282" s="35"/>
      <c r="RZ282" s="35"/>
      <c r="SA282" s="35"/>
      <c r="SB282" s="35"/>
      <c r="SC282" s="35"/>
      <c r="SD282" s="35"/>
      <c r="SE282" s="35"/>
      <c r="SF282" s="35"/>
      <c r="SG282" s="35"/>
      <c r="SH282" s="35"/>
      <c r="SI282" s="35"/>
      <c r="SJ282" s="35"/>
      <c r="SK282" s="35"/>
      <c r="SL282" s="35"/>
      <c r="SM282" s="35"/>
      <c r="SN282" s="35"/>
      <c r="SO282" s="35"/>
      <c r="SP282" s="35"/>
      <c r="SQ282" s="35"/>
      <c r="SR282" s="35"/>
      <c r="SS282" s="35"/>
      <c r="ST282" s="35"/>
      <c r="SU282" s="35"/>
      <c r="SV282" s="35"/>
      <c r="SW282" s="35"/>
      <c r="SX282" s="35"/>
      <c r="SY282" s="35"/>
      <c r="SZ282" s="35"/>
      <c r="TA282" s="35"/>
      <c r="TB282" s="35"/>
      <c r="TC282" s="35"/>
      <c r="TD282" s="35"/>
      <c r="TE282" s="35"/>
      <c r="TF282" s="35"/>
      <c r="TG282" s="35"/>
      <c r="TH282" s="35"/>
      <c r="TI282" s="35"/>
      <c r="TJ282" s="35"/>
      <c r="TK282" s="35"/>
      <c r="TL282" s="35"/>
      <c r="TM282" s="35"/>
      <c r="TN282" s="35"/>
      <c r="TO282" s="35"/>
      <c r="TP282" s="35"/>
      <c r="TQ282" s="35"/>
      <c r="TR282" s="35"/>
    </row>
    <row r="283" spans="1:538" s="28" customFormat="1" ht="19.5" customHeight="1" x14ac:dyDescent="0.2">
      <c r="A283" s="165"/>
      <c r="B283" s="110"/>
      <c r="C283" s="111"/>
      <c r="D283" s="112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212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  <c r="DC283" s="35"/>
      <c r="DD283" s="35"/>
      <c r="DE283" s="35"/>
      <c r="DF283" s="35"/>
      <c r="DG283" s="35"/>
      <c r="DH283" s="35"/>
      <c r="DI283" s="35"/>
      <c r="DJ283" s="35"/>
      <c r="DK283" s="35"/>
      <c r="DL283" s="35"/>
      <c r="DM283" s="35"/>
      <c r="DN283" s="35"/>
      <c r="DO283" s="35"/>
      <c r="DP283" s="35"/>
      <c r="DQ283" s="35"/>
      <c r="DR283" s="35"/>
      <c r="DS283" s="35"/>
      <c r="DT283" s="35"/>
      <c r="DU283" s="35"/>
      <c r="DV283" s="35"/>
      <c r="DW283" s="35"/>
      <c r="DX283" s="35"/>
      <c r="DY283" s="35"/>
      <c r="DZ283" s="35"/>
      <c r="EA283" s="35"/>
      <c r="EB283" s="35"/>
      <c r="EC283" s="35"/>
      <c r="ED283" s="35"/>
      <c r="EE283" s="35"/>
      <c r="EF283" s="35"/>
      <c r="EG283" s="35"/>
      <c r="EH283" s="35"/>
      <c r="EI283" s="35"/>
      <c r="EJ283" s="35"/>
      <c r="EK283" s="35"/>
      <c r="EL283" s="35"/>
      <c r="EM283" s="35"/>
      <c r="EN283" s="35"/>
      <c r="EO283" s="35"/>
      <c r="EP283" s="35"/>
      <c r="EQ283" s="35"/>
      <c r="ER283" s="35"/>
      <c r="ES283" s="35"/>
      <c r="ET283" s="35"/>
      <c r="EU283" s="35"/>
      <c r="EV283" s="35"/>
      <c r="EW283" s="35"/>
      <c r="EX283" s="35"/>
      <c r="EY283" s="35"/>
      <c r="EZ283" s="35"/>
      <c r="FA283" s="35"/>
      <c r="FB283" s="35"/>
      <c r="FC283" s="35"/>
      <c r="FD283" s="35"/>
      <c r="FE283" s="35"/>
      <c r="FF283" s="35"/>
      <c r="FG283" s="35"/>
      <c r="FH283" s="35"/>
      <c r="FI283" s="35"/>
      <c r="FJ283" s="35"/>
      <c r="FK283" s="35"/>
      <c r="FL283" s="35"/>
      <c r="FM283" s="35"/>
      <c r="FN283" s="35"/>
      <c r="FO283" s="35"/>
      <c r="FP283" s="35"/>
      <c r="FQ283" s="35"/>
      <c r="FR283" s="35"/>
      <c r="FS283" s="35"/>
      <c r="FT283" s="35"/>
      <c r="FU283" s="35"/>
      <c r="FV283" s="35"/>
      <c r="FW283" s="35"/>
      <c r="FX283" s="35"/>
      <c r="FY283" s="35"/>
      <c r="FZ283" s="35"/>
      <c r="GA283" s="35"/>
      <c r="GB283" s="35"/>
      <c r="GC283" s="35"/>
      <c r="GD283" s="35"/>
      <c r="GE283" s="35"/>
      <c r="GF283" s="35"/>
      <c r="GG283" s="35"/>
      <c r="GH283" s="35"/>
      <c r="GI283" s="35"/>
      <c r="GJ283" s="35"/>
      <c r="GK283" s="35"/>
      <c r="GL283" s="35"/>
      <c r="GM283" s="35"/>
      <c r="GN283" s="35"/>
      <c r="GO283" s="35"/>
      <c r="GP283" s="35"/>
      <c r="GQ283" s="35"/>
      <c r="GR283" s="35"/>
      <c r="GS283" s="35"/>
      <c r="GT283" s="35"/>
      <c r="GU283" s="35"/>
      <c r="GV283" s="35"/>
      <c r="GW283" s="35"/>
      <c r="GX283" s="35"/>
      <c r="GY283" s="35"/>
      <c r="GZ283" s="35"/>
      <c r="HA283" s="35"/>
      <c r="HB283" s="35"/>
      <c r="HC283" s="35"/>
      <c r="HD283" s="35"/>
      <c r="HE283" s="35"/>
      <c r="HF283" s="35"/>
      <c r="HG283" s="35"/>
      <c r="HH283" s="35"/>
      <c r="HI283" s="35"/>
      <c r="HJ283" s="35"/>
      <c r="HK283" s="35"/>
      <c r="HL283" s="35"/>
      <c r="HM283" s="35"/>
      <c r="HN283" s="35"/>
      <c r="HO283" s="35"/>
      <c r="HP283" s="35"/>
      <c r="HQ283" s="35"/>
      <c r="HR283" s="35"/>
      <c r="HS283" s="35"/>
      <c r="HT283" s="35"/>
      <c r="HU283" s="35"/>
      <c r="HV283" s="35"/>
      <c r="HW283" s="35"/>
      <c r="HX283" s="35"/>
      <c r="HY283" s="35"/>
      <c r="HZ283" s="35"/>
      <c r="IA283" s="35"/>
      <c r="IB283" s="35"/>
      <c r="IC283" s="35"/>
      <c r="ID283" s="35"/>
      <c r="IE283" s="35"/>
      <c r="IF283" s="35"/>
      <c r="IG283" s="35"/>
      <c r="IH283" s="35"/>
      <c r="II283" s="35"/>
      <c r="IJ283" s="35"/>
      <c r="IK283" s="35"/>
      <c r="IL283" s="35"/>
      <c r="IM283" s="35"/>
      <c r="IN283" s="35"/>
      <c r="IO283" s="35"/>
      <c r="IP283" s="35"/>
      <c r="IQ283" s="35"/>
      <c r="IR283" s="35"/>
      <c r="IS283" s="35"/>
      <c r="IT283" s="35"/>
      <c r="IU283" s="35"/>
      <c r="IV283" s="35"/>
      <c r="IW283" s="35"/>
      <c r="IX283" s="35"/>
      <c r="IY283" s="35"/>
      <c r="IZ283" s="35"/>
      <c r="JA283" s="35"/>
      <c r="JB283" s="35"/>
      <c r="JC283" s="35"/>
      <c r="JD283" s="35"/>
      <c r="JE283" s="35"/>
      <c r="JF283" s="35"/>
      <c r="JG283" s="35"/>
      <c r="JH283" s="35"/>
      <c r="JI283" s="35"/>
      <c r="JJ283" s="35"/>
      <c r="JK283" s="35"/>
      <c r="JL283" s="35"/>
      <c r="JM283" s="35"/>
      <c r="JN283" s="35"/>
      <c r="JO283" s="35"/>
      <c r="JP283" s="35"/>
      <c r="JQ283" s="35"/>
      <c r="JR283" s="35"/>
      <c r="JS283" s="35"/>
      <c r="JT283" s="35"/>
      <c r="JU283" s="35"/>
      <c r="JV283" s="35"/>
      <c r="JW283" s="35"/>
      <c r="JX283" s="35"/>
      <c r="JY283" s="35"/>
      <c r="JZ283" s="35"/>
      <c r="KA283" s="35"/>
      <c r="KB283" s="35"/>
      <c r="KC283" s="35"/>
      <c r="KD283" s="35"/>
      <c r="KE283" s="35"/>
      <c r="KF283" s="35"/>
      <c r="KG283" s="35"/>
      <c r="KH283" s="35"/>
      <c r="KI283" s="35"/>
      <c r="KJ283" s="35"/>
      <c r="KK283" s="35"/>
      <c r="KL283" s="35"/>
      <c r="KM283" s="35"/>
      <c r="KN283" s="35"/>
      <c r="KO283" s="35"/>
      <c r="KP283" s="35"/>
      <c r="KQ283" s="35"/>
      <c r="KR283" s="35"/>
      <c r="KS283" s="35"/>
      <c r="KT283" s="35"/>
      <c r="KU283" s="35"/>
      <c r="KV283" s="35"/>
      <c r="KW283" s="35"/>
      <c r="KX283" s="35"/>
      <c r="KY283" s="35"/>
      <c r="KZ283" s="35"/>
      <c r="LA283" s="35"/>
      <c r="LB283" s="35"/>
      <c r="LC283" s="35"/>
      <c r="LD283" s="35"/>
      <c r="LE283" s="35"/>
      <c r="LF283" s="35"/>
      <c r="LG283" s="35"/>
      <c r="LH283" s="35"/>
      <c r="LI283" s="35"/>
      <c r="LJ283" s="35"/>
      <c r="LK283" s="35"/>
      <c r="LL283" s="35"/>
      <c r="LM283" s="35"/>
      <c r="LN283" s="35"/>
      <c r="LO283" s="35"/>
      <c r="LP283" s="35"/>
      <c r="LQ283" s="35"/>
      <c r="LR283" s="35"/>
      <c r="LS283" s="35"/>
      <c r="LT283" s="35"/>
      <c r="LU283" s="35"/>
      <c r="LV283" s="35"/>
      <c r="LW283" s="35"/>
      <c r="LX283" s="35"/>
      <c r="LY283" s="35"/>
      <c r="LZ283" s="35"/>
      <c r="MA283" s="35"/>
      <c r="MB283" s="35"/>
      <c r="MC283" s="35"/>
      <c r="MD283" s="35"/>
      <c r="ME283" s="35"/>
      <c r="MF283" s="35"/>
      <c r="MG283" s="35"/>
      <c r="MH283" s="35"/>
      <c r="MI283" s="35"/>
      <c r="MJ283" s="35"/>
      <c r="MK283" s="35"/>
      <c r="ML283" s="35"/>
      <c r="MM283" s="35"/>
      <c r="MN283" s="35"/>
      <c r="MO283" s="35"/>
      <c r="MP283" s="35"/>
      <c r="MQ283" s="35"/>
      <c r="MR283" s="35"/>
      <c r="MS283" s="35"/>
      <c r="MT283" s="35"/>
      <c r="MU283" s="35"/>
      <c r="MV283" s="35"/>
      <c r="MW283" s="35"/>
      <c r="MX283" s="35"/>
      <c r="MY283" s="35"/>
      <c r="MZ283" s="35"/>
      <c r="NA283" s="35"/>
      <c r="NB283" s="35"/>
      <c r="NC283" s="35"/>
      <c r="ND283" s="35"/>
      <c r="NE283" s="35"/>
      <c r="NF283" s="35"/>
      <c r="NG283" s="35"/>
      <c r="NH283" s="35"/>
      <c r="NI283" s="35"/>
      <c r="NJ283" s="35"/>
      <c r="NK283" s="35"/>
      <c r="NL283" s="35"/>
      <c r="NM283" s="35"/>
      <c r="NN283" s="35"/>
      <c r="NO283" s="35"/>
      <c r="NP283" s="35"/>
      <c r="NQ283" s="35"/>
      <c r="NR283" s="35"/>
      <c r="NS283" s="35"/>
      <c r="NT283" s="35"/>
      <c r="NU283" s="35"/>
      <c r="NV283" s="35"/>
      <c r="NW283" s="35"/>
      <c r="NX283" s="35"/>
      <c r="NY283" s="35"/>
      <c r="NZ283" s="35"/>
      <c r="OA283" s="35"/>
      <c r="OB283" s="35"/>
      <c r="OC283" s="35"/>
      <c r="OD283" s="35"/>
      <c r="OE283" s="35"/>
      <c r="OF283" s="35"/>
      <c r="OG283" s="35"/>
      <c r="OH283" s="35"/>
      <c r="OI283" s="35"/>
      <c r="OJ283" s="35"/>
      <c r="OK283" s="35"/>
      <c r="OL283" s="35"/>
      <c r="OM283" s="35"/>
      <c r="ON283" s="35"/>
      <c r="OO283" s="35"/>
      <c r="OP283" s="35"/>
      <c r="OQ283" s="35"/>
      <c r="OR283" s="35"/>
      <c r="OS283" s="35"/>
      <c r="OT283" s="35"/>
      <c r="OU283" s="35"/>
      <c r="OV283" s="35"/>
      <c r="OW283" s="35"/>
      <c r="OX283" s="35"/>
      <c r="OY283" s="35"/>
      <c r="OZ283" s="35"/>
      <c r="PA283" s="35"/>
      <c r="PB283" s="35"/>
      <c r="PC283" s="35"/>
      <c r="PD283" s="35"/>
      <c r="PE283" s="35"/>
      <c r="PF283" s="35"/>
      <c r="PG283" s="35"/>
      <c r="PH283" s="35"/>
      <c r="PI283" s="35"/>
      <c r="PJ283" s="35"/>
      <c r="PK283" s="35"/>
      <c r="PL283" s="35"/>
      <c r="PM283" s="35"/>
      <c r="PN283" s="35"/>
      <c r="PO283" s="35"/>
      <c r="PP283" s="35"/>
      <c r="PQ283" s="35"/>
      <c r="PR283" s="35"/>
      <c r="PS283" s="35"/>
      <c r="PT283" s="35"/>
      <c r="PU283" s="35"/>
      <c r="PV283" s="35"/>
      <c r="PW283" s="35"/>
      <c r="PX283" s="35"/>
      <c r="PY283" s="35"/>
      <c r="PZ283" s="35"/>
      <c r="QA283" s="35"/>
      <c r="QB283" s="35"/>
      <c r="QC283" s="35"/>
      <c r="QD283" s="35"/>
      <c r="QE283" s="35"/>
      <c r="QF283" s="35"/>
      <c r="QG283" s="35"/>
      <c r="QH283" s="35"/>
      <c r="QI283" s="35"/>
      <c r="QJ283" s="35"/>
      <c r="QK283" s="35"/>
      <c r="QL283" s="35"/>
      <c r="QM283" s="35"/>
      <c r="QN283" s="35"/>
      <c r="QO283" s="35"/>
      <c r="QP283" s="35"/>
      <c r="QQ283" s="35"/>
      <c r="QR283" s="35"/>
      <c r="QS283" s="35"/>
      <c r="QT283" s="35"/>
      <c r="QU283" s="35"/>
      <c r="QV283" s="35"/>
      <c r="QW283" s="35"/>
      <c r="QX283" s="35"/>
      <c r="QY283" s="35"/>
      <c r="QZ283" s="35"/>
      <c r="RA283" s="35"/>
      <c r="RB283" s="35"/>
      <c r="RC283" s="35"/>
      <c r="RD283" s="35"/>
      <c r="RE283" s="35"/>
      <c r="RF283" s="35"/>
      <c r="RG283" s="35"/>
      <c r="RH283" s="35"/>
      <c r="RI283" s="35"/>
      <c r="RJ283" s="35"/>
      <c r="RK283" s="35"/>
      <c r="RL283" s="35"/>
      <c r="RM283" s="35"/>
      <c r="RN283" s="35"/>
      <c r="RO283" s="35"/>
      <c r="RP283" s="35"/>
      <c r="RQ283" s="35"/>
      <c r="RR283" s="35"/>
      <c r="RS283" s="35"/>
      <c r="RT283" s="35"/>
      <c r="RU283" s="35"/>
      <c r="RV283" s="35"/>
      <c r="RW283" s="35"/>
      <c r="RX283" s="35"/>
      <c r="RY283" s="35"/>
      <c r="RZ283" s="35"/>
      <c r="SA283" s="35"/>
      <c r="SB283" s="35"/>
      <c r="SC283" s="35"/>
      <c r="SD283" s="35"/>
      <c r="SE283" s="35"/>
      <c r="SF283" s="35"/>
      <c r="SG283" s="35"/>
      <c r="SH283" s="35"/>
      <c r="SI283" s="35"/>
      <c r="SJ283" s="35"/>
      <c r="SK283" s="35"/>
      <c r="SL283" s="35"/>
      <c r="SM283" s="35"/>
      <c r="SN283" s="35"/>
      <c r="SO283" s="35"/>
      <c r="SP283" s="35"/>
      <c r="SQ283" s="35"/>
      <c r="SR283" s="35"/>
      <c r="SS283" s="35"/>
      <c r="ST283" s="35"/>
      <c r="SU283" s="35"/>
      <c r="SV283" s="35"/>
      <c r="SW283" s="35"/>
      <c r="SX283" s="35"/>
      <c r="SY283" s="35"/>
      <c r="SZ283" s="35"/>
      <c r="TA283" s="35"/>
      <c r="TB283" s="35"/>
      <c r="TC283" s="35"/>
      <c r="TD283" s="35"/>
      <c r="TE283" s="35"/>
      <c r="TF283" s="35"/>
      <c r="TG283" s="35"/>
      <c r="TH283" s="35"/>
      <c r="TI283" s="35"/>
      <c r="TJ283" s="35"/>
      <c r="TK283" s="35"/>
      <c r="TL283" s="35"/>
      <c r="TM283" s="35"/>
      <c r="TN283" s="35"/>
      <c r="TO283" s="35"/>
      <c r="TP283" s="35"/>
      <c r="TQ283" s="35"/>
      <c r="TR283" s="35"/>
    </row>
    <row r="284" spans="1:538" s="28" customFormat="1" ht="17.25" customHeight="1" x14ac:dyDescent="0.2">
      <c r="A284" s="165"/>
      <c r="B284" s="110"/>
      <c r="C284" s="111"/>
      <c r="D284" s="112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212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  <c r="CL284" s="35"/>
      <c r="CM284" s="35"/>
      <c r="CN284" s="35"/>
      <c r="CO284" s="35"/>
      <c r="CP284" s="35"/>
      <c r="CQ284" s="35"/>
      <c r="CR284" s="35"/>
      <c r="CS284" s="35"/>
      <c r="CT284" s="35"/>
      <c r="CU284" s="35"/>
      <c r="CV284" s="35"/>
      <c r="CW284" s="35"/>
      <c r="CX284" s="35"/>
      <c r="CY284" s="35"/>
      <c r="CZ284" s="35"/>
      <c r="DA284" s="35"/>
      <c r="DB284" s="35"/>
      <c r="DC284" s="35"/>
      <c r="DD284" s="35"/>
      <c r="DE284" s="35"/>
      <c r="DF284" s="35"/>
      <c r="DG284" s="35"/>
      <c r="DH284" s="35"/>
      <c r="DI284" s="35"/>
      <c r="DJ284" s="35"/>
      <c r="DK284" s="35"/>
      <c r="DL284" s="35"/>
      <c r="DM284" s="35"/>
      <c r="DN284" s="35"/>
      <c r="DO284" s="35"/>
      <c r="DP284" s="35"/>
      <c r="DQ284" s="35"/>
      <c r="DR284" s="35"/>
      <c r="DS284" s="35"/>
      <c r="DT284" s="35"/>
      <c r="DU284" s="35"/>
      <c r="DV284" s="35"/>
      <c r="DW284" s="35"/>
      <c r="DX284" s="35"/>
      <c r="DY284" s="35"/>
      <c r="DZ284" s="35"/>
      <c r="EA284" s="35"/>
      <c r="EB284" s="35"/>
      <c r="EC284" s="35"/>
      <c r="ED284" s="35"/>
      <c r="EE284" s="35"/>
      <c r="EF284" s="35"/>
      <c r="EG284" s="35"/>
      <c r="EH284" s="35"/>
      <c r="EI284" s="35"/>
      <c r="EJ284" s="35"/>
      <c r="EK284" s="35"/>
      <c r="EL284" s="35"/>
      <c r="EM284" s="35"/>
      <c r="EN284" s="35"/>
      <c r="EO284" s="35"/>
      <c r="EP284" s="35"/>
      <c r="EQ284" s="35"/>
      <c r="ER284" s="35"/>
      <c r="ES284" s="35"/>
      <c r="ET284" s="35"/>
      <c r="EU284" s="35"/>
      <c r="EV284" s="35"/>
      <c r="EW284" s="35"/>
      <c r="EX284" s="35"/>
      <c r="EY284" s="35"/>
      <c r="EZ284" s="35"/>
      <c r="FA284" s="35"/>
      <c r="FB284" s="35"/>
      <c r="FC284" s="35"/>
      <c r="FD284" s="35"/>
      <c r="FE284" s="35"/>
      <c r="FF284" s="35"/>
      <c r="FG284" s="35"/>
      <c r="FH284" s="35"/>
      <c r="FI284" s="35"/>
      <c r="FJ284" s="35"/>
      <c r="FK284" s="35"/>
      <c r="FL284" s="35"/>
      <c r="FM284" s="35"/>
      <c r="FN284" s="35"/>
      <c r="FO284" s="35"/>
      <c r="FP284" s="35"/>
      <c r="FQ284" s="35"/>
      <c r="FR284" s="35"/>
      <c r="FS284" s="35"/>
      <c r="FT284" s="35"/>
      <c r="FU284" s="35"/>
      <c r="FV284" s="35"/>
      <c r="FW284" s="35"/>
      <c r="FX284" s="35"/>
      <c r="FY284" s="35"/>
      <c r="FZ284" s="35"/>
      <c r="GA284" s="35"/>
      <c r="GB284" s="35"/>
      <c r="GC284" s="35"/>
      <c r="GD284" s="35"/>
      <c r="GE284" s="35"/>
      <c r="GF284" s="35"/>
      <c r="GG284" s="35"/>
      <c r="GH284" s="35"/>
      <c r="GI284" s="35"/>
      <c r="GJ284" s="35"/>
      <c r="GK284" s="35"/>
      <c r="GL284" s="35"/>
      <c r="GM284" s="35"/>
      <c r="GN284" s="35"/>
      <c r="GO284" s="35"/>
      <c r="GP284" s="35"/>
      <c r="GQ284" s="35"/>
      <c r="GR284" s="35"/>
      <c r="GS284" s="35"/>
      <c r="GT284" s="35"/>
      <c r="GU284" s="35"/>
      <c r="GV284" s="35"/>
      <c r="GW284" s="35"/>
      <c r="GX284" s="35"/>
      <c r="GY284" s="35"/>
      <c r="GZ284" s="35"/>
      <c r="HA284" s="35"/>
      <c r="HB284" s="35"/>
      <c r="HC284" s="35"/>
      <c r="HD284" s="35"/>
      <c r="HE284" s="35"/>
      <c r="HF284" s="35"/>
      <c r="HG284" s="35"/>
      <c r="HH284" s="35"/>
      <c r="HI284" s="35"/>
      <c r="HJ284" s="35"/>
      <c r="HK284" s="35"/>
      <c r="HL284" s="35"/>
      <c r="HM284" s="35"/>
      <c r="HN284" s="35"/>
      <c r="HO284" s="35"/>
      <c r="HP284" s="35"/>
      <c r="HQ284" s="35"/>
      <c r="HR284" s="35"/>
      <c r="HS284" s="35"/>
      <c r="HT284" s="35"/>
      <c r="HU284" s="35"/>
      <c r="HV284" s="35"/>
      <c r="HW284" s="35"/>
      <c r="HX284" s="35"/>
      <c r="HY284" s="35"/>
      <c r="HZ284" s="35"/>
      <c r="IA284" s="35"/>
      <c r="IB284" s="35"/>
      <c r="IC284" s="35"/>
      <c r="ID284" s="35"/>
      <c r="IE284" s="35"/>
      <c r="IF284" s="35"/>
      <c r="IG284" s="35"/>
      <c r="IH284" s="35"/>
      <c r="II284" s="35"/>
      <c r="IJ284" s="35"/>
      <c r="IK284" s="35"/>
      <c r="IL284" s="35"/>
      <c r="IM284" s="35"/>
      <c r="IN284" s="35"/>
      <c r="IO284" s="35"/>
      <c r="IP284" s="35"/>
      <c r="IQ284" s="35"/>
      <c r="IR284" s="35"/>
      <c r="IS284" s="35"/>
      <c r="IT284" s="35"/>
      <c r="IU284" s="35"/>
      <c r="IV284" s="35"/>
      <c r="IW284" s="35"/>
      <c r="IX284" s="35"/>
      <c r="IY284" s="35"/>
      <c r="IZ284" s="35"/>
      <c r="JA284" s="35"/>
      <c r="JB284" s="35"/>
      <c r="JC284" s="35"/>
      <c r="JD284" s="35"/>
      <c r="JE284" s="35"/>
      <c r="JF284" s="35"/>
      <c r="JG284" s="35"/>
      <c r="JH284" s="35"/>
      <c r="JI284" s="35"/>
      <c r="JJ284" s="35"/>
      <c r="JK284" s="35"/>
      <c r="JL284" s="35"/>
      <c r="JM284" s="35"/>
      <c r="JN284" s="35"/>
      <c r="JO284" s="35"/>
      <c r="JP284" s="35"/>
      <c r="JQ284" s="35"/>
      <c r="JR284" s="35"/>
      <c r="JS284" s="35"/>
      <c r="JT284" s="35"/>
      <c r="JU284" s="35"/>
      <c r="JV284" s="35"/>
      <c r="JW284" s="35"/>
      <c r="JX284" s="35"/>
      <c r="JY284" s="35"/>
      <c r="JZ284" s="35"/>
      <c r="KA284" s="35"/>
      <c r="KB284" s="35"/>
      <c r="KC284" s="35"/>
      <c r="KD284" s="35"/>
      <c r="KE284" s="35"/>
      <c r="KF284" s="35"/>
      <c r="KG284" s="35"/>
      <c r="KH284" s="35"/>
      <c r="KI284" s="35"/>
      <c r="KJ284" s="35"/>
      <c r="KK284" s="35"/>
      <c r="KL284" s="35"/>
      <c r="KM284" s="35"/>
      <c r="KN284" s="35"/>
      <c r="KO284" s="35"/>
      <c r="KP284" s="35"/>
      <c r="KQ284" s="35"/>
      <c r="KR284" s="35"/>
      <c r="KS284" s="35"/>
      <c r="KT284" s="35"/>
      <c r="KU284" s="35"/>
      <c r="KV284" s="35"/>
      <c r="KW284" s="35"/>
      <c r="KX284" s="35"/>
      <c r="KY284" s="35"/>
      <c r="KZ284" s="35"/>
      <c r="LA284" s="35"/>
      <c r="LB284" s="35"/>
      <c r="LC284" s="35"/>
      <c r="LD284" s="35"/>
      <c r="LE284" s="35"/>
      <c r="LF284" s="35"/>
      <c r="LG284" s="35"/>
      <c r="LH284" s="35"/>
      <c r="LI284" s="35"/>
      <c r="LJ284" s="35"/>
      <c r="LK284" s="35"/>
      <c r="LL284" s="35"/>
      <c r="LM284" s="35"/>
      <c r="LN284" s="35"/>
      <c r="LO284" s="35"/>
      <c r="LP284" s="35"/>
      <c r="LQ284" s="35"/>
      <c r="LR284" s="35"/>
      <c r="LS284" s="35"/>
      <c r="LT284" s="35"/>
      <c r="LU284" s="35"/>
      <c r="LV284" s="35"/>
      <c r="LW284" s="35"/>
      <c r="LX284" s="35"/>
      <c r="LY284" s="35"/>
      <c r="LZ284" s="35"/>
      <c r="MA284" s="35"/>
      <c r="MB284" s="35"/>
      <c r="MC284" s="35"/>
      <c r="MD284" s="35"/>
      <c r="ME284" s="35"/>
      <c r="MF284" s="35"/>
      <c r="MG284" s="35"/>
      <c r="MH284" s="35"/>
      <c r="MI284" s="35"/>
      <c r="MJ284" s="35"/>
      <c r="MK284" s="35"/>
      <c r="ML284" s="35"/>
      <c r="MM284" s="35"/>
      <c r="MN284" s="35"/>
      <c r="MO284" s="35"/>
      <c r="MP284" s="35"/>
      <c r="MQ284" s="35"/>
      <c r="MR284" s="35"/>
      <c r="MS284" s="35"/>
      <c r="MT284" s="35"/>
      <c r="MU284" s="35"/>
      <c r="MV284" s="35"/>
      <c r="MW284" s="35"/>
      <c r="MX284" s="35"/>
      <c r="MY284" s="35"/>
      <c r="MZ284" s="35"/>
      <c r="NA284" s="35"/>
      <c r="NB284" s="35"/>
      <c r="NC284" s="35"/>
      <c r="ND284" s="35"/>
      <c r="NE284" s="35"/>
      <c r="NF284" s="35"/>
      <c r="NG284" s="35"/>
      <c r="NH284" s="35"/>
      <c r="NI284" s="35"/>
      <c r="NJ284" s="35"/>
      <c r="NK284" s="35"/>
      <c r="NL284" s="35"/>
      <c r="NM284" s="35"/>
      <c r="NN284" s="35"/>
      <c r="NO284" s="35"/>
      <c r="NP284" s="35"/>
      <c r="NQ284" s="35"/>
      <c r="NR284" s="35"/>
      <c r="NS284" s="35"/>
      <c r="NT284" s="35"/>
      <c r="NU284" s="35"/>
      <c r="NV284" s="35"/>
      <c r="NW284" s="35"/>
      <c r="NX284" s="35"/>
      <c r="NY284" s="35"/>
      <c r="NZ284" s="35"/>
      <c r="OA284" s="35"/>
      <c r="OB284" s="35"/>
      <c r="OC284" s="35"/>
      <c r="OD284" s="35"/>
      <c r="OE284" s="35"/>
      <c r="OF284" s="35"/>
      <c r="OG284" s="35"/>
      <c r="OH284" s="35"/>
      <c r="OI284" s="35"/>
      <c r="OJ284" s="35"/>
      <c r="OK284" s="35"/>
      <c r="OL284" s="35"/>
      <c r="OM284" s="35"/>
      <c r="ON284" s="35"/>
      <c r="OO284" s="35"/>
      <c r="OP284" s="35"/>
      <c r="OQ284" s="35"/>
      <c r="OR284" s="35"/>
      <c r="OS284" s="35"/>
      <c r="OT284" s="35"/>
      <c r="OU284" s="35"/>
      <c r="OV284" s="35"/>
      <c r="OW284" s="35"/>
      <c r="OX284" s="35"/>
      <c r="OY284" s="35"/>
      <c r="OZ284" s="35"/>
      <c r="PA284" s="35"/>
      <c r="PB284" s="35"/>
      <c r="PC284" s="35"/>
      <c r="PD284" s="35"/>
      <c r="PE284" s="35"/>
      <c r="PF284" s="35"/>
      <c r="PG284" s="35"/>
      <c r="PH284" s="35"/>
      <c r="PI284" s="35"/>
      <c r="PJ284" s="35"/>
      <c r="PK284" s="35"/>
      <c r="PL284" s="35"/>
      <c r="PM284" s="35"/>
      <c r="PN284" s="35"/>
      <c r="PO284" s="35"/>
      <c r="PP284" s="35"/>
      <c r="PQ284" s="35"/>
      <c r="PR284" s="35"/>
      <c r="PS284" s="35"/>
      <c r="PT284" s="35"/>
      <c r="PU284" s="35"/>
      <c r="PV284" s="35"/>
      <c r="PW284" s="35"/>
      <c r="PX284" s="35"/>
      <c r="PY284" s="35"/>
      <c r="PZ284" s="35"/>
      <c r="QA284" s="35"/>
      <c r="QB284" s="35"/>
      <c r="QC284" s="35"/>
      <c r="QD284" s="35"/>
      <c r="QE284" s="35"/>
      <c r="QF284" s="35"/>
      <c r="QG284" s="35"/>
      <c r="QH284" s="35"/>
      <c r="QI284" s="35"/>
      <c r="QJ284" s="35"/>
      <c r="QK284" s="35"/>
      <c r="QL284" s="35"/>
      <c r="QM284" s="35"/>
      <c r="QN284" s="35"/>
      <c r="QO284" s="35"/>
      <c r="QP284" s="35"/>
      <c r="QQ284" s="35"/>
      <c r="QR284" s="35"/>
      <c r="QS284" s="35"/>
      <c r="QT284" s="35"/>
      <c r="QU284" s="35"/>
      <c r="QV284" s="35"/>
      <c r="QW284" s="35"/>
      <c r="QX284" s="35"/>
      <c r="QY284" s="35"/>
      <c r="QZ284" s="35"/>
      <c r="RA284" s="35"/>
      <c r="RB284" s="35"/>
      <c r="RC284" s="35"/>
      <c r="RD284" s="35"/>
      <c r="RE284" s="35"/>
      <c r="RF284" s="35"/>
      <c r="RG284" s="35"/>
      <c r="RH284" s="35"/>
      <c r="RI284" s="35"/>
      <c r="RJ284" s="35"/>
      <c r="RK284" s="35"/>
      <c r="RL284" s="35"/>
      <c r="RM284" s="35"/>
      <c r="RN284" s="35"/>
      <c r="RO284" s="35"/>
      <c r="RP284" s="35"/>
      <c r="RQ284" s="35"/>
      <c r="RR284" s="35"/>
      <c r="RS284" s="35"/>
      <c r="RT284" s="35"/>
      <c r="RU284" s="35"/>
      <c r="RV284" s="35"/>
      <c r="RW284" s="35"/>
      <c r="RX284" s="35"/>
      <c r="RY284" s="35"/>
      <c r="RZ284" s="35"/>
      <c r="SA284" s="35"/>
      <c r="SB284" s="35"/>
      <c r="SC284" s="35"/>
      <c r="SD284" s="35"/>
      <c r="SE284" s="35"/>
      <c r="SF284" s="35"/>
      <c r="SG284" s="35"/>
      <c r="SH284" s="35"/>
      <c r="SI284" s="35"/>
      <c r="SJ284" s="35"/>
      <c r="SK284" s="35"/>
      <c r="SL284" s="35"/>
      <c r="SM284" s="35"/>
      <c r="SN284" s="35"/>
      <c r="SO284" s="35"/>
      <c r="SP284" s="35"/>
      <c r="SQ284" s="35"/>
      <c r="SR284" s="35"/>
      <c r="SS284" s="35"/>
      <c r="ST284" s="35"/>
      <c r="SU284" s="35"/>
      <c r="SV284" s="35"/>
      <c r="SW284" s="35"/>
      <c r="SX284" s="35"/>
      <c r="SY284" s="35"/>
      <c r="SZ284" s="35"/>
      <c r="TA284" s="35"/>
      <c r="TB284" s="35"/>
      <c r="TC284" s="35"/>
      <c r="TD284" s="35"/>
      <c r="TE284" s="35"/>
      <c r="TF284" s="35"/>
      <c r="TG284" s="35"/>
      <c r="TH284" s="35"/>
      <c r="TI284" s="35"/>
      <c r="TJ284" s="35"/>
      <c r="TK284" s="35"/>
      <c r="TL284" s="35"/>
      <c r="TM284" s="35"/>
      <c r="TN284" s="35"/>
      <c r="TO284" s="35"/>
      <c r="TP284" s="35"/>
      <c r="TQ284" s="35"/>
      <c r="TR284" s="35"/>
    </row>
    <row r="285" spans="1:538" s="28" customFormat="1" ht="14.25" x14ac:dyDescent="0.2">
      <c r="A285" s="165"/>
      <c r="B285" s="110"/>
      <c r="C285" s="111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212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35"/>
      <c r="DG285" s="35"/>
      <c r="DH285" s="35"/>
      <c r="DI285" s="35"/>
      <c r="DJ285" s="35"/>
      <c r="DK285" s="35"/>
      <c r="DL285" s="35"/>
      <c r="DM285" s="35"/>
      <c r="DN285" s="35"/>
      <c r="DO285" s="35"/>
      <c r="DP285" s="35"/>
      <c r="DQ285" s="35"/>
      <c r="DR285" s="35"/>
      <c r="DS285" s="35"/>
      <c r="DT285" s="35"/>
      <c r="DU285" s="35"/>
      <c r="DV285" s="35"/>
      <c r="DW285" s="35"/>
      <c r="DX285" s="35"/>
      <c r="DY285" s="35"/>
      <c r="DZ285" s="35"/>
      <c r="EA285" s="35"/>
      <c r="EB285" s="35"/>
      <c r="EC285" s="35"/>
      <c r="ED285" s="35"/>
      <c r="EE285" s="35"/>
      <c r="EF285" s="35"/>
      <c r="EG285" s="35"/>
      <c r="EH285" s="35"/>
      <c r="EI285" s="35"/>
      <c r="EJ285" s="35"/>
      <c r="EK285" s="35"/>
      <c r="EL285" s="35"/>
      <c r="EM285" s="35"/>
      <c r="EN285" s="35"/>
      <c r="EO285" s="35"/>
      <c r="EP285" s="35"/>
      <c r="EQ285" s="35"/>
      <c r="ER285" s="35"/>
      <c r="ES285" s="35"/>
      <c r="ET285" s="35"/>
      <c r="EU285" s="35"/>
      <c r="EV285" s="35"/>
      <c r="EW285" s="35"/>
      <c r="EX285" s="35"/>
      <c r="EY285" s="35"/>
      <c r="EZ285" s="35"/>
      <c r="FA285" s="35"/>
      <c r="FB285" s="35"/>
      <c r="FC285" s="35"/>
      <c r="FD285" s="35"/>
      <c r="FE285" s="35"/>
      <c r="FF285" s="35"/>
      <c r="FG285" s="35"/>
      <c r="FH285" s="35"/>
      <c r="FI285" s="35"/>
      <c r="FJ285" s="35"/>
      <c r="FK285" s="35"/>
      <c r="FL285" s="35"/>
      <c r="FM285" s="35"/>
      <c r="FN285" s="35"/>
      <c r="FO285" s="35"/>
      <c r="FP285" s="35"/>
      <c r="FQ285" s="35"/>
      <c r="FR285" s="35"/>
      <c r="FS285" s="35"/>
      <c r="FT285" s="35"/>
      <c r="FU285" s="35"/>
      <c r="FV285" s="35"/>
      <c r="FW285" s="35"/>
      <c r="FX285" s="35"/>
      <c r="FY285" s="35"/>
      <c r="FZ285" s="35"/>
      <c r="GA285" s="35"/>
      <c r="GB285" s="35"/>
      <c r="GC285" s="35"/>
      <c r="GD285" s="35"/>
      <c r="GE285" s="35"/>
      <c r="GF285" s="35"/>
      <c r="GG285" s="35"/>
      <c r="GH285" s="35"/>
      <c r="GI285" s="35"/>
      <c r="GJ285" s="35"/>
      <c r="GK285" s="35"/>
      <c r="GL285" s="35"/>
      <c r="GM285" s="35"/>
      <c r="GN285" s="35"/>
      <c r="GO285" s="35"/>
      <c r="GP285" s="35"/>
      <c r="GQ285" s="35"/>
      <c r="GR285" s="35"/>
      <c r="GS285" s="35"/>
      <c r="GT285" s="35"/>
      <c r="GU285" s="35"/>
      <c r="GV285" s="35"/>
      <c r="GW285" s="35"/>
      <c r="GX285" s="35"/>
      <c r="GY285" s="35"/>
      <c r="GZ285" s="35"/>
      <c r="HA285" s="35"/>
      <c r="HB285" s="35"/>
      <c r="HC285" s="35"/>
      <c r="HD285" s="35"/>
      <c r="HE285" s="35"/>
      <c r="HF285" s="35"/>
      <c r="HG285" s="35"/>
      <c r="HH285" s="35"/>
      <c r="HI285" s="35"/>
      <c r="HJ285" s="35"/>
      <c r="HK285" s="35"/>
      <c r="HL285" s="35"/>
      <c r="HM285" s="35"/>
      <c r="HN285" s="35"/>
      <c r="HO285" s="35"/>
      <c r="HP285" s="35"/>
      <c r="HQ285" s="35"/>
      <c r="HR285" s="35"/>
      <c r="HS285" s="35"/>
      <c r="HT285" s="35"/>
      <c r="HU285" s="35"/>
      <c r="HV285" s="35"/>
      <c r="HW285" s="35"/>
      <c r="HX285" s="35"/>
      <c r="HY285" s="35"/>
      <c r="HZ285" s="35"/>
      <c r="IA285" s="35"/>
      <c r="IB285" s="35"/>
      <c r="IC285" s="35"/>
      <c r="ID285" s="35"/>
      <c r="IE285" s="35"/>
      <c r="IF285" s="35"/>
      <c r="IG285" s="35"/>
      <c r="IH285" s="35"/>
      <c r="II285" s="35"/>
      <c r="IJ285" s="35"/>
      <c r="IK285" s="35"/>
      <c r="IL285" s="35"/>
      <c r="IM285" s="35"/>
      <c r="IN285" s="35"/>
      <c r="IO285" s="35"/>
      <c r="IP285" s="35"/>
      <c r="IQ285" s="35"/>
      <c r="IR285" s="35"/>
      <c r="IS285" s="35"/>
      <c r="IT285" s="35"/>
      <c r="IU285" s="35"/>
      <c r="IV285" s="35"/>
      <c r="IW285" s="35"/>
      <c r="IX285" s="35"/>
      <c r="IY285" s="35"/>
      <c r="IZ285" s="35"/>
      <c r="JA285" s="35"/>
      <c r="JB285" s="35"/>
      <c r="JC285" s="35"/>
      <c r="JD285" s="35"/>
      <c r="JE285" s="35"/>
      <c r="JF285" s="35"/>
      <c r="JG285" s="35"/>
      <c r="JH285" s="35"/>
      <c r="JI285" s="35"/>
      <c r="JJ285" s="35"/>
      <c r="JK285" s="35"/>
      <c r="JL285" s="35"/>
      <c r="JM285" s="35"/>
      <c r="JN285" s="35"/>
      <c r="JO285" s="35"/>
      <c r="JP285" s="35"/>
      <c r="JQ285" s="35"/>
      <c r="JR285" s="35"/>
      <c r="JS285" s="35"/>
      <c r="JT285" s="35"/>
      <c r="JU285" s="35"/>
      <c r="JV285" s="35"/>
      <c r="JW285" s="35"/>
      <c r="JX285" s="35"/>
      <c r="JY285" s="35"/>
      <c r="JZ285" s="35"/>
      <c r="KA285" s="35"/>
      <c r="KB285" s="35"/>
      <c r="KC285" s="35"/>
      <c r="KD285" s="35"/>
      <c r="KE285" s="35"/>
      <c r="KF285" s="35"/>
      <c r="KG285" s="35"/>
      <c r="KH285" s="35"/>
      <c r="KI285" s="35"/>
      <c r="KJ285" s="35"/>
      <c r="KK285" s="35"/>
      <c r="KL285" s="35"/>
      <c r="KM285" s="35"/>
      <c r="KN285" s="35"/>
      <c r="KO285" s="35"/>
      <c r="KP285" s="35"/>
      <c r="KQ285" s="35"/>
      <c r="KR285" s="35"/>
      <c r="KS285" s="35"/>
      <c r="KT285" s="35"/>
      <c r="KU285" s="35"/>
      <c r="KV285" s="35"/>
      <c r="KW285" s="35"/>
      <c r="KX285" s="35"/>
      <c r="KY285" s="35"/>
      <c r="KZ285" s="35"/>
      <c r="LA285" s="35"/>
      <c r="LB285" s="35"/>
      <c r="LC285" s="35"/>
      <c r="LD285" s="35"/>
      <c r="LE285" s="35"/>
      <c r="LF285" s="35"/>
      <c r="LG285" s="35"/>
      <c r="LH285" s="35"/>
      <c r="LI285" s="35"/>
      <c r="LJ285" s="35"/>
      <c r="LK285" s="35"/>
      <c r="LL285" s="35"/>
      <c r="LM285" s="35"/>
      <c r="LN285" s="35"/>
      <c r="LO285" s="35"/>
      <c r="LP285" s="35"/>
      <c r="LQ285" s="35"/>
      <c r="LR285" s="35"/>
      <c r="LS285" s="35"/>
      <c r="LT285" s="35"/>
      <c r="LU285" s="35"/>
      <c r="LV285" s="35"/>
      <c r="LW285" s="35"/>
      <c r="LX285" s="35"/>
      <c r="LY285" s="35"/>
      <c r="LZ285" s="35"/>
      <c r="MA285" s="35"/>
      <c r="MB285" s="35"/>
      <c r="MC285" s="35"/>
      <c r="MD285" s="35"/>
      <c r="ME285" s="35"/>
      <c r="MF285" s="35"/>
      <c r="MG285" s="35"/>
      <c r="MH285" s="35"/>
      <c r="MI285" s="35"/>
      <c r="MJ285" s="35"/>
      <c r="MK285" s="35"/>
      <c r="ML285" s="35"/>
      <c r="MM285" s="35"/>
      <c r="MN285" s="35"/>
      <c r="MO285" s="35"/>
      <c r="MP285" s="35"/>
      <c r="MQ285" s="35"/>
      <c r="MR285" s="35"/>
      <c r="MS285" s="35"/>
      <c r="MT285" s="35"/>
      <c r="MU285" s="35"/>
      <c r="MV285" s="35"/>
      <c r="MW285" s="35"/>
      <c r="MX285" s="35"/>
      <c r="MY285" s="35"/>
      <c r="MZ285" s="35"/>
      <c r="NA285" s="35"/>
      <c r="NB285" s="35"/>
      <c r="NC285" s="35"/>
      <c r="ND285" s="35"/>
      <c r="NE285" s="35"/>
      <c r="NF285" s="35"/>
      <c r="NG285" s="35"/>
      <c r="NH285" s="35"/>
      <c r="NI285" s="35"/>
      <c r="NJ285" s="35"/>
      <c r="NK285" s="35"/>
      <c r="NL285" s="35"/>
      <c r="NM285" s="35"/>
      <c r="NN285" s="35"/>
      <c r="NO285" s="35"/>
      <c r="NP285" s="35"/>
      <c r="NQ285" s="35"/>
      <c r="NR285" s="35"/>
      <c r="NS285" s="35"/>
      <c r="NT285" s="35"/>
      <c r="NU285" s="35"/>
      <c r="NV285" s="35"/>
      <c r="NW285" s="35"/>
      <c r="NX285" s="35"/>
      <c r="NY285" s="35"/>
      <c r="NZ285" s="35"/>
      <c r="OA285" s="35"/>
      <c r="OB285" s="35"/>
      <c r="OC285" s="35"/>
      <c r="OD285" s="35"/>
      <c r="OE285" s="35"/>
      <c r="OF285" s="35"/>
      <c r="OG285" s="35"/>
      <c r="OH285" s="35"/>
      <c r="OI285" s="35"/>
      <c r="OJ285" s="35"/>
      <c r="OK285" s="35"/>
      <c r="OL285" s="35"/>
      <c r="OM285" s="35"/>
      <c r="ON285" s="35"/>
      <c r="OO285" s="35"/>
      <c r="OP285" s="35"/>
      <c r="OQ285" s="35"/>
      <c r="OR285" s="35"/>
      <c r="OS285" s="35"/>
      <c r="OT285" s="35"/>
      <c r="OU285" s="35"/>
      <c r="OV285" s="35"/>
      <c r="OW285" s="35"/>
      <c r="OX285" s="35"/>
      <c r="OY285" s="35"/>
      <c r="OZ285" s="35"/>
      <c r="PA285" s="35"/>
      <c r="PB285" s="35"/>
      <c r="PC285" s="35"/>
      <c r="PD285" s="35"/>
      <c r="PE285" s="35"/>
      <c r="PF285" s="35"/>
      <c r="PG285" s="35"/>
      <c r="PH285" s="35"/>
      <c r="PI285" s="35"/>
      <c r="PJ285" s="35"/>
      <c r="PK285" s="35"/>
      <c r="PL285" s="35"/>
      <c r="PM285" s="35"/>
      <c r="PN285" s="35"/>
      <c r="PO285" s="35"/>
      <c r="PP285" s="35"/>
      <c r="PQ285" s="35"/>
      <c r="PR285" s="35"/>
      <c r="PS285" s="35"/>
      <c r="PT285" s="35"/>
      <c r="PU285" s="35"/>
      <c r="PV285" s="35"/>
      <c r="PW285" s="35"/>
      <c r="PX285" s="35"/>
      <c r="PY285" s="35"/>
      <c r="PZ285" s="35"/>
      <c r="QA285" s="35"/>
      <c r="QB285" s="35"/>
      <c r="QC285" s="35"/>
      <c r="QD285" s="35"/>
      <c r="QE285" s="35"/>
      <c r="QF285" s="35"/>
      <c r="QG285" s="35"/>
      <c r="QH285" s="35"/>
      <c r="QI285" s="35"/>
      <c r="QJ285" s="35"/>
      <c r="QK285" s="35"/>
      <c r="QL285" s="35"/>
      <c r="QM285" s="35"/>
      <c r="QN285" s="35"/>
      <c r="QO285" s="35"/>
      <c r="QP285" s="35"/>
      <c r="QQ285" s="35"/>
      <c r="QR285" s="35"/>
      <c r="QS285" s="35"/>
      <c r="QT285" s="35"/>
      <c r="QU285" s="35"/>
      <c r="QV285" s="35"/>
      <c r="QW285" s="35"/>
      <c r="QX285" s="35"/>
      <c r="QY285" s="35"/>
      <c r="QZ285" s="35"/>
      <c r="RA285" s="35"/>
      <c r="RB285" s="35"/>
      <c r="RC285" s="35"/>
      <c r="RD285" s="35"/>
      <c r="RE285" s="35"/>
      <c r="RF285" s="35"/>
      <c r="RG285" s="35"/>
      <c r="RH285" s="35"/>
      <c r="RI285" s="35"/>
      <c r="RJ285" s="35"/>
      <c r="RK285" s="35"/>
      <c r="RL285" s="35"/>
      <c r="RM285" s="35"/>
      <c r="RN285" s="35"/>
      <c r="RO285" s="35"/>
      <c r="RP285" s="35"/>
      <c r="RQ285" s="35"/>
      <c r="RR285" s="35"/>
      <c r="RS285" s="35"/>
      <c r="RT285" s="35"/>
      <c r="RU285" s="35"/>
      <c r="RV285" s="35"/>
      <c r="RW285" s="35"/>
      <c r="RX285" s="35"/>
      <c r="RY285" s="35"/>
      <c r="RZ285" s="35"/>
      <c r="SA285" s="35"/>
      <c r="SB285" s="35"/>
      <c r="SC285" s="35"/>
      <c r="SD285" s="35"/>
      <c r="SE285" s="35"/>
      <c r="SF285" s="35"/>
      <c r="SG285" s="35"/>
      <c r="SH285" s="35"/>
      <c r="SI285" s="35"/>
      <c r="SJ285" s="35"/>
      <c r="SK285" s="35"/>
      <c r="SL285" s="35"/>
      <c r="SM285" s="35"/>
      <c r="SN285" s="35"/>
      <c r="SO285" s="35"/>
      <c r="SP285" s="35"/>
      <c r="SQ285" s="35"/>
      <c r="SR285" s="35"/>
      <c r="SS285" s="35"/>
      <c r="ST285" s="35"/>
      <c r="SU285" s="35"/>
      <c r="SV285" s="35"/>
      <c r="SW285" s="35"/>
      <c r="SX285" s="35"/>
      <c r="SY285" s="35"/>
      <c r="SZ285" s="35"/>
      <c r="TA285" s="35"/>
      <c r="TB285" s="35"/>
      <c r="TC285" s="35"/>
      <c r="TD285" s="35"/>
      <c r="TE285" s="35"/>
      <c r="TF285" s="35"/>
      <c r="TG285" s="35"/>
      <c r="TH285" s="35"/>
      <c r="TI285" s="35"/>
      <c r="TJ285" s="35"/>
      <c r="TK285" s="35"/>
      <c r="TL285" s="35"/>
      <c r="TM285" s="35"/>
      <c r="TN285" s="35"/>
      <c r="TO285" s="35"/>
      <c r="TP285" s="35"/>
      <c r="TQ285" s="35"/>
      <c r="TR285" s="35"/>
    </row>
    <row r="286" spans="1:538" s="28" customFormat="1" ht="14.25" x14ac:dyDescent="0.2">
      <c r="A286" s="165"/>
      <c r="B286" s="110"/>
      <c r="C286" s="111"/>
      <c r="D286" s="112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212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35"/>
      <c r="DG286" s="35"/>
      <c r="DH286" s="35"/>
      <c r="DI286" s="35"/>
      <c r="DJ286" s="35"/>
      <c r="DK286" s="35"/>
      <c r="DL286" s="35"/>
      <c r="DM286" s="35"/>
      <c r="DN286" s="35"/>
      <c r="DO286" s="35"/>
      <c r="DP286" s="35"/>
      <c r="DQ286" s="35"/>
      <c r="DR286" s="35"/>
      <c r="DS286" s="35"/>
      <c r="DT286" s="35"/>
      <c r="DU286" s="35"/>
      <c r="DV286" s="35"/>
      <c r="DW286" s="35"/>
      <c r="DX286" s="35"/>
      <c r="DY286" s="35"/>
      <c r="DZ286" s="35"/>
      <c r="EA286" s="35"/>
      <c r="EB286" s="35"/>
      <c r="EC286" s="35"/>
      <c r="ED286" s="35"/>
      <c r="EE286" s="35"/>
      <c r="EF286" s="35"/>
      <c r="EG286" s="35"/>
      <c r="EH286" s="35"/>
      <c r="EI286" s="35"/>
      <c r="EJ286" s="35"/>
      <c r="EK286" s="35"/>
      <c r="EL286" s="35"/>
      <c r="EM286" s="35"/>
      <c r="EN286" s="35"/>
      <c r="EO286" s="35"/>
      <c r="EP286" s="35"/>
      <c r="EQ286" s="35"/>
      <c r="ER286" s="35"/>
      <c r="ES286" s="35"/>
      <c r="ET286" s="35"/>
      <c r="EU286" s="35"/>
      <c r="EV286" s="35"/>
      <c r="EW286" s="35"/>
      <c r="EX286" s="35"/>
      <c r="EY286" s="35"/>
      <c r="EZ286" s="35"/>
      <c r="FA286" s="35"/>
      <c r="FB286" s="35"/>
      <c r="FC286" s="35"/>
      <c r="FD286" s="35"/>
      <c r="FE286" s="35"/>
      <c r="FF286" s="35"/>
      <c r="FG286" s="35"/>
      <c r="FH286" s="35"/>
      <c r="FI286" s="35"/>
      <c r="FJ286" s="35"/>
      <c r="FK286" s="35"/>
      <c r="FL286" s="35"/>
      <c r="FM286" s="35"/>
      <c r="FN286" s="35"/>
      <c r="FO286" s="35"/>
      <c r="FP286" s="35"/>
      <c r="FQ286" s="35"/>
      <c r="FR286" s="35"/>
      <c r="FS286" s="35"/>
      <c r="FT286" s="35"/>
      <c r="FU286" s="35"/>
      <c r="FV286" s="35"/>
      <c r="FW286" s="35"/>
      <c r="FX286" s="35"/>
      <c r="FY286" s="35"/>
      <c r="FZ286" s="35"/>
      <c r="GA286" s="35"/>
      <c r="GB286" s="35"/>
      <c r="GC286" s="35"/>
      <c r="GD286" s="35"/>
      <c r="GE286" s="35"/>
      <c r="GF286" s="35"/>
      <c r="GG286" s="35"/>
      <c r="GH286" s="35"/>
      <c r="GI286" s="35"/>
      <c r="GJ286" s="35"/>
      <c r="GK286" s="35"/>
      <c r="GL286" s="35"/>
      <c r="GM286" s="35"/>
      <c r="GN286" s="35"/>
      <c r="GO286" s="35"/>
      <c r="GP286" s="35"/>
      <c r="GQ286" s="35"/>
      <c r="GR286" s="35"/>
      <c r="GS286" s="35"/>
      <c r="GT286" s="35"/>
      <c r="GU286" s="35"/>
      <c r="GV286" s="35"/>
      <c r="GW286" s="35"/>
      <c r="GX286" s="35"/>
      <c r="GY286" s="35"/>
      <c r="GZ286" s="35"/>
      <c r="HA286" s="35"/>
      <c r="HB286" s="35"/>
      <c r="HC286" s="35"/>
      <c r="HD286" s="35"/>
      <c r="HE286" s="35"/>
      <c r="HF286" s="35"/>
      <c r="HG286" s="35"/>
      <c r="HH286" s="35"/>
      <c r="HI286" s="35"/>
      <c r="HJ286" s="35"/>
      <c r="HK286" s="35"/>
      <c r="HL286" s="35"/>
      <c r="HM286" s="35"/>
      <c r="HN286" s="35"/>
      <c r="HO286" s="35"/>
      <c r="HP286" s="35"/>
      <c r="HQ286" s="35"/>
      <c r="HR286" s="35"/>
      <c r="HS286" s="35"/>
      <c r="HT286" s="35"/>
      <c r="HU286" s="35"/>
      <c r="HV286" s="35"/>
      <c r="HW286" s="35"/>
      <c r="HX286" s="35"/>
      <c r="HY286" s="35"/>
      <c r="HZ286" s="35"/>
      <c r="IA286" s="35"/>
      <c r="IB286" s="35"/>
      <c r="IC286" s="35"/>
      <c r="ID286" s="35"/>
      <c r="IE286" s="35"/>
      <c r="IF286" s="35"/>
      <c r="IG286" s="35"/>
      <c r="IH286" s="35"/>
      <c r="II286" s="35"/>
      <c r="IJ286" s="35"/>
      <c r="IK286" s="35"/>
      <c r="IL286" s="35"/>
      <c r="IM286" s="35"/>
      <c r="IN286" s="35"/>
      <c r="IO286" s="35"/>
      <c r="IP286" s="35"/>
      <c r="IQ286" s="35"/>
      <c r="IR286" s="35"/>
      <c r="IS286" s="35"/>
      <c r="IT286" s="35"/>
      <c r="IU286" s="35"/>
      <c r="IV286" s="35"/>
      <c r="IW286" s="35"/>
      <c r="IX286" s="35"/>
      <c r="IY286" s="35"/>
      <c r="IZ286" s="35"/>
      <c r="JA286" s="35"/>
      <c r="JB286" s="35"/>
      <c r="JC286" s="35"/>
      <c r="JD286" s="35"/>
      <c r="JE286" s="35"/>
      <c r="JF286" s="35"/>
      <c r="JG286" s="35"/>
      <c r="JH286" s="35"/>
      <c r="JI286" s="35"/>
      <c r="JJ286" s="35"/>
      <c r="JK286" s="35"/>
      <c r="JL286" s="35"/>
      <c r="JM286" s="35"/>
      <c r="JN286" s="35"/>
      <c r="JO286" s="35"/>
      <c r="JP286" s="35"/>
      <c r="JQ286" s="35"/>
      <c r="JR286" s="35"/>
      <c r="JS286" s="35"/>
      <c r="JT286" s="35"/>
      <c r="JU286" s="35"/>
      <c r="JV286" s="35"/>
      <c r="JW286" s="35"/>
      <c r="JX286" s="35"/>
      <c r="JY286" s="35"/>
      <c r="JZ286" s="35"/>
      <c r="KA286" s="35"/>
      <c r="KB286" s="35"/>
      <c r="KC286" s="35"/>
      <c r="KD286" s="35"/>
      <c r="KE286" s="35"/>
      <c r="KF286" s="35"/>
      <c r="KG286" s="35"/>
      <c r="KH286" s="35"/>
      <c r="KI286" s="35"/>
      <c r="KJ286" s="35"/>
      <c r="KK286" s="35"/>
      <c r="KL286" s="35"/>
      <c r="KM286" s="35"/>
      <c r="KN286" s="35"/>
      <c r="KO286" s="35"/>
      <c r="KP286" s="35"/>
      <c r="KQ286" s="35"/>
      <c r="KR286" s="35"/>
      <c r="KS286" s="35"/>
      <c r="KT286" s="35"/>
      <c r="KU286" s="35"/>
      <c r="KV286" s="35"/>
      <c r="KW286" s="35"/>
      <c r="KX286" s="35"/>
      <c r="KY286" s="35"/>
      <c r="KZ286" s="35"/>
      <c r="LA286" s="35"/>
      <c r="LB286" s="35"/>
      <c r="LC286" s="35"/>
      <c r="LD286" s="35"/>
      <c r="LE286" s="35"/>
      <c r="LF286" s="35"/>
      <c r="LG286" s="35"/>
      <c r="LH286" s="35"/>
      <c r="LI286" s="35"/>
      <c r="LJ286" s="35"/>
      <c r="LK286" s="35"/>
      <c r="LL286" s="35"/>
      <c r="LM286" s="35"/>
      <c r="LN286" s="35"/>
      <c r="LO286" s="35"/>
      <c r="LP286" s="35"/>
      <c r="LQ286" s="35"/>
      <c r="LR286" s="35"/>
      <c r="LS286" s="35"/>
      <c r="LT286" s="35"/>
      <c r="LU286" s="35"/>
      <c r="LV286" s="35"/>
      <c r="LW286" s="35"/>
      <c r="LX286" s="35"/>
      <c r="LY286" s="35"/>
      <c r="LZ286" s="35"/>
      <c r="MA286" s="35"/>
      <c r="MB286" s="35"/>
      <c r="MC286" s="35"/>
      <c r="MD286" s="35"/>
      <c r="ME286" s="35"/>
      <c r="MF286" s="35"/>
      <c r="MG286" s="35"/>
      <c r="MH286" s="35"/>
      <c r="MI286" s="35"/>
      <c r="MJ286" s="35"/>
      <c r="MK286" s="35"/>
      <c r="ML286" s="35"/>
      <c r="MM286" s="35"/>
      <c r="MN286" s="35"/>
      <c r="MO286" s="35"/>
      <c r="MP286" s="35"/>
      <c r="MQ286" s="35"/>
      <c r="MR286" s="35"/>
      <c r="MS286" s="35"/>
      <c r="MT286" s="35"/>
      <c r="MU286" s="35"/>
      <c r="MV286" s="35"/>
      <c r="MW286" s="35"/>
      <c r="MX286" s="35"/>
      <c r="MY286" s="35"/>
      <c r="MZ286" s="35"/>
      <c r="NA286" s="35"/>
      <c r="NB286" s="35"/>
      <c r="NC286" s="35"/>
      <c r="ND286" s="35"/>
      <c r="NE286" s="35"/>
      <c r="NF286" s="35"/>
      <c r="NG286" s="35"/>
      <c r="NH286" s="35"/>
      <c r="NI286" s="35"/>
      <c r="NJ286" s="35"/>
      <c r="NK286" s="35"/>
      <c r="NL286" s="35"/>
      <c r="NM286" s="35"/>
      <c r="NN286" s="35"/>
      <c r="NO286" s="35"/>
      <c r="NP286" s="35"/>
      <c r="NQ286" s="35"/>
      <c r="NR286" s="35"/>
      <c r="NS286" s="35"/>
      <c r="NT286" s="35"/>
      <c r="NU286" s="35"/>
      <c r="NV286" s="35"/>
      <c r="NW286" s="35"/>
      <c r="NX286" s="35"/>
      <c r="NY286" s="35"/>
      <c r="NZ286" s="35"/>
      <c r="OA286" s="35"/>
      <c r="OB286" s="35"/>
      <c r="OC286" s="35"/>
      <c r="OD286" s="35"/>
      <c r="OE286" s="35"/>
      <c r="OF286" s="35"/>
      <c r="OG286" s="35"/>
      <c r="OH286" s="35"/>
      <c r="OI286" s="35"/>
      <c r="OJ286" s="35"/>
      <c r="OK286" s="35"/>
      <c r="OL286" s="35"/>
      <c r="OM286" s="35"/>
      <c r="ON286" s="35"/>
      <c r="OO286" s="35"/>
      <c r="OP286" s="35"/>
      <c r="OQ286" s="35"/>
      <c r="OR286" s="35"/>
      <c r="OS286" s="35"/>
      <c r="OT286" s="35"/>
      <c r="OU286" s="35"/>
      <c r="OV286" s="35"/>
      <c r="OW286" s="35"/>
      <c r="OX286" s="35"/>
      <c r="OY286" s="35"/>
      <c r="OZ286" s="35"/>
      <c r="PA286" s="35"/>
      <c r="PB286" s="35"/>
      <c r="PC286" s="35"/>
      <c r="PD286" s="35"/>
      <c r="PE286" s="35"/>
      <c r="PF286" s="35"/>
      <c r="PG286" s="35"/>
      <c r="PH286" s="35"/>
      <c r="PI286" s="35"/>
      <c r="PJ286" s="35"/>
      <c r="PK286" s="35"/>
      <c r="PL286" s="35"/>
      <c r="PM286" s="35"/>
      <c r="PN286" s="35"/>
      <c r="PO286" s="35"/>
      <c r="PP286" s="35"/>
      <c r="PQ286" s="35"/>
      <c r="PR286" s="35"/>
      <c r="PS286" s="35"/>
      <c r="PT286" s="35"/>
      <c r="PU286" s="35"/>
      <c r="PV286" s="35"/>
      <c r="PW286" s="35"/>
      <c r="PX286" s="35"/>
      <c r="PY286" s="35"/>
      <c r="PZ286" s="35"/>
      <c r="QA286" s="35"/>
      <c r="QB286" s="35"/>
      <c r="QC286" s="35"/>
      <c r="QD286" s="35"/>
      <c r="QE286" s="35"/>
      <c r="QF286" s="35"/>
      <c r="QG286" s="35"/>
      <c r="QH286" s="35"/>
      <c r="QI286" s="35"/>
      <c r="QJ286" s="35"/>
      <c r="QK286" s="35"/>
      <c r="QL286" s="35"/>
      <c r="QM286" s="35"/>
      <c r="QN286" s="35"/>
      <c r="QO286" s="35"/>
      <c r="QP286" s="35"/>
      <c r="QQ286" s="35"/>
      <c r="QR286" s="35"/>
      <c r="QS286" s="35"/>
      <c r="QT286" s="35"/>
      <c r="QU286" s="35"/>
      <c r="QV286" s="35"/>
      <c r="QW286" s="35"/>
      <c r="QX286" s="35"/>
      <c r="QY286" s="35"/>
      <c r="QZ286" s="35"/>
      <c r="RA286" s="35"/>
      <c r="RB286" s="35"/>
      <c r="RC286" s="35"/>
      <c r="RD286" s="35"/>
      <c r="RE286" s="35"/>
      <c r="RF286" s="35"/>
      <c r="RG286" s="35"/>
      <c r="RH286" s="35"/>
      <c r="RI286" s="35"/>
      <c r="RJ286" s="35"/>
      <c r="RK286" s="35"/>
      <c r="RL286" s="35"/>
      <c r="RM286" s="35"/>
      <c r="RN286" s="35"/>
      <c r="RO286" s="35"/>
      <c r="RP286" s="35"/>
      <c r="RQ286" s="35"/>
      <c r="RR286" s="35"/>
      <c r="RS286" s="35"/>
      <c r="RT286" s="35"/>
      <c r="RU286" s="35"/>
      <c r="RV286" s="35"/>
      <c r="RW286" s="35"/>
      <c r="RX286" s="35"/>
      <c r="RY286" s="35"/>
      <c r="RZ286" s="35"/>
      <c r="SA286" s="35"/>
      <c r="SB286" s="35"/>
      <c r="SC286" s="35"/>
      <c r="SD286" s="35"/>
      <c r="SE286" s="35"/>
      <c r="SF286" s="35"/>
      <c r="SG286" s="35"/>
      <c r="SH286" s="35"/>
      <c r="SI286" s="35"/>
      <c r="SJ286" s="35"/>
      <c r="SK286" s="35"/>
      <c r="SL286" s="35"/>
      <c r="SM286" s="35"/>
      <c r="SN286" s="35"/>
      <c r="SO286" s="35"/>
      <c r="SP286" s="35"/>
      <c r="SQ286" s="35"/>
      <c r="SR286" s="35"/>
      <c r="SS286" s="35"/>
      <c r="ST286" s="35"/>
      <c r="SU286" s="35"/>
      <c r="SV286" s="35"/>
      <c r="SW286" s="35"/>
      <c r="SX286" s="35"/>
      <c r="SY286" s="35"/>
      <c r="SZ286" s="35"/>
      <c r="TA286" s="35"/>
      <c r="TB286" s="35"/>
      <c r="TC286" s="35"/>
      <c r="TD286" s="35"/>
      <c r="TE286" s="35"/>
      <c r="TF286" s="35"/>
      <c r="TG286" s="35"/>
      <c r="TH286" s="35"/>
      <c r="TI286" s="35"/>
      <c r="TJ286" s="35"/>
      <c r="TK286" s="35"/>
      <c r="TL286" s="35"/>
      <c r="TM286" s="35"/>
      <c r="TN286" s="35"/>
      <c r="TO286" s="35"/>
      <c r="TP286" s="35"/>
      <c r="TQ286" s="35"/>
      <c r="TR286" s="35"/>
    </row>
    <row r="287" spans="1:538" s="28" customFormat="1" ht="14.25" x14ac:dyDescent="0.2">
      <c r="A287" s="165"/>
      <c r="B287" s="110"/>
      <c r="C287" s="111"/>
      <c r="D287" s="112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212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  <c r="DD287" s="35"/>
      <c r="DE287" s="35"/>
      <c r="DF287" s="35"/>
      <c r="DG287" s="35"/>
      <c r="DH287" s="35"/>
      <c r="DI287" s="35"/>
      <c r="DJ287" s="35"/>
      <c r="DK287" s="35"/>
      <c r="DL287" s="35"/>
      <c r="DM287" s="35"/>
      <c r="DN287" s="35"/>
      <c r="DO287" s="35"/>
      <c r="DP287" s="35"/>
      <c r="DQ287" s="35"/>
      <c r="DR287" s="35"/>
      <c r="DS287" s="35"/>
      <c r="DT287" s="35"/>
      <c r="DU287" s="35"/>
      <c r="DV287" s="35"/>
      <c r="DW287" s="35"/>
      <c r="DX287" s="35"/>
      <c r="DY287" s="35"/>
      <c r="DZ287" s="35"/>
      <c r="EA287" s="35"/>
      <c r="EB287" s="35"/>
      <c r="EC287" s="35"/>
      <c r="ED287" s="35"/>
      <c r="EE287" s="35"/>
      <c r="EF287" s="35"/>
      <c r="EG287" s="35"/>
      <c r="EH287" s="35"/>
      <c r="EI287" s="35"/>
      <c r="EJ287" s="35"/>
      <c r="EK287" s="35"/>
      <c r="EL287" s="35"/>
      <c r="EM287" s="35"/>
      <c r="EN287" s="35"/>
      <c r="EO287" s="35"/>
      <c r="EP287" s="35"/>
      <c r="EQ287" s="35"/>
      <c r="ER287" s="35"/>
      <c r="ES287" s="35"/>
      <c r="ET287" s="35"/>
      <c r="EU287" s="35"/>
      <c r="EV287" s="35"/>
      <c r="EW287" s="35"/>
      <c r="EX287" s="35"/>
      <c r="EY287" s="35"/>
      <c r="EZ287" s="35"/>
      <c r="FA287" s="35"/>
      <c r="FB287" s="35"/>
      <c r="FC287" s="35"/>
      <c r="FD287" s="35"/>
      <c r="FE287" s="35"/>
      <c r="FF287" s="35"/>
      <c r="FG287" s="35"/>
      <c r="FH287" s="35"/>
      <c r="FI287" s="35"/>
      <c r="FJ287" s="35"/>
      <c r="FK287" s="35"/>
      <c r="FL287" s="35"/>
      <c r="FM287" s="35"/>
      <c r="FN287" s="35"/>
      <c r="FO287" s="35"/>
      <c r="FP287" s="35"/>
      <c r="FQ287" s="35"/>
      <c r="FR287" s="35"/>
      <c r="FS287" s="35"/>
      <c r="FT287" s="35"/>
      <c r="FU287" s="35"/>
      <c r="FV287" s="35"/>
      <c r="FW287" s="35"/>
      <c r="FX287" s="35"/>
      <c r="FY287" s="35"/>
      <c r="FZ287" s="35"/>
      <c r="GA287" s="35"/>
      <c r="GB287" s="35"/>
      <c r="GC287" s="35"/>
      <c r="GD287" s="35"/>
      <c r="GE287" s="35"/>
      <c r="GF287" s="35"/>
      <c r="GG287" s="35"/>
      <c r="GH287" s="35"/>
      <c r="GI287" s="35"/>
      <c r="GJ287" s="35"/>
      <c r="GK287" s="35"/>
      <c r="GL287" s="35"/>
      <c r="GM287" s="35"/>
      <c r="GN287" s="35"/>
      <c r="GO287" s="35"/>
      <c r="GP287" s="35"/>
      <c r="GQ287" s="35"/>
      <c r="GR287" s="35"/>
      <c r="GS287" s="35"/>
      <c r="GT287" s="35"/>
      <c r="GU287" s="35"/>
      <c r="GV287" s="35"/>
      <c r="GW287" s="35"/>
      <c r="GX287" s="35"/>
      <c r="GY287" s="35"/>
      <c r="GZ287" s="35"/>
      <c r="HA287" s="35"/>
      <c r="HB287" s="35"/>
      <c r="HC287" s="35"/>
      <c r="HD287" s="35"/>
      <c r="HE287" s="35"/>
      <c r="HF287" s="35"/>
      <c r="HG287" s="35"/>
      <c r="HH287" s="35"/>
      <c r="HI287" s="35"/>
      <c r="HJ287" s="35"/>
      <c r="HK287" s="35"/>
      <c r="HL287" s="35"/>
      <c r="HM287" s="35"/>
      <c r="HN287" s="35"/>
      <c r="HO287" s="35"/>
      <c r="HP287" s="35"/>
      <c r="HQ287" s="35"/>
      <c r="HR287" s="35"/>
      <c r="HS287" s="35"/>
      <c r="HT287" s="35"/>
      <c r="HU287" s="35"/>
      <c r="HV287" s="35"/>
      <c r="HW287" s="35"/>
      <c r="HX287" s="35"/>
      <c r="HY287" s="35"/>
      <c r="HZ287" s="35"/>
      <c r="IA287" s="35"/>
      <c r="IB287" s="35"/>
      <c r="IC287" s="35"/>
      <c r="ID287" s="35"/>
      <c r="IE287" s="35"/>
      <c r="IF287" s="35"/>
      <c r="IG287" s="35"/>
      <c r="IH287" s="35"/>
      <c r="II287" s="35"/>
      <c r="IJ287" s="35"/>
      <c r="IK287" s="35"/>
      <c r="IL287" s="35"/>
      <c r="IM287" s="35"/>
      <c r="IN287" s="35"/>
      <c r="IO287" s="35"/>
      <c r="IP287" s="35"/>
      <c r="IQ287" s="35"/>
      <c r="IR287" s="35"/>
      <c r="IS287" s="35"/>
      <c r="IT287" s="35"/>
      <c r="IU287" s="35"/>
      <c r="IV287" s="35"/>
      <c r="IW287" s="35"/>
      <c r="IX287" s="35"/>
      <c r="IY287" s="35"/>
      <c r="IZ287" s="35"/>
      <c r="JA287" s="35"/>
      <c r="JB287" s="35"/>
      <c r="JC287" s="35"/>
      <c r="JD287" s="35"/>
      <c r="JE287" s="35"/>
      <c r="JF287" s="35"/>
      <c r="JG287" s="35"/>
      <c r="JH287" s="35"/>
      <c r="JI287" s="35"/>
      <c r="JJ287" s="35"/>
      <c r="JK287" s="35"/>
      <c r="JL287" s="35"/>
      <c r="JM287" s="35"/>
      <c r="JN287" s="35"/>
      <c r="JO287" s="35"/>
      <c r="JP287" s="35"/>
      <c r="JQ287" s="35"/>
      <c r="JR287" s="35"/>
      <c r="JS287" s="35"/>
      <c r="JT287" s="35"/>
      <c r="JU287" s="35"/>
      <c r="JV287" s="35"/>
      <c r="JW287" s="35"/>
      <c r="JX287" s="35"/>
      <c r="JY287" s="35"/>
      <c r="JZ287" s="35"/>
      <c r="KA287" s="35"/>
      <c r="KB287" s="35"/>
      <c r="KC287" s="35"/>
      <c r="KD287" s="35"/>
      <c r="KE287" s="35"/>
      <c r="KF287" s="35"/>
      <c r="KG287" s="35"/>
      <c r="KH287" s="35"/>
      <c r="KI287" s="35"/>
      <c r="KJ287" s="35"/>
      <c r="KK287" s="35"/>
      <c r="KL287" s="35"/>
      <c r="KM287" s="35"/>
      <c r="KN287" s="35"/>
      <c r="KO287" s="35"/>
      <c r="KP287" s="35"/>
      <c r="KQ287" s="35"/>
      <c r="KR287" s="35"/>
      <c r="KS287" s="35"/>
      <c r="KT287" s="35"/>
      <c r="KU287" s="35"/>
      <c r="KV287" s="35"/>
      <c r="KW287" s="35"/>
      <c r="KX287" s="35"/>
      <c r="KY287" s="35"/>
      <c r="KZ287" s="35"/>
      <c r="LA287" s="35"/>
      <c r="LB287" s="35"/>
      <c r="LC287" s="35"/>
      <c r="LD287" s="35"/>
      <c r="LE287" s="35"/>
      <c r="LF287" s="35"/>
      <c r="LG287" s="35"/>
      <c r="LH287" s="35"/>
      <c r="LI287" s="35"/>
      <c r="LJ287" s="35"/>
      <c r="LK287" s="35"/>
      <c r="LL287" s="35"/>
      <c r="LM287" s="35"/>
      <c r="LN287" s="35"/>
      <c r="LO287" s="35"/>
      <c r="LP287" s="35"/>
      <c r="LQ287" s="35"/>
      <c r="LR287" s="35"/>
      <c r="LS287" s="35"/>
      <c r="LT287" s="35"/>
      <c r="LU287" s="35"/>
      <c r="LV287" s="35"/>
      <c r="LW287" s="35"/>
      <c r="LX287" s="35"/>
      <c r="LY287" s="35"/>
      <c r="LZ287" s="35"/>
      <c r="MA287" s="35"/>
      <c r="MB287" s="35"/>
      <c r="MC287" s="35"/>
      <c r="MD287" s="35"/>
      <c r="ME287" s="35"/>
      <c r="MF287" s="35"/>
      <c r="MG287" s="35"/>
      <c r="MH287" s="35"/>
      <c r="MI287" s="35"/>
      <c r="MJ287" s="35"/>
      <c r="MK287" s="35"/>
      <c r="ML287" s="35"/>
      <c r="MM287" s="35"/>
      <c r="MN287" s="35"/>
      <c r="MO287" s="35"/>
      <c r="MP287" s="35"/>
      <c r="MQ287" s="35"/>
      <c r="MR287" s="35"/>
      <c r="MS287" s="35"/>
      <c r="MT287" s="35"/>
      <c r="MU287" s="35"/>
      <c r="MV287" s="35"/>
      <c r="MW287" s="35"/>
      <c r="MX287" s="35"/>
      <c r="MY287" s="35"/>
      <c r="MZ287" s="35"/>
      <c r="NA287" s="35"/>
      <c r="NB287" s="35"/>
      <c r="NC287" s="35"/>
      <c r="ND287" s="35"/>
      <c r="NE287" s="35"/>
      <c r="NF287" s="35"/>
      <c r="NG287" s="35"/>
      <c r="NH287" s="35"/>
      <c r="NI287" s="35"/>
      <c r="NJ287" s="35"/>
      <c r="NK287" s="35"/>
      <c r="NL287" s="35"/>
      <c r="NM287" s="35"/>
      <c r="NN287" s="35"/>
      <c r="NO287" s="35"/>
      <c r="NP287" s="35"/>
      <c r="NQ287" s="35"/>
      <c r="NR287" s="35"/>
      <c r="NS287" s="35"/>
      <c r="NT287" s="35"/>
      <c r="NU287" s="35"/>
      <c r="NV287" s="35"/>
      <c r="NW287" s="35"/>
      <c r="NX287" s="35"/>
      <c r="NY287" s="35"/>
      <c r="NZ287" s="35"/>
      <c r="OA287" s="35"/>
      <c r="OB287" s="35"/>
      <c r="OC287" s="35"/>
      <c r="OD287" s="35"/>
      <c r="OE287" s="35"/>
      <c r="OF287" s="35"/>
      <c r="OG287" s="35"/>
      <c r="OH287" s="35"/>
      <c r="OI287" s="35"/>
      <c r="OJ287" s="35"/>
      <c r="OK287" s="35"/>
      <c r="OL287" s="35"/>
      <c r="OM287" s="35"/>
      <c r="ON287" s="35"/>
      <c r="OO287" s="35"/>
      <c r="OP287" s="35"/>
      <c r="OQ287" s="35"/>
      <c r="OR287" s="35"/>
      <c r="OS287" s="35"/>
      <c r="OT287" s="35"/>
      <c r="OU287" s="35"/>
      <c r="OV287" s="35"/>
      <c r="OW287" s="35"/>
      <c r="OX287" s="35"/>
      <c r="OY287" s="35"/>
      <c r="OZ287" s="35"/>
      <c r="PA287" s="35"/>
      <c r="PB287" s="35"/>
      <c r="PC287" s="35"/>
      <c r="PD287" s="35"/>
      <c r="PE287" s="35"/>
      <c r="PF287" s="35"/>
      <c r="PG287" s="35"/>
      <c r="PH287" s="35"/>
      <c r="PI287" s="35"/>
      <c r="PJ287" s="35"/>
      <c r="PK287" s="35"/>
      <c r="PL287" s="35"/>
      <c r="PM287" s="35"/>
      <c r="PN287" s="35"/>
      <c r="PO287" s="35"/>
      <c r="PP287" s="35"/>
      <c r="PQ287" s="35"/>
      <c r="PR287" s="35"/>
      <c r="PS287" s="35"/>
      <c r="PT287" s="35"/>
      <c r="PU287" s="35"/>
      <c r="PV287" s="35"/>
      <c r="PW287" s="35"/>
      <c r="PX287" s="35"/>
      <c r="PY287" s="35"/>
      <c r="PZ287" s="35"/>
      <c r="QA287" s="35"/>
      <c r="QB287" s="35"/>
      <c r="QC287" s="35"/>
      <c r="QD287" s="35"/>
      <c r="QE287" s="35"/>
      <c r="QF287" s="35"/>
      <c r="QG287" s="35"/>
      <c r="QH287" s="35"/>
      <c r="QI287" s="35"/>
      <c r="QJ287" s="35"/>
      <c r="QK287" s="35"/>
      <c r="QL287" s="35"/>
      <c r="QM287" s="35"/>
      <c r="QN287" s="35"/>
      <c r="QO287" s="35"/>
      <c r="QP287" s="35"/>
      <c r="QQ287" s="35"/>
      <c r="QR287" s="35"/>
      <c r="QS287" s="35"/>
      <c r="QT287" s="35"/>
      <c r="QU287" s="35"/>
      <c r="QV287" s="35"/>
      <c r="QW287" s="35"/>
      <c r="QX287" s="35"/>
      <c r="QY287" s="35"/>
      <c r="QZ287" s="35"/>
      <c r="RA287" s="35"/>
      <c r="RB287" s="35"/>
      <c r="RC287" s="35"/>
      <c r="RD287" s="35"/>
      <c r="RE287" s="35"/>
      <c r="RF287" s="35"/>
      <c r="RG287" s="35"/>
      <c r="RH287" s="35"/>
      <c r="RI287" s="35"/>
      <c r="RJ287" s="35"/>
      <c r="RK287" s="35"/>
      <c r="RL287" s="35"/>
      <c r="RM287" s="35"/>
      <c r="RN287" s="35"/>
      <c r="RO287" s="35"/>
      <c r="RP287" s="35"/>
      <c r="RQ287" s="35"/>
      <c r="RR287" s="35"/>
      <c r="RS287" s="35"/>
      <c r="RT287" s="35"/>
      <c r="RU287" s="35"/>
      <c r="RV287" s="35"/>
      <c r="RW287" s="35"/>
      <c r="RX287" s="35"/>
      <c r="RY287" s="35"/>
      <c r="RZ287" s="35"/>
      <c r="SA287" s="35"/>
      <c r="SB287" s="35"/>
      <c r="SC287" s="35"/>
      <c r="SD287" s="35"/>
      <c r="SE287" s="35"/>
      <c r="SF287" s="35"/>
      <c r="SG287" s="35"/>
      <c r="SH287" s="35"/>
      <c r="SI287" s="35"/>
      <c r="SJ287" s="35"/>
      <c r="SK287" s="35"/>
      <c r="SL287" s="35"/>
      <c r="SM287" s="35"/>
      <c r="SN287" s="35"/>
      <c r="SO287" s="35"/>
      <c r="SP287" s="35"/>
      <c r="SQ287" s="35"/>
      <c r="SR287" s="35"/>
      <c r="SS287" s="35"/>
      <c r="ST287" s="35"/>
      <c r="SU287" s="35"/>
      <c r="SV287" s="35"/>
      <c r="SW287" s="35"/>
      <c r="SX287" s="35"/>
      <c r="SY287" s="35"/>
      <c r="SZ287" s="35"/>
      <c r="TA287" s="35"/>
      <c r="TB287" s="35"/>
      <c r="TC287" s="35"/>
      <c r="TD287" s="35"/>
      <c r="TE287" s="35"/>
      <c r="TF287" s="35"/>
      <c r="TG287" s="35"/>
      <c r="TH287" s="35"/>
      <c r="TI287" s="35"/>
      <c r="TJ287" s="35"/>
      <c r="TK287" s="35"/>
      <c r="TL287" s="35"/>
      <c r="TM287" s="35"/>
      <c r="TN287" s="35"/>
      <c r="TO287" s="35"/>
      <c r="TP287" s="35"/>
      <c r="TQ287" s="35"/>
      <c r="TR287" s="35"/>
    </row>
    <row r="288" spans="1:538" s="181" customFormat="1" ht="31.5" customHeight="1" x14ac:dyDescent="0.55000000000000004">
      <c r="A288" s="179" t="s">
        <v>526</v>
      </c>
      <c r="B288" s="179"/>
      <c r="C288" s="179"/>
      <c r="D288" s="17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206" t="s">
        <v>527</v>
      </c>
      <c r="R288" s="206"/>
      <c r="S288" s="206"/>
      <c r="T288" s="206"/>
      <c r="U288" s="206"/>
      <c r="V288" s="206"/>
      <c r="W288" s="206"/>
      <c r="X288" s="206"/>
      <c r="Y288" s="206"/>
      <c r="Z288" s="212"/>
    </row>
    <row r="289" spans="1:33" s="31" customFormat="1" ht="33" customHeight="1" x14ac:dyDescent="0.5">
      <c r="A289" s="101"/>
      <c r="B289" s="101"/>
      <c r="C289" s="101"/>
      <c r="D289" s="102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212"/>
      <c r="AA289" s="78"/>
      <c r="AB289" s="78"/>
      <c r="AC289" s="78"/>
      <c r="AD289" s="78"/>
    </row>
    <row r="290" spans="1:33" s="190" customFormat="1" ht="30.75" x14ac:dyDescent="0.45">
      <c r="A290" s="184" t="s">
        <v>548</v>
      </c>
      <c r="B290" s="185"/>
      <c r="C290" s="185"/>
      <c r="D290" s="186"/>
      <c r="E290" s="18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212"/>
    </row>
    <row r="291" spans="1:33" s="96" customFormat="1" ht="35.25" x14ac:dyDescent="0.5">
      <c r="A291" s="105" t="s">
        <v>417</v>
      </c>
      <c r="B291" s="87"/>
      <c r="C291" s="87"/>
      <c r="D291" s="85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212"/>
      <c r="AA291" s="97"/>
      <c r="AB291" s="97"/>
      <c r="AC291" s="97"/>
      <c r="AD291" s="97"/>
      <c r="AE291" s="97"/>
      <c r="AF291" s="98"/>
      <c r="AG291" s="99"/>
    </row>
    <row r="292" spans="1:33" s="31" customFormat="1" ht="16.5" customHeight="1" x14ac:dyDescent="0.25">
      <c r="A292" s="76"/>
      <c r="B292" s="84"/>
      <c r="C292" s="84"/>
      <c r="D292" s="38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212"/>
    </row>
    <row r="293" spans="1:33" s="31" customFormat="1" ht="18.75" customHeight="1" x14ac:dyDescent="0.25">
      <c r="A293" s="76"/>
      <c r="B293" s="84"/>
      <c r="C293" s="84"/>
      <c r="D293" s="38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212"/>
    </row>
    <row r="294" spans="1:33" s="31" customFormat="1" x14ac:dyDescent="0.25">
      <c r="A294" s="76"/>
      <c r="B294" s="84"/>
      <c r="C294" s="84"/>
      <c r="D294" s="38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212"/>
    </row>
    <row r="295" spans="1:33" s="31" customFormat="1" x14ac:dyDescent="0.25">
      <c r="A295" s="76"/>
      <c r="B295" s="84"/>
      <c r="C295" s="84"/>
      <c r="D295" s="38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212"/>
    </row>
    <row r="296" spans="1:33" s="31" customFormat="1" x14ac:dyDescent="0.25">
      <c r="A296" s="76"/>
      <c r="B296" s="84"/>
      <c r="C296" s="84"/>
      <c r="D296" s="38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212"/>
    </row>
    <row r="297" spans="1:33" s="31" customFormat="1" x14ac:dyDescent="0.25">
      <c r="A297" s="76"/>
      <c r="B297" s="84"/>
      <c r="C297" s="84"/>
      <c r="D297" s="38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212"/>
    </row>
    <row r="298" spans="1:33" s="31" customFormat="1" x14ac:dyDescent="0.25">
      <c r="A298" s="76"/>
      <c r="B298" s="84"/>
      <c r="C298" s="84"/>
      <c r="D298" s="38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212"/>
    </row>
    <row r="299" spans="1:33" s="31" customFormat="1" x14ac:dyDescent="0.25">
      <c r="A299" s="76"/>
      <c r="B299" s="84"/>
      <c r="C299" s="84"/>
      <c r="D299" s="38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212"/>
    </row>
    <row r="300" spans="1:33" s="31" customFormat="1" x14ac:dyDescent="0.25">
      <c r="A300" s="76"/>
      <c r="B300" s="84"/>
      <c r="C300" s="84"/>
      <c r="D300" s="38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212"/>
    </row>
    <row r="301" spans="1:33" s="31" customFormat="1" x14ac:dyDescent="0.25">
      <c r="A301" s="76"/>
      <c r="B301" s="84"/>
      <c r="C301" s="84"/>
      <c r="D301" s="38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212"/>
    </row>
    <row r="302" spans="1:33" s="31" customFormat="1" x14ac:dyDescent="0.25">
      <c r="A302" s="76"/>
      <c r="B302" s="84"/>
      <c r="C302" s="84"/>
      <c r="D302" s="38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212"/>
    </row>
    <row r="303" spans="1:33" s="31" customFormat="1" x14ac:dyDescent="0.25">
      <c r="A303" s="76"/>
      <c r="B303" s="84"/>
      <c r="C303" s="84"/>
      <c r="D303" s="38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212"/>
    </row>
    <row r="304" spans="1:33" s="31" customFormat="1" x14ac:dyDescent="0.25">
      <c r="A304" s="76"/>
      <c r="B304" s="84"/>
      <c r="C304" s="84"/>
      <c r="D304" s="38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212"/>
    </row>
    <row r="305" spans="1:26" s="31" customFormat="1" x14ac:dyDescent="0.25">
      <c r="A305" s="76"/>
      <c r="B305" s="84"/>
      <c r="C305" s="84"/>
      <c r="D305" s="38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212"/>
    </row>
    <row r="306" spans="1:26" s="31" customFormat="1" x14ac:dyDescent="0.25">
      <c r="A306" s="76"/>
      <c r="B306" s="84"/>
      <c r="C306" s="84"/>
      <c r="D306" s="38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212"/>
    </row>
    <row r="307" spans="1:26" s="31" customFormat="1" x14ac:dyDescent="0.25">
      <c r="A307" s="76"/>
      <c r="B307" s="84"/>
      <c r="C307" s="84"/>
      <c r="D307" s="38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212"/>
    </row>
    <row r="308" spans="1:26" s="31" customFormat="1" x14ac:dyDescent="0.25">
      <c r="A308" s="76"/>
      <c r="B308" s="84"/>
      <c r="C308" s="84"/>
      <c r="D308" s="38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212"/>
    </row>
    <row r="309" spans="1:26" s="31" customFormat="1" x14ac:dyDescent="0.25">
      <c r="A309" s="76"/>
      <c r="B309" s="84"/>
      <c r="C309" s="84"/>
      <c r="D309" s="38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212"/>
    </row>
    <row r="310" spans="1:26" s="31" customFormat="1" x14ac:dyDescent="0.25">
      <c r="A310" s="76"/>
      <c r="B310" s="84"/>
      <c r="C310" s="84"/>
      <c r="D310" s="38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212"/>
    </row>
    <row r="311" spans="1:26" s="31" customFormat="1" x14ac:dyDescent="0.25">
      <c r="A311" s="76"/>
      <c r="B311" s="84"/>
      <c r="C311" s="84"/>
      <c r="D311" s="38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212"/>
    </row>
    <row r="312" spans="1:26" s="31" customFormat="1" x14ac:dyDescent="0.25">
      <c r="A312" s="76"/>
      <c r="B312" s="84"/>
      <c r="C312" s="84"/>
      <c r="D312" s="38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212"/>
    </row>
    <row r="313" spans="1:26" s="31" customFormat="1" x14ac:dyDescent="0.25">
      <c r="A313" s="76"/>
      <c r="B313" s="84"/>
      <c r="C313" s="84"/>
      <c r="D313" s="38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212"/>
    </row>
    <row r="314" spans="1:26" s="31" customFormat="1" x14ac:dyDescent="0.25">
      <c r="A314" s="76"/>
      <c r="B314" s="84"/>
      <c r="C314" s="84"/>
      <c r="D314" s="38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212"/>
    </row>
    <row r="315" spans="1:26" s="31" customFormat="1" x14ac:dyDescent="0.25">
      <c r="A315" s="76"/>
      <c r="B315" s="84"/>
      <c r="C315" s="84"/>
      <c r="D315" s="38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212"/>
    </row>
    <row r="316" spans="1:26" s="31" customFormat="1" x14ac:dyDescent="0.25">
      <c r="A316" s="76"/>
      <c r="B316" s="84"/>
      <c r="C316" s="84"/>
      <c r="D316" s="38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212"/>
    </row>
    <row r="317" spans="1:26" s="31" customFormat="1" x14ac:dyDescent="0.25">
      <c r="A317" s="76"/>
      <c r="B317" s="84"/>
      <c r="C317" s="84"/>
      <c r="D317" s="38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212"/>
    </row>
    <row r="318" spans="1:26" s="31" customFormat="1" x14ac:dyDescent="0.25">
      <c r="A318" s="76"/>
      <c r="B318" s="84"/>
      <c r="C318" s="84"/>
      <c r="D318" s="38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212"/>
    </row>
    <row r="319" spans="1:26" s="31" customFormat="1" x14ac:dyDescent="0.25">
      <c r="A319" s="76"/>
      <c r="B319" s="84"/>
      <c r="C319" s="84"/>
      <c r="D319" s="38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212"/>
    </row>
    <row r="320" spans="1:26" s="31" customFormat="1" x14ac:dyDescent="0.25">
      <c r="A320" s="76"/>
      <c r="B320" s="84"/>
      <c r="C320" s="84"/>
      <c r="D320" s="38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212"/>
    </row>
    <row r="321" spans="1:26" s="31" customFormat="1" x14ac:dyDescent="0.25">
      <c r="A321" s="76"/>
      <c r="B321" s="84"/>
      <c r="C321" s="84"/>
      <c r="D321" s="38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212"/>
    </row>
    <row r="322" spans="1:26" s="31" customFormat="1" x14ac:dyDescent="0.25">
      <c r="A322" s="76"/>
      <c r="B322" s="84"/>
      <c r="C322" s="84"/>
      <c r="D322" s="38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212"/>
    </row>
    <row r="323" spans="1:26" s="31" customFormat="1" x14ac:dyDescent="0.25">
      <c r="A323" s="76"/>
      <c r="B323" s="84"/>
      <c r="C323" s="84"/>
      <c r="D323" s="38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212"/>
    </row>
    <row r="324" spans="1:26" s="31" customFormat="1" x14ac:dyDescent="0.25">
      <c r="A324" s="76"/>
      <c r="B324" s="84"/>
      <c r="C324" s="84"/>
      <c r="D324" s="38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212"/>
    </row>
    <row r="325" spans="1:26" s="31" customFormat="1" x14ac:dyDescent="0.25">
      <c r="A325" s="76"/>
      <c r="B325" s="84"/>
      <c r="C325" s="84"/>
      <c r="D325" s="38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212"/>
    </row>
    <row r="326" spans="1:26" s="31" customFormat="1" x14ac:dyDescent="0.25">
      <c r="A326" s="76"/>
      <c r="B326" s="84"/>
      <c r="C326" s="84"/>
      <c r="D326" s="38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212"/>
    </row>
    <row r="327" spans="1:26" s="31" customFormat="1" x14ac:dyDescent="0.25">
      <c r="A327" s="76"/>
      <c r="B327" s="84"/>
      <c r="C327" s="84"/>
      <c r="D327" s="38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212"/>
    </row>
    <row r="328" spans="1:26" s="31" customFormat="1" x14ac:dyDescent="0.25">
      <c r="A328" s="76"/>
      <c r="B328" s="84"/>
      <c r="C328" s="84"/>
      <c r="D328" s="38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212"/>
    </row>
    <row r="329" spans="1:26" s="31" customFormat="1" x14ac:dyDescent="0.25">
      <c r="A329" s="76"/>
      <c r="B329" s="84"/>
      <c r="C329" s="84"/>
      <c r="D329" s="38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212"/>
    </row>
    <row r="330" spans="1:26" s="31" customFormat="1" x14ac:dyDescent="0.25">
      <c r="A330" s="76"/>
      <c r="B330" s="84"/>
      <c r="C330" s="84"/>
      <c r="D330" s="38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212"/>
    </row>
    <row r="331" spans="1:26" s="31" customFormat="1" x14ac:dyDescent="0.25">
      <c r="A331" s="76"/>
      <c r="B331" s="84"/>
      <c r="C331" s="84"/>
      <c r="D331" s="38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212"/>
    </row>
    <row r="332" spans="1:26" s="31" customFormat="1" x14ac:dyDescent="0.25">
      <c r="A332" s="76"/>
      <c r="B332" s="84"/>
      <c r="C332" s="84"/>
      <c r="D332" s="38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212"/>
    </row>
    <row r="333" spans="1:26" s="31" customFormat="1" x14ac:dyDescent="0.25">
      <c r="A333" s="76"/>
      <c r="B333" s="84"/>
      <c r="C333" s="84"/>
      <c r="D333" s="38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212"/>
    </row>
    <row r="334" spans="1:26" s="31" customFormat="1" x14ac:dyDescent="0.25">
      <c r="A334" s="76"/>
      <c r="B334" s="84"/>
      <c r="C334" s="84"/>
      <c r="D334" s="38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212"/>
    </row>
    <row r="335" spans="1:26" s="31" customFormat="1" x14ac:dyDescent="0.25">
      <c r="A335" s="76"/>
      <c r="B335" s="84"/>
      <c r="C335" s="84"/>
      <c r="D335" s="38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211"/>
    </row>
    <row r="336" spans="1:26" s="31" customFormat="1" x14ac:dyDescent="0.25">
      <c r="A336" s="76"/>
      <c r="B336" s="84"/>
      <c r="C336" s="84"/>
      <c r="D336" s="38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211"/>
    </row>
    <row r="337" spans="1:26" s="31" customFormat="1" x14ac:dyDescent="0.25">
      <c r="A337" s="76"/>
      <c r="B337" s="84"/>
      <c r="C337" s="84"/>
      <c r="D337" s="38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211"/>
    </row>
    <row r="338" spans="1:26" s="31" customFormat="1" x14ac:dyDescent="0.25">
      <c r="A338" s="76"/>
      <c r="B338" s="84"/>
      <c r="C338" s="84"/>
      <c r="D338" s="38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211"/>
    </row>
    <row r="339" spans="1:26" s="31" customFormat="1" x14ac:dyDescent="0.25">
      <c r="A339" s="76"/>
      <c r="B339" s="84"/>
      <c r="C339" s="84"/>
      <c r="D339" s="38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211"/>
    </row>
    <row r="340" spans="1:26" s="31" customFormat="1" x14ac:dyDescent="0.25">
      <c r="A340" s="76"/>
      <c r="B340" s="84"/>
      <c r="C340" s="84"/>
      <c r="D340" s="38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211"/>
    </row>
    <row r="341" spans="1:26" s="31" customFormat="1" x14ac:dyDescent="0.25">
      <c r="A341" s="76"/>
      <c r="B341" s="84"/>
      <c r="C341" s="84"/>
      <c r="D341" s="38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211"/>
    </row>
    <row r="342" spans="1:26" s="31" customFormat="1" x14ac:dyDescent="0.25">
      <c r="A342" s="76"/>
      <c r="B342" s="84"/>
      <c r="C342" s="84"/>
      <c r="D342" s="38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211"/>
    </row>
    <row r="343" spans="1:26" s="31" customFormat="1" x14ac:dyDescent="0.25">
      <c r="A343" s="76"/>
      <c r="B343" s="84"/>
      <c r="C343" s="84"/>
      <c r="D343" s="38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211"/>
    </row>
    <row r="344" spans="1:26" s="31" customFormat="1" x14ac:dyDescent="0.25">
      <c r="A344" s="76"/>
      <c r="B344" s="84"/>
      <c r="C344" s="84"/>
      <c r="D344" s="38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211"/>
    </row>
    <row r="345" spans="1:26" s="31" customFormat="1" x14ac:dyDescent="0.25">
      <c r="A345" s="76"/>
      <c r="B345" s="84"/>
      <c r="C345" s="84"/>
      <c r="D345" s="38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211"/>
    </row>
    <row r="346" spans="1:26" s="31" customFormat="1" x14ac:dyDescent="0.25">
      <c r="A346" s="76"/>
      <c r="B346" s="84"/>
      <c r="C346" s="84"/>
      <c r="D346" s="38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211"/>
    </row>
    <row r="347" spans="1:26" s="31" customFormat="1" x14ac:dyDescent="0.25">
      <c r="A347" s="76"/>
      <c r="B347" s="84"/>
      <c r="C347" s="84"/>
      <c r="D347" s="38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211"/>
    </row>
    <row r="348" spans="1:26" s="31" customFormat="1" x14ac:dyDescent="0.25">
      <c r="A348" s="76"/>
      <c r="B348" s="84"/>
      <c r="C348" s="84"/>
      <c r="D348" s="38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211"/>
    </row>
    <row r="349" spans="1:26" s="31" customFormat="1" x14ac:dyDescent="0.25">
      <c r="A349" s="76"/>
      <c r="B349" s="84"/>
      <c r="C349" s="84"/>
      <c r="D349" s="38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211"/>
    </row>
    <row r="350" spans="1:26" s="31" customFormat="1" x14ac:dyDescent="0.25">
      <c r="A350" s="76"/>
      <c r="B350" s="84"/>
      <c r="C350" s="84"/>
      <c r="D350" s="38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211"/>
    </row>
    <row r="351" spans="1:26" s="31" customFormat="1" x14ac:dyDescent="0.25">
      <c r="A351" s="76"/>
      <c r="B351" s="84"/>
      <c r="C351" s="84"/>
      <c r="D351" s="38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211"/>
    </row>
    <row r="352" spans="1:26" s="31" customFormat="1" x14ac:dyDescent="0.25">
      <c r="A352" s="76"/>
      <c r="B352" s="84"/>
      <c r="C352" s="84"/>
      <c r="D352" s="38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211"/>
    </row>
    <row r="353" spans="1:26" s="31" customFormat="1" x14ac:dyDescent="0.25">
      <c r="A353" s="76"/>
      <c r="B353" s="84"/>
      <c r="C353" s="84"/>
      <c r="D353" s="38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211"/>
    </row>
    <row r="354" spans="1:26" s="31" customFormat="1" x14ac:dyDescent="0.25">
      <c r="A354" s="76"/>
      <c r="B354" s="84"/>
      <c r="C354" s="84"/>
      <c r="D354" s="38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211"/>
    </row>
    <row r="355" spans="1:26" s="31" customFormat="1" x14ac:dyDescent="0.25">
      <c r="A355" s="76"/>
      <c r="B355" s="84"/>
      <c r="C355" s="84"/>
      <c r="D355" s="38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211"/>
    </row>
    <row r="356" spans="1:26" s="31" customFormat="1" x14ac:dyDescent="0.25">
      <c r="A356" s="76"/>
      <c r="B356" s="84"/>
      <c r="C356" s="84"/>
      <c r="D356" s="38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211"/>
    </row>
    <row r="357" spans="1:26" s="31" customFormat="1" x14ac:dyDescent="0.25">
      <c r="A357" s="76"/>
      <c r="B357" s="84"/>
      <c r="C357" s="84"/>
      <c r="D357" s="38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211"/>
    </row>
    <row r="358" spans="1:26" s="31" customFormat="1" x14ac:dyDescent="0.25">
      <c r="A358" s="76"/>
      <c r="B358" s="84"/>
      <c r="C358" s="84"/>
      <c r="D358" s="38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211"/>
    </row>
    <row r="359" spans="1:26" s="31" customFormat="1" x14ac:dyDescent="0.25">
      <c r="A359" s="76"/>
      <c r="B359" s="84"/>
      <c r="C359" s="84"/>
      <c r="D359" s="38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211"/>
    </row>
    <row r="360" spans="1:26" s="31" customFormat="1" x14ac:dyDescent="0.25">
      <c r="A360" s="76"/>
      <c r="B360" s="84"/>
      <c r="C360" s="84"/>
      <c r="D360" s="38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211"/>
    </row>
    <row r="361" spans="1:26" s="31" customFormat="1" x14ac:dyDescent="0.25">
      <c r="A361" s="76"/>
      <c r="B361" s="84"/>
      <c r="C361" s="84"/>
      <c r="D361" s="38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211"/>
    </row>
    <row r="362" spans="1:26" s="31" customFormat="1" x14ac:dyDescent="0.25">
      <c r="A362" s="76"/>
      <c r="B362" s="84"/>
      <c r="C362" s="84"/>
      <c r="D362" s="38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211"/>
    </row>
    <row r="363" spans="1:26" s="31" customFormat="1" x14ac:dyDescent="0.25">
      <c r="A363" s="76"/>
      <c r="B363" s="84"/>
      <c r="C363" s="84"/>
      <c r="D363" s="38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211"/>
    </row>
    <row r="364" spans="1:26" s="31" customFormat="1" x14ac:dyDescent="0.25">
      <c r="A364" s="76"/>
      <c r="B364" s="84"/>
      <c r="C364" s="84"/>
      <c r="D364" s="38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211"/>
    </row>
    <row r="365" spans="1:26" s="31" customFormat="1" x14ac:dyDescent="0.25">
      <c r="A365" s="76"/>
      <c r="B365" s="84"/>
      <c r="C365" s="84"/>
      <c r="D365" s="38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211"/>
    </row>
    <row r="366" spans="1:26" s="31" customFormat="1" x14ac:dyDescent="0.25">
      <c r="A366" s="76"/>
      <c r="B366" s="84"/>
      <c r="C366" s="84"/>
      <c r="D366" s="38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211"/>
    </row>
    <row r="367" spans="1:26" s="31" customFormat="1" x14ac:dyDescent="0.25">
      <c r="A367" s="76"/>
      <c r="B367" s="84"/>
      <c r="C367" s="84"/>
      <c r="D367" s="38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211"/>
    </row>
    <row r="368" spans="1:26" s="31" customFormat="1" x14ac:dyDescent="0.25">
      <c r="A368" s="76"/>
      <c r="B368" s="84"/>
      <c r="C368" s="84"/>
      <c r="D368" s="38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211"/>
    </row>
    <row r="369" spans="1:26" s="31" customFormat="1" x14ac:dyDescent="0.25">
      <c r="A369" s="76"/>
      <c r="B369" s="84"/>
      <c r="C369" s="84"/>
      <c r="D369" s="38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211"/>
    </row>
    <row r="370" spans="1:26" s="31" customFormat="1" x14ac:dyDescent="0.25">
      <c r="A370" s="76"/>
      <c r="B370" s="84"/>
      <c r="C370" s="84"/>
      <c r="D370" s="38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211"/>
    </row>
    <row r="371" spans="1:26" s="31" customFormat="1" x14ac:dyDescent="0.25">
      <c r="A371" s="76"/>
      <c r="B371" s="84"/>
      <c r="C371" s="84"/>
      <c r="D371" s="38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211"/>
    </row>
    <row r="372" spans="1:26" s="31" customFormat="1" x14ac:dyDescent="0.25">
      <c r="A372" s="76"/>
      <c r="B372" s="84"/>
      <c r="C372" s="84"/>
      <c r="D372" s="38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211"/>
    </row>
    <row r="373" spans="1:26" s="31" customFormat="1" x14ac:dyDescent="0.25">
      <c r="A373" s="76"/>
      <c r="B373" s="84"/>
      <c r="C373" s="84"/>
      <c r="D373" s="38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211"/>
    </row>
    <row r="374" spans="1:26" s="31" customFormat="1" x14ac:dyDescent="0.25">
      <c r="A374" s="76"/>
      <c r="B374" s="84"/>
      <c r="C374" s="84"/>
      <c r="D374" s="38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211"/>
    </row>
    <row r="375" spans="1:26" s="31" customFormat="1" x14ac:dyDescent="0.25">
      <c r="A375" s="76"/>
      <c r="B375" s="84"/>
      <c r="C375" s="84"/>
      <c r="D375" s="38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211"/>
    </row>
    <row r="376" spans="1:26" s="31" customFormat="1" x14ac:dyDescent="0.25">
      <c r="A376" s="76"/>
      <c r="B376" s="84"/>
      <c r="C376" s="84"/>
      <c r="D376" s="38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211"/>
    </row>
    <row r="377" spans="1:26" s="31" customFormat="1" x14ac:dyDescent="0.25">
      <c r="A377" s="76"/>
      <c r="B377" s="84"/>
      <c r="C377" s="84"/>
      <c r="D377" s="38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211"/>
    </row>
    <row r="378" spans="1:26" s="31" customFormat="1" x14ac:dyDescent="0.25">
      <c r="A378" s="76"/>
      <c r="B378" s="84"/>
      <c r="C378" s="84"/>
      <c r="D378" s="38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211"/>
    </row>
    <row r="379" spans="1:26" s="31" customFormat="1" x14ac:dyDescent="0.25">
      <c r="A379" s="76"/>
      <c r="B379" s="84"/>
      <c r="C379" s="84"/>
      <c r="D379" s="38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211"/>
    </row>
    <row r="380" spans="1:26" s="31" customFormat="1" x14ac:dyDescent="0.25">
      <c r="A380" s="76"/>
      <c r="B380" s="84"/>
      <c r="C380" s="84"/>
      <c r="D380" s="38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211"/>
    </row>
    <row r="381" spans="1:26" s="31" customFormat="1" x14ac:dyDescent="0.25">
      <c r="A381" s="76"/>
      <c r="B381" s="84"/>
      <c r="C381" s="84"/>
      <c r="D381" s="38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211"/>
    </row>
    <row r="382" spans="1:26" s="31" customFormat="1" x14ac:dyDescent="0.25">
      <c r="A382" s="76"/>
      <c r="B382" s="84"/>
      <c r="C382" s="84"/>
      <c r="D382" s="38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211"/>
    </row>
    <row r="383" spans="1:26" s="31" customFormat="1" x14ac:dyDescent="0.25">
      <c r="A383" s="76"/>
      <c r="B383" s="84"/>
      <c r="C383" s="84"/>
      <c r="D383" s="38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211"/>
    </row>
    <row r="384" spans="1:26" s="31" customFormat="1" x14ac:dyDescent="0.25">
      <c r="A384" s="76"/>
      <c r="B384" s="84"/>
      <c r="C384" s="84"/>
      <c r="D384" s="38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211"/>
    </row>
    <row r="385" spans="1:26" s="31" customFormat="1" x14ac:dyDescent="0.25">
      <c r="A385" s="76"/>
      <c r="B385" s="84"/>
      <c r="C385" s="84"/>
      <c r="D385" s="38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211"/>
    </row>
    <row r="386" spans="1:26" s="31" customFormat="1" x14ac:dyDescent="0.25">
      <c r="A386" s="76"/>
      <c r="B386" s="84"/>
      <c r="C386" s="84"/>
      <c r="D386" s="38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211"/>
    </row>
    <row r="387" spans="1:26" s="31" customFormat="1" x14ac:dyDescent="0.25">
      <c r="A387" s="76"/>
      <c r="B387" s="84"/>
      <c r="C387" s="84"/>
      <c r="D387" s="38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211"/>
    </row>
    <row r="388" spans="1:26" s="31" customFormat="1" x14ac:dyDescent="0.25">
      <c r="A388" s="76"/>
      <c r="B388" s="84"/>
      <c r="C388" s="84"/>
      <c r="D388" s="38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211"/>
    </row>
    <row r="389" spans="1:26" s="31" customFormat="1" x14ac:dyDescent="0.25">
      <c r="A389" s="76"/>
      <c r="B389" s="84"/>
      <c r="C389" s="84"/>
      <c r="D389" s="38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211"/>
    </row>
    <row r="390" spans="1:26" s="31" customFormat="1" x14ac:dyDescent="0.25">
      <c r="A390" s="76"/>
      <c r="B390" s="84"/>
      <c r="C390" s="84"/>
      <c r="D390" s="38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211"/>
    </row>
    <row r="391" spans="1:26" s="31" customFormat="1" x14ac:dyDescent="0.25">
      <c r="A391" s="76"/>
      <c r="B391" s="84"/>
      <c r="C391" s="84"/>
      <c r="D391" s="38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211"/>
    </row>
    <row r="392" spans="1:26" s="31" customFormat="1" x14ac:dyDescent="0.25">
      <c r="A392" s="76"/>
      <c r="B392" s="84"/>
      <c r="C392" s="84"/>
      <c r="D392" s="38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211"/>
    </row>
    <row r="393" spans="1:26" s="31" customFormat="1" x14ac:dyDescent="0.25">
      <c r="A393" s="76"/>
      <c r="B393" s="84"/>
      <c r="C393" s="84"/>
      <c r="D393" s="38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211"/>
    </row>
    <row r="394" spans="1:26" s="31" customFormat="1" x14ac:dyDescent="0.25">
      <c r="A394" s="76"/>
      <c r="B394" s="84"/>
      <c r="C394" s="84"/>
      <c r="D394" s="38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211"/>
    </row>
    <row r="395" spans="1:26" s="31" customFormat="1" x14ac:dyDescent="0.25">
      <c r="A395" s="76"/>
      <c r="B395" s="84"/>
      <c r="C395" s="84"/>
      <c r="D395" s="38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211"/>
    </row>
    <row r="396" spans="1:26" s="31" customFormat="1" x14ac:dyDescent="0.25">
      <c r="A396" s="76"/>
      <c r="B396" s="84"/>
      <c r="C396" s="84"/>
      <c r="D396" s="38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211"/>
    </row>
    <row r="397" spans="1:26" s="31" customFormat="1" x14ac:dyDescent="0.25">
      <c r="A397" s="76"/>
      <c r="B397" s="84"/>
      <c r="C397" s="84"/>
      <c r="D397" s="38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211"/>
    </row>
    <row r="398" spans="1:26" s="31" customFormat="1" x14ac:dyDescent="0.25">
      <c r="A398" s="76"/>
      <c r="B398" s="84"/>
      <c r="C398" s="84"/>
      <c r="D398" s="38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211"/>
    </row>
    <row r="399" spans="1:26" s="31" customFormat="1" x14ac:dyDescent="0.25">
      <c r="A399" s="76"/>
      <c r="B399" s="84"/>
      <c r="C399" s="84"/>
      <c r="D399" s="38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211"/>
    </row>
    <row r="400" spans="1:26" s="31" customFormat="1" x14ac:dyDescent="0.25">
      <c r="A400" s="76"/>
      <c r="B400" s="84"/>
      <c r="C400" s="84"/>
      <c r="D400" s="38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211"/>
    </row>
    <row r="401" spans="1:26" s="31" customFormat="1" x14ac:dyDescent="0.25">
      <c r="A401" s="76"/>
      <c r="B401" s="84"/>
      <c r="C401" s="84"/>
      <c r="D401" s="38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211"/>
    </row>
    <row r="402" spans="1:26" s="31" customFormat="1" x14ac:dyDescent="0.25">
      <c r="A402" s="76"/>
      <c r="B402" s="84"/>
      <c r="C402" s="84"/>
      <c r="D402" s="38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211"/>
    </row>
    <row r="403" spans="1:26" s="31" customFormat="1" x14ac:dyDescent="0.25">
      <c r="A403" s="76"/>
      <c r="B403" s="84"/>
      <c r="C403" s="84"/>
      <c r="D403" s="38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211"/>
    </row>
    <row r="404" spans="1:26" s="31" customFormat="1" x14ac:dyDescent="0.25">
      <c r="A404" s="76"/>
      <c r="B404" s="84"/>
      <c r="C404" s="84"/>
      <c r="D404" s="38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211"/>
    </row>
    <row r="405" spans="1:26" s="31" customFormat="1" x14ac:dyDescent="0.25">
      <c r="A405" s="76"/>
      <c r="B405" s="84"/>
      <c r="C405" s="84"/>
      <c r="D405" s="38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211"/>
    </row>
    <row r="406" spans="1:26" s="31" customFormat="1" x14ac:dyDescent="0.25">
      <c r="A406" s="76"/>
      <c r="B406" s="84"/>
      <c r="C406" s="84"/>
      <c r="D406" s="38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211"/>
    </row>
    <row r="407" spans="1:26" s="31" customFormat="1" x14ac:dyDescent="0.25">
      <c r="A407" s="76"/>
      <c r="B407" s="84"/>
      <c r="C407" s="84"/>
      <c r="D407" s="38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211"/>
    </row>
    <row r="408" spans="1:26" s="31" customFormat="1" x14ac:dyDescent="0.25">
      <c r="A408" s="76"/>
      <c r="B408" s="84"/>
      <c r="C408" s="84"/>
      <c r="D408" s="38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211"/>
    </row>
    <row r="409" spans="1:26" s="31" customFormat="1" x14ac:dyDescent="0.25">
      <c r="A409" s="76"/>
      <c r="B409" s="84"/>
      <c r="C409" s="84"/>
      <c r="D409" s="38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211"/>
    </row>
    <row r="410" spans="1:26" s="31" customFormat="1" x14ac:dyDescent="0.25">
      <c r="A410" s="76"/>
      <c r="B410" s="84"/>
      <c r="C410" s="84"/>
      <c r="D410" s="38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211"/>
    </row>
    <row r="411" spans="1:26" s="31" customFormat="1" x14ac:dyDescent="0.25">
      <c r="A411" s="76"/>
      <c r="B411" s="84"/>
      <c r="C411" s="84"/>
      <c r="D411" s="38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211"/>
    </row>
    <row r="412" spans="1:26" s="31" customFormat="1" x14ac:dyDescent="0.25">
      <c r="A412" s="76"/>
      <c r="B412" s="84"/>
      <c r="C412" s="84"/>
      <c r="D412" s="38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211"/>
    </row>
    <row r="413" spans="1:26" s="31" customFormat="1" x14ac:dyDescent="0.25">
      <c r="A413" s="76"/>
      <c r="B413" s="84"/>
      <c r="C413" s="84"/>
      <c r="D413" s="38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211"/>
    </row>
    <row r="414" spans="1:26" s="31" customFormat="1" x14ac:dyDescent="0.25">
      <c r="A414" s="76"/>
      <c r="B414" s="84"/>
      <c r="C414" s="84"/>
      <c r="D414" s="38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211"/>
    </row>
    <row r="415" spans="1:26" s="31" customFormat="1" x14ac:dyDescent="0.25">
      <c r="A415" s="76"/>
      <c r="B415" s="84"/>
      <c r="C415" s="84"/>
      <c r="D415" s="38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211"/>
    </row>
    <row r="416" spans="1:26" s="31" customFormat="1" x14ac:dyDescent="0.25">
      <c r="A416" s="76"/>
      <c r="B416" s="84"/>
      <c r="C416" s="84"/>
      <c r="D416" s="38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211"/>
    </row>
    <row r="417" spans="1:26" s="31" customFormat="1" x14ac:dyDescent="0.25">
      <c r="A417" s="76"/>
      <c r="B417" s="84"/>
      <c r="C417" s="84"/>
      <c r="D417" s="38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211"/>
    </row>
    <row r="418" spans="1:26" s="31" customFormat="1" x14ac:dyDescent="0.25">
      <c r="A418" s="76"/>
      <c r="B418" s="84"/>
      <c r="C418" s="84"/>
      <c r="D418" s="38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211"/>
    </row>
    <row r="419" spans="1:26" s="31" customFormat="1" x14ac:dyDescent="0.25">
      <c r="A419" s="76"/>
      <c r="B419" s="84"/>
      <c r="C419" s="84"/>
      <c r="D419" s="38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211"/>
    </row>
    <row r="420" spans="1:26" s="31" customFormat="1" x14ac:dyDescent="0.25">
      <c r="A420" s="76"/>
      <c r="B420" s="84"/>
      <c r="C420" s="84"/>
      <c r="D420" s="38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211"/>
    </row>
    <row r="421" spans="1:26" s="31" customFormat="1" x14ac:dyDescent="0.25">
      <c r="A421" s="76"/>
      <c r="B421" s="84"/>
      <c r="C421" s="84"/>
      <c r="D421" s="38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211"/>
    </row>
    <row r="422" spans="1:26" s="31" customFormat="1" x14ac:dyDescent="0.25">
      <c r="A422" s="76"/>
      <c r="B422" s="84"/>
      <c r="C422" s="84"/>
      <c r="D422" s="38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211"/>
    </row>
    <row r="423" spans="1:26" s="31" customFormat="1" x14ac:dyDescent="0.25">
      <c r="A423" s="76"/>
      <c r="B423" s="84"/>
      <c r="C423" s="84"/>
      <c r="D423" s="38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211"/>
    </row>
    <row r="424" spans="1:26" s="31" customFormat="1" x14ac:dyDescent="0.25">
      <c r="A424" s="76"/>
      <c r="B424" s="84"/>
      <c r="C424" s="84"/>
      <c r="D424" s="38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211"/>
    </row>
    <row r="425" spans="1:26" s="31" customFormat="1" x14ac:dyDescent="0.25">
      <c r="A425" s="76"/>
      <c r="B425" s="84"/>
      <c r="C425" s="84"/>
      <c r="D425" s="38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211"/>
    </row>
    <row r="426" spans="1:26" s="31" customFormat="1" x14ac:dyDescent="0.25">
      <c r="A426" s="76"/>
      <c r="B426" s="84"/>
      <c r="C426" s="84"/>
      <c r="D426" s="38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211"/>
    </row>
    <row r="427" spans="1:26" s="31" customFormat="1" x14ac:dyDescent="0.25">
      <c r="A427" s="76"/>
      <c r="B427" s="84"/>
      <c r="C427" s="84"/>
      <c r="D427" s="38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211"/>
    </row>
    <row r="428" spans="1:26" s="31" customFormat="1" x14ac:dyDescent="0.25">
      <c r="A428" s="76"/>
      <c r="B428" s="84"/>
      <c r="C428" s="84"/>
      <c r="D428" s="38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211"/>
    </row>
    <row r="429" spans="1:26" s="31" customFormat="1" x14ac:dyDescent="0.25">
      <c r="A429" s="76"/>
      <c r="B429" s="84"/>
      <c r="C429" s="84"/>
      <c r="D429" s="38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211"/>
    </row>
    <row r="430" spans="1:26" s="31" customFormat="1" x14ac:dyDescent="0.25">
      <c r="A430" s="76"/>
      <c r="B430" s="84"/>
      <c r="C430" s="84"/>
      <c r="D430" s="38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211"/>
    </row>
    <row r="431" spans="1:26" s="31" customFormat="1" x14ac:dyDescent="0.25">
      <c r="A431" s="76"/>
      <c r="B431" s="84"/>
      <c r="C431" s="84"/>
      <c r="D431" s="38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211"/>
    </row>
    <row r="432" spans="1:26" s="31" customFormat="1" x14ac:dyDescent="0.25">
      <c r="A432" s="76"/>
      <c r="B432" s="84"/>
      <c r="C432" s="84"/>
      <c r="D432" s="38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211"/>
    </row>
    <row r="433" spans="1:26" s="31" customFormat="1" x14ac:dyDescent="0.25">
      <c r="A433" s="76"/>
      <c r="B433" s="84"/>
      <c r="C433" s="84"/>
      <c r="D433" s="38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211"/>
    </row>
    <row r="434" spans="1:26" s="31" customFormat="1" x14ac:dyDescent="0.25">
      <c r="A434" s="76"/>
      <c r="B434" s="84"/>
      <c r="C434" s="84"/>
      <c r="D434" s="38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211"/>
    </row>
    <row r="435" spans="1:26" s="31" customFormat="1" x14ac:dyDescent="0.25">
      <c r="A435" s="76"/>
      <c r="B435" s="84"/>
      <c r="C435" s="84"/>
      <c r="D435" s="38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211"/>
    </row>
    <row r="436" spans="1:26" s="31" customFormat="1" x14ac:dyDescent="0.25">
      <c r="A436" s="76"/>
      <c r="B436" s="84"/>
      <c r="C436" s="84"/>
      <c r="D436" s="38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211"/>
    </row>
    <row r="437" spans="1:26" s="31" customFormat="1" x14ac:dyDescent="0.25">
      <c r="A437" s="76"/>
      <c r="B437" s="84"/>
      <c r="C437" s="84"/>
      <c r="D437" s="38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211"/>
    </row>
    <row r="438" spans="1:26" s="31" customFormat="1" x14ac:dyDescent="0.25">
      <c r="A438" s="76"/>
      <c r="B438" s="84"/>
      <c r="C438" s="84"/>
      <c r="D438" s="38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211"/>
    </row>
    <row r="439" spans="1:26" s="31" customFormat="1" x14ac:dyDescent="0.25">
      <c r="A439" s="76"/>
      <c r="B439" s="84"/>
      <c r="C439" s="84"/>
      <c r="D439" s="38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211"/>
    </row>
    <row r="440" spans="1:26" s="31" customFormat="1" x14ac:dyDescent="0.25">
      <c r="A440" s="76"/>
      <c r="B440" s="84"/>
      <c r="C440" s="84"/>
      <c r="D440" s="38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211"/>
    </row>
    <row r="441" spans="1:26" s="31" customFormat="1" x14ac:dyDescent="0.25">
      <c r="A441" s="76"/>
      <c r="B441" s="84"/>
      <c r="C441" s="84"/>
      <c r="D441" s="38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211"/>
    </row>
    <row r="442" spans="1:26" s="31" customFormat="1" x14ac:dyDescent="0.25">
      <c r="A442" s="76"/>
      <c r="B442" s="84"/>
      <c r="C442" s="84"/>
      <c r="D442" s="38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211"/>
    </row>
    <row r="443" spans="1:26" s="31" customFormat="1" x14ac:dyDescent="0.25">
      <c r="A443" s="76"/>
      <c r="B443" s="84"/>
      <c r="C443" s="84"/>
      <c r="D443" s="38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211"/>
    </row>
    <row r="444" spans="1:26" s="31" customFormat="1" x14ac:dyDescent="0.25">
      <c r="A444" s="76"/>
      <c r="B444" s="84"/>
      <c r="C444" s="84"/>
      <c r="D444" s="38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211"/>
    </row>
    <row r="445" spans="1:26" s="31" customFormat="1" x14ac:dyDescent="0.25">
      <c r="A445" s="76"/>
      <c r="B445" s="84"/>
      <c r="C445" s="84"/>
      <c r="D445" s="38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211"/>
    </row>
    <row r="446" spans="1:26" s="31" customFormat="1" x14ac:dyDescent="0.25">
      <c r="A446" s="76"/>
      <c r="B446" s="84"/>
      <c r="C446" s="84"/>
      <c r="D446" s="38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211"/>
    </row>
    <row r="447" spans="1:26" s="31" customFormat="1" x14ac:dyDescent="0.25">
      <c r="A447" s="76"/>
      <c r="B447" s="84"/>
      <c r="C447" s="84"/>
      <c r="D447" s="38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211"/>
    </row>
    <row r="448" spans="1:26" s="31" customFormat="1" x14ac:dyDescent="0.25">
      <c r="A448" s="76"/>
      <c r="B448" s="84"/>
      <c r="C448" s="84"/>
      <c r="D448" s="38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211"/>
    </row>
    <row r="449" spans="1:26" s="31" customFormat="1" x14ac:dyDescent="0.25">
      <c r="A449" s="76"/>
      <c r="B449" s="84"/>
      <c r="C449" s="84"/>
      <c r="D449" s="38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211"/>
    </row>
    <row r="450" spans="1:26" s="31" customFormat="1" x14ac:dyDescent="0.25">
      <c r="A450" s="76"/>
      <c r="B450" s="84"/>
      <c r="C450" s="84"/>
      <c r="D450" s="38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211"/>
    </row>
    <row r="451" spans="1:26" s="31" customFormat="1" x14ac:dyDescent="0.25">
      <c r="A451" s="76"/>
      <c r="B451" s="84"/>
      <c r="C451" s="84"/>
      <c r="D451" s="38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211"/>
    </row>
    <row r="452" spans="1:26" s="31" customFormat="1" x14ac:dyDescent="0.25">
      <c r="A452" s="76"/>
      <c r="B452" s="84"/>
      <c r="C452" s="84"/>
      <c r="D452" s="38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211"/>
    </row>
    <row r="453" spans="1:26" s="31" customFormat="1" x14ac:dyDescent="0.25">
      <c r="A453" s="76"/>
      <c r="B453" s="84"/>
      <c r="C453" s="84"/>
      <c r="D453" s="38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211"/>
    </row>
    <row r="454" spans="1:26" s="31" customFormat="1" x14ac:dyDescent="0.25">
      <c r="A454" s="76"/>
      <c r="B454" s="84"/>
      <c r="C454" s="84"/>
      <c r="D454" s="38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211"/>
    </row>
    <row r="455" spans="1:26" s="31" customFormat="1" x14ac:dyDescent="0.25">
      <c r="A455" s="76"/>
      <c r="B455" s="84"/>
      <c r="C455" s="84"/>
      <c r="D455" s="38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211"/>
    </row>
    <row r="456" spans="1:26" s="31" customFormat="1" x14ac:dyDescent="0.25">
      <c r="A456" s="76"/>
      <c r="B456" s="84"/>
      <c r="C456" s="84"/>
      <c r="D456" s="38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211"/>
    </row>
    <row r="457" spans="1:26" s="31" customFormat="1" x14ac:dyDescent="0.25">
      <c r="A457" s="76"/>
      <c r="B457" s="84"/>
      <c r="C457" s="84"/>
      <c r="D457" s="38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211"/>
    </row>
    <row r="458" spans="1:26" s="31" customFormat="1" x14ac:dyDescent="0.25">
      <c r="A458" s="76"/>
      <c r="B458" s="84"/>
      <c r="C458" s="84"/>
      <c r="D458" s="38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211"/>
    </row>
    <row r="459" spans="1:26" s="31" customFormat="1" x14ac:dyDescent="0.25">
      <c r="A459" s="76"/>
      <c r="B459" s="84"/>
      <c r="C459" s="84"/>
      <c r="D459" s="38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211"/>
    </row>
    <row r="460" spans="1:26" s="31" customFormat="1" x14ac:dyDescent="0.25">
      <c r="A460" s="76"/>
      <c r="B460" s="84"/>
      <c r="C460" s="84"/>
      <c r="D460" s="38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211"/>
    </row>
    <row r="461" spans="1:26" s="31" customFormat="1" x14ac:dyDescent="0.25">
      <c r="A461" s="76"/>
      <c r="B461" s="84"/>
      <c r="C461" s="84"/>
      <c r="D461" s="38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211"/>
    </row>
    <row r="462" spans="1:26" s="31" customFormat="1" x14ac:dyDescent="0.25">
      <c r="A462" s="76"/>
      <c r="B462" s="84"/>
      <c r="C462" s="84"/>
      <c r="D462" s="38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211"/>
    </row>
    <row r="463" spans="1:26" s="31" customFormat="1" x14ac:dyDescent="0.25">
      <c r="A463" s="76"/>
      <c r="B463" s="84"/>
      <c r="C463" s="84"/>
      <c r="D463" s="38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211"/>
    </row>
    <row r="464" spans="1:26" s="31" customFormat="1" x14ac:dyDescent="0.25">
      <c r="A464" s="76"/>
      <c r="B464" s="84"/>
      <c r="C464" s="84"/>
      <c r="D464" s="38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211"/>
    </row>
    <row r="465" spans="1:26" s="31" customFormat="1" x14ac:dyDescent="0.25">
      <c r="A465" s="76"/>
      <c r="B465" s="84"/>
      <c r="C465" s="84"/>
      <c r="D465" s="38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211"/>
    </row>
    <row r="466" spans="1:26" s="31" customFormat="1" x14ac:dyDescent="0.25">
      <c r="A466" s="76"/>
      <c r="B466" s="84"/>
      <c r="C466" s="84"/>
      <c r="D466" s="38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211"/>
    </row>
    <row r="467" spans="1:26" s="31" customFormat="1" x14ac:dyDescent="0.25">
      <c r="A467" s="76"/>
      <c r="B467" s="84"/>
      <c r="C467" s="84"/>
      <c r="D467" s="38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211"/>
    </row>
    <row r="468" spans="1:26" s="31" customFormat="1" x14ac:dyDescent="0.25">
      <c r="A468" s="76"/>
      <c r="B468" s="84"/>
      <c r="C468" s="84"/>
      <c r="D468" s="38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211"/>
    </row>
    <row r="469" spans="1:26" s="31" customFormat="1" x14ac:dyDescent="0.25">
      <c r="A469" s="76"/>
      <c r="B469" s="84"/>
      <c r="C469" s="84"/>
      <c r="D469" s="38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211"/>
    </row>
    <row r="470" spans="1:26" s="31" customFormat="1" x14ac:dyDescent="0.25">
      <c r="A470" s="76"/>
      <c r="B470" s="84"/>
      <c r="C470" s="84"/>
      <c r="D470" s="38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211"/>
    </row>
    <row r="471" spans="1:26" s="31" customFormat="1" x14ac:dyDescent="0.25">
      <c r="A471" s="76"/>
      <c r="B471" s="84"/>
      <c r="C471" s="84"/>
      <c r="D471" s="38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211"/>
    </row>
    <row r="472" spans="1:26" s="31" customFormat="1" x14ac:dyDescent="0.25">
      <c r="A472" s="76"/>
      <c r="B472" s="84"/>
      <c r="C472" s="84"/>
      <c r="D472" s="38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211"/>
    </row>
    <row r="473" spans="1:26" s="31" customFormat="1" x14ac:dyDescent="0.25">
      <c r="A473" s="76"/>
      <c r="B473" s="84"/>
      <c r="C473" s="84"/>
      <c r="D473" s="38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211"/>
    </row>
    <row r="474" spans="1:26" s="31" customFormat="1" x14ac:dyDescent="0.25">
      <c r="A474" s="76"/>
      <c r="B474" s="84"/>
      <c r="C474" s="84"/>
      <c r="D474" s="38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211"/>
    </row>
    <row r="475" spans="1:26" s="31" customFormat="1" x14ac:dyDescent="0.25">
      <c r="A475" s="76"/>
      <c r="B475" s="84"/>
      <c r="C475" s="84"/>
      <c r="D475" s="38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211"/>
    </row>
    <row r="476" spans="1:26" s="31" customFormat="1" x14ac:dyDescent="0.25">
      <c r="A476" s="76"/>
      <c r="B476" s="84"/>
      <c r="C476" s="84"/>
      <c r="D476" s="38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211"/>
    </row>
    <row r="477" spans="1:26" s="31" customFormat="1" x14ac:dyDescent="0.25">
      <c r="A477" s="76"/>
      <c r="B477" s="84"/>
      <c r="C477" s="84"/>
      <c r="D477" s="38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211"/>
    </row>
    <row r="478" spans="1:26" s="31" customFormat="1" x14ac:dyDescent="0.25">
      <c r="A478" s="76"/>
      <c r="B478" s="84"/>
      <c r="C478" s="84"/>
      <c r="D478" s="38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211"/>
    </row>
    <row r="479" spans="1:26" s="31" customFormat="1" x14ac:dyDescent="0.25">
      <c r="A479" s="76"/>
      <c r="B479" s="84"/>
      <c r="C479" s="84"/>
      <c r="D479" s="38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211"/>
    </row>
    <row r="480" spans="1:26" s="31" customFormat="1" x14ac:dyDescent="0.25">
      <c r="A480" s="76"/>
      <c r="B480" s="84"/>
      <c r="C480" s="84"/>
      <c r="D480" s="38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211"/>
    </row>
    <row r="481" spans="1:26" s="31" customFormat="1" x14ac:dyDescent="0.25">
      <c r="A481" s="76"/>
      <c r="B481" s="84"/>
      <c r="C481" s="84"/>
      <c r="D481" s="38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211"/>
    </row>
    <row r="482" spans="1:26" s="31" customFormat="1" x14ac:dyDescent="0.25">
      <c r="A482" s="76"/>
      <c r="B482" s="84"/>
      <c r="C482" s="84"/>
      <c r="D482" s="38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211"/>
    </row>
    <row r="483" spans="1:26" s="31" customFormat="1" x14ac:dyDescent="0.25">
      <c r="A483" s="76"/>
      <c r="B483" s="84"/>
      <c r="C483" s="84"/>
      <c r="D483" s="38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211"/>
    </row>
    <row r="484" spans="1:26" s="31" customFormat="1" x14ac:dyDescent="0.25">
      <c r="A484" s="76"/>
      <c r="B484" s="84"/>
      <c r="C484" s="84"/>
      <c r="D484" s="38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211"/>
    </row>
    <row r="485" spans="1:26" s="31" customFormat="1" x14ac:dyDescent="0.25">
      <c r="A485" s="76"/>
      <c r="B485" s="84"/>
      <c r="C485" s="84"/>
      <c r="D485" s="38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211"/>
    </row>
    <row r="486" spans="1:26" s="31" customFormat="1" x14ac:dyDescent="0.25">
      <c r="A486" s="76"/>
      <c r="B486" s="84"/>
      <c r="C486" s="84"/>
      <c r="D486" s="38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211"/>
    </row>
    <row r="487" spans="1:26" s="31" customFormat="1" x14ac:dyDescent="0.25">
      <c r="A487" s="76"/>
      <c r="B487" s="84"/>
      <c r="C487" s="84"/>
      <c r="D487" s="38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211"/>
    </row>
    <row r="488" spans="1:26" s="31" customFormat="1" x14ac:dyDescent="0.25">
      <c r="A488" s="76"/>
      <c r="B488" s="84"/>
      <c r="C488" s="84"/>
      <c r="D488" s="38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211"/>
    </row>
    <row r="489" spans="1:26" s="31" customFormat="1" x14ac:dyDescent="0.25">
      <c r="A489" s="76"/>
      <c r="B489" s="84"/>
      <c r="C489" s="84"/>
      <c r="D489" s="38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211"/>
    </row>
    <row r="490" spans="1:26" s="31" customFormat="1" x14ac:dyDescent="0.25">
      <c r="A490" s="76"/>
      <c r="B490" s="84"/>
      <c r="C490" s="84"/>
      <c r="D490" s="38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211"/>
    </row>
    <row r="491" spans="1:26" s="31" customFormat="1" x14ac:dyDescent="0.25">
      <c r="A491" s="76"/>
      <c r="B491" s="84"/>
      <c r="C491" s="84"/>
      <c r="D491" s="38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211"/>
    </row>
    <row r="492" spans="1:26" s="31" customFormat="1" x14ac:dyDescent="0.25">
      <c r="A492" s="76"/>
      <c r="B492" s="84"/>
      <c r="C492" s="84"/>
      <c r="D492" s="38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211"/>
    </row>
    <row r="493" spans="1:26" s="31" customFormat="1" x14ac:dyDescent="0.25">
      <c r="A493" s="76"/>
      <c r="B493" s="84"/>
      <c r="C493" s="84"/>
      <c r="D493" s="38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211"/>
    </row>
    <row r="494" spans="1:26" s="31" customFormat="1" x14ac:dyDescent="0.25">
      <c r="A494" s="76"/>
      <c r="B494" s="84"/>
      <c r="C494" s="84"/>
      <c r="D494" s="38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211"/>
    </row>
    <row r="495" spans="1:26" s="31" customFormat="1" x14ac:dyDescent="0.25">
      <c r="A495" s="76"/>
      <c r="B495" s="84"/>
      <c r="C495" s="84"/>
      <c r="D495" s="38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211"/>
    </row>
    <row r="496" spans="1:26" s="31" customFormat="1" x14ac:dyDescent="0.25">
      <c r="A496" s="76"/>
      <c r="B496" s="84"/>
      <c r="C496" s="84"/>
      <c r="D496" s="38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211"/>
    </row>
    <row r="497" spans="1:26" s="31" customFormat="1" x14ac:dyDescent="0.25">
      <c r="A497" s="76"/>
      <c r="B497" s="84"/>
      <c r="C497" s="84"/>
      <c r="D497" s="38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211"/>
    </row>
    <row r="498" spans="1:26" s="31" customFormat="1" x14ac:dyDescent="0.25">
      <c r="A498" s="76"/>
      <c r="B498" s="84"/>
      <c r="C498" s="84"/>
      <c r="D498" s="38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211"/>
    </row>
    <row r="499" spans="1:26" s="31" customFormat="1" x14ac:dyDescent="0.25">
      <c r="A499" s="76"/>
      <c r="B499" s="84"/>
      <c r="C499" s="84"/>
      <c r="D499" s="38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211"/>
    </row>
    <row r="500" spans="1:26" s="31" customFormat="1" x14ac:dyDescent="0.25">
      <c r="A500" s="76"/>
      <c r="B500" s="84"/>
      <c r="C500" s="84"/>
      <c r="D500" s="38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211"/>
    </row>
    <row r="501" spans="1:26" s="31" customFormat="1" x14ac:dyDescent="0.25">
      <c r="A501" s="76"/>
      <c r="B501" s="84"/>
      <c r="C501" s="84"/>
      <c r="D501" s="38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211"/>
    </row>
    <row r="502" spans="1:26" s="31" customFormat="1" x14ac:dyDescent="0.25">
      <c r="A502" s="76"/>
      <c r="B502" s="84"/>
      <c r="C502" s="84"/>
      <c r="D502" s="38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211"/>
    </row>
    <row r="503" spans="1:26" s="31" customFormat="1" x14ac:dyDescent="0.25">
      <c r="A503" s="76"/>
      <c r="B503" s="84"/>
      <c r="C503" s="84"/>
      <c r="D503" s="38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211"/>
    </row>
    <row r="504" spans="1:26" s="31" customFormat="1" x14ac:dyDescent="0.25">
      <c r="A504" s="76"/>
      <c r="B504" s="84"/>
      <c r="C504" s="84"/>
      <c r="D504" s="38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211"/>
    </row>
    <row r="505" spans="1:26" s="31" customFormat="1" x14ac:dyDescent="0.25">
      <c r="A505" s="76"/>
      <c r="B505" s="84"/>
      <c r="C505" s="84"/>
      <c r="D505" s="38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211"/>
    </row>
    <row r="506" spans="1:26" s="31" customFormat="1" x14ac:dyDescent="0.25">
      <c r="A506" s="76"/>
      <c r="B506" s="84"/>
      <c r="C506" s="84"/>
      <c r="D506" s="38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211"/>
    </row>
    <row r="507" spans="1:26" s="31" customFormat="1" x14ac:dyDescent="0.25">
      <c r="A507" s="76"/>
      <c r="B507" s="84"/>
      <c r="C507" s="84"/>
      <c r="D507" s="38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211"/>
    </row>
    <row r="508" spans="1:26" s="31" customFormat="1" x14ac:dyDescent="0.25">
      <c r="A508" s="76"/>
      <c r="B508" s="84"/>
      <c r="C508" s="84"/>
      <c r="D508" s="38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211"/>
    </row>
    <row r="509" spans="1:26" s="31" customFormat="1" x14ac:dyDescent="0.25">
      <c r="A509" s="76"/>
      <c r="B509" s="84"/>
      <c r="C509" s="84"/>
      <c r="D509" s="38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211"/>
    </row>
    <row r="510" spans="1:26" s="31" customFormat="1" x14ac:dyDescent="0.25">
      <c r="A510" s="76"/>
      <c r="B510" s="84"/>
      <c r="C510" s="84"/>
      <c r="D510" s="38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211"/>
    </row>
    <row r="511" spans="1:26" s="31" customFormat="1" x14ac:dyDescent="0.25">
      <c r="A511" s="76"/>
      <c r="B511" s="84"/>
      <c r="C511" s="84"/>
      <c r="D511" s="38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211"/>
    </row>
    <row r="512" spans="1:26" s="31" customFormat="1" x14ac:dyDescent="0.25">
      <c r="A512" s="76"/>
      <c r="B512" s="84"/>
      <c r="C512" s="84"/>
      <c r="D512" s="38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211"/>
    </row>
    <row r="513" spans="1:26" s="31" customFormat="1" x14ac:dyDescent="0.25">
      <c r="A513" s="76"/>
      <c r="B513" s="84"/>
      <c r="C513" s="84"/>
      <c r="D513" s="38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211"/>
    </row>
    <row r="514" spans="1:26" s="31" customFormat="1" x14ac:dyDescent="0.25">
      <c r="A514" s="76"/>
      <c r="B514" s="84"/>
      <c r="C514" s="84"/>
      <c r="D514" s="38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211"/>
    </row>
    <row r="515" spans="1:26" s="31" customFormat="1" x14ac:dyDescent="0.25">
      <c r="A515" s="76"/>
      <c r="B515" s="84"/>
      <c r="C515" s="84"/>
      <c r="D515" s="38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211"/>
    </row>
    <row r="516" spans="1:26" s="31" customFormat="1" x14ac:dyDescent="0.25">
      <c r="A516" s="76"/>
      <c r="B516" s="84"/>
      <c r="C516" s="84"/>
      <c r="D516" s="38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211"/>
    </row>
    <row r="517" spans="1:26" s="31" customFormat="1" x14ac:dyDescent="0.25">
      <c r="A517" s="76"/>
      <c r="B517" s="84"/>
      <c r="C517" s="84"/>
      <c r="D517" s="38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211"/>
    </row>
    <row r="518" spans="1:26" s="31" customFormat="1" x14ac:dyDescent="0.25">
      <c r="A518" s="76"/>
      <c r="B518" s="84"/>
      <c r="C518" s="84"/>
      <c r="D518" s="38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211"/>
    </row>
    <row r="519" spans="1:26" s="31" customFormat="1" x14ac:dyDescent="0.25">
      <c r="A519" s="76"/>
      <c r="B519" s="84"/>
      <c r="C519" s="84"/>
      <c r="D519" s="38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211"/>
    </row>
    <row r="520" spans="1:26" s="31" customFormat="1" x14ac:dyDescent="0.25">
      <c r="A520" s="76"/>
      <c r="B520" s="84"/>
      <c r="C520" s="84"/>
      <c r="D520" s="38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211"/>
    </row>
    <row r="521" spans="1:26" s="31" customFormat="1" x14ac:dyDescent="0.25">
      <c r="A521" s="76"/>
      <c r="B521" s="84"/>
      <c r="C521" s="84"/>
      <c r="D521" s="38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211"/>
    </row>
    <row r="522" spans="1:26" s="31" customFormat="1" x14ac:dyDescent="0.25">
      <c r="A522" s="76"/>
      <c r="B522" s="84"/>
      <c r="C522" s="84"/>
      <c r="D522" s="38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211"/>
    </row>
    <row r="523" spans="1:26" s="31" customFormat="1" x14ac:dyDescent="0.25">
      <c r="A523" s="76"/>
      <c r="B523" s="84"/>
      <c r="C523" s="84"/>
      <c r="D523" s="38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211"/>
    </row>
    <row r="524" spans="1:26" s="31" customFormat="1" x14ac:dyDescent="0.25">
      <c r="A524" s="76"/>
      <c r="B524" s="84"/>
      <c r="C524" s="84"/>
      <c r="D524" s="38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211"/>
    </row>
    <row r="525" spans="1:26" s="31" customFormat="1" x14ac:dyDescent="0.25">
      <c r="A525" s="76"/>
      <c r="B525" s="84"/>
      <c r="C525" s="84"/>
      <c r="D525" s="38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211"/>
    </row>
    <row r="526" spans="1:26" s="31" customFormat="1" x14ac:dyDescent="0.25">
      <c r="A526" s="76"/>
      <c r="B526" s="84"/>
      <c r="C526" s="84"/>
      <c r="D526" s="38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211"/>
    </row>
    <row r="527" spans="1:26" s="31" customFormat="1" x14ac:dyDescent="0.25">
      <c r="A527" s="76"/>
      <c r="B527" s="84"/>
      <c r="C527" s="84"/>
      <c r="D527" s="38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211"/>
    </row>
    <row r="528" spans="1:26" s="31" customFormat="1" x14ac:dyDescent="0.25">
      <c r="A528" s="76"/>
      <c r="B528" s="84"/>
      <c r="C528" s="84"/>
      <c r="D528" s="38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211"/>
    </row>
    <row r="529" spans="1:26" s="31" customFormat="1" x14ac:dyDescent="0.25">
      <c r="A529" s="76"/>
      <c r="B529" s="84"/>
      <c r="C529" s="84"/>
      <c r="D529" s="38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211"/>
    </row>
    <row r="530" spans="1:26" s="31" customFormat="1" x14ac:dyDescent="0.25">
      <c r="A530" s="76"/>
      <c r="B530" s="84"/>
      <c r="C530" s="84"/>
      <c r="D530" s="38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211"/>
    </row>
    <row r="531" spans="1:26" s="31" customFormat="1" x14ac:dyDescent="0.25">
      <c r="A531" s="76"/>
      <c r="B531" s="84"/>
      <c r="C531" s="84"/>
      <c r="D531" s="38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211"/>
    </row>
    <row r="532" spans="1:26" s="31" customFormat="1" x14ac:dyDescent="0.25">
      <c r="A532" s="76"/>
      <c r="B532" s="84"/>
      <c r="C532" s="84"/>
      <c r="D532" s="38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211"/>
    </row>
    <row r="533" spans="1:26" s="31" customFormat="1" x14ac:dyDescent="0.25">
      <c r="A533" s="76"/>
      <c r="B533" s="84"/>
      <c r="C533" s="84"/>
      <c r="D533" s="38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211"/>
    </row>
    <row r="534" spans="1:26" s="31" customFormat="1" x14ac:dyDescent="0.25">
      <c r="A534" s="76"/>
      <c r="B534" s="84"/>
      <c r="C534" s="84"/>
      <c r="D534" s="38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211"/>
    </row>
    <row r="535" spans="1:26" s="31" customFormat="1" x14ac:dyDescent="0.25">
      <c r="A535" s="76"/>
      <c r="B535" s="84"/>
      <c r="C535" s="84"/>
      <c r="D535" s="38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211"/>
    </row>
    <row r="536" spans="1:26" s="31" customFormat="1" x14ac:dyDescent="0.25">
      <c r="A536" s="76"/>
      <c r="B536" s="84"/>
      <c r="C536" s="84"/>
      <c r="D536" s="38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211"/>
    </row>
    <row r="537" spans="1:26" s="31" customFormat="1" x14ac:dyDescent="0.25">
      <c r="A537" s="76"/>
      <c r="B537" s="84"/>
      <c r="C537" s="84"/>
      <c r="D537" s="38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211"/>
    </row>
    <row r="538" spans="1:26" s="31" customFormat="1" x14ac:dyDescent="0.25">
      <c r="A538" s="76"/>
      <c r="B538" s="84"/>
      <c r="C538" s="84"/>
      <c r="D538" s="38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211"/>
    </row>
    <row r="539" spans="1:26" s="31" customFormat="1" x14ac:dyDescent="0.25">
      <c r="A539" s="76"/>
      <c r="B539" s="84"/>
      <c r="C539" s="84"/>
      <c r="D539" s="38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211"/>
    </row>
    <row r="540" spans="1:26" s="31" customFormat="1" x14ac:dyDescent="0.25">
      <c r="A540" s="76"/>
      <c r="B540" s="84"/>
      <c r="C540" s="84"/>
      <c r="D540" s="38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211"/>
    </row>
    <row r="541" spans="1:26" s="31" customFormat="1" x14ac:dyDescent="0.25">
      <c r="A541" s="76"/>
      <c r="B541" s="84"/>
      <c r="C541" s="84"/>
      <c r="D541" s="38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211"/>
    </row>
    <row r="542" spans="1:26" s="31" customFormat="1" x14ac:dyDescent="0.25">
      <c r="A542" s="76"/>
      <c r="B542" s="84"/>
      <c r="C542" s="84"/>
      <c r="D542" s="38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211"/>
    </row>
    <row r="543" spans="1:26" s="31" customFormat="1" x14ac:dyDescent="0.25">
      <c r="A543" s="76"/>
      <c r="B543" s="84"/>
      <c r="C543" s="84"/>
      <c r="D543" s="38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211"/>
    </row>
    <row r="544" spans="1:26" s="31" customFormat="1" x14ac:dyDescent="0.25">
      <c r="A544" s="76"/>
      <c r="B544" s="84"/>
      <c r="C544" s="84"/>
      <c r="D544" s="38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211"/>
    </row>
    <row r="545" spans="1:26" s="31" customFormat="1" x14ac:dyDescent="0.25">
      <c r="A545" s="76"/>
      <c r="B545" s="84"/>
      <c r="C545" s="84"/>
      <c r="D545" s="38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211"/>
    </row>
    <row r="546" spans="1:26" s="31" customFormat="1" x14ac:dyDescent="0.25">
      <c r="A546" s="76"/>
      <c r="B546" s="84"/>
      <c r="C546" s="84"/>
      <c r="D546" s="38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211"/>
    </row>
    <row r="547" spans="1:26" s="31" customFormat="1" x14ac:dyDescent="0.25">
      <c r="A547" s="76"/>
      <c r="B547" s="84"/>
      <c r="C547" s="84"/>
      <c r="D547" s="38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211"/>
    </row>
    <row r="548" spans="1:26" s="31" customFormat="1" x14ac:dyDescent="0.25">
      <c r="A548" s="76"/>
      <c r="B548" s="84"/>
      <c r="C548" s="84"/>
      <c r="D548" s="38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211"/>
    </row>
    <row r="549" spans="1:26" s="31" customFormat="1" x14ac:dyDescent="0.25">
      <c r="A549" s="76"/>
      <c r="B549" s="84"/>
      <c r="C549" s="84"/>
      <c r="D549" s="38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211"/>
    </row>
    <row r="550" spans="1:26" s="31" customFormat="1" x14ac:dyDescent="0.25">
      <c r="A550" s="76"/>
      <c r="B550" s="84"/>
      <c r="C550" s="84"/>
      <c r="D550" s="38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211"/>
    </row>
    <row r="551" spans="1:26" s="31" customFormat="1" x14ac:dyDescent="0.25">
      <c r="A551" s="76"/>
      <c r="B551" s="84"/>
      <c r="C551" s="84"/>
      <c r="D551" s="38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211"/>
    </row>
    <row r="552" spans="1:26" s="31" customFormat="1" x14ac:dyDescent="0.25">
      <c r="A552" s="76"/>
      <c r="B552" s="84"/>
      <c r="C552" s="84"/>
      <c r="D552" s="38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211"/>
    </row>
    <row r="553" spans="1:26" s="31" customFormat="1" x14ac:dyDescent="0.25">
      <c r="A553" s="76"/>
      <c r="B553" s="84"/>
      <c r="C553" s="84"/>
      <c r="D553" s="38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211"/>
    </row>
    <row r="554" spans="1:26" s="31" customFormat="1" x14ac:dyDescent="0.25">
      <c r="A554" s="76"/>
      <c r="B554" s="84"/>
      <c r="C554" s="84"/>
      <c r="D554" s="38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211"/>
    </row>
    <row r="555" spans="1:26" s="31" customFormat="1" x14ac:dyDescent="0.25">
      <c r="A555" s="76"/>
      <c r="B555" s="84"/>
      <c r="C555" s="84"/>
      <c r="D555" s="38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211"/>
    </row>
    <row r="556" spans="1:26" s="31" customFormat="1" x14ac:dyDescent="0.25">
      <c r="A556" s="76"/>
      <c r="B556" s="84"/>
      <c r="C556" s="84"/>
      <c r="D556" s="38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211"/>
    </row>
    <row r="557" spans="1:26" s="31" customFormat="1" x14ac:dyDescent="0.25">
      <c r="A557" s="76"/>
      <c r="B557" s="84"/>
      <c r="C557" s="84"/>
      <c r="D557" s="38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211"/>
    </row>
    <row r="558" spans="1:26" s="31" customFormat="1" x14ac:dyDescent="0.25">
      <c r="A558" s="76"/>
      <c r="B558" s="84"/>
      <c r="C558" s="84"/>
      <c r="D558" s="38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211"/>
    </row>
    <row r="559" spans="1:26" s="31" customFormat="1" x14ac:dyDescent="0.25">
      <c r="A559" s="76"/>
      <c r="B559" s="84"/>
      <c r="C559" s="84"/>
      <c r="D559" s="38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211"/>
    </row>
    <row r="560" spans="1:26" s="31" customFormat="1" x14ac:dyDescent="0.25">
      <c r="A560" s="76"/>
      <c r="B560" s="84"/>
      <c r="C560" s="84"/>
      <c r="D560" s="38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211"/>
    </row>
    <row r="561" spans="1:26" s="31" customFormat="1" x14ac:dyDescent="0.25">
      <c r="A561" s="76"/>
      <c r="B561" s="84"/>
      <c r="C561" s="84"/>
      <c r="D561" s="38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211"/>
    </row>
    <row r="562" spans="1:26" s="31" customFormat="1" x14ac:dyDescent="0.25">
      <c r="A562" s="76"/>
      <c r="B562" s="84"/>
      <c r="C562" s="84"/>
      <c r="D562" s="38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211"/>
    </row>
    <row r="563" spans="1:26" s="31" customFormat="1" x14ac:dyDescent="0.25">
      <c r="A563" s="76"/>
      <c r="B563" s="84"/>
      <c r="C563" s="84"/>
      <c r="D563" s="38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211"/>
    </row>
    <row r="564" spans="1:26" s="31" customFormat="1" x14ac:dyDescent="0.25">
      <c r="A564" s="76"/>
      <c r="B564" s="84"/>
      <c r="C564" s="84"/>
      <c r="D564" s="38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211"/>
    </row>
    <row r="565" spans="1:26" s="31" customFormat="1" x14ac:dyDescent="0.25">
      <c r="A565" s="76"/>
      <c r="B565" s="84"/>
      <c r="C565" s="84"/>
      <c r="D565" s="38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211"/>
    </row>
    <row r="566" spans="1:26" s="31" customFormat="1" x14ac:dyDescent="0.25">
      <c r="A566" s="76"/>
      <c r="B566" s="84"/>
      <c r="C566" s="84"/>
      <c r="D566" s="38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211"/>
    </row>
    <row r="567" spans="1:26" s="31" customFormat="1" x14ac:dyDescent="0.25">
      <c r="A567" s="76"/>
      <c r="B567" s="84"/>
      <c r="C567" s="84"/>
      <c r="D567" s="38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211"/>
    </row>
    <row r="568" spans="1:26" s="31" customFormat="1" x14ac:dyDescent="0.25">
      <c r="A568" s="76"/>
      <c r="B568" s="84"/>
      <c r="C568" s="84"/>
      <c r="D568" s="38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211"/>
    </row>
    <row r="569" spans="1:26" s="31" customFormat="1" x14ac:dyDescent="0.25">
      <c r="A569" s="76"/>
      <c r="B569" s="84"/>
      <c r="C569" s="84"/>
      <c r="D569" s="38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211"/>
    </row>
    <row r="570" spans="1:26" s="31" customFormat="1" x14ac:dyDescent="0.25">
      <c r="A570" s="76"/>
      <c r="B570" s="84"/>
      <c r="C570" s="84"/>
      <c r="D570" s="38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211"/>
    </row>
    <row r="571" spans="1:26" s="31" customFormat="1" x14ac:dyDescent="0.25">
      <c r="A571" s="76"/>
      <c r="B571" s="84"/>
      <c r="C571" s="84"/>
      <c r="D571" s="38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211"/>
    </row>
    <row r="572" spans="1:26" s="31" customFormat="1" x14ac:dyDescent="0.25">
      <c r="A572" s="76"/>
      <c r="B572" s="84"/>
      <c r="C572" s="84"/>
      <c r="D572" s="38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211"/>
    </row>
    <row r="573" spans="1:26" s="31" customFormat="1" x14ac:dyDescent="0.25">
      <c r="A573" s="76"/>
      <c r="B573" s="84"/>
      <c r="C573" s="84"/>
      <c r="D573" s="38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211"/>
    </row>
    <row r="574" spans="1:26" s="31" customFormat="1" x14ac:dyDescent="0.25">
      <c r="A574" s="76"/>
      <c r="B574" s="84"/>
      <c r="C574" s="84"/>
      <c r="D574" s="38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211"/>
    </row>
    <row r="575" spans="1:26" s="31" customFormat="1" x14ac:dyDescent="0.25">
      <c r="A575" s="76"/>
      <c r="B575" s="84"/>
      <c r="C575" s="84"/>
      <c r="D575" s="38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211"/>
    </row>
    <row r="576" spans="1:26" s="31" customFormat="1" x14ac:dyDescent="0.25">
      <c r="A576" s="76"/>
      <c r="B576" s="84"/>
      <c r="C576" s="84"/>
      <c r="D576" s="38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211"/>
    </row>
    <row r="577" spans="1:26" s="31" customFormat="1" x14ac:dyDescent="0.25">
      <c r="A577" s="76"/>
      <c r="B577" s="84"/>
      <c r="C577" s="84"/>
      <c r="D577" s="38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211"/>
    </row>
    <row r="578" spans="1:26" s="31" customFormat="1" x14ac:dyDescent="0.25">
      <c r="A578" s="76"/>
      <c r="B578" s="84"/>
      <c r="C578" s="84"/>
      <c r="D578" s="38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211"/>
    </row>
    <row r="579" spans="1:26" s="31" customFormat="1" x14ac:dyDescent="0.25">
      <c r="A579" s="76"/>
      <c r="B579" s="84"/>
      <c r="C579" s="84"/>
      <c r="D579" s="38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211"/>
    </row>
    <row r="580" spans="1:26" s="31" customFormat="1" x14ac:dyDescent="0.25">
      <c r="A580" s="76"/>
      <c r="B580" s="84"/>
      <c r="C580" s="84"/>
      <c r="D580" s="38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211"/>
    </row>
    <row r="581" spans="1:26" s="31" customFormat="1" x14ac:dyDescent="0.25">
      <c r="A581" s="76"/>
      <c r="B581" s="84"/>
      <c r="C581" s="84"/>
      <c r="D581" s="38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211"/>
    </row>
    <row r="582" spans="1:26" s="31" customFormat="1" x14ac:dyDescent="0.25">
      <c r="A582" s="76"/>
      <c r="B582" s="84"/>
      <c r="C582" s="84"/>
      <c r="D582" s="38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211"/>
    </row>
    <row r="583" spans="1:26" s="31" customFormat="1" x14ac:dyDescent="0.25">
      <c r="A583" s="76"/>
      <c r="B583" s="84"/>
      <c r="C583" s="84"/>
      <c r="D583" s="38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211"/>
    </row>
    <row r="584" spans="1:26" s="31" customFormat="1" x14ac:dyDescent="0.25">
      <c r="A584" s="76"/>
      <c r="B584" s="84"/>
      <c r="C584" s="84"/>
      <c r="D584" s="38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211"/>
    </row>
    <row r="585" spans="1:26" s="31" customFormat="1" x14ac:dyDescent="0.25">
      <c r="A585" s="76"/>
      <c r="B585" s="84"/>
      <c r="C585" s="84"/>
      <c r="D585" s="38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211"/>
    </row>
    <row r="586" spans="1:26" s="31" customFormat="1" x14ac:dyDescent="0.25">
      <c r="A586" s="76"/>
      <c r="B586" s="84"/>
      <c r="C586" s="84"/>
      <c r="D586" s="38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211"/>
    </row>
    <row r="587" spans="1:26" s="31" customFormat="1" x14ac:dyDescent="0.25">
      <c r="A587" s="76"/>
      <c r="B587" s="84"/>
      <c r="C587" s="84"/>
      <c r="D587" s="38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211"/>
    </row>
    <row r="588" spans="1:26" s="31" customFormat="1" x14ac:dyDescent="0.25">
      <c r="A588" s="76"/>
      <c r="B588" s="84"/>
      <c r="C588" s="84"/>
      <c r="D588" s="38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211"/>
    </row>
    <row r="589" spans="1:26" s="31" customFormat="1" x14ac:dyDescent="0.25">
      <c r="A589" s="76"/>
      <c r="B589" s="84"/>
      <c r="C589" s="84"/>
      <c r="D589" s="38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211"/>
    </row>
    <row r="590" spans="1:26" s="31" customFormat="1" x14ac:dyDescent="0.25">
      <c r="A590" s="76"/>
      <c r="B590" s="84"/>
      <c r="C590" s="84"/>
      <c r="D590" s="38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211"/>
    </row>
    <row r="591" spans="1:26" s="31" customFormat="1" x14ac:dyDescent="0.25">
      <c r="A591" s="76"/>
      <c r="B591" s="84"/>
      <c r="C591" s="84"/>
      <c r="D591" s="38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211"/>
    </row>
    <row r="592" spans="1:26" s="31" customFormat="1" x14ac:dyDescent="0.25">
      <c r="A592" s="76"/>
      <c r="B592" s="84"/>
      <c r="C592" s="84"/>
      <c r="D592" s="38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211"/>
    </row>
    <row r="593" spans="1:26" s="31" customFormat="1" x14ac:dyDescent="0.25">
      <c r="A593" s="76"/>
      <c r="B593" s="84"/>
      <c r="C593" s="84"/>
      <c r="D593" s="38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211"/>
    </row>
    <row r="594" spans="1:26" s="31" customFormat="1" x14ac:dyDescent="0.25">
      <c r="A594" s="76"/>
      <c r="B594" s="84"/>
      <c r="C594" s="84"/>
      <c r="D594" s="38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211"/>
    </row>
    <row r="595" spans="1:26" s="31" customFormat="1" x14ac:dyDescent="0.25">
      <c r="A595" s="76"/>
      <c r="B595" s="84"/>
      <c r="C595" s="84"/>
      <c r="D595" s="38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211"/>
    </row>
    <row r="596" spans="1:26" s="31" customFormat="1" x14ac:dyDescent="0.25">
      <c r="A596" s="76"/>
      <c r="B596" s="84"/>
      <c r="C596" s="84"/>
      <c r="D596" s="38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211"/>
    </row>
    <row r="597" spans="1:26" s="31" customFormat="1" x14ac:dyDescent="0.25">
      <c r="A597" s="76"/>
      <c r="B597" s="84"/>
      <c r="C597" s="84"/>
      <c r="D597" s="38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211"/>
    </row>
    <row r="598" spans="1:26" s="31" customFormat="1" x14ac:dyDescent="0.25">
      <c r="A598" s="76"/>
      <c r="B598" s="84"/>
      <c r="C598" s="84"/>
      <c r="D598" s="38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211"/>
    </row>
    <row r="599" spans="1:26" s="31" customFormat="1" x14ac:dyDescent="0.25">
      <c r="A599" s="76"/>
      <c r="B599" s="84"/>
      <c r="C599" s="84"/>
      <c r="D599" s="38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211"/>
    </row>
    <row r="600" spans="1:26" s="31" customFormat="1" x14ac:dyDescent="0.25">
      <c r="A600" s="76"/>
      <c r="B600" s="84"/>
      <c r="C600" s="84"/>
      <c r="D600" s="38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211"/>
    </row>
    <row r="601" spans="1:26" s="31" customFormat="1" x14ac:dyDescent="0.25">
      <c r="A601" s="76"/>
      <c r="B601" s="84"/>
      <c r="C601" s="84"/>
      <c r="D601" s="38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211"/>
    </row>
    <row r="602" spans="1:26" s="31" customFormat="1" x14ac:dyDescent="0.25">
      <c r="A602" s="76"/>
      <c r="B602" s="84"/>
      <c r="C602" s="84"/>
      <c r="D602" s="38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211"/>
    </row>
    <row r="603" spans="1:26" s="31" customFormat="1" x14ac:dyDescent="0.25">
      <c r="A603" s="76"/>
      <c r="B603" s="84"/>
      <c r="C603" s="84"/>
      <c r="D603" s="38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211"/>
    </row>
    <row r="604" spans="1:26" s="31" customFormat="1" x14ac:dyDescent="0.25">
      <c r="A604" s="76"/>
      <c r="B604" s="84"/>
      <c r="C604" s="84"/>
      <c r="D604" s="38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211"/>
    </row>
    <row r="605" spans="1:26" s="31" customFormat="1" x14ac:dyDescent="0.25">
      <c r="A605" s="76"/>
      <c r="B605" s="84"/>
      <c r="C605" s="84"/>
      <c r="D605" s="38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211"/>
    </row>
    <row r="606" spans="1:26" s="31" customFormat="1" x14ac:dyDescent="0.25">
      <c r="A606" s="76"/>
      <c r="B606" s="84"/>
      <c r="C606" s="84"/>
      <c r="D606" s="38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211"/>
    </row>
    <row r="607" spans="1:26" s="31" customFormat="1" x14ac:dyDescent="0.25">
      <c r="A607" s="76"/>
      <c r="B607" s="84"/>
      <c r="C607" s="84"/>
      <c r="D607" s="38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211"/>
    </row>
    <row r="608" spans="1:26" s="31" customFormat="1" x14ac:dyDescent="0.25">
      <c r="A608" s="76"/>
      <c r="B608" s="84"/>
      <c r="C608" s="84"/>
      <c r="D608" s="38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211"/>
    </row>
    <row r="609" spans="1:26" s="31" customFormat="1" x14ac:dyDescent="0.25">
      <c r="A609" s="76"/>
      <c r="B609" s="84"/>
      <c r="C609" s="84"/>
      <c r="D609" s="38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211"/>
    </row>
    <row r="610" spans="1:26" s="31" customFormat="1" x14ac:dyDescent="0.25">
      <c r="A610" s="76"/>
      <c r="B610" s="84"/>
      <c r="C610" s="84"/>
      <c r="D610" s="38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211"/>
    </row>
    <row r="611" spans="1:26" s="31" customFormat="1" x14ac:dyDescent="0.25">
      <c r="A611" s="76"/>
      <c r="B611" s="84"/>
      <c r="C611" s="84"/>
      <c r="D611" s="38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211"/>
    </row>
    <row r="612" spans="1:26" s="31" customFormat="1" x14ac:dyDescent="0.25">
      <c r="A612" s="76"/>
      <c r="B612" s="84"/>
      <c r="C612" s="84"/>
      <c r="D612" s="38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211"/>
    </row>
    <row r="613" spans="1:26" s="31" customFormat="1" x14ac:dyDescent="0.25">
      <c r="A613" s="76"/>
      <c r="B613" s="84"/>
      <c r="C613" s="84"/>
      <c r="D613" s="38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211"/>
    </row>
    <row r="614" spans="1:26" s="31" customFormat="1" x14ac:dyDescent="0.25">
      <c r="A614" s="76"/>
      <c r="B614" s="84"/>
      <c r="C614" s="84"/>
      <c r="D614" s="38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211"/>
    </row>
    <row r="615" spans="1:26" s="31" customFormat="1" x14ac:dyDescent="0.25">
      <c r="A615" s="76"/>
      <c r="B615" s="84"/>
      <c r="C615" s="84"/>
      <c r="D615" s="38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211"/>
    </row>
    <row r="616" spans="1:26" s="31" customFormat="1" x14ac:dyDescent="0.25">
      <c r="A616" s="76"/>
      <c r="B616" s="84"/>
      <c r="C616" s="84"/>
      <c r="D616" s="38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211"/>
    </row>
    <row r="617" spans="1:26" s="31" customFormat="1" x14ac:dyDescent="0.25">
      <c r="A617" s="76"/>
      <c r="B617" s="84"/>
      <c r="C617" s="84"/>
      <c r="D617" s="38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211"/>
    </row>
    <row r="618" spans="1:26" s="31" customFormat="1" x14ac:dyDescent="0.25">
      <c r="A618" s="76"/>
      <c r="B618" s="84"/>
      <c r="C618" s="84"/>
      <c r="D618" s="38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211"/>
    </row>
    <row r="619" spans="1:26" s="31" customFormat="1" x14ac:dyDescent="0.25">
      <c r="A619" s="76"/>
      <c r="B619" s="84"/>
      <c r="C619" s="84"/>
      <c r="D619" s="38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211"/>
    </row>
    <row r="620" spans="1:26" s="31" customFormat="1" x14ac:dyDescent="0.25">
      <c r="A620" s="76"/>
      <c r="B620" s="84"/>
      <c r="C620" s="84"/>
      <c r="D620" s="38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211"/>
    </row>
    <row r="621" spans="1:26" s="31" customFormat="1" x14ac:dyDescent="0.25">
      <c r="A621" s="76"/>
      <c r="B621" s="84"/>
      <c r="C621" s="84"/>
      <c r="D621" s="38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211"/>
    </row>
    <row r="622" spans="1:26" s="31" customFormat="1" x14ac:dyDescent="0.25">
      <c r="A622" s="76"/>
      <c r="B622" s="84"/>
      <c r="C622" s="84"/>
      <c r="D622" s="38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211"/>
    </row>
    <row r="623" spans="1:26" s="31" customFormat="1" x14ac:dyDescent="0.25">
      <c r="A623" s="76"/>
      <c r="B623" s="84"/>
      <c r="C623" s="84"/>
      <c r="D623" s="38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211"/>
    </row>
    <row r="624" spans="1:26" s="31" customFormat="1" x14ac:dyDescent="0.25">
      <c r="A624" s="76"/>
      <c r="B624" s="84"/>
      <c r="C624" s="84"/>
      <c r="D624" s="38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211"/>
    </row>
    <row r="625" spans="1:26" s="31" customFormat="1" x14ac:dyDescent="0.25">
      <c r="A625" s="76"/>
      <c r="B625" s="84"/>
      <c r="C625" s="84"/>
      <c r="D625" s="38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211"/>
    </row>
    <row r="626" spans="1:26" s="31" customFormat="1" x14ac:dyDescent="0.25">
      <c r="A626" s="76"/>
      <c r="B626" s="84"/>
      <c r="C626" s="84"/>
      <c r="D626" s="38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211"/>
    </row>
    <row r="627" spans="1:26" s="31" customFormat="1" x14ac:dyDescent="0.25">
      <c r="A627" s="76"/>
      <c r="B627" s="84"/>
      <c r="C627" s="84"/>
      <c r="D627" s="38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211"/>
    </row>
    <row r="628" spans="1:26" s="31" customFormat="1" x14ac:dyDescent="0.25">
      <c r="A628" s="76"/>
      <c r="B628" s="84"/>
      <c r="C628" s="84"/>
      <c r="D628" s="38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211"/>
    </row>
    <row r="629" spans="1:26" s="31" customFormat="1" x14ac:dyDescent="0.25">
      <c r="A629" s="76"/>
      <c r="B629" s="84"/>
      <c r="C629" s="84"/>
      <c r="D629" s="38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211"/>
    </row>
    <row r="630" spans="1:26" s="31" customFormat="1" x14ac:dyDescent="0.25">
      <c r="A630" s="76"/>
      <c r="B630" s="84"/>
      <c r="C630" s="84"/>
      <c r="D630" s="38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211"/>
    </row>
    <row r="631" spans="1:26" s="31" customFormat="1" x14ac:dyDescent="0.25">
      <c r="A631" s="76"/>
      <c r="B631" s="84"/>
      <c r="C631" s="84"/>
      <c r="D631" s="38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211"/>
    </row>
    <row r="632" spans="1:26" s="31" customFormat="1" x14ac:dyDescent="0.25">
      <c r="A632" s="76"/>
      <c r="B632" s="84"/>
      <c r="C632" s="84"/>
      <c r="D632" s="38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211"/>
    </row>
    <row r="633" spans="1:26" s="31" customFormat="1" x14ac:dyDescent="0.25">
      <c r="A633" s="76"/>
      <c r="B633" s="84"/>
      <c r="C633" s="84"/>
      <c r="D633" s="38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211"/>
    </row>
    <row r="634" spans="1:26" s="31" customFormat="1" x14ac:dyDescent="0.25">
      <c r="A634" s="76"/>
      <c r="B634" s="84"/>
      <c r="C634" s="84"/>
      <c r="D634" s="38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211"/>
    </row>
    <row r="635" spans="1:26" s="31" customFormat="1" x14ac:dyDescent="0.25">
      <c r="A635" s="76"/>
      <c r="B635" s="84"/>
      <c r="C635" s="84"/>
      <c r="D635" s="38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211"/>
    </row>
    <row r="636" spans="1:26" s="31" customFormat="1" x14ac:dyDescent="0.25">
      <c r="A636" s="76"/>
      <c r="B636" s="84"/>
      <c r="C636" s="84"/>
      <c r="D636" s="38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211"/>
    </row>
    <row r="637" spans="1:26" s="31" customFormat="1" x14ac:dyDescent="0.25">
      <c r="A637" s="76"/>
      <c r="B637" s="84"/>
      <c r="C637" s="84"/>
      <c r="D637" s="38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211"/>
    </row>
    <row r="638" spans="1:26" s="31" customFormat="1" x14ac:dyDescent="0.25">
      <c r="A638" s="76"/>
      <c r="B638" s="84"/>
      <c r="C638" s="84"/>
      <c r="D638" s="38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211"/>
    </row>
    <row r="639" spans="1:26" s="31" customFormat="1" x14ac:dyDescent="0.25">
      <c r="A639" s="76"/>
      <c r="B639" s="84"/>
      <c r="C639" s="84"/>
      <c r="D639" s="38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211"/>
    </row>
    <row r="640" spans="1:26" s="31" customFormat="1" x14ac:dyDescent="0.25">
      <c r="A640" s="76"/>
      <c r="B640" s="84"/>
      <c r="C640" s="84"/>
      <c r="D640" s="38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211"/>
    </row>
    <row r="641" spans="1:26" s="31" customFormat="1" x14ac:dyDescent="0.25">
      <c r="A641" s="76"/>
      <c r="B641" s="84"/>
      <c r="C641" s="84"/>
      <c r="D641" s="38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211"/>
    </row>
    <row r="642" spans="1:26" s="31" customFormat="1" x14ac:dyDescent="0.25">
      <c r="A642" s="76"/>
      <c r="B642" s="84"/>
      <c r="C642" s="84"/>
      <c r="D642" s="38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211"/>
    </row>
    <row r="643" spans="1:26" s="31" customFormat="1" x14ac:dyDescent="0.25">
      <c r="A643" s="76"/>
      <c r="B643" s="84"/>
      <c r="C643" s="84"/>
      <c r="D643" s="38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211"/>
    </row>
    <row r="644" spans="1:26" s="31" customFormat="1" x14ac:dyDescent="0.25">
      <c r="A644" s="76"/>
      <c r="B644" s="84"/>
      <c r="C644" s="84"/>
      <c r="D644" s="38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211"/>
    </row>
    <row r="645" spans="1:26" s="31" customFormat="1" x14ac:dyDescent="0.25">
      <c r="A645" s="76"/>
      <c r="B645" s="84"/>
      <c r="C645" s="84"/>
      <c r="D645" s="38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211"/>
    </row>
    <row r="646" spans="1:26" s="31" customFormat="1" x14ac:dyDescent="0.25">
      <c r="A646" s="76"/>
      <c r="B646" s="84"/>
      <c r="C646" s="84"/>
      <c r="D646" s="38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211"/>
    </row>
    <row r="647" spans="1:26" s="31" customFormat="1" x14ac:dyDescent="0.25">
      <c r="A647" s="76"/>
      <c r="B647" s="84"/>
      <c r="C647" s="84"/>
      <c r="D647" s="38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211"/>
    </row>
    <row r="648" spans="1:26" s="31" customFormat="1" x14ac:dyDescent="0.25">
      <c r="A648" s="76"/>
      <c r="B648" s="84"/>
      <c r="C648" s="84"/>
      <c r="D648" s="38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211"/>
    </row>
    <row r="649" spans="1:26" s="31" customFormat="1" x14ac:dyDescent="0.25">
      <c r="A649" s="76"/>
      <c r="B649" s="84"/>
      <c r="C649" s="84"/>
      <c r="D649" s="38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211"/>
    </row>
    <row r="650" spans="1:26" s="31" customFormat="1" x14ac:dyDescent="0.25">
      <c r="A650" s="76"/>
      <c r="B650" s="84"/>
      <c r="C650" s="84"/>
      <c r="D650" s="38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211"/>
    </row>
    <row r="651" spans="1:26" s="31" customFormat="1" x14ac:dyDescent="0.25">
      <c r="A651" s="76"/>
      <c r="B651" s="84"/>
      <c r="C651" s="84"/>
      <c r="D651" s="38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211"/>
    </row>
    <row r="652" spans="1:26" s="31" customFormat="1" x14ac:dyDescent="0.25">
      <c r="A652" s="76"/>
      <c r="B652" s="84"/>
      <c r="C652" s="84"/>
      <c r="D652" s="38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211"/>
    </row>
    <row r="653" spans="1:26" s="31" customFormat="1" x14ac:dyDescent="0.25">
      <c r="A653" s="76"/>
      <c r="B653" s="84"/>
      <c r="C653" s="84"/>
      <c r="D653" s="38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211"/>
    </row>
    <row r="654" spans="1:26" s="31" customFormat="1" x14ac:dyDescent="0.25">
      <c r="A654" s="76"/>
      <c r="B654" s="84"/>
      <c r="C654" s="84"/>
      <c r="D654" s="38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211"/>
    </row>
    <row r="655" spans="1:26" s="31" customFormat="1" x14ac:dyDescent="0.25">
      <c r="A655" s="76"/>
      <c r="B655" s="84"/>
      <c r="C655" s="84"/>
      <c r="D655" s="38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211"/>
    </row>
    <row r="656" spans="1:26" s="31" customFormat="1" x14ac:dyDescent="0.25">
      <c r="A656" s="76"/>
      <c r="B656" s="84"/>
      <c r="C656" s="84"/>
      <c r="D656" s="38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211"/>
    </row>
    <row r="657" spans="1:26" s="31" customFormat="1" x14ac:dyDescent="0.25">
      <c r="A657" s="76"/>
      <c r="B657" s="84"/>
      <c r="C657" s="84"/>
      <c r="D657" s="38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211"/>
    </row>
    <row r="658" spans="1:26" s="31" customFormat="1" x14ac:dyDescent="0.25">
      <c r="A658" s="76"/>
      <c r="B658" s="84"/>
      <c r="C658" s="84"/>
      <c r="D658" s="38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211"/>
    </row>
    <row r="659" spans="1:26" s="31" customFormat="1" x14ac:dyDescent="0.25">
      <c r="A659" s="76"/>
      <c r="B659" s="84"/>
      <c r="C659" s="84"/>
      <c r="D659" s="38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211"/>
    </row>
    <row r="660" spans="1:26" s="31" customFormat="1" x14ac:dyDescent="0.25">
      <c r="A660" s="76"/>
      <c r="B660" s="84"/>
      <c r="C660" s="84"/>
      <c r="D660" s="38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211"/>
    </row>
    <row r="661" spans="1:26" s="31" customFormat="1" x14ac:dyDescent="0.25">
      <c r="A661" s="76"/>
      <c r="B661" s="84"/>
      <c r="C661" s="84"/>
      <c r="D661" s="38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211"/>
    </row>
    <row r="662" spans="1:26" s="31" customFormat="1" x14ac:dyDescent="0.25">
      <c r="A662" s="76"/>
      <c r="B662" s="84"/>
      <c r="C662" s="84"/>
      <c r="D662" s="38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211"/>
    </row>
    <row r="663" spans="1:26" s="31" customFormat="1" x14ac:dyDescent="0.25">
      <c r="A663" s="76"/>
      <c r="B663" s="84"/>
      <c r="C663" s="84"/>
      <c r="D663" s="38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211"/>
    </row>
    <row r="664" spans="1:26" s="31" customFormat="1" x14ac:dyDescent="0.25">
      <c r="A664" s="76"/>
      <c r="B664" s="84"/>
      <c r="C664" s="84"/>
      <c r="D664" s="38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211"/>
    </row>
    <row r="665" spans="1:26" s="31" customFormat="1" x14ac:dyDescent="0.25">
      <c r="A665" s="76"/>
      <c r="B665" s="84"/>
      <c r="C665" s="84"/>
      <c r="D665" s="38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211"/>
    </row>
    <row r="666" spans="1:26" s="31" customFormat="1" x14ac:dyDescent="0.25">
      <c r="A666" s="76"/>
      <c r="B666" s="84"/>
      <c r="C666" s="84"/>
      <c r="D666" s="38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211"/>
    </row>
    <row r="667" spans="1:26" s="31" customFormat="1" x14ac:dyDescent="0.25">
      <c r="A667" s="76"/>
      <c r="B667" s="84"/>
      <c r="C667" s="84"/>
      <c r="D667" s="38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211"/>
    </row>
    <row r="668" spans="1:26" s="31" customFormat="1" x14ac:dyDescent="0.25">
      <c r="A668" s="76"/>
      <c r="B668" s="84"/>
      <c r="C668" s="84"/>
      <c r="D668" s="38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211"/>
    </row>
    <row r="669" spans="1:26" s="31" customFormat="1" x14ac:dyDescent="0.25">
      <c r="A669" s="76"/>
      <c r="B669" s="84"/>
      <c r="C669" s="84"/>
      <c r="D669" s="38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211"/>
    </row>
    <row r="670" spans="1:26" s="31" customFormat="1" x14ac:dyDescent="0.25">
      <c r="A670" s="76"/>
      <c r="B670" s="84"/>
      <c r="C670" s="84"/>
      <c r="D670" s="38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211"/>
    </row>
    <row r="671" spans="1:26" s="31" customFormat="1" x14ac:dyDescent="0.25">
      <c r="A671" s="76"/>
      <c r="B671" s="84"/>
      <c r="C671" s="84"/>
      <c r="D671" s="38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211"/>
    </row>
    <row r="672" spans="1:26" s="31" customFormat="1" x14ac:dyDescent="0.25">
      <c r="A672" s="76"/>
      <c r="B672" s="84"/>
      <c r="C672" s="84"/>
      <c r="D672" s="38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211"/>
    </row>
    <row r="673" spans="1:26" s="31" customFormat="1" x14ac:dyDescent="0.25">
      <c r="A673" s="76"/>
      <c r="B673" s="84"/>
      <c r="C673" s="84"/>
      <c r="D673" s="38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211"/>
    </row>
    <row r="674" spans="1:26" s="31" customFormat="1" x14ac:dyDescent="0.25">
      <c r="A674" s="76"/>
      <c r="B674" s="84"/>
      <c r="C674" s="84"/>
      <c r="D674" s="38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211"/>
    </row>
    <row r="675" spans="1:26" s="31" customFormat="1" x14ac:dyDescent="0.25">
      <c r="A675" s="76"/>
      <c r="B675" s="84"/>
      <c r="C675" s="84"/>
      <c r="D675" s="38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211"/>
    </row>
    <row r="676" spans="1:26" s="31" customFormat="1" x14ac:dyDescent="0.25">
      <c r="A676" s="76"/>
      <c r="B676" s="84"/>
      <c r="C676" s="84"/>
      <c r="D676" s="38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211"/>
    </row>
    <row r="677" spans="1:26" s="31" customFormat="1" x14ac:dyDescent="0.25">
      <c r="A677" s="76"/>
      <c r="B677" s="84"/>
      <c r="C677" s="84"/>
      <c r="D677" s="38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211"/>
    </row>
    <row r="678" spans="1:26" s="31" customFormat="1" x14ac:dyDescent="0.25">
      <c r="A678" s="76"/>
      <c r="B678" s="84"/>
      <c r="C678" s="84"/>
      <c r="D678" s="38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211"/>
    </row>
    <row r="679" spans="1:26" s="31" customFormat="1" x14ac:dyDescent="0.25">
      <c r="A679" s="76"/>
      <c r="B679" s="84"/>
      <c r="C679" s="84"/>
      <c r="D679" s="38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211"/>
    </row>
    <row r="680" spans="1:26" s="31" customFormat="1" x14ac:dyDescent="0.25">
      <c r="A680" s="76"/>
      <c r="B680" s="84"/>
      <c r="C680" s="84"/>
      <c r="D680" s="38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211"/>
    </row>
    <row r="681" spans="1:26" s="31" customFormat="1" x14ac:dyDescent="0.25">
      <c r="A681" s="76"/>
      <c r="B681" s="84"/>
      <c r="C681" s="84"/>
      <c r="D681" s="38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211"/>
    </row>
    <row r="682" spans="1:26" s="31" customFormat="1" x14ac:dyDescent="0.25">
      <c r="A682" s="76"/>
      <c r="B682" s="84"/>
      <c r="C682" s="84"/>
      <c r="D682" s="38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211"/>
    </row>
    <row r="683" spans="1:26" s="31" customFormat="1" x14ac:dyDescent="0.25">
      <c r="A683" s="76"/>
      <c r="B683" s="84"/>
      <c r="C683" s="84"/>
      <c r="D683" s="38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211"/>
    </row>
    <row r="684" spans="1:26" s="31" customFormat="1" x14ac:dyDescent="0.25">
      <c r="A684" s="76"/>
      <c r="B684" s="84"/>
      <c r="C684" s="84"/>
      <c r="D684" s="38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211"/>
    </row>
    <row r="685" spans="1:26" s="31" customFormat="1" x14ac:dyDescent="0.25">
      <c r="A685" s="76"/>
      <c r="B685" s="84"/>
      <c r="C685" s="84"/>
      <c r="D685" s="38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211"/>
    </row>
    <row r="686" spans="1:26" s="31" customFormat="1" x14ac:dyDescent="0.25">
      <c r="A686" s="76"/>
      <c r="B686" s="84"/>
      <c r="C686" s="84"/>
      <c r="D686" s="38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211"/>
    </row>
    <row r="687" spans="1:26" s="31" customFormat="1" x14ac:dyDescent="0.25">
      <c r="A687" s="76"/>
      <c r="B687" s="84"/>
      <c r="C687" s="84"/>
      <c r="D687" s="38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211"/>
    </row>
    <row r="688" spans="1:26" s="31" customFormat="1" x14ac:dyDescent="0.25">
      <c r="A688" s="76"/>
      <c r="B688" s="84"/>
      <c r="C688" s="84"/>
      <c r="D688" s="38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211"/>
    </row>
    <row r="689" spans="1:26" s="31" customFormat="1" x14ac:dyDescent="0.25">
      <c r="A689" s="76"/>
      <c r="B689" s="84"/>
      <c r="C689" s="84"/>
      <c r="D689" s="38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211"/>
    </row>
    <row r="690" spans="1:26" s="31" customFormat="1" x14ac:dyDescent="0.25">
      <c r="A690" s="76"/>
      <c r="B690" s="84"/>
      <c r="C690" s="84"/>
      <c r="D690" s="38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211"/>
    </row>
    <row r="691" spans="1:26" s="31" customFormat="1" x14ac:dyDescent="0.25">
      <c r="A691" s="76"/>
      <c r="B691" s="84"/>
      <c r="C691" s="84"/>
      <c r="D691" s="38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211"/>
    </row>
    <row r="692" spans="1:26" s="31" customFormat="1" x14ac:dyDescent="0.25">
      <c r="A692" s="76"/>
      <c r="B692" s="84"/>
      <c r="C692" s="84"/>
      <c r="D692" s="38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211"/>
    </row>
    <row r="693" spans="1:26" s="31" customFormat="1" x14ac:dyDescent="0.25">
      <c r="A693" s="76"/>
      <c r="B693" s="84"/>
      <c r="C693" s="84"/>
      <c r="D693" s="38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211"/>
    </row>
    <row r="694" spans="1:26" s="31" customFormat="1" x14ac:dyDescent="0.25">
      <c r="A694" s="76"/>
      <c r="B694" s="84"/>
      <c r="C694" s="84"/>
      <c r="D694" s="38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211"/>
    </row>
    <row r="695" spans="1:26" s="31" customFormat="1" x14ac:dyDescent="0.25">
      <c r="A695" s="76"/>
      <c r="B695" s="84"/>
      <c r="C695" s="84"/>
      <c r="D695" s="38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211"/>
    </row>
    <row r="696" spans="1:26" s="31" customFormat="1" x14ac:dyDescent="0.25">
      <c r="A696" s="76"/>
      <c r="B696" s="84"/>
      <c r="C696" s="84"/>
      <c r="D696" s="38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211"/>
    </row>
    <row r="697" spans="1:26" s="31" customFormat="1" x14ac:dyDescent="0.25">
      <c r="A697" s="76"/>
      <c r="B697" s="84"/>
      <c r="C697" s="84"/>
      <c r="D697" s="38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211"/>
    </row>
    <row r="698" spans="1:26" s="31" customFormat="1" x14ac:dyDescent="0.25">
      <c r="A698" s="76"/>
      <c r="B698" s="84"/>
      <c r="C698" s="84"/>
      <c r="D698" s="38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211"/>
    </row>
    <row r="699" spans="1:26" s="31" customFormat="1" x14ac:dyDescent="0.25">
      <c r="A699" s="76"/>
      <c r="B699" s="84"/>
      <c r="C699" s="84"/>
      <c r="D699" s="38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211"/>
    </row>
    <row r="700" spans="1:26" s="31" customFormat="1" x14ac:dyDescent="0.25">
      <c r="A700" s="76"/>
      <c r="B700" s="84"/>
      <c r="C700" s="84"/>
      <c r="D700" s="38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211"/>
    </row>
    <row r="701" spans="1:26" s="31" customFormat="1" x14ac:dyDescent="0.25">
      <c r="A701" s="76"/>
      <c r="B701" s="84"/>
      <c r="C701" s="84"/>
      <c r="D701" s="38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211"/>
    </row>
    <row r="702" spans="1:26" s="31" customFormat="1" x14ac:dyDescent="0.25">
      <c r="A702" s="76"/>
      <c r="B702" s="84"/>
      <c r="C702" s="84"/>
      <c r="D702" s="38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211"/>
    </row>
    <row r="703" spans="1:26" s="31" customFormat="1" x14ac:dyDescent="0.25">
      <c r="A703" s="76"/>
      <c r="B703" s="84"/>
      <c r="C703" s="84"/>
      <c r="D703" s="38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211"/>
    </row>
    <row r="704" spans="1:26" s="31" customFormat="1" x14ac:dyDescent="0.25">
      <c r="A704" s="76"/>
      <c r="B704" s="84"/>
      <c r="C704" s="84"/>
      <c r="D704" s="38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211"/>
    </row>
    <row r="705" spans="1:26" s="31" customFormat="1" x14ac:dyDescent="0.25">
      <c r="A705" s="76"/>
      <c r="B705" s="84"/>
      <c r="C705" s="84"/>
      <c r="D705" s="38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211"/>
    </row>
    <row r="706" spans="1:26" s="31" customFormat="1" x14ac:dyDescent="0.25">
      <c r="A706" s="76"/>
      <c r="B706" s="84"/>
      <c r="C706" s="84"/>
      <c r="D706" s="38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211"/>
    </row>
    <row r="707" spans="1:26" s="31" customFormat="1" x14ac:dyDescent="0.25">
      <c r="A707" s="76"/>
      <c r="B707" s="84"/>
      <c r="C707" s="84"/>
      <c r="D707" s="38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211"/>
    </row>
    <row r="708" spans="1:26" s="31" customFormat="1" x14ac:dyDescent="0.25">
      <c r="A708" s="76"/>
      <c r="B708" s="84"/>
      <c r="C708" s="84"/>
      <c r="D708" s="38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211"/>
    </row>
    <row r="709" spans="1:26" s="31" customFormat="1" x14ac:dyDescent="0.25">
      <c r="A709" s="76"/>
      <c r="B709" s="84"/>
      <c r="C709" s="84"/>
      <c r="D709" s="38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211"/>
    </row>
    <row r="710" spans="1:26" s="31" customFormat="1" x14ac:dyDescent="0.25">
      <c r="A710" s="76"/>
      <c r="B710" s="84"/>
      <c r="C710" s="84"/>
      <c r="D710" s="38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211"/>
    </row>
    <row r="711" spans="1:26" s="31" customFormat="1" x14ac:dyDescent="0.25">
      <c r="A711" s="76"/>
      <c r="B711" s="84"/>
      <c r="C711" s="84"/>
      <c r="D711" s="38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211"/>
    </row>
    <row r="712" spans="1:26" s="31" customFormat="1" x14ac:dyDescent="0.25">
      <c r="A712" s="76"/>
      <c r="B712" s="84"/>
      <c r="C712" s="84"/>
      <c r="D712" s="38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211"/>
    </row>
    <row r="713" spans="1:26" s="31" customFormat="1" x14ac:dyDescent="0.25">
      <c r="A713" s="76"/>
      <c r="B713" s="84"/>
      <c r="C713" s="84"/>
      <c r="D713" s="38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211"/>
    </row>
    <row r="714" spans="1:26" s="31" customFormat="1" x14ac:dyDescent="0.25">
      <c r="A714" s="76"/>
      <c r="B714" s="84"/>
      <c r="C714" s="84"/>
      <c r="D714" s="38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211"/>
    </row>
    <row r="715" spans="1:26" s="31" customFormat="1" x14ac:dyDescent="0.25">
      <c r="A715" s="76"/>
      <c r="B715" s="84"/>
      <c r="C715" s="84"/>
      <c r="D715" s="38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211"/>
    </row>
    <row r="716" spans="1:26" s="31" customFormat="1" x14ac:dyDescent="0.25">
      <c r="A716" s="76"/>
      <c r="B716" s="84"/>
      <c r="C716" s="84"/>
      <c r="D716" s="38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211"/>
    </row>
    <row r="717" spans="1:26" s="31" customFormat="1" x14ac:dyDescent="0.25">
      <c r="A717" s="76"/>
      <c r="B717" s="84"/>
      <c r="C717" s="84"/>
      <c r="D717" s="38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211"/>
    </row>
    <row r="718" spans="1:26" s="31" customFormat="1" x14ac:dyDescent="0.25">
      <c r="A718" s="76"/>
      <c r="B718" s="84"/>
      <c r="C718" s="84"/>
      <c r="D718" s="38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211"/>
    </row>
    <row r="719" spans="1:26" s="31" customFormat="1" x14ac:dyDescent="0.25">
      <c r="A719" s="76"/>
      <c r="B719" s="84"/>
      <c r="C719" s="84"/>
      <c r="D719" s="38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211"/>
    </row>
    <row r="720" spans="1:26" s="31" customFormat="1" x14ac:dyDescent="0.25">
      <c r="A720" s="76"/>
      <c r="B720" s="84"/>
      <c r="C720" s="84"/>
      <c r="D720" s="38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211"/>
    </row>
    <row r="721" spans="1:26" s="31" customFormat="1" x14ac:dyDescent="0.25">
      <c r="A721" s="76"/>
      <c r="B721" s="84"/>
      <c r="C721" s="84"/>
      <c r="D721" s="38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211"/>
    </row>
    <row r="722" spans="1:26" s="31" customFormat="1" x14ac:dyDescent="0.25">
      <c r="A722" s="76"/>
      <c r="B722" s="84"/>
      <c r="C722" s="84"/>
      <c r="D722" s="38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211"/>
    </row>
    <row r="723" spans="1:26" s="31" customFormat="1" x14ac:dyDescent="0.25">
      <c r="A723" s="76"/>
      <c r="B723" s="84"/>
      <c r="C723" s="84"/>
      <c r="D723" s="38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211"/>
    </row>
    <row r="724" spans="1:26" s="31" customFormat="1" x14ac:dyDescent="0.25">
      <c r="A724" s="76"/>
      <c r="B724" s="84"/>
      <c r="C724" s="84"/>
      <c r="D724" s="38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211"/>
    </row>
    <row r="725" spans="1:26" s="31" customFormat="1" x14ac:dyDescent="0.25">
      <c r="A725" s="76"/>
      <c r="B725" s="84"/>
      <c r="C725" s="84"/>
      <c r="D725" s="38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211"/>
    </row>
    <row r="726" spans="1:26" s="31" customFormat="1" x14ac:dyDescent="0.25">
      <c r="A726" s="76"/>
      <c r="B726" s="84"/>
      <c r="C726" s="84"/>
      <c r="D726" s="38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211"/>
    </row>
    <row r="727" spans="1:26" s="31" customFormat="1" x14ac:dyDescent="0.25">
      <c r="A727" s="76"/>
      <c r="B727" s="84"/>
      <c r="C727" s="84"/>
      <c r="D727" s="38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211"/>
    </row>
    <row r="728" spans="1:26" s="31" customFormat="1" x14ac:dyDescent="0.25">
      <c r="A728" s="76"/>
      <c r="B728" s="84"/>
      <c r="C728" s="84"/>
      <c r="D728" s="38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211"/>
    </row>
    <row r="729" spans="1:26" s="31" customFormat="1" x14ac:dyDescent="0.25">
      <c r="A729" s="76"/>
      <c r="B729" s="84"/>
      <c r="C729" s="84"/>
      <c r="D729" s="38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211"/>
    </row>
    <row r="730" spans="1:26" s="31" customFormat="1" x14ac:dyDescent="0.25">
      <c r="A730" s="76"/>
      <c r="B730" s="84"/>
      <c r="C730" s="84"/>
      <c r="D730" s="38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211"/>
    </row>
    <row r="731" spans="1:26" s="31" customFormat="1" x14ac:dyDescent="0.25">
      <c r="A731" s="76"/>
      <c r="B731" s="84"/>
      <c r="C731" s="84"/>
      <c r="D731" s="38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211"/>
    </row>
    <row r="732" spans="1:26" s="31" customFormat="1" x14ac:dyDescent="0.25">
      <c r="A732" s="76"/>
      <c r="B732" s="84"/>
      <c r="C732" s="84"/>
      <c r="D732" s="38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211"/>
    </row>
    <row r="733" spans="1:26" s="31" customFormat="1" x14ac:dyDescent="0.25">
      <c r="A733" s="76"/>
      <c r="B733" s="84"/>
      <c r="C733" s="84"/>
      <c r="D733" s="38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211"/>
    </row>
    <row r="734" spans="1:26" s="31" customFormat="1" x14ac:dyDescent="0.25">
      <c r="A734" s="76"/>
      <c r="B734" s="84"/>
      <c r="C734" s="84"/>
      <c r="D734" s="38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211"/>
    </row>
    <row r="735" spans="1:26" s="31" customFormat="1" x14ac:dyDescent="0.25">
      <c r="A735" s="76"/>
      <c r="B735" s="84"/>
      <c r="C735" s="84"/>
      <c r="D735" s="38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211"/>
    </row>
    <row r="736" spans="1:26" s="31" customFormat="1" x14ac:dyDescent="0.25">
      <c r="A736" s="76"/>
      <c r="B736" s="84"/>
      <c r="C736" s="84"/>
      <c r="D736" s="38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211"/>
    </row>
    <row r="737" spans="1:26" s="31" customFormat="1" x14ac:dyDescent="0.25">
      <c r="A737" s="76"/>
      <c r="B737" s="84"/>
      <c r="C737" s="84"/>
      <c r="D737" s="38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211"/>
    </row>
    <row r="738" spans="1:26" s="31" customFormat="1" x14ac:dyDescent="0.25">
      <c r="A738" s="76"/>
      <c r="B738" s="84"/>
      <c r="C738" s="84"/>
      <c r="D738" s="38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211"/>
    </row>
    <row r="739" spans="1:26" s="31" customFormat="1" x14ac:dyDescent="0.25">
      <c r="A739" s="76"/>
      <c r="B739" s="84"/>
      <c r="C739" s="84"/>
      <c r="D739" s="38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211"/>
    </row>
  </sheetData>
  <mergeCells count="43">
    <mergeCell ref="Z165:Z178"/>
    <mergeCell ref="Z179:Z204"/>
    <mergeCell ref="Z205:Z238"/>
    <mergeCell ref="Z239:Z273"/>
    <mergeCell ref="Z274:Z334"/>
    <mergeCell ref="Z2:Z44"/>
    <mergeCell ref="Z45:Z74"/>
    <mergeCell ref="Z75:Z107"/>
    <mergeCell ref="Z108:Z139"/>
    <mergeCell ref="Z140:Z164"/>
    <mergeCell ref="Q288:Y288"/>
    <mergeCell ref="R14:R15"/>
    <mergeCell ref="S14:S15"/>
    <mergeCell ref="T14:T15"/>
    <mergeCell ref="U14:V14"/>
    <mergeCell ref="W14:W15"/>
    <mergeCell ref="Q14:Q15"/>
    <mergeCell ref="T3:X3"/>
    <mergeCell ref="T4:X4"/>
    <mergeCell ref="A10:Y10"/>
    <mergeCell ref="I14:J14"/>
    <mergeCell ref="K12:K15"/>
    <mergeCell ref="E12:J12"/>
    <mergeCell ref="R13:W13"/>
    <mergeCell ref="A8:Y8"/>
    <mergeCell ref="A12:A15"/>
    <mergeCell ref="C12:C15"/>
    <mergeCell ref="B12:B15"/>
    <mergeCell ref="D12:D15"/>
    <mergeCell ref="F14:G14"/>
    <mergeCell ref="E14:E15"/>
    <mergeCell ref="N14:N15"/>
    <mergeCell ref="A9:Y9"/>
    <mergeCell ref="L13:Q13"/>
    <mergeCell ref="E13:G13"/>
    <mergeCell ref="H14:H15"/>
    <mergeCell ref="Y12:Y15"/>
    <mergeCell ref="L14:L15"/>
    <mergeCell ref="X12:X15"/>
    <mergeCell ref="M14:M15"/>
    <mergeCell ref="H13:J13"/>
    <mergeCell ref="O14:P14"/>
    <mergeCell ref="L12:W12"/>
  </mergeCells>
  <phoneticPr fontId="2" type="noConversion"/>
  <printOptions horizontalCentered="1"/>
  <pageMargins left="0" right="0" top="0.72" bottom="0.41" header="0.47244094488188981" footer="0.15748031496062992"/>
  <pageSetup paperSize="9" scale="34" fitToHeight="100" orientation="landscape" useFirstPageNumber="1" r:id="rId1"/>
  <headerFooter scaleWithDoc="0" alignWithMargins="0">
    <oddHeader>&amp;R&amp;14Продовження додатку</oddHeader>
    <oddFooter>&amp;R&amp;9Сторінка &amp;P</oddFooter>
  </headerFooter>
  <rowBreaks count="2" manualBreakCount="2">
    <brk id="204" max="25" man="1"/>
    <brk id="238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5"/>
  <sheetViews>
    <sheetView showGridLines="0" showZeros="0" tabSelected="1" view="pageBreakPreview" zoomScale="25" zoomScaleNormal="87" zoomScaleSheetLayoutView="25" workbookViewId="0">
      <selection activeCell="AM23" sqref="AM23"/>
    </sheetView>
  </sheetViews>
  <sheetFormatPr defaultColWidth="9.1640625" defaultRowHeight="15.75" x14ac:dyDescent="0.25"/>
  <cols>
    <col min="1" max="1" width="16.83203125" style="5" customWidth="1"/>
    <col min="2" max="2" width="23" style="1" customWidth="1"/>
    <col min="3" max="3" width="69" style="10" customWidth="1"/>
    <col min="4" max="4" width="19" style="4" customWidth="1"/>
    <col min="5" max="5" width="17.6640625" style="4" customWidth="1"/>
    <col min="6" max="6" width="17.5" style="4" customWidth="1"/>
    <col min="7" max="7" width="19.5" style="4" customWidth="1"/>
    <col min="8" max="8" width="17.5" style="4" customWidth="1"/>
    <col min="9" max="9" width="16.83203125" style="4" customWidth="1"/>
    <col min="10" max="10" width="10.33203125" style="4" customWidth="1"/>
    <col min="11" max="11" width="17" style="4" customWidth="1"/>
    <col min="12" max="12" width="17.1640625" style="4" customWidth="1"/>
    <col min="13" max="13" width="17.33203125" style="4" customWidth="1"/>
    <col min="14" max="14" width="14.5" style="4" customWidth="1"/>
    <col min="15" max="15" width="16.6640625" style="4" customWidth="1"/>
    <col min="16" max="17" width="17.33203125" style="4" customWidth="1"/>
    <col min="18" max="19" width="17" style="4" customWidth="1"/>
    <col min="20" max="20" width="14.6640625" style="4" customWidth="1"/>
    <col min="21" max="21" width="16.5" style="4" customWidth="1"/>
    <col min="22" max="22" width="17.1640625" style="4" customWidth="1"/>
    <col min="23" max="23" width="9.83203125" style="4" customWidth="1"/>
    <col min="24" max="24" width="19" style="4" customWidth="1"/>
    <col min="25" max="25" width="9.1640625" style="217"/>
    <col min="26" max="16384" width="9.1640625" style="4"/>
  </cols>
  <sheetData>
    <row r="1" spans="1:25" ht="28.5" customHeight="1" x14ac:dyDescent="0.25">
      <c r="L1" s="100"/>
      <c r="M1" s="154"/>
      <c r="N1" s="154"/>
      <c r="O1" s="154"/>
      <c r="P1" s="154"/>
      <c r="Q1" s="178" t="s">
        <v>542</v>
      </c>
      <c r="R1" s="178"/>
      <c r="S1" s="178"/>
      <c r="T1" s="178"/>
      <c r="U1" s="178"/>
      <c r="V1" s="154"/>
      <c r="Y1" s="214">
        <v>22</v>
      </c>
    </row>
    <row r="2" spans="1:25" ht="25.5" customHeight="1" x14ac:dyDescent="0.25">
      <c r="L2" s="100"/>
      <c r="M2" s="154"/>
      <c r="N2" s="154"/>
      <c r="O2" s="154"/>
      <c r="P2" s="154"/>
      <c r="Q2" s="178" t="s">
        <v>532</v>
      </c>
      <c r="R2" s="178"/>
      <c r="S2" s="178"/>
      <c r="T2" s="178"/>
      <c r="U2" s="178"/>
      <c r="V2" s="79"/>
      <c r="W2" s="31"/>
      <c r="Y2" s="214"/>
    </row>
    <row r="3" spans="1:25" ht="22.5" customHeight="1" x14ac:dyDescent="0.25">
      <c r="L3" s="100"/>
      <c r="M3" s="156"/>
      <c r="N3" s="156"/>
      <c r="O3" s="156"/>
      <c r="P3" s="156"/>
      <c r="Q3" s="199" t="s">
        <v>551</v>
      </c>
      <c r="R3" s="199"/>
      <c r="S3" s="199"/>
      <c r="T3" s="199"/>
      <c r="U3" s="199"/>
      <c r="V3" s="156"/>
      <c r="W3" s="31"/>
      <c r="Y3" s="214"/>
    </row>
    <row r="4" spans="1:25" ht="28.5" customHeight="1" x14ac:dyDescent="0.25">
      <c r="L4" s="100"/>
      <c r="M4" s="156"/>
      <c r="N4" s="156"/>
      <c r="O4" s="156"/>
      <c r="P4" s="156"/>
      <c r="Q4" s="199" t="s">
        <v>540</v>
      </c>
      <c r="R4" s="199"/>
      <c r="S4" s="199"/>
      <c r="T4" s="199"/>
      <c r="U4" s="199"/>
      <c r="V4" s="156"/>
      <c r="W4" s="31"/>
      <c r="Y4" s="214"/>
    </row>
    <row r="5" spans="1:25" ht="27.75" customHeight="1" x14ac:dyDescent="0.25">
      <c r="L5" s="100"/>
      <c r="M5" s="154"/>
      <c r="N5" s="154"/>
      <c r="O5" s="154"/>
      <c r="P5" s="154"/>
      <c r="Q5" s="178" t="s">
        <v>552</v>
      </c>
      <c r="R5" s="178"/>
      <c r="S5" s="178"/>
      <c r="T5" s="178"/>
      <c r="U5" s="178"/>
      <c r="V5" s="154"/>
      <c r="W5" s="31"/>
      <c r="Y5" s="214"/>
    </row>
    <row r="6" spans="1:25" ht="28.5" customHeight="1" x14ac:dyDescent="0.25">
      <c r="L6" s="100"/>
      <c r="M6" s="154"/>
      <c r="N6" s="154"/>
      <c r="O6" s="154"/>
      <c r="P6" s="154"/>
      <c r="Q6" s="178" t="s">
        <v>543</v>
      </c>
      <c r="R6" s="178"/>
      <c r="S6" s="178"/>
      <c r="T6" s="178"/>
      <c r="U6" s="178"/>
      <c r="V6" s="154"/>
      <c r="W6" s="31"/>
      <c r="Y6" s="214"/>
    </row>
    <row r="7" spans="1:25" ht="31.5" x14ac:dyDescent="0.25">
      <c r="L7" s="100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31"/>
      <c r="Y7" s="214"/>
    </row>
    <row r="8" spans="1:25" ht="26.25" customHeight="1" x14ac:dyDescent="0.25"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Y8" s="214"/>
    </row>
    <row r="9" spans="1:25" ht="29.25" customHeight="1" x14ac:dyDescent="0.4">
      <c r="L9" s="154"/>
      <c r="M9" s="88"/>
      <c r="N9" s="88"/>
      <c r="O9" s="88"/>
      <c r="P9" s="88"/>
      <c r="Q9" s="88"/>
      <c r="R9" s="88"/>
      <c r="S9" s="88"/>
      <c r="T9" s="88"/>
      <c r="U9" s="88"/>
      <c r="V9" s="89"/>
      <c r="W9" s="31"/>
      <c r="Y9" s="214"/>
    </row>
    <row r="10" spans="1:25" ht="88.5" customHeight="1" x14ac:dyDescent="0.25">
      <c r="A10" s="208" t="s">
        <v>547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14"/>
    </row>
    <row r="11" spans="1:25" ht="31.5" customHeight="1" x14ac:dyDescent="0.25">
      <c r="A11" s="205" t="s">
        <v>395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14"/>
    </row>
    <row r="12" spans="1:25" ht="21" customHeight="1" x14ac:dyDescent="0.25">
      <c r="A12" s="207" t="s">
        <v>411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14"/>
    </row>
    <row r="13" spans="1:25" ht="25.5" customHeight="1" x14ac:dyDescent="0.25">
      <c r="A13" s="174"/>
      <c r="B13" s="174"/>
      <c r="C13" s="174"/>
      <c r="D13" s="174"/>
      <c r="E13" s="174"/>
      <c r="F13" s="174"/>
      <c r="G13" s="174"/>
      <c r="H13" s="174"/>
      <c r="I13" s="174"/>
      <c r="J13" s="175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7" t="s">
        <v>539</v>
      </c>
      <c r="W13" s="174"/>
      <c r="X13" s="174"/>
      <c r="Y13" s="214"/>
    </row>
    <row r="14" spans="1:25" s="14" customFormat="1" ht="24" customHeight="1" x14ac:dyDescent="0.3">
      <c r="A14" s="203" t="s">
        <v>536</v>
      </c>
      <c r="B14" s="194" t="s">
        <v>538</v>
      </c>
      <c r="C14" s="194" t="s">
        <v>373</v>
      </c>
      <c r="D14" s="195" t="s">
        <v>245</v>
      </c>
      <c r="E14" s="195"/>
      <c r="F14" s="195"/>
      <c r="G14" s="195"/>
      <c r="H14" s="195"/>
      <c r="I14" s="195"/>
      <c r="J14" s="196" t="s">
        <v>546</v>
      </c>
      <c r="K14" s="195" t="s">
        <v>246</v>
      </c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4" t="s">
        <v>530</v>
      </c>
      <c r="X14" s="195" t="s">
        <v>247</v>
      </c>
      <c r="Y14" s="214"/>
    </row>
    <row r="15" spans="1:25" s="69" customFormat="1" ht="60" customHeight="1" x14ac:dyDescent="0.25">
      <c r="A15" s="203"/>
      <c r="B15" s="194"/>
      <c r="C15" s="194"/>
      <c r="D15" s="191" t="s">
        <v>533</v>
      </c>
      <c r="E15" s="192"/>
      <c r="F15" s="193"/>
      <c r="G15" s="191" t="s">
        <v>531</v>
      </c>
      <c r="H15" s="192"/>
      <c r="I15" s="193"/>
      <c r="J15" s="197"/>
      <c r="K15" s="191" t="s">
        <v>533</v>
      </c>
      <c r="L15" s="192"/>
      <c r="M15" s="192"/>
      <c r="N15" s="192"/>
      <c r="O15" s="192"/>
      <c r="P15" s="193"/>
      <c r="Q15" s="191" t="s">
        <v>531</v>
      </c>
      <c r="R15" s="192"/>
      <c r="S15" s="192"/>
      <c r="T15" s="192"/>
      <c r="U15" s="192"/>
      <c r="V15" s="193"/>
      <c r="W15" s="194"/>
      <c r="X15" s="195"/>
      <c r="Y15" s="214"/>
    </row>
    <row r="16" spans="1:25" s="69" customFormat="1" ht="23.25" customHeight="1" x14ac:dyDescent="0.25">
      <c r="A16" s="203"/>
      <c r="B16" s="194"/>
      <c r="C16" s="194"/>
      <c r="D16" s="194" t="s">
        <v>359</v>
      </c>
      <c r="E16" s="194" t="s">
        <v>249</v>
      </c>
      <c r="F16" s="194"/>
      <c r="G16" s="194" t="s">
        <v>359</v>
      </c>
      <c r="H16" s="194" t="s">
        <v>249</v>
      </c>
      <c r="I16" s="194"/>
      <c r="J16" s="197"/>
      <c r="K16" s="194" t="s">
        <v>359</v>
      </c>
      <c r="L16" s="194" t="s">
        <v>360</v>
      </c>
      <c r="M16" s="194" t="s">
        <v>537</v>
      </c>
      <c r="N16" s="194" t="s">
        <v>249</v>
      </c>
      <c r="O16" s="194"/>
      <c r="P16" s="194" t="s">
        <v>250</v>
      </c>
      <c r="Q16" s="194" t="s">
        <v>359</v>
      </c>
      <c r="R16" s="194" t="s">
        <v>360</v>
      </c>
      <c r="S16" s="194" t="s">
        <v>248</v>
      </c>
      <c r="T16" s="194" t="s">
        <v>249</v>
      </c>
      <c r="U16" s="194"/>
      <c r="V16" s="194" t="s">
        <v>250</v>
      </c>
      <c r="W16" s="194"/>
      <c r="X16" s="195"/>
      <c r="Y16" s="214"/>
    </row>
    <row r="17" spans="1:25" s="69" customFormat="1" ht="102" customHeight="1" x14ac:dyDescent="0.25">
      <c r="A17" s="203"/>
      <c r="B17" s="194"/>
      <c r="C17" s="194"/>
      <c r="D17" s="194"/>
      <c r="E17" s="173" t="s">
        <v>251</v>
      </c>
      <c r="F17" s="173" t="s">
        <v>545</v>
      </c>
      <c r="G17" s="194"/>
      <c r="H17" s="173" t="s">
        <v>251</v>
      </c>
      <c r="I17" s="173" t="s">
        <v>545</v>
      </c>
      <c r="J17" s="198"/>
      <c r="K17" s="194"/>
      <c r="L17" s="194"/>
      <c r="M17" s="194"/>
      <c r="N17" s="173" t="s">
        <v>251</v>
      </c>
      <c r="O17" s="173" t="s">
        <v>545</v>
      </c>
      <c r="P17" s="194"/>
      <c r="Q17" s="194"/>
      <c r="R17" s="194"/>
      <c r="S17" s="194"/>
      <c r="T17" s="173" t="s">
        <v>251</v>
      </c>
      <c r="U17" s="173" t="s">
        <v>545</v>
      </c>
      <c r="V17" s="194"/>
      <c r="W17" s="194"/>
      <c r="X17" s="195"/>
      <c r="Y17" s="214"/>
    </row>
    <row r="18" spans="1:25" s="69" customFormat="1" ht="27.75" customHeight="1" x14ac:dyDescent="0.25">
      <c r="A18" s="7" t="s">
        <v>47</v>
      </c>
      <c r="B18" s="8"/>
      <c r="C18" s="9" t="s">
        <v>48</v>
      </c>
      <c r="D18" s="55">
        <f>D20+D21+D22</f>
        <v>250994004</v>
      </c>
      <c r="E18" s="55">
        <f>E20+E21+E22</f>
        <v>186463275</v>
      </c>
      <c r="F18" s="55">
        <f>F20+F21+F22</f>
        <v>4491110</v>
      </c>
      <c r="G18" s="55">
        <f>G20+G21+G22</f>
        <v>247216941.40999994</v>
      </c>
      <c r="H18" s="55">
        <f t="shared" ref="H18:V18" si="0">H20+H21+H22</f>
        <v>185856394.16999999</v>
      </c>
      <c r="I18" s="55">
        <f t="shared" si="0"/>
        <v>3495930.9599999995</v>
      </c>
      <c r="J18" s="161">
        <f>G18/D18*100</f>
        <v>98.495158238919501</v>
      </c>
      <c r="K18" s="55">
        <f t="shared" si="0"/>
        <v>3434500</v>
      </c>
      <c r="L18" s="55">
        <f t="shared" si="0"/>
        <v>234500</v>
      </c>
      <c r="M18" s="55">
        <f t="shared" si="0"/>
        <v>3200000</v>
      </c>
      <c r="N18" s="55">
        <f t="shared" si="0"/>
        <v>2348000</v>
      </c>
      <c r="O18" s="55">
        <f t="shared" si="0"/>
        <v>90600</v>
      </c>
      <c r="P18" s="55">
        <f t="shared" si="0"/>
        <v>234500</v>
      </c>
      <c r="Q18" s="55">
        <f t="shared" si="0"/>
        <v>2933612.46</v>
      </c>
      <c r="R18" s="55">
        <f t="shared" si="0"/>
        <v>211829</v>
      </c>
      <c r="S18" s="55">
        <f t="shared" si="0"/>
        <v>2721783.46</v>
      </c>
      <c r="T18" s="55">
        <f t="shared" si="0"/>
        <v>2067798.55</v>
      </c>
      <c r="U18" s="55">
        <f t="shared" si="0"/>
        <v>64528.98</v>
      </c>
      <c r="V18" s="55">
        <f t="shared" si="0"/>
        <v>211829</v>
      </c>
      <c r="W18" s="161">
        <f>Q18/K18*100</f>
        <v>85.415998253020817</v>
      </c>
      <c r="X18" s="168">
        <f>G18+Q18</f>
        <v>250150553.86999995</v>
      </c>
      <c r="Y18" s="214"/>
    </row>
    <row r="19" spans="1:25" s="69" customFormat="1" ht="61.5" customHeight="1" x14ac:dyDescent="0.25">
      <c r="A19" s="7"/>
      <c r="B19" s="8"/>
      <c r="C19" s="9" t="s">
        <v>515</v>
      </c>
      <c r="D19" s="55">
        <f>D23</f>
        <v>12254889</v>
      </c>
      <c r="E19" s="55">
        <f>E23</f>
        <v>6239169</v>
      </c>
      <c r="F19" s="55">
        <f>F23</f>
        <v>228210</v>
      </c>
      <c r="G19" s="55">
        <f>G23</f>
        <v>11758745.33</v>
      </c>
      <c r="H19" s="55">
        <f t="shared" ref="H19:V19" si="1">H23</f>
        <v>6227726.9199999999</v>
      </c>
      <c r="I19" s="55">
        <f t="shared" si="1"/>
        <v>77628.73</v>
      </c>
      <c r="J19" s="161">
        <f t="shared" ref="J19:J82" si="2">G19/D19*100</f>
        <v>95.951463371067661</v>
      </c>
      <c r="K19" s="55">
        <f t="shared" si="1"/>
        <v>0</v>
      </c>
      <c r="L19" s="55">
        <f t="shared" si="1"/>
        <v>0</v>
      </c>
      <c r="M19" s="55">
        <f t="shared" si="1"/>
        <v>0</v>
      </c>
      <c r="N19" s="55">
        <f t="shared" si="1"/>
        <v>0</v>
      </c>
      <c r="O19" s="55">
        <f t="shared" si="1"/>
        <v>0</v>
      </c>
      <c r="P19" s="55">
        <f t="shared" si="1"/>
        <v>0</v>
      </c>
      <c r="Q19" s="55">
        <f t="shared" si="1"/>
        <v>0</v>
      </c>
      <c r="R19" s="55">
        <f t="shared" si="1"/>
        <v>0</v>
      </c>
      <c r="S19" s="55">
        <f t="shared" si="1"/>
        <v>0</v>
      </c>
      <c r="T19" s="55">
        <f t="shared" si="1"/>
        <v>0</v>
      </c>
      <c r="U19" s="55">
        <f t="shared" si="1"/>
        <v>0</v>
      </c>
      <c r="V19" s="55">
        <f t="shared" si="1"/>
        <v>0</v>
      </c>
      <c r="W19" s="161"/>
      <c r="X19" s="168">
        <f t="shared" ref="X19:X82" si="3">G19+Q19</f>
        <v>11758745.33</v>
      </c>
      <c r="Y19" s="214"/>
    </row>
    <row r="20" spans="1:25" ht="38.25" customHeight="1" x14ac:dyDescent="0.25">
      <c r="A20" s="43" t="s">
        <v>127</v>
      </c>
      <c r="B20" s="43" t="s">
        <v>50</v>
      </c>
      <c r="C20" s="6" t="s">
        <v>128</v>
      </c>
      <c r="D20" s="56">
        <f>'дод 2'!E20+'дод 2'!E68+'дод 2'!E113+'дод 2'!E143+'дод 2'!E177+'дод 2'!E184+'дод 2'!E197+'дод 2'!E226+'дод 2'!E230+'дод 2'!E247+'дод 2'!E252+'дод 2'!E255+'дод 2'!E266+'дод 2'!E263</f>
        <v>237891248</v>
      </c>
      <c r="E20" s="56">
        <f>'дод 2'!F20+'дод 2'!F68+'дод 2'!F113+'дод 2'!F143+'дод 2'!F177+'дод 2'!F184+'дод 2'!F197+'дод 2'!F226+'дод 2'!F230+'дод 2'!F247+'дод 2'!F252+'дод 2'!F255+'дод 2'!F266+'дод 2'!F263</f>
        <v>180224106</v>
      </c>
      <c r="F20" s="56">
        <f>'дод 2'!G20+'дод 2'!G68+'дод 2'!G113+'дод 2'!G143+'дод 2'!G177+'дод 2'!G184+'дод 2'!G197+'дод 2'!G226+'дод 2'!G230+'дод 2'!G247+'дод 2'!G252+'дод 2'!G255+'дод 2'!G266+'дод 2'!G263</f>
        <v>4262900</v>
      </c>
      <c r="G20" s="56">
        <f>'дод 2'!H20+'дод 2'!H68+'дод 2'!H113+'дод 2'!H143+'дод 2'!H177+'дод 2'!H184+'дод 2'!H197+'дод 2'!H226+'дод 2'!H230+'дод 2'!H247+'дод 2'!H252+'дод 2'!H255+'дод 2'!H266+'дод 2'!H263</f>
        <v>234736122.28999996</v>
      </c>
      <c r="H20" s="56">
        <f>'дод 2'!I20+'дод 2'!I68+'дод 2'!I113+'дод 2'!I143+'дод 2'!I177+'дод 2'!I184+'дод 2'!I197+'дод 2'!I226+'дод 2'!I230+'дод 2'!I247+'дод 2'!I252+'дод 2'!I255+'дод 2'!I266+'дод 2'!I263</f>
        <v>179628667.25</v>
      </c>
      <c r="I20" s="56">
        <f>'дод 2'!J20+'дод 2'!J68+'дод 2'!J113+'дод 2'!J143+'дод 2'!J177+'дод 2'!J184+'дод 2'!J197+'дод 2'!J226+'дод 2'!J230+'дод 2'!J247+'дод 2'!J252+'дод 2'!J255+'дод 2'!J266+'дод 2'!J263</f>
        <v>3418302.1199999996</v>
      </c>
      <c r="J20" s="167">
        <f t="shared" si="2"/>
        <v>98.673710892466275</v>
      </c>
      <c r="K20" s="56">
        <f>'дод 2'!L20+'дод 2'!L68+'дод 2'!L113+'дод 2'!L143+'дод 2'!L177+'дод 2'!L184+'дод 2'!L197+'дод 2'!L226+'дод 2'!L230+'дод 2'!L247+'дод 2'!L252+'дод 2'!L255+'дод 2'!L266+'дод 2'!L263</f>
        <v>3434500</v>
      </c>
      <c r="L20" s="56">
        <f>'дод 2'!M20+'дод 2'!M68+'дод 2'!M113+'дод 2'!M143+'дод 2'!M177+'дод 2'!M184+'дод 2'!M197+'дод 2'!M226+'дод 2'!M230+'дод 2'!M247+'дод 2'!M252+'дод 2'!M255+'дод 2'!M266+'дод 2'!M263</f>
        <v>234500</v>
      </c>
      <c r="M20" s="56">
        <f>'дод 2'!N20+'дод 2'!N68+'дод 2'!N113+'дод 2'!N143+'дод 2'!N177+'дод 2'!N184+'дод 2'!N197+'дод 2'!N226+'дод 2'!N230+'дод 2'!N247+'дод 2'!N252+'дод 2'!N255+'дод 2'!N266+'дод 2'!N263</f>
        <v>3200000</v>
      </c>
      <c r="N20" s="56">
        <f>'дод 2'!O20+'дод 2'!O68+'дод 2'!O113+'дод 2'!O143+'дод 2'!O177+'дод 2'!O184+'дод 2'!O197+'дод 2'!O226+'дод 2'!O230+'дод 2'!O247+'дод 2'!O252+'дод 2'!O255+'дод 2'!O266+'дод 2'!O263</f>
        <v>2348000</v>
      </c>
      <c r="O20" s="56">
        <f>'дод 2'!P20+'дод 2'!P68+'дод 2'!P113+'дод 2'!P143+'дод 2'!P177+'дод 2'!P184+'дод 2'!P197+'дод 2'!P226+'дод 2'!P230+'дод 2'!P247+'дод 2'!P252+'дод 2'!P255+'дод 2'!P266+'дод 2'!P263</f>
        <v>90600</v>
      </c>
      <c r="P20" s="56">
        <f>'дод 2'!Q20+'дод 2'!Q68+'дод 2'!Q113+'дод 2'!Q143+'дод 2'!Q177+'дод 2'!Q184+'дод 2'!Q197+'дод 2'!Q226+'дод 2'!Q230+'дод 2'!Q247+'дод 2'!Q252+'дод 2'!Q255+'дод 2'!Q266+'дод 2'!Q263</f>
        <v>234500</v>
      </c>
      <c r="Q20" s="56">
        <f>'дод 2'!R20+'дод 2'!R68+'дод 2'!R113+'дод 2'!R143+'дод 2'!R177+'дод 2'!R184+'дод 2'!R197+'дод 2'!R226+'дод 2'!R230+'дод 2'!R247+'дод 2'!R252+'дод 2'!R255+'дод 2'!R266+'дод 2'!R263</f>
        <v>2933612.46</v>
      </c>
      <c r="R20" s="56">
        <f>'дод 2'!S20+'дод 2'!S68+'дод 2'!S113+'дод 2'!S143+'дод 2'!S177+'дод 2'!S184+'дод 2'!S197+'дод 2'!S226+'дод 2'!S230+'дод 2'!S247+'дод 2'!S252+'дод 2'!S255+'дод 2'!S266+'дод 2'!S263</f>
        <v>211829</v>
      </c>
      <c r="S20" s="56">
        <f>'дод 2'!T20+'дод 2'!T68+'дод 2'!T113+'дод 2'!T143+'дод 2'!T177+'дод 2'!T184+'дод 2'!T197+'дод 2'!T226+'дод 2'!T230+'дод 2'!T247+'дод 2'!T252+'дод 2'!T255+'дод 2'!T266+'дод 2'!T263</f>
        <v>2721783.46</v>
      </c>
      <c r="T20" s="56">
        <f>'дод 2'!U20+'дод 2'!U68+'дод 2'!U113+'дод 2'!U143+'дод 2'!U177+'дод 2'!U184+'дод 2'!U197+'дод 2'!U226+'дод 2'!U230+'дод 2'!U247+'дод 2'!U252+'дод 2'!U255+'дод 2'!U266+'дод 2'!U263</f>
        <v>2067798.55</v>
      </c>
      <c r="U20" s="56">
        <f>'дод 2'!V20+'дод 2'!V68+'дод 2'!V113+'дод 2'!V143+'дод 2'!V177+'дод 2'!V184+'дод 2'!V197+'дод 2'!V226+'дод 2'!V230+'дод 2'!V247+'дод 2'!V252+'дод 2'!V255+'дод 2'!V266+'дод 2'!V263</f>
        <v>64528.98</v>
      </c>
      <c r="V20" s="56">
        <f>'дод 2'!W20+'дод 2'!W68+'дод 2'!W113+'дод 2'!W143+'дод 2'!W177+'дод 2'!W184+'дод 2'!W197+'дод 2'!W226+'дод 2'!W230+'дод 2'!W247+'дод 2'!W252+'дод 2'!W255+'дод 2'!W266+'дод 2'!W263</f>
        <v>211829</v>
      </c>
      <c r="W20" s="167">
        <f t="shared" ref="W20:W80" si="4">Q20/K20*100</f>
        <v>85.415998253020817</v>
      </c>
      <c r="X20" s="155">
        <f t="shared" si="3"/>
        <v>237669734.74999997</v>
      </c>
      <c r="Y20" s="214"/>
    </row>
    <row r="21" spans="1:25" ht="27" customHeight="1" x14ac:dyDescent="0.25">
      <c r="A21" s="43" t="s">
        <v>49</v>
      </c>
      <c r="B21" s="43" t="s">
        <v>100</v>
      </c>
      <c r="C21" s="6" t="s">
        <v>263</v>
      </c>
      <c r="D21" s="56">
        <f>'дод 2'!E21</f>
        <v>430300</v>
      </c>
      <c r="E21" s="56">
        <f>'дод 2'!F21</f>
        <v>0</v>
      </c>
      <c r="F21" s="56">
        <f>'дод 2'!G21</f>
        <v>0</v>
      </c>
      <c r="G21" s="56">
        <f>'дод 2'!H21</f>
        <v>314258.2</v>
      </c>
      <c r="H21" s="56">
        <f>'дод 2'!I21</f>
        <v>0</v>
      </c>
      <c r="I21" s="56">
        <f>'дод 2'!J21</f>
        <v>0</v>
      </c>
      <c r="J21" s="167">
        <f t="shared" si="2"/>
        <v>73.032349523588209</v>
      </c>
      <c r="K21" s="56">
        <f>'дод 2'!L21</f>
        <v>0</v>
      </c>
      <c r="L21" s="56">
        <f>'дод 2'!M21</f>
        <v>0</v>
      </c>
      <c r="M21" s="56">
        <f>'дод 2'!N21</f>
        <v>0</v>
      </c>
      <c r="N21" s="56">
        <f>'дод 2'!O21</f>
        <v>0</v>
      </c>
      <c r="O21" s="56">
        <f>'дод 2'!P21</f>
        <v>0</v>
      </c>
      <c r="P21" s="56">
        <f>'дод 2'!Q21</f>
        <v>0</v>
      </c>
      <c r="Q21" s="56">
        <f>'дод 2'!R21</f>
        <v>0</v>
      </c>
      <c r="R21" s="56">
        <f>'дод 2'!S21</f>
        <v>0</v>
      </c>
      <c r="S21" s="56">
        <f>'дод 2'!T21</f>
        <v>0</v>
      </c>
      <c r="T21" s="56">
        <f>'дод 2'!U21</f>
        <v>0</v>
      </c>
      <c r="U21" s="56">
        <f>'дод 2'!V21</f>
        <v>0</v>
      </c>
      <c r="V21" s="56">
        <f>'дод 2'!W21</f>
        <v>0</v>
      </c>
      <c r="W21" s="167"/>
      <c r="X21" s="155">
        <f t="shared" si="3"/>
        <v>314258.2</v>
      </c>
      <c r="Y21" s="214"/>
    </row>
    <row r="22" spans="1:25" ht="27" customHeight="1" x14ac:dyDescent="0.25">
      <c r="A22" s="80" t="s">
        <v>511</v>
      </c>
      <c r="B22" s="80" t="s">
        <v>127</v>
      </c>
      <c r="C22" s="6" t="s">
        <v>512</v>
      </c>
      <c r="D22" s="56">
        <f>'дод 2'!E22</f>
        <v>12672456</v>
      </c>
      <c r="E22" s="56">
        <f>'дод 2'!F22</f>
        <v>6239169</v>
      </c>
      <c r="F22" s="56">
        <f>'дод 2'!G22</f>
        <v>228210</v>
      </c>
      <c r="G22" s="56">
        <f>'дод 2'!H22</f>
        <v>12166560.92</v>
      </c>
      <c r="H22" s="56">
        <f>'дод 2'!I22</f>
        <v>6227726.9199999999</v>
      </c>
      <c r="I22" s="56">
        <f>'дод 2'!J22</f>
        <v>77628.84</v>
      </c>
      <c r="J22" s="167">
        <f t="shared" si="2"/>
        <v>96.007916066151651</v>
      </c>
      <c r="K22" s="56">
        <f>'дод 2'!L22</f>
        <v>0</v>
      </c>
      <c r="L22" s="56">
        <f>'дод 2'!M22</f>
        <v>0</v>
      </c>
      <c r="M22" s="56">
        <f>'дод 2'!N22</f>
        <v>0</v>
      </c>
      <c r="N22" s="56">
        <f>'дод 2'!O22</f>
        <v>0</v>
      </c>
      <c r="O22" s="56">
        <f>'дод 2'!P22</f>
        <v>0</v>
      </c>
      <c r="P22" s="56">
        <f>'дод 2'!Q22</f>
        <v>0</v>
      </c>
      <c r="Q22" s="56">
        <f>'дод 2'!R22</f>
        <v>0</v>
      </c>
      <c r="R22" s="56">
        <f>'дод 2'!S22</f>
        <v>0</v>
      </c>
      <c r="S22" s="56">
        <f>'дод 2'!T22</f>
        <v>0</v>
      </c>
      <c r="T22" s="56">
        <f>'дод 2'!U22</f>
        <v>0</v>
      </c>
      <c r="U22" s="56">
        <f>'дод 2'!V22</f>
        <v>0</v>
      </c>
      <c r="V22" s="56">
        <f>'дод 2'!W22</f>
        <v>0</v>
      </c>
      <c r="W22" s="167"/>
      <c r="X22" s="155">
        <f t="shared" si="3"/>
        <v>12166560.92</v>
      </c>
      <c r="Y22" s="214"/>
    </row>
    <row r="23" spans="1:25" s="71" customFormat="1" ht="48" customHeight="1" x14ac:dyDescent="0.25">
      <c r="A23" s="132"/>
      <c r="B23" s="150"/>
      <c r="C23" s="133" t="s">
        <v>515</v>
      </c>
      <c r="D23" s="134">
        <f>'дод 2'!E23</f>
        <v>12254889</v>
      </c>
      <c r="E23" s="134">
        <f>'дод 2'!F23</f>
        <v>6239169</v>
      </c>
      <c r="F23" s="134">
        <f>'дод 2'!G23</f>
        <v>228210</v>
      </c>
      <c r="G23" s="134">
        <f>'дод 2'!H23</f>
        <v>11758745.33</v>
      </c>
      <c r="H23" s="134">
        <f>'дод 2'!I23</f>
        <v>6227726.9199999999</v>
      </c>
      <c r="I23" s="134">
        <f>'дод 2'!J23</f>
        <v>77628.73</v>
      </c>
      <c r="J23" s="169">
        <f t="shared" si="2"/>
        <v>95.951463371067661</v>
      </c>
      <c r="K23" s="134">
        <f>'дод 2'!L23</f>
        <v>0</v>
      </c>
      <c r="L23" s="134">
        <f>'дод 2'!M23</f>
        <v>0</v>
      </c>
      <c r="M23" s="134">
        <f>'дод 2'!N23</f>
        <v>0</v>
      </c>
      <c r="N23" s="134">
        <f>'дод 2'!O23</f>
        <v>0</v>
      </c>
      <c r="O23" s="134">
        <f>'дод 2'!P23</f>
        <v>0</v>
      </c>
      <c r="P23" s="134">
        <f>'дод 2'!Q23</f>
        <v>0</v>
      </c>
      <c r="Q23" s="134">
        <f>'дод 2'!R23</f>
        <v>0</v>
      </c>
      <c r="R23" s="134">
        <f>'дод 2'!S23</f>
        <v>0</v>
      </c>
      <c r="S23" s="134">
        <f>'дод 2'!T23</f>
        <v>0</v>
      </c>
      <c r="T23" s="134">
        <f>'дод 2'!U23</f>
        <v>0</v>
      </c>
      <c r="U23" s="134">
        <f>'дод 2'!V23</f>
        <v>0</v>
      </c>
      <c r="V23" s="134">
        <f>'дод 2'!W23</f>
        <v>0</v>
      </c>
      <c r="W23" s="169"/>
      <c r="X23" s="170">
        <f t="shared" si="3"/>
        <v>11758745.33</v>
      </c>
      <c r="Y23" s="214"/>
    </row>
    <row r="24" spans="1:25" s="69" customFormat="1" ht="24" customHeight="1" x14ac:dyDescent="0.25">
      <c r="A24" s="44" t="s">
        <v>51</v>
      </c>
      <c r="B24" s="45"/>
      <c r="C24" s="9" t="s">
        <v>451</v>
      </c>
      <c r="D24" s="55">
        <f>D32+D34+D41+D45+D46+D47+D50+D51+D52+D53+D55</f>
        <v>953175048.45000005</v>
      </c>
      <c r="E24" s="55">
        <f>E32+E34+E41+E45+E46+E47+E50+E51+E52+E53+E55</f>
        <v>655898293.80999994</v>
      </c>
      <c r="F24" s="55">
        <f>F32+F34+F41+F45+F46+F47+F50+F51+F52+F53+F55</f>
        <v>68389157.560000002</v>
      </c>
      <c r="G24" s="55">
        <f>G32+G34+G41+G45+G46+G47+G50+G51+G52+G53+G55</f>
        <v>930807835.26000011</v>
      </c>
      <c r="H24" s="55">
        <f t="shared" ref="H24:V24" si="5">H32+H34+H41+H45+H46+H47+H50+H51+H52+H53+H55</f>
        <v>653767086.62</v>
      </c>
      <c r="I24" s="55">
        <f t="shared" si="5"/>
        <v>57179169.829999998</v>
      </c>
      <c r="J24" s="161">
        <f t="shared" si="2"/>
        <v>97.653399212833762</v>
      </c>
      <c r="K24" s="55">
        <f t="shared" si="5"/>
        <v>66983209.310000002</v>
      </c>
      <c r="L24" s="55">
        <f t="shared" si="5"/>
        <v>10887061.309999999</v>
      </c>
      <c r="M24" s="55">
        <f t="shared" si="5"/>
        <v>55986428</v>
      </c>
      <c r="N24" s="55">
        <f t="shared" si="5"/>
        <v>6476192</v>
      </c>
      <c r="O24" s="55">
        <f t="shared" si="5"/>
        <v>3124191</v>
      </c>
      <c r="P24" s="55">
        <f t="shared" si="5"/>
        <v>10996781.309999999</v>
      </c>
      <c r="Q24" s="55">
        <f t="shared" si="5"/>
        <v>44343846.750000007</v>
      </c>
      <c r="R24" s="55">
        <f t="shared" si="5"/>
        <v>8608344.3000000007</v>
      </c>
      <c r="S24" s="55">
        <f t="shared" si="5"/>
        <v>29494533.160000004</v>
      </c>
      <c r="T24" s="55">
        <f t="shared" si="5"/>
        <v>4288444.9800000004</v>
      </c>
      <c r="U24" s="55">
        <f t="shared" si="5"/>
        <v>1235720.4500000002</v>
      </c>
      <c r="V24" s="55">
        <f t="shared" si="5"/>
        <v>14849313.59</v>
      </c>
      <c r="W24" s="161">
        <f t="shared" si="4"/>
        <v>66.20143645965895</v>
      </c>
      <c r="X24" s="168">
        <f t="shared" si="3"/>
        <v>975151682.01000011</v>
      </c>
      <c r="Y24" s="214"/>
    </row>
    <row r="25" spans="1:25" s="70" customFormat="1" ht="31.5" x14ac:dyDescent="0.25">
      <c r="A25" s="115"/>
      <c r="B25" s="128"/>
      <c r="C25" s="129" t="s">
        <v>435</v>
      </c>
      <c r="D25" s="130">
        <f>D39+D43+D48</f>
        <v>368310616</v>
      </c>
      <c r="E25" s="130">
        <f>E39+E43+E48</f>
        <v>302081404</v>
      </c>
      <c r="F25" s="130">
        <f>F39+F43+F48</f>
        <v>0</v>
      </c>
      <c r="G25" s="130">
        <f>G39+G43+G48</f>
        <v>367302836.74000007</v>
      </c>
      <c r="H25" s="130">
        <f t="shared" ref="H25:V25" si="6">H39+H43+H48</f>
        <v>301111118.69</v>
      </c>
      <c r="I25" s="130">
        <f t="shared" si="6"/>
        <v>0</v>
      </c>
      <c r="J25" s="171">
        <f t="shared" si="2"/>
        <v>99.726377895118844</v>
      </c>
      <c r="K25" s="130">
        <f t="shared" si="6"/>
        <v>33571.67</v>
      </c>
      <c r="L25" s="130">
        <f t="shared" si="6"/>
        <v>33571.67</v>
      </c>
      <c r="M25" s="130">
        <f t="shared" si="6"/>
        <v>0</v>
      </c>
      <c r="N25" s="130">
        <f t="shared" si="6"/>
        <v>0</v>
      </c>
      <c r="O25" s="130">
        <f t="shared" si="6"/>
        <v>0</v>
      </c>
      <c r="P25" s="130">
        <f t="shared" si="6"/>
        <v>33571.67</v>
      </c>
      <c r="Q25" s="130">
        <f t="shared" si="6"/>
        <v>33570.6</v>
      </c>
      <c r="R25" s="130">
        <f t="shared" si="6"/>
        <v>33570.6</v>
      </c>
      <c r="S25" s="130">
        <f t="shared" si="6"/>
        <v>0</v>
      </c>
      <c r="T25" s="130">
        <f t="shared" si="6"/>
        <v>0</v>
      </c>
      <c r="U25" s="130">
        <f t="shared" si="6"/>
        <v>0</v>
      </c>
      <c r="V25" s="130">
        <f t="shared" si="6"/>
        <v>33570.6</v>
      </c>
      <c r="W25" s="171">
        <f t="shared" si="4"/>
        <v>99.996812788878245</v>
      </c>
      <c r="X25" s="172">
        <f t="shared" si="3"/>
        <v>367336407.34000009</v>
      </c>
      <c r="Y25" s="214"/>
    </row>
    <row r="26" spans="1:25" s="70" customFormat="1" ht="66" customHeight="1" x14ac:dyDescent="0.25">
      <c r="A26" s="115"/>
      <c r="B26" s="128"/>
      <c r="C26" s="129" t="s">
        <v>433</v>
      </c>
      <c r="D26" s="130">
        <f>D35+D42</f>
        <v>2739700</v>
      </c>
      <c r="E26" s="130">
        <f>E35+E42</f>
        <v>2249257</v>
      </c>
      <c r="F26" s="130">
        <f>F35+F42</f>
        <v>0</v>
      </c>
      <c r="G26" s="130">
        <f>G35+G42</f>
        <v>2739700</v>
      </c>
      <c r="H26" s="130">
        <f t="shared" ref="H26:V26" si="7">H35+H42</f>
        <v>2249257</v>
      </c>
      <c r="I26" s="130">
        <f t="shared" si="7"/>
        <v>0</v>
      </c>
      <c r="J26" s="171">
        <f t="shared" si="2"/>
        <v>100</v>
      </c>
      <c r="K26" s="130">
        <f t="shared" si="7"/>
        <v>0</v>
      </c>
      <c r="L26" s="130">
        <f t="shared" si="7"/>
        <v>0</v>
      </c>
      <c r="M26" s="130">
        <f t="shared" si="7"/>
        <v>0</v>
      </c>
      <c r="N26" s="130">
        <f t="shared" si="7"/>
        <v>0</v>
      </c>
      <c r="O26" s="130">
        <f t="shared" si="7"/>
        <v>0</v>
      </c>
      <c r="P26" s="130">
        <f t="shared" si="7"/>
        <v>0</v>
      </c>
      <c r="Q26" s="130">
        <f t="shared" si="7"/>
        <v>0</v>
      </c>
      <c r="R26" s="130">
        <f t="shared" si="7"/>
        <v>0</v>
      </c>
      <c r="S26" s="130">
        <f t="shared" si="7"/>
        <v>0</v>
      </c>
      <c r="T26" s="130">
        <f t="shared" si="7"/>
        <v>0</v>
      </c>
      <c r="U26" s="130">
        <f t="shared" si="7"/>
        <v>0</v>
      </c>
      <c r="V26" s="130">
        <f t="shared" si="7"/>
        <v>0</v>
      </c>
      <c r="W26" s="171"/>
      <c r="X26" s="172">
        <f t="shared" si="3"/>
        <v>2739700</v>
      </c>
      <c r="Y26" s="214"/>
    </row>
    <row r="27" spans="1:25" s="70" customFormat="1" ht="47.25" x14ac:dyDescent="0.25">
      <c r="A27" s="115"/>
      <c r="B27" s="128"/>
      <c r="C27" s="129" t="s">
        <v>430</v>
      </c>
      <c r="D27" s="130">
        <f>D36+D54</f>
        <v>3303370</v>
      </c>
      <c r="E27" s="130">
        <f>E36+E54</f>
        <v>1013420</v>
      </c>
      <c r="F27" s="130">
        <f>F36+F54</f>
        <v>0</v>
      </c>
      <c r="G27" s="130">
        <f>G36+G54</f>
        <v>2441029.31</v>
      </c>
      <c r="H27" s="130">
        <f t="shared" ref="H27:V27" si="8">H36+H54</f>
        <v>594808.81999999995</v>
      </c>
      <c r="I27" s="130">
        <f t="shared" si="8"/>
        <v>0</v>
      </c>
      <c r="J27" s="171">
        <f t="shared" si="2"/>
        <v>73.895122556661832</v>
      </c>
      <c r="K27" s="130">
        <f t="shared" si="8"/>
        <v>0</v>
      </c>
      <c r="L27" s="130">
        <f t="shared" si="8"/>
        <v>0</v>
      </c>
      <c r="M27" s="130">
        <f t="shared" si="8"/>
        <v>0</v>
      </c>
      <c r="N27" s="130">
        <f t="shared" si="8"/>
        <v>0</v>
      </c>
      <c r="O27" s="130">
        <f t="shared" si="8"/>
        <v>0</v>
      </c>
      <c r="P27" s="130">
        <f t="shared" si="8"/>
        <v>0</v>
      </c>
      <c r="Q27" s="130">
        <f t="shared" si="8"/>
        <v>0</v>
      </c>
      <c r="R27" s="130">
        <f t="shared" si="8"/>
        <v>0</v>
      </c>
      <c r="S27" s="130">
        <f t="shared" si="8"/>
        <v>0</v>
      </c>
      <c r="T27" s="130">
        <f t="shared" si="8"/>
        <v>0</v>
      </c>
      <c r="U27" s="130">
        <f t="shared" si="8"/>
        <v>0</v>
      </c>
      <c r="V27" s="130">
        <f t="shared" si="8"/>
        <v>0</v>
      </c>
      <c r="W27" s="171"/>
      <c r="X27" s="172">
        <f t="shared" si="3"/>
        <v>2441029.31</v>
      </c>
      <c r="Y27" s="214"/>
    </row>
    <row r="28" spans="1:25" s="70" customFormat="1" ht="47.25" x14ac:dyDescent="0.25">
      <c r="A28" s="115"/>
      <c r="B28" s="128"/>
      <c r="C28" s="129" t="s">
        <v>432</v>
      </c>
      <c r="D28" s="130">
        <f>D37+D49</f>
        <v>452641.7</v>
      </c>
      <c r="E28" s="130">
        <f>E37+E49</f>
        <v>0</v>
      </c>
      <c r="F28" s="130">
        <f>F37+F49</f>
        <v>0</v>
      </c>
      <c r="G28" s="130">
        <f>G37+G49</f>
        <v>452641.7</v>
      </c>
      <c r="H28" s="130">
        <f t="shared" ref="H28:V28" si="9">H37+H49</f>
        <v>0</v>
      </c>
      <c r="I28" s="130">
        <f t="shared" si="9"/>
        <v>0</v>
      </c>
      <c r="J28" s="171">
        <f t="shared" si="2"/>
        <v>100</v>
      </c>
      <c r="K28" s="130">
        <f t="shared" si="9"/>
        <v>990558.3</v>
      </c>
      <c r="L28" s="130">
        <f t="shared" si="9"/>
        <v>990558.3</v>
      </c>
      <c r="M28" s="130">
        <f t="shared" si="9"/>
        <v>0</v>
      </c>
      <c r="N28" s="130">
        <f t="shared" si="9"/>
        <v>0</v>
      </c>
      <c r="O28" s="130">
        <f t="shared" si="9"/>
        <v>0</v>
      </c>
      <c r="P28" s="130">
        <f t="shared" si="9"/>
        <v>990558.3</v>
      </c>
      <c r="Q28" s="130">
        <f t="shared" si="9"/>
        <v>986392.9</v>
      </c>
      <c r="R28" s="130">
        <f t="shared" si="9"/>
        <v>986392.9</v>
      </c>
      <c r="S28" s="130">
        <f t="shared" si="9"/>
        <v>0</v>
      </c>
      <c r="T28" s="130">
        <f t="shared" si="9"/>
        <v>0</v>
      </c>
      <c r="U28" s="130">
        <f t="shared" si="9"/>
        <v>0</v>
      </c>
      <c r="V28" s="130">
        <f t="shared" si="9"/>
        <v>986392.9</v>
      </c>
      <c r="W28" s="171">
        <f t="shared" si="4"/>
        <v>99.57948966759453</v>
      </c>
      <c r="X28" s="172">
        <f t="shared" si="3"/>
        <v>1439034.6</v>
      </c>
      <c r="Y28" s="214"/>
    </row>
    <row r="29" spans="1:25" s="70" customFormat="1" ht="53.25" customHeight="1" x14ac:dyDescent="0.25">
      <c r="A29" s="115"/>
      <c r="B29" s="128"/>
      <c r="C29" s="131" t="s">
        <v>429</v>
      </c>
      <c r="D29" s="130">
        <f>D33+D38</f>
        <v>1767879</v>
      </c>
      <c r="E29" s="130">
        <f>E33+E38</f>
        <v>1449080</v>
      </c>
      <c r="F29" s="130">
        <f>F33+F38</f>
        <v>0</v>
      </c>
      <c r="G29" s="130">
        <f>G33+G38</f>
        <v>917793.66999999993</v>
      </c>
      <c r="H29" s="130">
        <f t="shared" ref="H29:V29" si="10">H33+H38</f>
        <v>752289.51</v>
      </c>
      <c r="I29" s="130">
        <f t="shared" si="10"/>
        <v>0</v>
      </c>
      <c r="J29" s="171">
        <f t="shared" si="2"/>
        <v>51.914959677670247</v>
      </c>
      <c r="K29" s="130">
        <f t="shared" si="10"/>
        <v>744000</v>
      </c>
      <c r="L29" s="130">
        <f t="shared" si="10"/>
        <v>744000</v>
      </c>
      <c r="M29" s="130">
        <f t="shared" si="10"/>
        <v>0</v>
      </c>
      <c r="N29" s="130">
        <f t="shared" si="10"/>
        <v>0</v>
      </c>
      <c r="O29" s="130">
        <f t="shared" si="10"/>
        <v>0</v>
      </c>
      <c r="P29" s="130">
        <f t="shared" si="10"/>
        <v>744000</v>
      </c>
      <c r="Q29" s="130">
        <f t="shared" si="10"/>
        <v>741927</v>
      </c>
      <c r="R29" s="130">
        <f t="shared" si="10"/>
        <v>741927</v>
      </c>
      <c r="S29" s="130">
        <f t="shared" si="10"/>
        <v>0</v>
      </c>
      <c r="T29" s="130">
        <f t="shared" si="10"/>
        <v>0</v>
      </c>
      <c r="U29" s="130">
        <f t="shared" si="10"/>
        <v>0</v>
      </c>
      <c r="V29" s="130">
        <f t="shared" si="10"/>
        <v>741927</v>
      </c>
      <c r="W29" s="171">
        <f t="shared" si="4"/>
        <v>99.721370967741933</v>
      </c>
      <c r="X29" s="172">
        <f t="shared" si="3"/>
        <v>1659720.67</v>
      </c>
      <c r="Y29" s="214"/>
    </row>
    <row r="30" spans="1:25" s="70" customFormat="1" ht="63" x14ac:dyDescent="0.25">
      <c r="A30" s="115"/>
      <c r="B30" s="128"/>
      <c r="C30" s="129" t="s">
        <v>431</v>
      </c>
      <c r="D30" s="130">
        <f>D40+D44</f>
        <v>8584238</v>
      </c>
      <c r="E30" s="130">
        <f>E40+E44</f>
        <v>0</v>
      </c>
      <c r="F30" s="130">
        <f>F40+F44</f>
        <v>0</v>
      </c>
      <c r="G30" s="130">
        <f>G40+G44</f>
        <v>8580099.0099999998</v>
      </c>
      <c r="H30" s="130">
        <f t="shared" ref="H30:V30" si="11">H40+H44</f>
        <v>0</v>
      </c>
      <c r="I30" s="130">
        <f t="shared" si="11"/>
        <v>0</v>
      </c>
      <c r="J30" s="171">
        <f t="shared" si="2"/>
        <v>99.951783839171284</v>
      </c>
      <c r="K30" s="130">
        <f t="shared" si="11"/>
        <v>751639</v>
      </c>
      <c r="L30" s="130">
        <f t="shared" si="11"/>
        <v>751639</v>
      </c>
      <c r="M30" s="130">
        <f t="shared" si="11"/>
        <v>0</v>
      </c>
      <c r="N30" s="130">
        <f t="shared" si="11"/>
        <v>0</v>
      </c>
      <c r="O30" s="130">
        <f t="shared" si="11"/>
        <v>0</v>
      </c>
      <c r="P30" s="130">
        <f t="shared" si="11"/>
        <v>751639</v>
      </c>
      <c r="Q30" s="130">
        <f t="shared" si="11"/>
        <v>750498</v>
      </c>
      <c r="R30" s="130">
        <f t="shared" si="11"/>
        <v>750498</v>
      </c>
      <c r="S30" s="130">
        <f t="shared" si="11"/>
        <v>0</v>
      </c>
      <c r="T30" s="130">
        <f t="shared" si="11"/>
        <v>0</v>
      </c>
      <c r="U30" s="130">
        <f t="shared" si="11"/>
        <v>0</v>
      </c>
      <c r="V30" s="130">
        <f t="shared" si="11"/>
        <v>750498</v>
      </c>
      <c r="W30" s="171">
        <f t="shared" si="4"/>
        <v>99.848198403754992</v>
      </c>
      <c r="X30" s="172">
        <f t="shared" si="3"/>
        <v>9330597.0099999998</v>
      </c>
      <c r="Y30" s="214"/>
    </row>
    <row r="31" spans="1:25" s="70" customFormat="1" ht="49.5" customHeight="1" x14ac:dyDescent="0.25">
      <c r="A31" s="115"/>
      <c r="B31" s="115"/>
      <c r="C31" s="129" t="s">
        <v>505</v>
      </c>
      <c r="D31" s="130">
        <f>D56</f>
        <v>0</v>
      </c>
      <c r="E31" s="130">
        <f>E56</f>
        <v>0</v>
      </c>
      <c r="F31" s="130">
        <f>F56</f>
        <v>0</v>
      </c>
      <c r="G31" s="130">
        <f>G56</f>
        <v>0</v>
      </c>
      <c r="H31" s="130">
        <f t="shared" ref="H31:V31" si="12">H56</f>
        <v>0</v>
      </c>
      <c r="I31" s="130">
        <f t="shared" si="12"/>
        <v>0</v>
      </c>
      <c r="J31" s="171"/>
      <c r="K31" s="130">
        <f t="shared" si="12"/>
        <v>1180956</v>
      </c>
      <c r="L31" s="130">
        <f t="shared" si="12"/>
        <v>1180956</v>
      </c>
      <c r="M31" s="130">
        <f t="shared" si="12"/>
        <v>0</v>
      </c>
      <c r="N31" s="130">
        <f t="shared" si="12"/>
        <v>0</v>
      </c>
      <c r="O31" s="130">
        <f t="shared" si="12"/>
        <v>0</v>
      </c>
      <c r="P31" s="130">
        <f t="shared" si="12"/>
        <v>1180956</v>
      </c>
      <c r="Q31" s="130">
        <f t="shared" si="12"/>
        <v>1180956</v>
      </c>
      <c r="R31" s="130">
        <f t="shared" si="12"/>
        <v>1180956</v>
      </c>
      <c r="S31" s="130">
        <f t="shared" si="12"/>
        <v>0</v>
      </c>
      <c r="T31" s="130">
        <f t="shared" si="12"/>
        <v>0</v>
      </c>
      <c r="U31" s="130">
        <f t="shared" si="12"/>
        <v>0</v>
      </c>
      <c r="V31" s="130">
        <f t="shared" si="12"/>
        <v>1180956</v>
      </c>
      <c r="W31" s="171">
        <f t="shared" si="4"/>
        <v>100</v>
      </c>
      <c r="X31" s="172">
        <f t="shared" si="3"/>
        <v>1180956</v>
      </c>
      <c r="Y31" s="214"/>
    </row>
    <row r="32" spans="1:25" ht="27" customHeight="1" x14ac:dyDescent="0.25">
      <c r="A32" s="43" t="s">
        <v>52</v>
      </c>
      <c r="B32" s="43" t="s">
        <v>53</v>
      </c>
      <c r="C32" s="6" t="s">
        <v>452</v>
      </c>
      <c r="D32" s="56">
        <f>'дод 2'!E69</f>
        <v>238762178</v>
      </c>
      <c r="E32" s="56">
        <f>'дод 2'!F69</f>
        <v>159393410</v>
      </c>
      <c r="F32" s="56">
        <f>'дод 2'!G69</f>
        <v>23489756</v>
      </c>
      <c r="G32" s="56">
        <f>'дод 2'!H69</f>
        <v>231762781.25999999</v>
      </c>
      <c r="H32" s="56">
        <f>'дод 2'!I69</f>
        <v>159327694.02000001</v>
      </c>
      <c r="I32" s="56">
        <f>'дод 2'!J69</f>
        <v>19206884.23</v>
      </c>
      <c r="J32" s="167">
        <f t="shared" si="2"/>
        <v>97.068465031341759</v>
      </c>
      <c r="K32" s="56">
        <f>'дод 2'!L69</f>
        <v>18003539</v>
      </c>
      <c r="L32" s="56">
        <f>'дод 2'!M69</f>
        <v>1677883</v>
      </c>
      <c r="M32" s="56">
        <f>'дод 2'!N69</f>
        <v>16325656</v>
      </c>
      <c r="N32" s="56">
        <f>'дод 2'!O69</f>
        <v>0</v>
      </c>
      <c r="O32" s="56">
        <f>'дод 2'!P69</f>
        <v>0</v>
      </c>
      <c r="P32" s="56">
        <f>'дод 2'!Q69</f>
        <v>1677883</v>
      </c>
      <c r="Q32" s="56">
        <f>'дод 2'!R69</f>
        <v>11276353.23</v>
      </c>
      <c r="R32" s="56">
        <f>'дод 2'!S69</f>
        <v>981230</v>
      </c>
      <c r="S32" s="56">
        <f>'дод 2'!T69</f>
        <v>10058086.35</v>
      </c>
      <c r="T32" s="56">
        <f>'дод 2'!U69</f>
        <v>0</v>
      </c>
      <c r="U32" s="56">
        <f>'дод 2'!V69</f>
        <v>0</v>
      </c>
      <c r="V32" s="56">
        <f>'дод 2'!W69</f>
        <v>1218266.8799999999</v>
      </c>
      <c r="W32" s="167">
        <f t="shared" si="4"/>
        <v>62.634092274857743</v>
      </c>
      <c r="X32" s="155">
        <f t="shared" si="3"/>
        <v>243039134.48999998</v>
      </c>
      <c r="Y32" s="214"/>
    </row>
    <row r="33" spans="1:25" s="71" customFormat="1" ht="63" x14ac:dyDescent="0.25">
      <c r="A33" s="132"/>
      <c r="B33" s="132"/>
      <c r="C33" s="133" t="s">
        <v>429</v>
      </c>
      <c r="D33" s="134">
        <f>'дод 2'!E70</f>
        <v>162879</v>
      </c>
      <c r="E33" s="134">
        <f>'дод 2'!F70</f>
        <v>133510</v>
      </c>
      <c r="F33" s="134">
        <f>'дод 2'!G70</f>
        <v>0</v>
      </c>
      <c r="G33" s="134">
        <f>'дод 2'!H70</f>
        <v>83060.69</v>
      </c>
      <c r="H33" s="134">
        <f>'дод 2'!I70</f>
        <v>68082.53</v>
      </c>
      <c r="I33" s="134">
        <f>'дод 2'!J70</f>
        <v>0</v>
      </c>
      <c r="J33" s="169">
        <f t="shared" si="2"/>
        <v>50.99533395956508</v>
      </c>
      <c r="K33" s="134">
        <f>'дод 2'!L70</f>
        <v>80600</v>
      </c>
      <c r="L33" s="134">
        <f>'дод 2'!M70</f>
        <v>80600</v>
      </c>
      <c r="M33" s="134">
        <f>'дод 2'!N70</f>
        <v>0</v>
      </c>
      <c r="N33" s="134">
        <f>'дод 2'!O70</f>
        <v>0</v>
      </c>
      <c r="O33" s="134">
        <f>'дод 2'!P70</f>
        <v>0</v>
      </c>
      <c r="P33" s="134">
        <f>'дод 2'!Q70</f>
        <v>80600</v>
      </c>
      <c r="Q33" s="134">
        <f>'дод 2'!R70</f>
        <v>80600</v>
      </c>
      <c r="R33" s="134">
        <f>'дод 2'!S70</f>
        <v>80600</v>
      </c>
      <c r="S33" s="134">
        <f>'дод 2'!T70</f>
        <v>0</v>
      </c>
      <c r="T33" s="134">
        <f>'дод 2'!U70</f>
        <v>0</v>
      </c>
      <c r="U33" s="134">
        <f>'дод 2'!V70</f>
        <v>0</v>
      </c>
      <c r="V33" s="134">
        <f>'дод 2'!W70</f>
        <v>80600</v>
      </c>
      <c r="W33" s="169">
        <f t="shared" si="4"/>
        <v>100</v>
      </c>
      <c r="X33" s="170">
        <f t="shared" si="3"/>
        <v>163660.69</v>
      </c>
      <c r="Y33" s="214"/>
    </row>
    <row r="34" spans="1:25" ht="55.5" customHeight="1" x14ac:dyDescent="0.25">
      <c r="A34" s="43" t="s">
        <v>54</v>
      </c>
      <c r="B34" s="43" t="s">
        <v>55</v>
      </c>
      <c r="C34" s="6" t="s">
        <v>454</v>
      </c>
      <c r="D34" s="56">
        <f>'дод 2'!E71</f>
        <v>547182980.5</v>
      </c>
      <c r="E34" s="56">
        <f>'дод 2'!F71</f>
        <v>380976753</v>
      </c>
      <c r="F34" s="56">
        <f>'дод 2'!G71</f>
        <v>34478102</v>
      </c>
      <c r="G34" s="56">
        <f>'дод 2'!H71</f>
        <v>533887248.33999997</v>
      </c>
      <c r="H34" s="56">
        <f>'дод 2'!I71</f>
        <v>379418996.25999999</v>
      </c>
      <c r="I34" s="56">
        <f>'дод 2'!J71</f>
        <v>28396303.039999999</v>
      </c>
      <c r="J34" s="167">
        <f t="shared" si="2"/>
        <v>97.570148810576896</v>
      </c>
      <c r="K34" s="56">
        <f>'дод 2'!L71</f>
        <v>34780295.310000002</v>
      </c>
      <c r="L34" s="56">
        <f>'дод 2'!M71</f>
        <v>5868548.3099999996</v>
      </c>
      <c r="M34" s="56">
        <f>'дод 2'!N71</f>
        <v>28911747</v>
      </c>
      <c r="N34" s="56">
        <f>'дод 2'!O71</f>
        <v>1713303</v>
      </c>
      <c r="O34" s="56">
        <f>'дод 2'!P71</f>
        <v>147329</v>
      </c>
      <c r="P34" s="56">
        <f>'дод 2'!Q71</f>
        <v>5868548.3099999996</v>
      </c>
      <c r="Q34" s="56">
        <f>'дод 2'!R71</f>
        <v>21979316.560000002</v>
      </c>
      <c r="R34" s="56">
        <f>'дод 2'!S71</f>
        <v>4534984.3</v>
      </c>
      <c r="S34" s="56">
        <f>'дод 2'!T71</f>
        <v>11906521.58</v>
      </c>
      <c r="T34" s="56">
        <f>'дод 2'!U71</f>
        <v>1169552.67</v>
      </c>
      <c r="U34" s="56">
        <f>'дод 2'!V71</f>
        <v>65333.62</v>
      </c>
      <c r="V34" s="56">
        <f>'дод 2'!W71</f>
        <v>10072794.98</v>
      </c>
      <c r="W34" s="167">
        <f t="shared" si="4"/>
        <v>63.194738181767327</v>
      </c>
      <c r="X34" s="155">
        <f t="shared" si="3"/>
        <v>555866564.89999998</v>
      </c>
      <c r="Y34" s="214"/>
    </row>
    <row r="35" spans="1:25" s="71" customFormat="1" ht="78.75" x14ac:dyDescent="0.25">
      <c r="A35" s="132"/>
      <c r="B35" s="132"/>
      <c r="C35" s="133" t="s">
        <v>433</v>
      </c>
      <c r="D35" s="134">
        <f>'дод 2'!E72</f>
        <v>2720137</v>
      </c>
      <c r="E35" s="134">
        <f>'дод 2'!F72</f>
        <v>2233189</v>
      </c>
      <c r="F35" s="134">
        <f>'дод 2'!G72</f>
        <v>0</v>
      </c>
      <c r="G35" s="134">
        <f>'дод 2'!H72</f>
        <v>2720137</v>
      </c>
      <c r="H35" s="134">
        <f>'дод 2'!I72</f>
        <v>2233189</v>
      </c>
      <c r="I35" s="134">
        <f>'дод 2'!J72</f>
        <v>0</v>
      </c>
      <c r="J35" s="169">
        <f t="shared" si="2"/>
        <v>100</v>
      </c>
      <c r="K35" s="134">
        <f>'дод 2'!L72</f>
        <v>0</v>
      </c>
      <c r="L35" s="134">
        <f>'дод 2'!M72</f>
        <v>0</v>
      </c>
      <c r="M35" s="134">
        <f>'дод 2'!N72</f>
        <v>0</v>
      </c>
      <c r="N35" s="134">
        <f>'дод 2'!O72</f>
        <v>0</v>
      </c>
      <c r="O35" s="134">
        <f>'дод 2'!P72</f>
        <v>0</v>
      </c>
      <c r="P35" s="134">
        <f>'дод 2'!Q72</f>
        <v>0</v>
      </c>
      <c r="Q35" s="134">
        <f>'дод 2'!R72</f>
        <v>0</v>
      </c>
      <c r="R35" s="134">
        <f>'дод 2'!S72</f>
        <v>0</v>
      </c>
      <c r="S35" s="134">
        <f>'дод 2'!T72</f>
        <v>0</v>
      </c>
      <c r="T35" s="134">
        <f>'дод 2'!U72</f>
        <v>0</v>
      </c>
      <c r="U35" s="134">
        <f>'дод 2'!V72</f>
        <v>0</v>
      </c>
      <c r="V35" s="134">
        <f>'дод 2'!W72</f>
        <v>0</v>
      </c>
      <c r="W35" s="169"/>
      <c r="X35" s="170">
        <f t="shared" si="3"/>
        <v>2720137</v>
      </c>
      <c r="Y35" s="214"/>
    </row>
    <row r="36" spans="1:25" s="71" customFormat="1" ht="47.25" x14ac:dyDescent="0.25">
      <c r="A36" s="132"/>
      <c r="B36" s="132"/>
      <c r="C36" s="133" t="s">
        <v>430</v>
      </c>
      <c r="D36" s="134">
        <f>'дод 2'!E73</f>
        <v>2067000</v>
      </c>
      <c r="E36" s="134">
        <f>'дод 2'!F73</f>
        <v>0</v>
      </c>
      <c r="F36" s="134">
        <f>'дод 2'!G73</f>
        <v>0</v>
      </c>
      <c r="G36" s="134">
        <f>'дод 2'!H73</f>
        <v>1712936.87</v>
      </c>
      <c r="H36" s="134">
        <f>'дод 2'!I73</f>
        <v>0</v>
      </c>
      <c r="I36" s="134">
        <f>'дод 2'!J73</f>
        <v>0</v>
      </c>
      <c r="J36" s="169">
        <f t="shared" si="2"/>
        <v>82.870675858732469</v>
      </c>
      <c r="K36" s="134">
        <f>'дод 2'!L73</f>
        <v>0</v>
      </c>
      <c r="L36" s="134">
        <f>'дод 2'!M73</f>
        <v>0</v>
      </c>
      <c r="M36" s="134">
        <f>'дод 2'!N73</f>
        <v>0</v>
      </c>
      <c r="N36" s="134">
        <f>'дод 2'!O73</f>
        <v>0</v>
      </c>
      <c r="O36" s="134">
        <f>'дод 2'!P73</f>
        <v>0</v>
      </c>
      <c r="P36" s="134">
        <f>'дод 2'!Q73</f>
        <v>0</v>
      </c>
      <c r="Q36" s="134">
        <f>'дод 2'!R73</f>
        <v>0</v>
      </c>
      <c r="R36" s="134">
        <f>'дод 2'!S73</f>
        <v>0</v>
      </c>
      <c r="S36" s="134">
        <f>'дод 2'!T73</f>
        <v>0</v>
      </c>
      <c r="T36" s="134">
        <f>'дод 2'!U73</f>
        <v>0</v>
      </c>
      <c r="U36" s="134">
        <f>'дод 2'!V73</f>
        <v>0</v>
      </c>
      <c r="V36" s="134">
        <f>'дод 2'!W73</f>
        <v>0</v>
      </c>
      <c r="W36" s="169"/>
      <c r="X36" s="170">
        <f t="shared" si="3"/>
        <v>1712936.87</v>
      </c>
      <c r="Y36" s="214"/>
    </row>
    <row r="37" spans="1:25" s="71" customFormat="1" ht="47.25" x14ac:dyDescent="0.25">
      <c r="A37" s="132"/>
      <c r="B37" s="132"/>
      <c r="C37" s="133" t="s">
        <v>432</v>
      </c>
      <c r="D37" s="134">
        <f>'дод 2'!E74</f>
        <v>117641.7</v>
      </c>
      <c r="E37" s="134">
        <f>'дод 2'!F74</f>
        <v>0</v>
      </c>
      <c r="F37" s="134">
        <f>'дод 2'!G74</f>
        <v>0</v>
      </c>
      <c r="G37" s="134">
        <f>'дод 2'!H74</f>
        <v>117641.7</v>
      </c>
      <c r="H37" s="134">
        <f>'дод 2'!I74</f>
        <v>0</v>
      </c>
      <c r="I37" s="134">
        <f>'дод 2'!J74</f>
        <v>0</v>
      </c>
      <c r="J37" s="169">
        <f t="shared" si="2"/>
        <v>100</v>
      </c>
      <c r="K37" s="134">
        <f>'дод 2'!L74</f>
        <v>686558.3</v>
      </c>
      <c r="L37" s="134">
        <f>'дод 2'!M74</f>
        <v>686558.3</v>
      </c>
      <c r="M37" s="134">
        <f>'дод 2'!N74</f>
        <v>0</v>
      </c>
      <c r="N37" s="134">
        <f>'дод 2'!O74</f>
        <v>0</v>
      </c>
      <c r="O37" s="134">
        <f>'дод 2'!P74</f>
        <v>0</v>
      </c>
      <c r="P37" s="134">
        <f>'дод 2'!Q74</f>
        <v>686558.3</v>
      </c>
      <c r="Q37" s="134">
        <f>'дод 2'!R74</f>
        <v>682392.9</v>
      </c>
      <c r="R37" s="134">
        <f>'дод 2'!S74</f>
        <v>682392.9</v>
      </c>
      <c r="S37" s="134">
        <f>'дод 2'!T74</f>
        <v>0</v>
      </c>
      <c r="T37" s="134">
        <f>'дод 2'!U74</f>
        <v>0</v>
      </c>
      <c r="U37" s="134">
        <f>'дод 2'!V74</f>
        <v>0</v>
      </c>
      <c r="V37" s="134">
        <f>'дод 2'!W74</f>
        <v>682392.9</v>
      </c>
      <c r="W37" s="169">
        <f t="shared" si="4"/>
        <v>99.393292601662523</v>
      </c>
      <c r="X37" s="170">
        <f t="shared" si="3"/>
        <v>800034.6</v>
      </c>
      <c r="Y37" s="215">
        <v>23</v>
      </c>
    </row>
    <row r="38" spans="1:25" s="71" customFormat="1" ht="63" x14ac:dyDescent="0.25">
      <c r="A38" s="132"/>
      <c r="B38" s="132"/>
      <c r="C38" s="133" t="s">
        <v>429</v>
      </c>
      <c r="D38" s="134">
        <f>'дод 2'!E75</f>
        <v>1605000</v>
      </c>
      <c r="E38" s="134">
        <f>'дод 2'!F75</f>
        <v>1315570</v>
      </c>
      <c r="F38" s="134">
        <f>'дод 2'!G75</f>
        <v>0</v>
      </c>
      <c r="G38" s="134">
        <f>'дод 2'!H75</f>
        <v>834732.98</v>
      </c>
      <c r="H38" s="134">
        <f>'дод 2'!I75</f>
        <v>684206.98</v>
      </c>
      <c r="I38" s="134">
        <f>'дод 2'!J75</f>
        <v>0</v>
      </c>
      <c r="J38" s="169">
        <f t="shared" si="2"/>
        <v>52.008285358255449</v>
      </c>
      <c r="K38" s="134">
        <f>'дод 2'!L75</f>
        <v>663400</v>
      </c>
      <c r="L38" s="134">
        <f>'дод 2'!M75</f>
        <v>663400</v>
      </c>
      <c r="M38" s="134">
        <f>'дод 2'!N75</f>
        <v>0</v>
      </c>
      <c r="N38" s="134">
        <f>'дод 2'!O75</f>
        <v>0</v>
      </c>
      <c r="O38" s="134">
        <f>'дод 2'!P75</f>
        <v>0</v>
      </c>
      <c r="P38" s="134">
        <f>'дод 2'!Q75</f>
        <v>663400</v>
      </c>
      <c r="Q38" s="134">
        <f>'дод 2'!R75</f>
        <v>661327</v>
      </c>
      <c r="R38" s="134">
        <f>'дод 2'!S75</f>
        <v>661327</v>
      </c>
      <c r="S38" s="134">
        <f>'дод 2'!T75</f>
        <v>0</v>
      </c>
      <c r="T38" s="134">
        <f>'дод 2'!U75</f>
        <v>0</v>
      </c>
      <c r="U38" s="134">
        <f>'дод 2'!V75</f>
        <v>0</v>
      </c>
      <c r="V38" s="134">
        <f>'дод 2'!W75</f>
        <v>661327</v>
      </c>
      <c r="W38" s="169">
        <f t="shared" si="4"/>
        <v>99.687518842327407</v>
      </c>
      <c r="X38" s="170">
        <f t="shared" si="3"/>
        <v>1496059.98</v>
      </c>
      <c r="Y38" s="215"/>
    </row>
    <row r="39" spans="1:25" s="71" customFormat="1" ht="31.5" x14ac:dyDescent="0.25">
      <c r="A39" s="132"/>
      <c r="B39" s="132"/>
      <c r="C39" s="133" t="s">
        <v>435</v>
      </c>
      <c r="D39" s="134">
        <f>'дод 2'!E76</f>
        <v>351172074</v>
      </c>
      <c r="E39" s="134">
        <f>'дод 2'!F76</f>
        <v>288022573</v>
      </c>
      <c r="F39" s="134">
        <f>'дод 2'!G76</f>
        <v>0</v>
      </c>
      <c r="G39" s="134">
        <f>'дод 2'!H76</f>
        <v>350221952.36000001</v>
      </c>
      <c r="H39" s="134">
        <f>'дод 2'!I76</f>
        <v>287109936.63</v>
      </c>
      <c r="I39" s="134">
        <f>'дод 2'!J76</f>
        <v>0</v>
      </c>
      <c r="J39" s="169">
        <f t="shared" si="2"/>
        <v>99.729442711893995</v>
      </c>
      <c r="K39" s="134">
        <f>'дод 2'!L76</f>
        <v>33571.67</v>
      </c>
      <c r="L39" s="134">
        <f>'дод 2'!M76</f>
        <v>33571.67</v>
      </c>
      <c r="M39" s="134">
        <f>'дод 2'!N76</f>
        <v>0</v>
      </c>
      <c r="N39" s="134">
        <f>'дод 2'!O76</f>
        <v>0</v>
      </c>
      <c r="O39" s="134">
        <f>'дод 2'!P76</f>
        <v>0</v>
      </c>
      <c r="P39" s="134">
        <f>'дод 2'!Q76</f>
        <v>33571.67</v>
      </c>
      <c r="Q39" s="134">
        <f>'дод 2'!R76</f>
        <v>33570.6</v>
      </c>
      <c r="R39" s="134">
        <f>'дод 2'!S76</f>
        <v>33570.6</v>
      </c>
      <c r="S39" s="134">
        <f>'дод 2'!T76</f>
        <v>0</v>
      </c>
      <c r="T39" s="134">
        <f>'дод 2'!U76</f>
        <v>0</v>
      </c>
      <c r="U39" s="134">
        <f>'дод 2'!V76</f>
        <v>0</v>
      </c>
      <c r="V39" s="134">
        <f>'дод 2'!W76</f>
        <v>33570.6</v>
      </c>
      <c r="W39" s="169">
        <f t="shared" si="4"/>
        <v>99.996812788878245</v>
      </c>
      <c r="X39" s="170">
        <f t="shared" si="3"/>
        <v>350255522.96000004</v>
      </c>
      <c r="Y39" s="215"/>
    </row>
    <row r="40" spans="1:25" s="71" customFormat="1" ht="63" x14ac:dyDescent="0.25">
      <c r="A40" s="132"/>
      <c r="B40" s="132"/>
      <c r="C40" s="133" t="s">
        <v>431</v>
      </c>
      <c r="D40" s="134">
        <f>'дод 2'!E77</f>
        <v>8485216</v>
      </c>
      <c r="E40" s="134">
        <f>'дод 2'!F77</f>
        <v>0</v>
      </c>
      <c r="F40" s="134">
        <f>'дод 2'!G77</f>
        <v>0</v>
      </c>
      <c r="G40" s="134">
        <f>'дод 2'!H77</f>
        <v>8481128.8100000005</v>
      </c>
      <c r="H40" s="134">
        <f>'дод 2'!I77</f>
        <v>0</v>
      </c>
      <c r="I40" s="134">
        <f>'дод 2'!J77</f>
        <v>0</v>
      </c>
      <c r="J40" s="169">
        <f t="shared" si="2"/>
        <v>99.951831632807</v>
      </c>
      <c r="K40" s="134">
        <f>'дод 2'!L77</f>
        <v>730410</v>
      </c>
      <c r="L40" s="134">
        <f>'дод 2'!M77</f>
        <v>730410</v>
      </c>
      <c r="M40" s="134">
        <f>'дод 2'!N77</f>
        <v>0</v>
      </c>
      <c r="N40" s="134">
        <f>'дод 2'!O77</f>
        <v>0</v>
      </c>
      <c r="O40" s="134">
        <f>'дод 2'!P77</f>
        <v>0</v>
      </c>
      <c r="P40" s="134">
        <f>'дод 2'!Q77</f>
        <v>730410</v>
      </c>
      <c r="Q40" s="134">
        <f>'дод 2'!R77</f>
        <v>729969</v>
      </c>
      <c r="R40" s="134">
        <f>'дод 2'!S77</f>
        <v>729969</v>
      </c>
      <c r="S40" s="134">
        <f>'дод 2'!T77</f>
        <v>0</v>
      </c>
      <c r="T40" s="134">
        <f>'дод 2'!U77</f>
        <v>0</v>
      </c>
      <c r="U40" s="134">
        <f>'дод 2'!V77</f>
        <v>0</v>
      </c>
      <c r="V40" s="134">
        <f>'дод 2'!W77</f>
        <v>729969</v>
      </c>
      <c r="W40" s="169">
        <f t="shared" si="4"/>
        <v>99.939622951493007</v>
      </c>
      <c r="X40" s="170">
        <f t="shared" si="3"/>
        <v>9211097.8100000005</v>
      </c>
      <c r="Y40" s="215"/>
    </row>
    <row r="41" spans="1:25" ht="54" customHeight="1" x14ac:dyDescent="0.25">
      <c r="A41" s="43">
        <v>1030</v>
      </c>
      <c r="B41" s="43" t="s">
        <v>59</v>
      </c>
      <c r="C41" s="6" t="s">
        <v>453</v>
      </c>
      <c r="D41" s="56">
        <f>'дод 2'!E78</f>
        <v>15968643</v>
      </c>
      <c r="E41" s="56">
        <f>'дод 2'!F78</f>
        <v>11152384</v>
      </c>
      <c r="F41" s="56">
        <f>'дод 2'!G78</f>
        <v>1099947</v>
      </c>
      <c r="G41" s="56">
        <f>'дод 2'!H78</f>
        <v>15662141.369999999</v>
      </c>
      <c r="H41" s="56">
        <f>'дод 2'!I78</f>
        <v>11096298.869999999</v>
      </c>
      <c r="I41" s="56">
        <f>'дод 2'!J78</f>
        <v>961450.43</v>
      </c>
      <c r="J41" s="167">
        <f t="shared" si="2"/>
        <v>98.080603154569857</v>
      </c>
      <c r="K41" s="56">
        <f>'дод 2'!L78</f>
        <v>252327</v>
      </c>
      <c r="L41" s="56">
        <f>'дод 2'!M78</f>
        <v>252327</v>
      </c>
      <c r="M41" s="56">
        <f>'дод 2'!N78</f>
        <v>0</v>
      </c>
      <c r="N41" s="56">
        <f>'дод 2'!O78</f>
        <v>0</v>
      </c>
      <c r="O41" s="56">
        <f>'дод 2'!P78</f>
        <v>0</v>
      </c>
      <c r="P41" s="56">
        <f>'дод 2'!Q78</f>
        <v>252327</v>
      </c>
      <c r="Q41" s="56">
        <f>'дод 2'!R78</f>
        <v>248130.89</v>
      </c>
      <c r="R41" s="56">
        <f>'дод 2'!S78</f>
        <v>51327</v>
      </c>
      <c r="S41" s="56">
        <f>'дод 2'!T78</f>
        <v>55371.82</v>
      </c>
      <c r="T41" s="56">
        <f>'дод 2'!U78</f>
        <v>0</v>
      </c>
      <c r="U41" s="56">
        <f>'дод 2'!V78</f>
        <v>0</v>
      </c>
      <c r="V41" s="56">
        <f>'дод 2'!W78</f>
        <v>192759.07</v>
      </c>
      <c r="W41" s="167">
        <f t="shared" si="4"/>
        <v>98.337034879343079</v>
      </c>
      <c r="X41" s="155">
        <f t="shared" si="3"/>
        <v>15910272.26</v>
      </c>
      <c r="Y41" s="215"/>
    </row>
    <row r="42" spans="1:25" s="71" customFormat="1" ht="70.5" customHeight="1" x14ac:dyDescent="0.25">
      <c r="A42" s="132"/>
      <c r="B42" s="132"/>
      <c r="C42" s="133" t="s">
        <v>433</v>
      </c>
      <c r="D42" s="134">
        <f>'дод 2'!E79</f>
        <v>19563</v>
      </c>
      <c r="E42" s="134">
        <f>'дод 2'!F79</f>
        <v>16068</v>
      </c>
      <c r="F42" s="134">
        <f>'дод 2'!G79</f>
        <v>0</v>
      </c>
      <c r="G42" s="134">
        <f>'дод 2'!H79</f>
        <v>19563</v>
      </c>
      <c r="H42" s="134">
        <f>'дод 2'!I79</f>
        <v>16068</v>
      </c>
      <c r="I42" s="134">
        <f>'дод 2'!J79</f>
        <v>0</v>
      </c>
      <c r="J42" s="169">
        <f t="shared" si="2"/>
        <v>100</v>
      </c>
      <c r="K42" s="134">
        <f>'дод 2'!L79</f>
        <v>0</v>
      </c>
      <c r="L42" s="134">
        <f>'дод 2'!M79</f>
        <v>0</v>
      </c>
      <c r="M42" s="134">
        <f>'дод 2'!N79</f>
        <v>0</v>
      </c>
      <c r="N42" s="134">
        <f>'дод 2'!O79</f>
        <v>0</v>
      </c>
      <c r="O42" s="134">
        <f>'дод 2'!P79</f>
        <v>0</v>
      </c>
      <c r="P42" s="134">
        <f>'дод 2'!Q79</f>
        <v>0</v>
      </c>
      <c r="Q42" s="134">
        <f>'дод 2'!R79</f>
        <v>0</v>
      </c>
      <c r="R42" s="134">
        <f>'дод 2'!S79</f>
        <v>0</v>
      </c>
      <c r="S42" s="134">
        <f>'дод 2'!T79</f>
        <v>0</v>
      </c>
      <c r="T42" s="134">
        <f>'дод 2'!U79</f>
        <v>0</v>
      </c>
      <c r="U42" s="134">
        <f>'дод 2'!V79</f>
        <v>0</v>
      </c>
      <c r="V42" s="134">
        <f>'дод 2'!W79</f>
        <v>0</v>
      </c>
      <c r="W42" s="169"/>
      <c r="X42" s="170">
        <f t="shared" si="3"/>
        <v>19563</v>
      </c>
      <c r="Y42" s="215"/>
    </row>
    <row r="43" spans="1:25" s="71" customFormat="1" ht="31.5" x14ac:dyDescent="0.25">
      <c r="A43" s="132"/>
      <c r="B43" s="132"/>
      <c r="C43" s="133" t="s">
        <v>435</v>
      </c>
      <c r="D43" s="134">
        <f>'дод 2'!E80</f>
        <v>9105496</v>
      </c>
      <c r="E43" s="134">
        <f>'дод 2'!F80</f>
        <v>7474367</v>
      </c>
      <c r="F43" s="134">
        <f>'дод 2'!G80</f>
        <v>0</v>
      </c>
      <c r="G43" s="134">
        <f>'дод 2'!H80</f>
        <v>9049618.1600000001</v>
      </c>
      <c r="H43" s="134">
        <f>'дод 2'!I80</f>
        <v>7418490.4699999997</v>
      </c>
      <c r="I43" s="134">
        <f>'дод 2'!J80</f>
        <v>0</v>
      </c>
      <c r="J43" s="169">
        <f t="shared" si="2"/>
        <v>99.386328432849794</v>
      </c>
      <c r="K43" s="134">
        <f>'дод 2'!L80</f>
        <v>0</v>
      </c>
      <c r="L43" s="134">
        <f>'дод 2'!M80</f>
        <v>0</v>
      </c>
      <c r="M43" s="134">
        <f>'дод 2'!N80</f>
        <v>0</v>
      </c>
      <c r="N43" s="134">
        <f>'дод 2'!O80</f>
        <v>0</v>
      </c>
      <c r="O43" s="134">
        <f>'дод 2'!P80</f>
        <v>0</v>
      </c>
      <c r="P43" s="134">
        <f>'дод 2'!Q80</f>
        <v>0</v>
      </c>
      <c r="Q43" s="134">
        <f>'дод 2'!R80</f>
        <v>0</v>
      </c>
      <c r="R43" s="134">
        <f>'дод 2'!S80</f>
        <v>0</v>
      </c>
      <c r="S43" s="134">
        <f>'дод 2'!T80</f>
        <v>0</v>
      </c>
      <c r="T43" s="134">
        <f>'дод 2'!U80</f>
        <v>0</v>
      </c>
      <c r="U43" s="134">
        <f>'дод 2'!V80</f>
        <v>0</v>
      </c>
      <c r="V43" s="134">
        <f>'дод 2'!W80</f>
        <v>0</v>
      </c>
      <c r="W43" s="169"/>
      <c r="X43" s="170">
        <f t="shared" si="3"/>
        <v>9049618.1600000001</v>
      </c>
      <c r="Y43" s="215"/>
    </row>
    <row r="44" spans="1:25" s="71" customFormat="1" ht="63" x14ac:dyDescent="0.25">
      <c r="A44" s="132"/>
      <c r="B44" s="132"/>
      <c r="C44" s="133" t="s">
        <v>431</v>
      </c>
      <c r="D44" s="134">
        <f>'дод 2'!E81</f>
        <v>99022</v>
      </c>
      <c r="E44" s="134">
        <f>'дод 2'!F81</f>
        <v>0</v>
      </c>
      <c r="F44" s="134">
        <f>'дод 2'!G81</f>
        <v>0</v>
      </c>
      <c r="G44" s="134">
        <f>'дод 2'!H81</f>
        <v>98970.2</v>
      </c>
      <c r="H44" s="134">
        <f>'дод 2'!I81</f>
        <v>0</v>
      </c>
      <c r="I44" s="134">
        <f>'дод 2'!J81</f>
        <v>0</v>
      </c>
      <c r="J44" s="169">
        <f t="shared" si="2"/>
        <v>99.94768839247844</v>
      </c>
      <c r="K44" s="134">
        <f>'дод 2'!L81</f>
        <v>21229</v>
      </c>
      <c r="L44" s="134">
        <f>'дод 2'!M81</f>
        <v>21229</v>
      </c>
      <c r="M44" s="134">
        <f>'дод 2'!N81</f>
        <v>0</v>
      </c>
      <c r="N44" s="134">
        <f>'дод 2'!O81</f>
        <v>0</v>
      </c>
      <c r="O44" s="134">
        <f>'дод 2'!P81</f>
        <v>0</v>
      </c>
      <c r="P44" s="134">
        <f>'дод 2'!Q81</f>
        <v>21229</v>
      </c>
      <c r="Q44" s="134">
        <f>'дод 2'!R81</f>
        <v>20529</v>
      </c>
      <c r="R44" s="134">
        <f>'дод 2'!S81</f>
        <v>20529</v>
      </c>
      <c r="S44" s="134">
        <f>'дод 2'!T81</f>
        <v>0</v>
      </c>
      <c r="T44" s="134">
        <f>'дод 2'!U81</f>
        <v>0</v>
      </c>
      <c r="U44" s="134">
        <f>'дод 2'!V81</f>
        <v>0</v>
      </c>
      <c r="V44" s="134">
        <f>'дод 2'!W81</f>
        <v>20529</v>
      </c>
      <c r="W44" s="169">
        <f t="shared" si="4"/>
        <v>96.702623769372082</v>
      </c>
      <c r="X44" s="170">
        <f t="shared" si="3"/>
        <v>119499.2</v>
      </c>
      <c r="Y44" s="215"/>
    </row>
    <row r="45" spans="1:25" ht="38.25" customHeight="1" x14ac:dyDescent="0.25">
      <c r="A45" s="43" t="s">
        <v>60</v>
      </c>
      <c r="B45" s="43" t="s">
        <v>61</v>
      </c>
      <c r="C45" s="6" t="s">
        <v>401</v>
      </c>
      <c r="D45" s="56">
        <f>'дод 2'!E82</f>
        <v>27941440</v>
      </c>
      <c r="E45" s="56">
        <f>'дод 2'!F82</f>
        <v>19708400</v>
      </c>
      <c r="F45" s="56">
        <f>'дод 2'!G82</f>
        <v>2978190</v>
      </c>
      <c r="G45" s="56">
        <f>'дод 2'!H82</f>
        <v>27316768.09</v>
      </c>
      <c r="H45" s="56">
        <f>'дод 2'!I82</f>
        <v>19707534</v>
      </c>
      <c r="I45" s="56">
        <f>'дод 2'!J82</f>
        <v>2471269.21</v>
      </c>
      <c r="J45" s="167">
        <f t="shared" si="2"/>
        <v>97.764353197258274</v>
      </c>
      <c r="K45" s="56">
        <f>'дод 2'!L82</f>
        <v>15000</v>
      </c>
      <c r="L45" s="56">
        <f>'дод 2'!M82</f>
        <v>15000</v>
      </c>
      <c r="M45" s="56">
        <f>'дод 2'!N82</f>
        <v>0</v>
      </c>
      <c r="N45" s="56">
        <f>'дод 2'!O82</f>
        <v>0</v>
      </c>
      <c r="O45" s="56">
        <f>'дод 2'!P82</f>
        <v>0</v>
      </c>
      <c r="P45" s="56">
        <f>'дод 2'!Q82</f>
        <v>15000</v>
      </c>
      <c r="Q45" s="56">
        <f>'дод 2'!R82</f>
        <v>513309.75</v>
      </c>
      <c r="R45" s="56">
        <f>'дод 2'!S82</f>
        <v>15000</v>
      </c>
      <c r="S45" s="56">
        <f>'дод 2'!T82</f>
        <v>398124.53</v>
      </c>
      <c r="T45" s="56">
        <f>'дод 2'!U82</f>
        <v>0</v>
      </c>
      <c r="U45" s="56">
        <f>'дод 2'!V82</f>
        <v>1840.75</v>
      </c>
      <c r="V45" s="56">
        <f>'дод 2'!W82</f>
        <v>115185.22</v>
      </c>
      <c r="W45" s="167">
        <f t="shared" si="4"/>
        <v>3422.0650000000001</v>
      </c>
      <c r="X45" s="155">
        <f t="shared" si="3"/>
        <v>27830077.84</v>
      </c>
      <c r="Y45" s="215"/>
    </row>
    <row r="46" spans="1:25" ht="26.25" customHeight="1" x14ac:dyDescent="0.25">
      <c r="A46" s="43" t="s">
        <v>62</v>
      </c>
      <c r="B46" s="43" t="s">
        <v>61</v>
      </c>
      <c r="C46" s="6" t="s">
        <v>402</v>
      </c>
      <c r="D46" s="56">
        <f>'дод 2'!E185</f>
        <v>39255200</v>
      </c>
      <c r="E46" s="56">
        <f>'дод 2'!F185</f>
        <v>30952000</v>
      </c>
      <c r="F46" s="56">
        <f>'дод 2'!G185</f>
        <v>699110</v>
      </c>
      <c r="G46" s="56">
        <f>'дод 2'!H185</f>
        <v>39048811.700000003</v>
      </c>
      <c r="H46" s="56">
        <f>'дод 2'!I185</f>
        <v>30932629.170000002</v>
      </c>
      <c r="I46" s="56">
        <f>'дод 2'!J185</f>
        <v>636549.13</v>
      </c>
      <c r="J46" s="167">
        <f t="shared" si="2"/>
        <v>99.474239591187924</v>
      </c>
      <c r="K46" s="56">
        <f>'дод 2'!L185</f>
        <v>3336640</v>
      </c>
      <c r="L46" s="56">
        <f>'дод 2'!M185</f>
        <v>557000</v>
      </c>
      <c r="M46" s="56">
        <f>'дод 2'!N185</f>
        <v>2774920</v>
      </c>
      <c r="N46" s="56">
        <f>'дод 2'!O185</f>
        <v>2267316</v>
      </c>
      <c r="O46" s="56">
        <f>'дод 2'!P185</f>
        <v>0</v>
      </c>
      <c r="P46" s="56">
        <f>'дод 2'!Q185</f>
        <v>561720</v>
      </c>
      <c r="Q46" s="56">
        <f>'дод 2'!R185</f>
        <v>3296869.81</v>
      </c>
      <c r="R46" s="56">
        <f>'дод 2'!S185</f>
        <v>509500</v>
      </c>
      <c r="S46" s="56">
        <f>'дод 2'!T185</f>
        <v>2759168.99</v>
      </c>
      <c r="T46" s="56">
        <f>'дод 2'!U185</f>
        <v>2047918.46</v>
      </c>
      <c r="U46" s="56">
        <f>'дод 2'!V185</f>
        <v>0</v>
      </c>
      <c r="V46" s="56">
        <f>'дод 2'!W185</f>
        <v>537700.81999999995</v>
      </c>
      <c r="W46" s="167">
        <f t="shared" si="4"/>
        <v>98.808076687925578</v>
      </c>
      <c r="X46" s="155">
        <f t="shared" si="3"/>
        <v>42345681.510000005</v>
      </c>
      <c r="Y46" s="215"/>
    </row>
    <row r="47" spans="1:25" ht="38.25" customHeight="1" x14ac:dyDescent="0.25">
      <c r="A47" s="43" t="s">
        <v>241</v>
      </c>
      <c r="B47" s="43" t="s">
        <v>63</v>
      </c>
      <c r="C47" s="6" t="s">
        <v>455</v>
      </c>
      <c r="D47" s="56">
        <f>'дод 2'!E83</f>
        <v>70077716.950000003</v>
      </c>
      <c r="E47" s="56">
        <f>'дод 2'!F83</f>
        <v>43493576.810000002</v>
      </c>
      <c r="F47" s="56">
        <f>'дод 2'!G83</f>
        <v>4934902.5600000005</v>
      </c>
      <c r="G47" s="56">
        <f>'дод 2'!H83</f>
        <v>70067686.939999998</v>
      </c>
      <c r="H47" s="56">
        <f>'дод 2'!I83</f>
        <v>43491804.170000002</v>
      </c>
      <c r="I47" s="56">
        <f>'дод 2'!J83</f>
        <v>4934902.5599999996</v>
      </c>
      <c r="J47" s="167">
        <f t="shared" si="2"/>
        <v>99.985687304843054</v>
      </c>
      <c r="K47" s="56">
        <f>'дод 2'!L83</f>
        <v>8383105</v>
      </c>
      <c r="L47" s="56">
        <f>'дод 2'!M83</f>
        <v>304000</v>
      </c>
      <c r="M47" s="56">
        <f>'дод 2'!N83</f>
        <v>7974105</v>
      </c>
      <c r="N47" s="56">
        <f>'дод 2'!O83</f>
        <v>2495573</v>
      </c>
      <c r="O47" s="56">
        <f>'дод 2'!P83</f>
        <v>2976862</v>
      </c>
      <c r="P47" s="56">
        <f>'дод 2'!Q83</f>
        <v>409000</v>
      </c>
      <c r="Q47" s="56">
        <f>'дод 2'!R83</f>
        <v>4658599.8</v>
      </c>
      <c r="R47" s="56">
        <f>'дод 2'!S83</f>
        <v>304000</v>
      </c>
      <c r="S47" s="56">
        <f>'дод 2'!T83</f>
        <v>4160844.33</v>
      </c>
      <c r="T47" s="56">
        <f>'дод 2'!U83</f>
        <v>1070973.8500000001</v>
      </c>
      <c r="U47" s="56">
        <f>'дод 2'!V83</f>
        <v>1168546.08</v>
      </c>
      <c r="V47" s="56">
        <f>'дод 2'!W83</f>
        <v>497755.47</v>
      </c>
      <c r="W47" s="167">
        <f t="shared" si="4"/>
        <v>55.571292498423908</v>
      </c>
      <c r="X47" s="155">
        <f t="shared" si="3"/>
        <v>74726286.739999995</v>
      </c>
      <c r="Y47" s="215"/>
    </row>
    <row r="48" spans="1:25" s="71" customFormat="1" ht="31.5" x14ac:dyDescent="0.25">
      <c r="A48" s="132"/>
      <c r="B48" s="132"/>
      <c r="C48" s="133" t="s">
        <v>435</v>
      </c>
      <c r="D48" s="134">
        <f>'дод 2'!E84</f>
        <v>8033046</v>
      </c>
      <c r="E48" s="134">
        <f>'дод 2'!F84</f>
        <v>6584464</v>
      </c>
      <c r="F48" s="134">
        <f>'дод 2'!G84</f>
        <v>0</v>
      </c>
      <c r="G48" s="134">
        <f>'дод 2'!H84</f>
        <v>8031266.2199999997</v>
      </c>
      <c r="H48" s="134">
        <f>'дод 2'!I84</f>
        <v>6582691.5899999999</v>
      </c>
      <c r="I48" s="134">
        <f>'дод 2'!J84</f>
        <v>0</v>
      </c>
      <c r="J48" s="169">
        <f t="shared" si="2"/>
        <v>99.977844269782594</v>
      </c>
      <c r="K48" s="134">
        <f>'дод 2'!L84</f>
        <v>0</v>
      </c>
      <c r="L48" s="134">
        <f>'дод 2'!M84</f>
        <v>0</v>
      </c>
      <c r="M48" s="134">
        <f>'дод 2'!N84</f>
        <v>0</v>
      </c>
      <c r="N48" s="134">
        <f>'дод 2'!O84</f>
        <v>0</v>
      </c>
      <c r="O48" s="134">
        <f>'дод 2'!P84</f>
        <v>0</v>
      </c>
      <c r="P48" s="134">
        <f>'дод 2'!Q84</f>
        <v>0</v>
      </c>
      <c r="Q48" s="134">
        <f>'дод 2'!R84</f>
        <v>0</v>
      </c>
      <c r="R48" s="134">
        <f>'дод 2'!S84</f>
        <v>0</v>
      </c>
      <c r="S48" s="134">
        <f>'дод 2'!T84</f>
        <v>0</v>
      </c>
      <c r="T48" s="134">
        <f>'дод 2'!U84</f>
        <v>0</v>
      </c>
      <c r="U48" s="134">
        <f>'дод 2'!V84</f>
        <v>0</v>
      </c>
      <c r="V48" s="134">
        <f>'дод 2'!W84</f>
        <v>0</v>
      </c>
      <c r="W48" s="169"/>
      <c r="X48" s="170">
        <f t="shared" si="3"/>
        <v>8031266.2199999997</v>
      </c>
      <c r="Y48" s="215"/>
    </row>
    <row r="49" spans="1:25" s="71" customFormat="1" ht="47.25" x14ac:dyDescent="0.25">
      <c r="A49" s="132"/>
      <c r="B49" s="132"/>
      <c r="C49" s="141" t="s">
        <v>504</v>
      </c>
      <c r="D49" s="134">
        <f>'дод 2'!E85</f>
        <v>335000</v>
      </c>
      <c r="E49" s="134">
        <f>'дод 2'!F85</f>
        <v>0</v>
      </c>
      <c r="F49" s="134">
        <f>'дод 2'!G85</f>
        <v>0</v>
      </c>
      <c r="G49" s="134">
        <f>'дод 2'!H85</f>
        <v>335000</v>
      </c>
      <c r="H49" s="134">
        <f>'дод 2'!I85</f>
        <v>0</v>
      </c>
      <c r="I49" s="134">
        <f>'дод 2'!J85</f>
        <v>0</v>
      </c>
      <c r="J49" s="169">
        <f t="shared" si="2"/>
        <v>100</v>
      </c>
      <c r="K49" s="134">
        <f>'дод 2'!L85</f>
        <v>304000</v>
      </c>
      <c r="L49" s="134">
        <f>'дод 2'!M85</f>
        <v>304000</v>
      </c>
      <c r="M49" s="134">
        <f>'дод 2'!N85</f>
        <v>0</v>
      </c>
      <c r="N49" s="134">
        <f>'дод 2'!O85</f>
        <v>0</v>
      </c>
      <c r="O49" s="134">
        <f>'дод 2'!P85</f>
        <v>0</v>
      </c>
      <c r="P49" s="134">
        <f>'дод 2'!Q85</f>
        <v>304000</v>
      </c>
      <c r="Q49" s="134">
        <f>'дод 2'!R85</f>
        <v>304000</v>
      </c>
      <c r="R49" s="134">
        <f>'дод 2'!S85</f>
        <v>304000</v>
      </c>
      <c r="S49" s="134">
        <f>'дод 2'!T85</f>
        <v>0</v>
      </c>
      <c r="T49" s="134">
        <f>'дод 2'!U85</f>
        <v>0</v>
      </c>
      <c r="U49" s="134">
        <f>'дод 2'!V85</f>
        <v>0</v>
      </c>
      <c r="V49" s="134">
        <f>'дод 2'!W85</f>
        <v>304000</v>
      </c>
      <c r="W49" s="169">
        <f t="shared" si="4"/>
        <v>100</v>
      </c>
      <c r="X49" s="170">
        <f t="shared" si="3"/>
        <v>639000</v>
      </c>
      <c r="Y49" s="215"/>
    </row>
    <row r="50" spans="1:25" ht="23.25" customHeight="1" x14ac:dyDescent="0.25">
      <c r="A50" s="43" t="s">
        <v>129</v>
      </c>
      <c r="B50" s="43" t="s">
        <v>64</v>
      </c>
      <c r="C50" s="6" t="s">
        <v>403</v>
      </c>
      <c r="D50" s="56">
        <f>'дод 2'!E86</f>
        <v>2370216</v>
      </c>
      <c r="E50" s="56">
        <f>'дод 2'!F86</f>
        <v>1885063</v>
      </c>
      <c r="F50" s="56">
        <f>'дод 2'!G86</f>
        <v>46889</v>
      </c>
      <c r="G50" s="56">
        <f>'дод 2'!H86</f>
        <v>2330966.48</v>
      </c>
      <c r="H50" s="56">
        <f>'дод 2'!I86</f>
        <v>1885062.74</v>
      </c>
      <c r="I50" s="56">
        <f>'дод 2'!J86</f>
        <v>43130.03</v>
      </c>
      <c r="J50" s="167">
        <f t="shared" si="2"/>
        <v>98.344053031453669</v>
      </c>
      <c r="K50" s="56">
        <f>'дод 2'!L86</f>
        <v>0</v>
      </c>
      <c r="L50" s="56">
        <f>'дод 2'!M86</f>
        <v>0</v>
      </c>
      <c r="M50" s="56">
        <f>'дод 2'!N86</f>
        <v>0</v>
      </c>
      <c r="N50" s="56">
        <f>'дод 2'!O86</f>
        <v>0</v>
      </c>
      <c r="O50" s="56">
        <f>'дод 2'!P86</f>
        <v>0</v>
      </c>
      <c r="P50" s="56">
        <f>'дод 2'!Q86</f>
        <v>0</v>
      </c>
      <c r="Q50" s="56">
        <f>'дод 2'!R86</f>
        <v>31184.1</v>
      </c>
      <c r="R50" s="56">
        <f>'дод 2'!S86</f>
        <v>0</v>
      </c>
      <c r="S50" s="56">
        <f>'дод 2'!T86</f>
        <v>28985.07</v>
      </c>
      <c r="T50" s="56">
        <f>'дод 2'!U86</f>
        <v>0</v>
      </c>
      <c r="U50" s="56">
        <f>'дод 2'!V86</f>
        <v>0</v>
      </c>
      <c r="V50" s="56">
        <f>'дод 2'!W86</f>
        <v>2199.0300000000002</v>
      </c>
      <c r="W50" s="167"/>
      <c r="X50" s="155">
        <f t="shared" si="3"/>
        <v>2362150.58</v>
      </c>
      <c r="Y50" s="215"/>
    </row>
    <row r="51" spans="1:25" ht="28.5" customHeight="1" x14ac:dyDescent="0.25">
      <c r="A51" s="43" t="s">
        <v>305</v>
      </c>
      <c r="B51" s="43" t="s">
        <v>64</v>
      </c>
      <c r="C51" s="6" t="s">
        <v>307</v>
      </c>
      <c r="D51" s="56">
        <f>'дод 2'!E87</f>
        <v>10125334</v>
      </c>
      <c r="E51" s="56">
        <f>'дод 2'!F87</f>
        <v>7312387</v>
      </c>
      <c r="F51" s="56">
        <f>'дод 2'!G87</f>
        <v>580791</v>
      </c>
      <c r="G51" s="56">
        <f>'дод 2'!H87</f>
        <v>9822815.2300000004</v>
      </c>
      <c r="H51" s="56">
        <f>'дод 2'!I87</f>
        <v>7312258.5700000003</v>
      </c>
      <c r="I51" s="56">
        <f>'дод 2'!J87</f>
        <v>478135.23</v>
      </c>
      <c r="J51" s="167">
        <f t="shared" si="2"/>
        <v>97.012258854868392</v>
      </c>
      <c r="K51" s="56">
        <f>'дод 2'!L87</f>
        <v>132000</v>
      </c>
      <c r="L51" s="56">
        <f>'дод 2'!M87</f>
        <v>132000</v>
      </c>
      <c r="M51" s="56">
        <f>'дод 2'!N87</f>
        <v>0</v>
      </c>
      <c r="N51" s="56">
        <f>'дод 2'!O87</f>
        <v>0</v>
      </c>
      <c r="O51" s="56">
        <f>'дод 2'!P87</f>
        <v>0</v>
      </c>
      <c r="P51" s="56">
        <f>'дод 2'!Q87</f>
        <v>132000</v>
      </c>
      <c r="Q51" s="56">
        <f>'дод 2'!R87</f>
        <v>256455.97</v>
      </c>
      <c r="R51" s="56">
        <f>'дод 2'!S87</f>
        <v>132000</v>
      </c>
      <c r="S51" s="56">
        <f>'дод 2'!T87</f>
        <v>124106.85</v>
      </c>
      <c r="T51" s="56">
        <f>'дод 2'!U87</f>
        <v>0</v>
      </c>
      <c r="U51" s="56">
        <f>'дод 2'!V87</f>
        <v>0</v>
      </c>
      <c r="V51" s="56">
        <f>'дод 2'!W87</f>
        <v>132349.12</v>
      </c>
      <c r="W51" s="167">
        <f t="shared" si="4"/>
        <v>194.28482575757576</v>
      </c>
      <c r="X51" s="155">
        <f t="shared" si="3"/>
        <v>10079271.200000001</v>
      </c>
      <c r="Y51" s="215"/>
    </row>
    <row r="52" spans="1:25" ht="25.5" customHeight="1" x14ac:dyDescent="0.25">
      <c r="A52" s="43" t="s">
        <v>306</v>
      </c>
      <c r="B52" s="43" t="s">
        <v>64</v>
      </c>
      <c r="C52" s="6" t="s">
        <v>308</v>
      </c>
      <c r="D52" s="56">
        <f>'дод 2'!E88</f>
        <v>107400</v>
      </c>
      <c r="E52" s="56">
        <f>'дод 2'!F88</f>
        <v>0</v>
      </c>
      <c r="F52" s="56">
        <f>'дод 2'!G88</f>
        <v>0</v>
      </c>
      <c r="G52" s="56">
        <f>'дод 2'!H88</f>
        <v>107400</v>
      </c>
      <c r="H52" s="56">
        <f>'дод 2'!I88</f>
        <v>0</v>
      </c>
      <c r="I52" s="56">
        <f>'дод 2'!J88</f>
        <v>0</v>
      </c>
      <c r="J52" s="167">
        <f t="shared" si="2"/>
        <v>100</v>
      </c>
      <c r="K52" s="56">
        <f>'дод 2'!L88</f>
        <v>0</v>
      </c>
      <c r="L52" s="56">
        <f>'дод 2'!M88</f>
        <v>0</v>
      </c>
      <c r="M52" s="56">
        <f>'дод 2'!N88</f>
        <v>0</v>
      </c>
      <c r="N52" s="56">
        <f>'дод 2'!O88</f>
        <v>0</v>
      </c>
      <c r="O52" s="56">
        <f>'дод 2'!P88</f>
        <v>0</v>
      </c>
      <c r="P52" s="56">
        <f>'дод 2'!Q88</f>
        <v>0</v>
      </c>
      <c r="Q52" s="56">
        <f>'дод 2'!R88</f>
        <v>0</v>
      </c>
      <c r="R52" s="56">
        <f>'дод 2'!S88</f>
        <v>0</v>
      </c>
      <c r="S52" s="56">
        <f>'дод 2'!T88</f>
        <v>0</v>
      </c>
      <c r="T52" s="56">
        <f>'дод 2'!U88</f>
        <v>0</v>
      </c>
      <c r="U52" s="56">
        <f>'дод 2'!V88</f>
        <v>0</v>
      </c>
      <c r="V52" s="56">
        <f>'дод 2'!W88</f>
        <v>0</v>
      </c>
      <c r="W52" s="167"/>
      <c r="X52" s="155">
        <f t="shared" si="3"/>
        <v>107400</v>
      </c>
      <c r="Y52" s="215"/>
    </row>
    <row r="53" spans="1:25" ht="36" customHeight="1" x14ac:dyDescent="0.25">
      <c r="A53" s="43" t="s">
        <v>364</v>
      </c>
      <c r="B53" s="43" t="s">
        <v>64</v>
      </c>
      <c r="C53" s="39" t="s">
        <v>456</v>
      </c>
      <c r="D53" s="56">
        <f>SUM('дод 2'!E89)</f>
        <v>1383940</v>
      </c>
      <c r="E53" s="56">
        <f>SUM('дод 2'!F89)</f>
        <v>1024320</v>
      </c>
      <c r="F53" s="56">
        <f>SUM('дод 2'!G89)</f>
        <v>81470</v>
      </c>
      <c r="G53" s="56">
        <f>SUM('дод 2'!H89)</f>
        <v>801215.85</v>
      </c>
      <c r="H53" s="56">
        <f>SUM('дод 2'!I89)</f>
        <v>594808.81999999995</v>
      </c>
      <c r="I53" s="56">
        <f>SUM('дод 2'!J89)</f>
        <v>50545.97</v>
      </c>
      <c r="J53" s="167">
        <f t="shared" si="2"/>
        <v>57.893828489674405</v>
      </c>
      <c r="K53" s="56">
        <f>SUM('дод 2'!L89)</f>
        <v>0</v>
      </c>
      <c r="L53" s="56">
        <f>SUM('дод 2'!M89)</f>
        <v>0</v>
      </c>
      <c r="M53" s="56">
        <f>SUM('дод 2'!N89)</f>
        <v>0</v>
      </c>
      <c r="N53" s="56">
        <f>SUM('дод 2'!O89)</f>
        <v>0</v>
      </c>
      <c r="O53" s="56">
        <f>SUM('дод 2'!P89)</f>
        <v>0</v>
      </c>
      <c r="P53" s="56">
        <f>SUM('дод 2'!Q89)</f>
        <v>0</v>
      </c>
      <c r="Q53" s="56">
        <f>SUM('дод 2'!R89)</f>
        <v>3323.64</v>
      </c>
      <c r="R53" s="56">
        <f>SUM('дод 2'!S89)</f>
        <v>0</v>
      </c>
      <c r="S53" s="56">
        <f>SUM('дод 2'!T89)</f>
        <v>3323.64</v>
      </c>
      <c r="T53" s="56">
        <f>SUM('дод 2'!U89)</f>
        <v>0</v>
      </c>
      <c r="U53" s="56">
        <f>SUM('дод 2'!V89)</f>
        <v>0</v>
      </c>
      <c r="V53" s="56">
        <f>SUM('дод 2'!W89)</f>
        <v>0</v>
      </c>
      <c r="W53" s="167"/>
      <c r="X53" s="155">
        <f t="shared" si="3"/>
        <v>804539.49</v>
      </c>
      <c r="Y53" s="215"/>
    </row>
    <row r="54" spans="1:25" s="71" customFormat="1" ht="50.25" customHeight="1" x14ac:dyDescent="0.25">
      <c r="A54" s="132"/>
      <c r="B54" s="132"/>
      <c r="C54" s="133" t="s">
        <v>430</v>
      </c>
      <c r="D54" s="134">
        <f>'дод 2'!E90</f>
        <v>1236370</v>
      </c>
      <c r="E54" s="134">
        <f>'дод 2'!F90</f>
        <v>1013420</v>
      </c>
      <c r="F54" s="134">
        <f>'дод 2'!G90</f>
        <v>0</v>
      </c>
      <c r="G54" s="134">
        <f>'дод 2'!H90</f>
        <v>728092.44</v>
      </c>
      <c r="H54" s="134">
        <f>'дод 2'!I90</f>
        <v>594808.81999999995</v>
      </c>
      <c r="I54" s="134">
        <f>'дод 2'!J90</f>
        <v>0</v>
      </c>
      <c r="J54" s="169">
        <f t="shared" si="2"/>
        <v>58.889526598024858</v>
      </c>
      <c r="K54" s="134">
        <f>'дод 2'!L90</f>
        <v>0</v>
      </c>
      <c r="L54" s="134">
        <f>'дод 2'!M90</f>
        <v>0</v>
      </c>
      <c r="M54" s="134">
        <f>'дод 2'!N90</f>
        <v>0</v>
      </c>
      <c r="N54" s="134">
        <f>'дод 2'!O90</f>
        <v>0</v>
      </c>
      <c r="O54" s="134">
        <f>'дод 2'!P90</f>
        <v>0</v>
      </c>
      <c r="P54" s="134">
        <f>'дод 2'!Q90</f>
        <v>0</v>
      </c>
      <c r="Q54" s="134">
        <f>'дод 2'!R90</f>
        <v>0</v>
      </c>
      <c r="R54" s="134">
        <f>'дод 2'!S90</f>
        <v>0</v>
      </c>
      <c r="S54" s="134">
        <f>'дод 2'!T90</f>
        <v>0</v>
      </c>
      <c r="T54" s="134">
        <f>'дод 2'!U90</f>
        <v>0</v>
      </c>
      <c r="U54" s="134">
        <f>'дод 2'!V90</f>
        <v>0</v>
      </c>
      <c r="V54" s="134">
        <f>'дод 2'!W90</f>
        <v>0</v>
      </c>
      <c r="W54" s="169"/>
      <c r="X54" s="170">
        <f t="shared" si="3"/>
        <v>728092.44</v>
      </c>
      <c r="Y54" s="215"/>
    </row>
    <row r="55" spans="1:25" s="71" customFormat="1" ht="49.5" customHeight="1" x14ac:dyDescent="0.25">
      <c r="A55" s="43">
        <v>1180</v>
      </c>
      <c r="B55" s="80" t="s">
        <v>64</v>
      </c>
      <c r="C55" s="3" t="s">
        <v>496</v>
      </c>
      <c r="D55" s="56">
        <f>'дод 2'!E91</f>
        <v>0</v>
      </c>
      <c r="E55" s="56">
        <f>'дод 2'!F91</f>
        <v>0</v>
      </c>
      <c r="F55" s="56">
        <f>'дод 2'!G91</f>
        <v>0</v>
      </c>
      <c r="G55" s="56">
        <f>'дод 2'!H91</f>
        <v>0</v>
      </c>
      <c r="H55" s="56">
        <f>'дод 2'!I91</f>
        <v>0</v>
      </c>
      <c r="I55" s="56">
        <f>'дод 2'!J91</f>
        <v>0</v>
      </c>
      <c r="J55" s="167"/>
      <c r="K55" s="56">
        <f>'дод 2'!L91</f>
        <v>2080303</v>
      </c>
      <c r="L55" s="56">
        <f>'дод 2'!M91</f>
        <v>2080303</v>
      </c>
      <c r="M55" s="56">
        <f>'дод 2'!N91</f>
        <v>0</v>
      </c>
      <c r="N55" s="56">
        <f>'дод 2'!O91</f>
        <v>0</v>
      </c>
      <c r="O55" s="56">
        <f>'дод 2'!P91</f>
        <v>0</v>
      </c>
      <c r="P55" s="56">
        <f>'дод 2'!Q91</f>
        <v>2080303</v>
      </c>
      <c r="Q55" s="56">
        <f>'дод 2'!R91</f>
        <v>2080303</v>
      </c>
      <c r="R55" s="56">
        <f>'дод 2'!S91</f>
        <v>2080303</v>
      </c>
      <c r="S55" s="56">
        <f>'дод 2'!T91</f>
        <v>0</v>
      </c>
      <c r="T55" s="56">
        <f>'дод 2'!U91</f>
        <v>0</v>
      </c>
      <c r="U55" s="56">
        <f>'дод 2'!V91</f>
        <v>0</v>
      </c>
      <c r="V55" s="56">
        <f>'дод 2'!W91</f>
        <v>2080303</v>
      </c>
      <c r="W55" s="167">
        <f t="shared" si="4"/>
        <v>100</v>
      </c>
      <c r="X55" s="155">
        <f t="shared" si="3"/>
        <v>2080303</v>
      </c>
      <c r="Y55" s="215"/>
    </row>
    <row r="56" spans="1:25" s="71" customFormat="1" ht="63" x14ac:dyDescent="0.25">
      <c r="A56" s="132"/>
      <c r="B56" s="132"/>
      <c r="C56" s="133" t="s">
        <v>505</v>
      </c>
      <c r="D56" s="134">
        <f>'дод 2'!E92</f>
        <v>0</v>
      </c>
      <c r="E56" s="134">
        <f>'дод 2'!F92</f>
        <v>0</v>
      </c>
      <c r="F56" s="134">
        <f>'дод 2'!G92</f>
        <v>0</v>
      </c>
      <c r="G56" s="134">
        <f>'дод 2'!H92</f>
        <v>0</v>
      </c>
      <c r="H56" s="134">
        <f>'дод 2'!I92</f>
        <v>0</v>
      </c>
      <c r="I56" s="134">
        <f>'дод 2'!J92</f>
        <v>0</v>
      </c>
      <c r="J56" s="169"/>
      <c r="K56" s="134">
        <f>'дод 2'!L92</f>
        <v>1180956</v>
      </c>
      <c r="L56" s="134">
        <f>'дод 2'!M92</f>
        <v>1180956</v>
      </c>
      <c r="M56" s="134">
        <f>'дод 2'!N92</f>
        <v>0</v>
      </c>
      <c r="N56" s="134">
        <f>'дод 2'!O92</f>
        <v>0</v>
      </c>
      <c r="O56" s="134">
        <f>'дод 2'!P92</f>
        <v>0</v>
      </c>
      <c r="P56" s="134">
        <f>'дод 2'!Q92</f>
        <v>1180956</v>
      </c>
      <c r="Q56" s="134">
        <f>'дод 2'!R92</f>
        <v>1180956</v>
      </c>
      <c r="R56" s="134">
        <f>'дод 2'!S92</f>
        <v>1180956</v>
      </c>
      <c r="S56" s="134">
        <f>'дод 2'!T92</f>
        <v>0</v>
      </c>
      <c r="T56" s="134">
        <f>'дод 2'!U92</f>
        <v>0</v>
      </c>
      <c r="U56" s="134">
        <f>'дод 2'!V92</f>
        <v>0</v>
      </c>
      <c r="V56" s="134">
        <f>'дод 2'!W92</f>
        <v>1180956</v>
      </c>
      <c r="W56" s="169">
        <f t="shared" si="4"/>
        <v>100</v>
      </c>
      <c r="X56" s="170">
        <f t="shared" si="3"/>
        <v>1180956</v>
      </c>
      <c r="Y56" s="215"/>
    </row>
    <row r="57" spans="1:25" s="69" customFormat="1" ht="19.5" customHeight="1" x14ac:dyDescent="0.25">
      <c r="A57" s="44" t="s">
        <v>65</v>
      </c>
      <c r="B57" s="45"/>
      <c r="C57" s="9" t="s">
        <v>457</v>
      </c>
      <c r="D57" s="55">
        <f>D62+D67+D69+D71+D73+D76+D77+D66</f>
        <v>188261760.61000001</v>
      </c>
      <c r="E57" s="55">
        <f>E62+E67+E69+E71+E73+E76+E77+E66</f>
        <v>2120900</v>
      </c>
      <c r="F57" s="55">
        <f>F62+F67+F69+F71+F73+F76+F77+F66</f>
        <v>52013</v>
      </c>
      <c r="G57" s="55">
        <f>G62+G67+G69+G71+G73+G76+G77+G66</f>
        <v>179883951.18999997</v>
      </c>
      <c r="H57" s="55">
        <f t="shared" ref="H57:V57" si="13">H62+H67+H69+H71+H73+H76+H77+H66</f>
        <v>2118681.5699999998</v>
      </c>
      <c r="I57" s="55">
        <f t="shared" si="13"/>
        <v>35883.94</v>
      </c>
      <c r="J57" s="161">
        <f t="shared" si="2"/>
        <v>95.549914442075476</v>
      </c>
      <c r="K57" s="55">
        <f t="shared" si="13"/>
        <v>66954744</v>
      </c>
      <c r="L57" s="55">
        <f t="shared" si="13"/>
        <v>66954744</v>
      </c>
      <c r="M57" s="55">
        <f t="shared" si="13"/>
        <v>0</v>
      </c>
      <c r="N57" s="55">
        <f t="shared" si="13"/>
        <v>0</v>
      </c>
      <c r="O57" s="55">
        <f t="shared" si="13"/>
        <v>0</v>
      </c>
      <c r="P57" s="55">
        <f t="shared" si="13"/>
        <v>66954744</v>
      </c>
      <c r="Q57" s="55">
        <f t="shared" si="13"/>
        <v>66941437.519999996</v>
      </c>
      <c r="R57" s="55">
        <f t="shared" si="13"/>
        <v>65801531.049999997</v>
      </c>
      <c r="S57" s="55">
        <f t="shared" si="13"/>
        <v>1139906.47</v>
      </c>
      <c r="T57" s="55">
        <f t="shared" si="13"/>
        <v>0</v>
      </c>
      <c r="U57" s="55">
        <f t="shared" si="13"/>
        <v>0</v>
      </c>
      <c r="V57" s="55">
        <f t="shared" si="13"/>
        <v>65801531.049999997</v>
      </c>
      <c r="W57" s="161">
        <f t="shared" si="4"/>
        <v>99.980126158050879</v>
      </c>
      <c r="X57" s="168">
        <f t="shared" si="3"/>
        <v>246825388.70999998</v>
      </c>
      <c r="Y57" s="215"/>
    </row>
    <row r="58" spans="1:25" s="70" customFormat="1" ht="31.5" x14ac:dyDescent="0.25">
      <c r="A58" s="115"/>
      <c r="B58" s="128"/>
      <c r="C58" s="129" t="s">
        <v>436</v>
      </c>
      <c r="D58" s="130">
        <f>D63+D68+D70</f>
        <v>52689700</v>
      </c>
      <c r="E58" s="130">
        <f>E63+E68+E70</f>
        <v>0</v>
      </c>
      <c r="F58" s="130">
        <f>F63+F68+F70</f>
        <v>0</v>
      </c>
      <c r="G58" s="130">
        <f>G63+G68+G70</f>
        <v>52689699.969999999</v>
      </c>
      <c r="H58" s="130">
        <f t="shared" ref="H58:V58" si="14">H63+H68+H70</f>
        <v>0</v>
      </c>
      <c r="I58" s="130">
        <f t="shared" si="14"/>
        <v>0</v>
      </c>
      <c r="J58" s="171">
        <f t="shared" si="2"/>
        <v>99.999999943062875</v>
      </c>
      <c r="K58" s="130">
        <f t="shared" si="14"/>
        <v>0</v>
      </c>
      <c r="L58" s="130">
        <f t="shared" si="14"/>
        <v>0</v>
      </c>
      <c r="M58" s="130">
        <f t="shared" si="14"/>
        <v>0</v>
      </c>
      <c r="N58" s="130">
        <f t="shared" si="14"/>
        <v>0</v>
      </c>
      <c r="O58" s="130">
        <f t="shared" si="14"/>
        <v>0</v>
      </c>
      <c r="P58" s="130">
        <f t="shared" si="14"/>
        <v>0</v>
      </c>
      <c r="Q58" s="130">
        <f t="shared" si="14"/>
        <v>0</v>
      </c>
      <c r="R58" s="130">
        <f t="shared" si="14"/>
        <v>0</v>
      </c>
      <c r="S58" s="130">
        <f t="shared" si="14"/>
        <v>0</v>
      </c>
      <c r="T58" s="130">
        <f t="shared" si="14"/>
        <v>0</v>
      </c>
      <c r="U58" s="130">
        <f t="shared" si="14"/>
        <v>0</v>
      </c>
      <c r="V58" s="130">
        <f t="shared" si="14"/>
        <v>0</v>
      </c>
      <c r="W58" s="171"/>
      <c r="X58" s="172">
        <f t="shared" si="3"/>
        <v>52689699.969999999</v>
      </c>
      <c r="Y58" s="215"/>
    </row>
    <row r="59" spans="1:25" s="70" customFormat="1" ht="47.25" x14ac:dyDescent="0.25">
      <c r="A59" s="115"/>
      <c r="B59" s="128"/>
      <c r="C59" s="129" t="s">
        <v>437</v>
      </c>
      <c r="D59" s="130">
        <f>D64+D74</f>
        <v>4468078.6099999994</v>
      </c>
      <c r="E59" s="130">
        <f>E64+E74</f>
        <v>0</v>
      </c>
      <c r="F59" s="130">
        <f>F64+F74</f>
        <v>0</v>
      </c>
      <c r="G59" s="130">
        <f>G64+G74</f>
        <v>4467978.6099999994</v>
      </c>
      <c r="H59" s="130">
        <f t="shared" ref="H59:V59" si="15">H64+H74</f>
        <v>0</v>
      </c>
      <c r="I59" s="130">
        <f t="shared" si="15"/>
        <v>0</v>
      </c>
      <c r="J59" s="171">
        <f t="shared" si="2"/>
        <v>99.997761901507815</v>
      </c>
      <c r="K59" s="130">
        <f t="shared" si="15"/>
        <v>0</v>
      </c>
      <c r="L59" s="130">
        <f t="shared" si="15"/>
        <v>0</v>
      </c>
      <c r="M59" s="130">
        <f t="shared" si="15"/>
        <v>0</v>
      </c>
      <c r="N59" s="130">
        <f t="shared" si="15"/>
        <v>0</v>
      </c>
      <c r="O59" s="130">
        <f t="shared" si="15"/>
        <v>0</v>
      </c>
      <c r="P59" s="130">
        <f t="shared" si="15"/>
        <v>0</v>
      </c>
      <c r="Q59" s="130">
        <f t="shared" si="15"/>
        <v>0</v>
      </c>
      <c r="R59" s="130">
        <f t="shared" si="15"/>
        <v>0</v>
      </c>
      <c r="S59" s="130">
        <f t="shared" si="15"/>
        <v>0</v>
      </c>
      <c r="T59" s="130">
        <f t="shared" si="15"/>
        <v>0</v>
      </c>
      <c r="U59" s="130">
        <f t="shared" si="15"/>
        <v>0</v>
      </c>
      <c r="V59" s="130">
        <f t="shared" si="15"/>
        <v>0</v>
      </c>
      <c r="W59" s="171"/>
      <c r="X59" s="172">
        <f t="shared" si="3"/>
        <v>4467978.6099999994</v>
      </c>
      <c r="Y59" s="215"/>
    </row>
    <row r="60" spans="1:25" s="70" customFormat="1" ht="46.5" customHeight="1" x14ac:dyDescent="0.25">
      <c r="A60" s="115"/>
      <c r="B60" s="128"/>
      <c r="C60" s="129" t="s">
        <v>438</v>
      </c>
      <c r="D60" s="130">
        <f>D72+D75</f>
        <v>6612087</v>
      </c>
      <c r="E60" s="130">
        <f>E72+E75</f>
        <v>0</v>
      </c>
      <c r="F60" s="130">
        <f>F72+F75</f>
        <v>0</v>
      </c>
      <c r="G60" s="130">
        <f>G72+G75</f>
        <v>6612087</v>
      </c>
      <c r="H60" s="130">
        <f t="shared" ref="H60:V60" si="16">H72+H75</f>
        <v>0</v>
      </c>
      <c r="I60" s="130">
        <f t="shared" si="16"/>
        <v>0</v>
      </c>
      <c r="J60" s="171">
        <f t="shared" si="2"/>
        <v>100</v>
      </c>
      <c r="K60" s="130">
        <f t="shared" si="16"/>
        <v>0</v>
      </c>
      <c r="L60" s="130">
        <f t="shared" si="16"/>
        <v>0</v>
      </c>
      <c r="M60" s="130">
        <f t="shared" si="16"/>
        <v>0</v>
      </c>
      <c r="N60" s="130">
        <f t="shared" si="16"/>
        <v>0</v>
      </c>
      <c r="O60" s="130">
        <f t="shared" si="16"/>
        <v>0</v>
      </c>
      <c r="P60" s="130">
        <f t="shared" si="16"/>
        <v>0</v>
      </c>
      <c r="Q60" s="130">
        <f t="shared" si="16"/>
        <v>0</v>
      </c>
      <c r="R60" s="130">
        <f t="shared" si="16"/>
        <v>0</v>
      </c>
      <c r="S60" s="130">
        <f t="shared" si="16"/>
        <v>0</v>
      </c>
      <c r="T60" s="130">
        <f t="shared" si="16"/>
        <v>0</v>
      </c>
      <c r="U60" s="130">
        <f t="shared" si="16"/>
        <v>0</v>
      </c>
      <c r="V60" s="130">
        <f t="shared" si="16"/>
        <v>0</v>
      </c>
      <c r="W60" s="171"/>
      <c r="X60" s="172">
        <f t="shared" si="3"/>
        <v>6612087</v>
      </c>
      <c r="Y60" s="215"/>
    </row>
    <row r="61" spans="1:25" s="70" customFormat="1" x14ac:dyDescent="0.25">
      <c r="A61" s="115"/>
      <c r="B61" s="128"/>
      <c r="C61" s="129" t="s">
        <v>439</v>
      </c>
      <c r="D61" s="130">
        <f>D65</f>
        <v>60000</v>
      </c>
      <c r="E61" s="130">
        <f>E65</f>
        <v>0</v>
      </c>
      <c r="F61" s="130">
        <f>F65</f>
        <v>0</v>
      </c>
      <c r="G61" s="130">
        <f>G65</f>
        <v>60000</v>
      </c>
      <c r="H61" s="130">
        <f t="shared" ref="H61:V61" si="17">H65</f>
        <v>0</v>
      </c>
      <c r="I61" s="130">
        <f t="shared" si="17"/>
        <v>0</v>
      </c>
      <c r="J61" s="171">
        <f t="shared" si="2"/>
        <v>100</v>
      </c>
      <c r="K61" s="130">
        <f t="shared" si="17"/>
        <v>0</v>
      </c>
      <c r="L61" s="130">
        <f t="shared" si="17"/>
        <v>0</v>
      </c>
      <c r="M61" s="130">
        <f t="shared" si="17"/>
        <v>0</v>
      </c>
      <c r="N61" s="130">
        <f t="shared" si="17"/>
        <v>0</v>
      </c>
      <c r="O61" s="130">
        <f t="shared" si="17"/>
        <v>0</v>
      </c>
      <c r="P61" s="130">
        <f t="shared" si="17"/>
        <v>0</v>
      </c>
      <c r="Q61" s="130">
        <f t="shared" si="17"/>
        <v>0</v>
      </c>
      <c r="R61" s="130">
        <f t="shared" si="17"/>
        <v>0</v>
      </c>
      <c r="S61" s="130">
        <f t="shared" si="17"/>
        <v>0</v>
      </c>
      <c r="T61" s="130">
        <f t="shared" si="17"/>
        <v>0</v>
      </c>
      <c r="U61" s="130">
        <f t="shared" si="17"/>
        <v>0</v>
      </c>
      <c r="V61" s="130">
        <f t="shared" si="17"/>
        <v>0</v>
      </c>
      <c r="W61" s="171"/>
      <c r="X61" s="172">
        <f t="shared" si="3"/>
        <v>60000</v>
      </c>
      <c r="Y61" s="215"/>
    </row>
    <row r="62" spans="1:25" ht="31.5" x14ac:dyDescent="0.25">
      <c r="A62" s="43" t="s">
        <v>66</v>
      </c>
      <c r="B62" s="43" t="s">
        <v>67</v>
      </c>
      <c r="C62" s="6" t="s">
        <v>458</v>
      </c>
      <c r="D62" s="56">
        <f>'дод 2'!E114</f>
        <v>120445120.61</v>
      </c>
      <c r="E62" s="56">
        <f>'дод 2'!F114</f>
        <v>0</v>
      </c>
      <c r="F62" s="56">
        <f>'дод 2'!G114</f>
        <v>0</v>
      </c>
      <c r="G62" s="56">
        <f>'дод 2'!H114</f>
        <v>113716240.56999999</v>
      </c>
      <c r="H62" s="56">
        <f>'дод 2'!I114</f>
        <v>0</v>
      </c>
      <c r="I62" s="56">
        <f>'дод 2'!J114</f>
        <v>0</v>
      </c>
      <c r="J62" s="167">
        <f t="shared" si="2"/>
        <v>94.413322842867132</v>
      </c>
      <c r="K62" s="56">
        <f>'дод 2'!L114</f>
        <v>39711444</v>
      </c>
      <c r="L62" s="56">
        <f>'дод 2'!M114</f>
        <v>39711444</v>
      </c>
      <c r="M62" s="56">
        <f>'дод 2'!N114</f>
        <v>0</v>
      </c>
      <c r="N62" s="56">
        <f>'дод 2'!O114</f>
        <v>0</v>
      </c>
      <c r="O62" s="56">
        <f>'дод 2'!P114</f>
        <v>0</v>
      </c>
      <c r="P62" s="56">
        <f>'дод 2'!Q114</f>
        <v>39711444</v>
      </c>
      <c r="Q62" s="56">
        <f>'дод 2'!R114</f>
        <v>39298305.75</v>
      </c>
      <c r="R62" s="56">
        <f>'дод 2'!S114</f>
        <v>39298305.75</v>
      </c>
      <c r="S62" s="56">
        <f>'дод 2'!T114</f>
        <v>0</v>
      </c>
      <c r="T62" s="56">
        <f>'дод 2'!U114</f>
        <v>0</v>
      </c>
      <c r="U62" s="56">
        <f>'дод 2'!V114</f>
        <v>0</v>
      </c>
      <c r="V62" s="56">
        <f>'дод 2'!W114</f>
        <v>39298305.75</v>
      </c>
      <c r="W62" s="167">
        <f t="shared" si="4"/>
        <v>98.95964938973259</v>
      </c>
      <c r="X62" s="155">
        <f t="shared" si="3"/>
        <v>153014546.31999999</v>
      </c>
      <c r="Y62" s="215"/>
    </row>
    <row r="63" spans="1:25" s="71" customFormat="1" ht="31.5" x14ac:dyDescent="0.25">
      <c r="A63" s="132"/>
      <c r="B63" s="132"/>
      <c r="C63" s="133" t="s">
        <v>436</v>
      </c>
      <c r="D63" s="134">
        <f>'дод 2'!E115</f>
        <v>45209900</v>
      </c>
      <c r="E63" s="134">
        <f>'дод 2'!F115</f>
        <v>0</v>
      </c>
      <c r="F63" s="134">
        <f>'дод 2'!G115</f>
        <v>0</v>
      </c>
      <c r="G63" s="134">
        <f>'дод 2'!H115</f>
        <v>45209899.969999999</v>
      </c>
      <c r="H63" s="134">
        <f>'дод 2'!I115</f>
        <v>0</v>
      </c>
      <c r="I63" s="134">
        <f>'дод 2'!J115</f>
        <v>0</v>
      </c>
      <c r="J63" s="169">
        <f t="shared" si="2"/>
        <v>99.99999993364284</v>
      </c>
      <c r="K63" s="134">
        <f>'дод 2'!L115</f>
        <v>0</v>
      </c>
      <c r="L63" s="134">
        <f>'дод 2'!M115</f>
        <v>0</v>
      </c>
      <c r="M63" s="134">
        <f>'дод 2'!N115</f>
        <v>0</v>
      </c>
      <c r="N63" s="134">
        <f>'дод 2'!O115</f>
        <v>0</v>
      </c>
      <c r="O63" s="134">
        <f>'дод 2'!P115</f>
        <v>0</v>
      </c>
      <c r="P63" s="134">
        <f>'дод 2'!Q115</f>
        <v>0</v>
      </c>
      <c r="Q63" s="134">
        <f>'дод 2'!R115</f>
        <v>0</v>
      </c>
      <c r="R63" s="134">
        <f>'дод 2'!S115</f>
        <v>0</v>
      </c>
      <c r="S63" s="134">
        <f>'дод 2'!T115</f>
        <v>0</v>
      </c>
      <c r="T63" s="134">
        <f>'дод 2'!U115</f>
        <v>0</v>
      </c>
      <c r="U63" s="134">
        <f>'дод 2'!V115</f>
        <v>0</v>
      </c>
      <c r="V63" s="134">
        <f>'дод 2'!W115</f>
        <v>0</v>
      </c>
      <c r="W63" s="169"/>
      <c r="X63" s="170">
        <f t="shared" si="3"/>
        <v>45209899.969999999</v>
      </c>
      <c r="Y63" s="215"/>
    </row>
    <row r="64" spans="1:25" s="71" customFormat="1" ht="47.25" x14ac:dyDescent="0.25">
      <c r="A64" s="132"/>
      <c r="B64" s="132"/>
      <c r="C64" s="133" t="s">
        <v>437</v>
      </c>
      <c r="D64" s="134">
        <f>'дод 2'!E116</f>
        <v>2977938.61</v>
      </c>
      <c r="E64" s="134">
        <f>'дод 2'!F116</f>
        <v>0</v>
      </c>
      <c r="F64" s="134">
        <f>'дод 2'!G116</f>
        <v>0</v>
      </c>
      <c r="G64" s="134">
        <f>'дод 2'!H116</f>
        <v>2977838.61</v>
      </c>
      <c r="H64" s="134">
        <f>'дод 2'!I116</f>
        <v>0</v>
      </c>
      <c r="I64" s="134">
        <f>'дод 2'!J116</f>
        <v>0</v>
      </c>
      <c r="J64" s="169">
        <f t="shared" si="2"/>
        <v>99.996641972414608</v>
      </c>
      <c r="K64" s="134">
        <f>'дод 2'!L116</f>
        <v>0</v>
      </c>
      <c r="L64" s="134">
        <f>'дод 2'!M116</f>
        <v>0</v>
      </c>
      <c r="M64" s="134">
        <f>'дод 2'!N116</f>
        <v>0</v>
      </c>
      <c r="N64" s="134">
        <f>'дод 2'!O116</f>
        <v>0</v>
      </c>
      <c r="O64" s="134">
        <f>'дод 2'!P116</f>
        <v>0</v>
      </c>
      <c r="P64" s="134">
        <f>'дод 2'!Q116</f>
        <v>0</v>
      </c>
      <c r="Q64" s="134">
        <f>'дод 2'!R116</f>
        <v>0</v>
      </c>
      <c r="R64" s="134">
        <f>'дод 2'!S116</f>
        <v>0</v>
      </c>
      <c r="S64" s="134">
        <f>'дод 2'!T116</f>
        <v>0</v>
      </c>
      <c r="T64" s="134">
        <f>'дод 2'!U116</f>
        <v>0</v>
      </c>
      <c r="U64" s="134">
        <f>'дод 2'!V116</f>
        <v>0</v>
      </c>
      <c r="V64" s="134">
        <f>'дод 2'!W116</f>
        <v>0</v>
      </c>
      <c r="W64" s="169"/>
      <c r="X64" s="170">
        <f t="shared" si="3"/>
        <v>2977838.61</v>
      </c>
      <c r="Y64" s="215"/>
    </row>
    <row r="65" spans="1:25" s="71" customFormat="1" x14ac:dyDescent="0.25">
      <c r="A65" s="132"/>
      <c r="B65" s="132"/>
      <c r="C65" s="133" t="s">
        <v>439</v>
      </c>
      <c r="D65" s="134">
        <f>'дод 2'!E117</f>
        <v>60000</v>
      </c>
      <c r="E65" s="134">
        <f>'дод 2'!F117</f>
        <v>0</v>
      </c>
      <c r="F65" s="134">
        <f>'дод 2'!G117</f>
        <v>0</v>
      </c>
      <c r="G65" s="134">
        <f>'дод 2'!H117</f>
        <v>60000</v>
      </c>
      <c r="H65" s="134">
        <f>'дод 2'!I117</f>
        <v>0</v>
      </c>
      <c r="I65" s="134">
        <f>'дод 2'!J117</f>
        <v>0</v>
      </c>
      <c r="J65" s="169">
        <f t="shared" si="2"/>
        <v>100</v>
      </c>
      <c r="K65" s="134">
        <f>'дод 2'!L117</f>
        <v>0</v>
      </c>
      <c r="L65" s="134">
        <f>'дод 2'!M117</f>
        <v>0</v>
      </c>
      <c r="M65" s="134">
        <f>'дод 2'!N117</f>
        <v>0</v>
      </c>
      <c r="N65" s="134">
        <f>'дод 2'!O117</f>
        <v>0</v>
      </c>
      <c r="O65" s="134">
        <f>'дод 2'!P117</f>
        <v>0</v>
      </c>
      <c r="P65" s="134">
        <f>'дод 2'!Q117</f>
        <v>0</v>
      </c>
      <c r="Q65" s="134">
        <f>'дод 2'!R117</f>
        <v>0</v>
      </c>
      <c r="R65" s="134">
        <f>'дод 2'!S117</f>
        <v>0</v>
      </c>
      <c r="S65" s="134">
        <f>'дод 2'!T117</f>
        <v>0</v>
      </c>
      <c r="T65" s="134">
        <f>'дод 2'!U117</f>
        <v>0</v>
      </c>
      <c r="U65" s="134">
        <f>'дод 2'!V117</f>
        <v>0</v>
      </c>
      <c r="V65" s="134">
        <f>'дод 2'!W117</f>
        <v>0</v>
      </c>
      <c r="W65" s="169"/>
      <c r="X65" s="170">
        <f t="shared" si="3"/>
        <v>60000</v>
      </c>
      <c r="Y65" s="215"/>
    </row>
    <row r="66" spans="1:25" ht="24" customHeight="1" x14ac:dyDescent="0.25">
      <c r="A66" s="43">
        <v>2020</v>
      </c>
      <c r="B66" s="80" t="s">
        <v>525</v>
      </c>
      <c r="C66" s="6" t="s">
        <v>528</v>
      </c>
      <c r="D66" s="56">
        <f>'дод 2'!E118</f>
        <v>3000000</v>
      </c>
      <c r="E66" s="56">
        <f>'дод 2'!F118</f>
        <v>0</v>
      </c>
      <c r="F66" s="56">
        <f>'дод 2'!G118</f>
        <v>0</v>
      </c>
      <c r="G66" s="56">
        <f>'дод 2'!H118</f>
        <v>3000000</v>
      </c>
      <c r="H66" s="56">
        <f>'дод 2'!I118</f>
        <v>0</v>
      </c>
      <c r="I66" s="56">
        <f>'дод 2'!J118</f>
        <v>0</v>
      </c>
      <c r="J66" s="167">
        <f t="shared" si="2"/>
        <v>100</v>
      </c>
      <c r="K66" s="56">
        <f>'дод 2'!L118</f>
        <v>0</v>
      </c>
      <c r="L66" s="56">
        <f>'дод 2'!M118</f>
        <v>0</v>
      </c>
      <c r="M66" s="56">
        <f>'дод 2'!N118</f>
        <v>0</v>
      </c>
      <c r="N66" s="56">
        <f>'дод 2'!O118</f>
        <v>0</v>
      </c>
      <c r="O66" s="56">
        <f>'дод 2'!P118</f>
        <v>0</v>
      </c>
      <c r="P66" s="56">
        <f>'дод 2'!Q118</f>
        <v>0</v>
      </c>
      <c r="Q66" s="56">
        <f>'дод 2'!R118</f>
        <v>0</v>
      </c>
      <c r="R66" s="56">
        <f>'дод 2'!S118</f>
        <v>0</v>
      </c>
      <c r="S66" s="56">
        <f>'дод 2'!T118</f>
        <v>0</v>
      </c>
      <c r="T66" s="56">
        <f>'дод 2'!U118</f>
        <v>0</v>
      </c>
      <c r="U66" s="56">
        <f>'дод 2'!V118</f>
        <v>0</v>
      </c>
      <c r="V66" s="56">
        <f>'дод 2'!W118</f>
        <v>0</v>
      </c>
      <c r="W66" s="167"/>
      <c r="X66" s="155">
        <f t="shared" si="3"/>
        <v>3000000</v>
      </c>
      <c r="Y66" s="215"/>
    </row>
    <row r="67" spans="1:25" ht="39" customHeight="1" x14ac:dyDescent="0.25">
      <c r="A67" s="43" t="s">
        <v>130</v>
      </c>
      <c r="B67" s="43" t="s">
        <v>68</v>
      </c>
      <c r="C67" s="6" t="s">
        <v>459</v>
      </c>
      <c r="D67" s="56">
        <f>'дод 2'!E119</f>
        <v>12620473</v>
      </c>
      <c r="E67" s="56">
        <f>'дод 2'!F119</f>
        <v>0</v>
      </c>
      <c r="F67" s="56">
        <f>'дод 2'!G119</f>
        <v>0</v>
      </c>
      <c r="G67" s="56">
        <f>'дод 2'!H119</f>
        <v>12411485.970000001</v>
      </c>
      <c r="H67" s="56">
        <f>'дод 2'!I119</f>
        <v>0</v>
      </c>
      <c r="I67" s="56">
        <f>'дод 2'!J119</f>
        <v>0</v>
      </c>
      <c r="J67" s="167">
        <f t="shared" si="2"/>
        <v>98.344063411886395</v>
      </c>
      <c r="K67" s="56">
        <f>'дод 2'!L119</f>
        <v>6830000</v>
      </c>
      <c r="L67" s="56">
        <f>'дод 2'!M119</f>
        <v>6830000</v>
      </c>
      <c r="M67" s="56">
        <f>'дод 2'!N119</f>
        <v>0</v>
      </c>
      <c r="N67" s="56">
        <f>'дод 2'!O119</f>
        <v>0</v>
      </c>
      <c r="O67" s="56">
        <f>'дод 2'!P119</f>
        <v>0</v>
      </c>
      <c r="P67" s="56">
        <f>'дод 2'!Q119</f>
        <v>6830000</v>
      </c>
      <c r="Q67" s="56">
        <f>'дод 2'!R119</f>
        <v>6709987.2999999998</v>
      </c>
      <c r="R67" s="56">
        <f>'дод 2'!S119</f>
        <v>6709987.2999999998</v>
      </c>
      <c r="S67" s="56">
        <f>'дод 2'!T119</f>
        <v>0</v>
      </c>
      <c r="T67" s="56">
        <f>'дод 2'!U119</f>
        <v>0</v>
      </c>
      <c r="U67" s="56">
        <f>'дод 2'!V119</f>
        <v>0</v>
      </c>
      <c r="V67" s="56">
        <f>'дод 2'!W119</f>
        <v>6709987.2999999998</v>
      </c>
      <c r="W67" s="167">
        <f t="shared" si="4"/>
        <v>98.242859443631033</v>
      </c>
      <c r="X67" s="155">
        <f t="shared" si="3"/>
        <v>19121473.27</v>
      </c>
      <c r="Y67" s="215"/>
    </row>
    <row r="68" spans="1:25" s="71" customFormat="1" ht="31.5" x14ac:dyDescent="0.25">
      <c r="A68" s="132"/>
      <c r="B68" s="132"/>
      <c r="C68" s="133" t="s">
        <v>436</v>
      </c>
      <c r="D68" s="134">
        <f>'дод 2'!E120</f>
        <v>6347600</v>
      </c>
      <c r="E68" s="134">
        <f>'дод 2'!F120</f>
        <v>0</v>
      </c>
      <c r="F68" s="134">
        <f>'дод 2'!G120</f>
        <v>0</v>
      </c>
      <c r="G68" s="134">
        <f>'дод 2'!H120</f>
        <v>6347600</v>
      </c>
      <c r="H68" s="134">
        <f>'дод 2'!I120</f>
        <v>0</v>
      </c>
      <c r="I68" s="134">
        <f>'дод 2'!J120</f>
        <v>0</v>
      </c>
      <c r="J68" s="167">
        <f t="shared" si="2"/>
        <v>100</v>
      </c>
      <c r="K68" s="134">
        <f>'дод 2'!L120</f>
        <v>0</v>
      </c>
      <c r="L68" s="134">
        <f>'дод 2'!M120</f>
        <v>0</v>
      </c>
      <c r="M68" s="134">
        <f>'дод 2'!N120</f>
        <v>0</v>
      </c>
      <c r="N68" s="134">
        <f>'дод 2'!O120</f>
        <v>0</v>
      </c>
      <c r="O68" s="134">
        <f>'дод 2'!P120</f>
        <v>0</v>
      </c>
      <c r="P68" s="134">
        <f>'дод 2'!Q120</f>
        <v>0</v>
      </c>
      <c r="Q68" s="134">
        <f>'дод 2'!R120</f>
        <v>0</v>
      </c>
      <c r="R68" s="134">
        <f>'дод 2'!S120</f>
        <v>0</v>
      </c>
      <c r="S68" s="134">
        <f>'дод 2'!T120</f>
        <v>0</v>
      </c>
      <c r="T68" s="134">
        <f>'дод 2'!U120</f>
        <v>0</v>
      </c>
      <c r="U68" s="134">
        <f>'дод 2'!V120</f>
        <v>0</v>
      </c>
      <c r="V68" s="134">
        <f>'дод 2'!W120</f>
        <v>0</v>
      </c>
      <c r="W68" s="167"/>
      <c r="X68" s="155">
        <f t="shared" si="3"/>
        <v>6347600</v>
      </c>
      <c r="Y68" s="215">
        <v>24</v>
      </c>
    </row>
    <row r="69" spans="1:25" ht="19.5" customHeight="1" x14ac:dyDescent="0.25">
      <c r="A69" s="43" t="s">
        <v>131</v>
      </c>
      <c r="B69" s="43" t="s">
        <v>69</v>
      </c>
      <c r="C69" s="6" t="s">
        <v>460</v>
      </c>
      <c r="D69" s="56">
        <f>'дод 2'!E121</f>
        <v>6772226</v>
      </c>
      <c r="E69" s="56">
        <f>'дод 2'!F121</f>
        <v>0</v>
      </c>
      <c r="F69" s="56">
        <f>'дод 2'!G121</f>
        <v>0</v>
      </c>
      <c r="G69" s="56">
        <f>'дод 2'!H121</f>
        <v>6701620.8700000001</v>
      </c>
      <c r="H69" s="56">
        <f>'дод 2'!I121</f>
        <v>0</v>
      </c>
      <c r="I69" s="56">
        <f>'дод 2'!J121</f>
        <v>0</v>
      </c>
      <c r="J69" s="167">
        <f t="shared" si="2"/>
        <v>98.957430983549571</v>
      </c>
      <c r="K69" s="56">
        <f>'дод 2'!L121</f>
        <v>690000</v>
      </c>
      <c r="L69" s="56">
        <f>'дод 2'!M121</f>
        <v>690000</v>
      </c>
      <c r="M69" s="56">
        <f>'дод 2'!N121</f>
        <v>0</v>
      </c>
      <c r="N69" s="56">
        <f>'дод 2'!O121</f>
        <v>0</v>
      </c>
      <c r="O69" s="56">
        <f>'дод 2'!P121</f>
        <v>0</v>
      </c>
      <c r="P69" s="56">
        <f>'дод 2'!Q121</f>
        <v>690000</v>
      </c>
      <c r="Q69" s="56">
        <f>'дод 2'!R121</f>
        <v>396600</v>
      </c>
      <c r="R69" s="56">
        <f>'дод 2'!S121</f>
        <v>396600</v>
      </c>
      <c r="S69" s="56">
        <f>'дод 2'!T121</f>
        <v>0</v>
      </c>
      <c r="T69" s="56">
        <f>'дод 2'!U121</f>
        <v>0</v>
      </c>
      <c r="U69" s="56">
        <f>'дод 2'!V121</f>
        <v>0</v>
      </c>
      <c r="V69" s="56">
        <f>'дод 2'!W121</f>
        <v>396600</v>
      </c>
      <c r="W69" s="167">
        <f t="shared" si="4"/>
        <v>57.478260869565212</v>
      </c>
      <c r="X69" s="155">
        <f t="shared" si="3"/>
        <v>7098220.8700000001</v>
      </c>
      <c r="Y69" s="215"/>
    </row>
    <row r="70" spans="1:25" s="71" customFormat="1" ht="31.5" x14ac:dyDescent="0.25">
      <c r="A70" s="132"/>
      <c r="B70" s="132"/>
      <c r="C70" s="133" t="s">
        <v>436</v>
      </c>
      <c r="D70" s="134">
        <f>'дод 2'!E122</f>
        <v>1132200</v>
      </c>
      <c r="E70" s="134">
        <f>'дод 2'!F122</f>
        <v>0</v>
      </c>
      <c r="F70" s="134">
        <f>'дод 2'!G122</f>
        <v>0</v>
      </c>
      <c r="G70" s="134">
        <f>'дод 2'!H122</f>
        <v>1132200</v>
      </c>
      <c r="H70" s="134">
        <f>'дод 2'!I122</f>
        <v>0</v>
      </c>
      <c r="I70" s="134">
        <f>'дод 2'!J122</f>
        <v>0</v>
      </c>
      <c r="J70" s="167">
        <f t="shared" si="2"/>
        <v>100</v>
      </c>
      <c r="K70" s="134">
        <f>'дод 2'!L122</f>
        <v>0</v>
      </c>
      <c r="L70" s="134">
        <f>'дод 2'!M122</f>
        <v>0</v>
      </c>
      <c r="M70" s="134">
        <f>'дод 2'!N122</f>
        <v>0</v>
      </c>
      <c r="N70" s="134">
        <f>'дод 2'!O122</f>
        <v>0</v>
      </c>
      <c r="O70" s="134">
        <f>'дод 2'!P122</f>
        <v>0</v>
      </c>
      <c r="P70" s="134">
        <f>'дод 2'!Q122</f>
        <v>0</v>
      </c>
      <c r="Q70" s="134">
        <f>'дод 2'!R122</f>
        <v>0</v>
      </c>
      <c r="R70" s="134">
        <f>'дод 2'!S122</f>
        <v>0</v>
      </c>
      <c r="S70" s="134">
        <f>'дод 2'!T122</f>
        <v>0</v>
      </c>
      <c r="T70" s="134">
        <f>'дод 2'!U122</f>
        <v>0</v>
      </c>
      <c r="U70" s="134">
        <f>'дод 2'!V122</f>
        <v>0</v>
      </c>
      <c r="V70" s="134">
        <f>'дод 2'!W122</f>
        <v>0</v>
      </c>
      <c r="W70" s="167"/>
      <c r="X70" s="155">
        <f t="shared" si="3"/>
        <v>1132200</v>
      </c>
      <c r="Y70" s="215"/>
    </row>
    <row r="71" spans="1:25" ht="51.75" customHeight="1" x14ac:dyDescent="0.25">
      <c r="A71" s="43" t="s">
        <v>132</v>
      </c>
      <c r="B71" s="43" t="s">
        <v>342</v>
      </c>
      <c r="C71" s="6" t="s">
        <v>461</v>
      </c>
      <c r="D71" s="56">
        <f>'дод 2'!E123</f>
        <v>2249936</v>
      </c>
      <c r="E71" s="56">
        <f>'дод 2'!F123</f>
        <v>0</v>
      </c>
      <c r="F71" s="56">
        <f>'дод 2'!G123</f>
        <v>0</v>
      </c>
      <c r="G71" s="56">
        <f>'дод 2'!H123</f>
        <v>2035331.26</v>
      </c>
      <c r="H71" s="56">
        <f>'дод 2'!I123</f>
        <v>0</v>
      </c>
      <c r="I71" s="56">
        <f>'дод 2'!J123</f>
        <v>0</v>
      </c>
      <c r="J71" s="167">
        <f t="shared" si="2"/>
        <v>90.46174024505585</v>
      </c>
      <c r="K71" s="56">
        <f>'дод 2'!L123</f>
        <v>0</v>
      </c>
      <c r="L71" s="56">
        <f>'дод 2'!M123</f>
        <v>0</v>
      </c>
      <c r="M71" s="56">
        <f>'дод 2'!N123</f>
        <v>0</v>
      </c>
      <c r="N71" s="56">
        <f>'дод 2'!O123</f>
        <v>0</v>
      </c>
      <c r="O71" s="56">
        <f>'дод 2'!P123</f>
        <v>0</v>
      </c>
      <c r="P71" s="56">
        <f>'дод 2'!Q123</f>
        <v>0</v>
      </c>
      <c r="Q71" s="56">
        <f>'дод 2'!R123</f>
        <v>0</v>
      </c>
      <c r="R71" s="56">
        <f>'дод 2'!S123</f>
        <v>0</v>
      </c>
      <c r="S71" s="56">
        <f>'дод 2'!T123</f>
        <v>0</v>
      </c>
      <c r="T71" s="56">
        <f>'дод 2'!U123</f>
        <v>0</v>
      </c>
      <c r="U71" s="56">
        <f>'дод 2'!V123</f>
        <v>0</v>
      </c>
      <c r="V71" s="56">
        <f>'дод 2'!W123</f>
        <v>0</v>
      </c>
      <c r="W71" s="167"/>
      <c r="X71" s="155">
        <f t="shared" si="3"/>
        <v>2035331.26</v>
      </c>
      <c r="Y71" s="215"/>
    </row>
    <row r="72" spans="1:25" s="71" customFormat="1" ht="63" x14ac:dyDescent="0.25">
      <c r="A72" s="132"/>
      <c r="B72" s="132"/>
      <c r="C72" s="135" t="s">
        <v>438</v>
      </c>
      <c r="D72" s="134">
        <f>'дод 2'!E124</f>
        <v>2468</v>
      </c>
      <c r="E72" s="134">
        <f>'дод 2'!F124</f>
        <v>0</v>
      </c>
      <c r="F72" s="134">
        <f>'дод 2'!G124</f>
        <v>0</v>
      </c>
      <c r="G72" s="134">
        <f>'дод 2'!H124</f>
        <v>2468</v>
      </c>
      <c r="H72" s="134">
        <f>'дод 2'!I124</f>
        <v>0</v>
      </c>
      <c r="I72" s="134">
        <f>'дод 2'!J124</f>
        <v>0</v>
      </c>
      <c r="J72" s="167">
        <f t="shared" si="2"/>
        <v>100</v>
      </c>
      <c r="K72" s="134">
        <f>'дод 2'!L124</f>
        <v>0</v>
      </c>
      <c r="L72" s="134">
        <f>'дод 2'!M124</f>
        <v>0</v>
      </c>
      <c r="M72" s="134">
        <f>'дод 2'!N124</f>
        <v>0</v>
      </c>
      <c r="N72" s="134">
        <f>'дод 2'!O124</f>
        <v>0</v>
      </c>
      <c r="O72" s="134">
        <f>'дод 2'!P124</f>
        <v>0</v>
      </c>
      <c r="P72" s="134">
        <f>'дод 2'!Q124</f>
        <v>0</v>
      </c>
      <c r="Q72" s="134">
        <f>'дод 2'!R124</f>
        <v>0</v>
      </c>
      <c r="R72" s="134">
        <f>'дод 2'!S124</f>
        <v>0</v>
      </c>
      <c r="S72" s="134">
        <f>'дод 2'!T124</f>
        <v>0</v>
      </c>
      <c r="T72" s="134">
        <f>'дод 2'!U124</f>
        <v>0</v>
      </c>
      <c r="U72" s="134">
        <f>'дод 2'!V124</f>
        <v>0</v>
      </c>
      <c r="V72" s="134">
        <f>'дод 2'!W124</f>
        <v>0</v>
      </c>
      <c r="W72" s="167"/>
      <c r="X72" s="155">
        <f t="shared" si="3"/>
        <v>2468</v>
      </c>
      <c r="Y72" s="215"/>
    </row>
    <row r="73" spans="1:25" ht="36.75" customHeight="1" x14ac:dyDescent="0.25">
      <c r="A73" s="46">
        <v>2144</v>
      </c>
      <c r="B73" s="43" t="s">
        <v>70</v>
      </c>
      <c r="C73" s="6" t="s">
        <v>462</v>
      </c>
      <c r="D73" s="56">
        <f>'дод 2'!E125</f>
        <v>11499759</v>
      </c>
      <c r="E73" s="56">
        <f>'дод 2'!F125</f>
        <v>0</v>
      </c>
      <c r="F73" s="56">
        <f>'дод 2'!G125</f>
        <v>0</v>
      </c>
      <c r="G73" s="56">
        <f>'дод 2'!H125</f>
        <v>11499745.470000001</v>
      </c>
      <c r="H73" s="56">
        <f>'дод 2'!I125</f>
        <v>0</v>
      </c>
      <c r="I73" s="56">
        <f>'дод 2'!J125</f>
        <v>0</v>
      </c>
      <c r="J73" s="167">
        <f t="shared" si="2"/>
        <v>99.999882345360461</v>
      </c>
      <c r="K73" s="56">
        <f>'дод 2'!L125</f>
        <v>0</v>
      </c>
      <c r="L73" s="56">
        <f>'дод 2'!M125</f>
        <v>0</v>
      </c>
      <c r="M73" s="56">
        <f>'дод 2'!N125</f>
        <v>0</v>
      </c>
      <c r="N73" s="56">
        <f>'дод 2'!O125</f>
        <v>0</v>
      </c>
      <c r="O73" s="56">
        <f>'дод 2'!P125</f>
        <v>0</v>
      </c>
      <c r="P73" s="56">
        <f>'дод 2'!Q125</f>
        <v>0</v>
      </c>
      <c r="Q73" s="56">
        <f>'дод 2'!R125</f>
        <v>0</v>
      </c>
      <c r="R73" s="56">
        <f>'дод 2'!S125</f>
        <v>0</v>
      </c>
      <c r="S73" s="56">
        <f>'дод 2'!T125</f>
        <v>0</v>
      </c>
      <c r="T73" s="56">
        <f>'дод 2'!U125</f>
        <v>0</v>
      </c>
      <c r="U73" s="56">
        <f>'дод 2'!V125</f>
        <v>0</v>
      </c>
      <c r="V73" s="56">
        <f>'дод 2'!W125</f>
        <v>0</v>
      </c>
      <c r="W73" s="167"/>
      <c r="X73" s="155">
        <f t="shared" si="3"/>
        <v>11499745.470000001</v>
      </c>
      <c r="Y73" s="215"/>
    </row>
    <row r="74" spans="1:25" s="71" customFormat="1" ht="47.25" x14ac:dyDescent="0.25">
      <c r="A74" s="136"/>
      <c r="B74" s="132"/>
      <c r="C74" s="133" t="s">
        <v>437</v>
      </c>
      <c r="D74" s="134">
        <f>'дод 2'!E126</f>
        <v>1490140</v>
      </c>
      <c r="E74" s="134">
        <f>'дод 2'!F126</f>
        <v>0</v>
      </c>
      <c r="F74" s="134">
        <f>'дод 2'!G126</f>
        <v>0</v>
      </c>
      <c r="G74" s="134">
        <f>'дод 2'!H126</f>
        <v>1490140</v>
      </c>
      <c r="H74" s="134">
        <f>'дод 2'!I126</f>
        <v>0</v>
      </c>
      <c r="I74" s="134">
        <f>'дод 2'!J126</f>
        <v>0</v>
      </c>
      <c r="J74" s="167">
        <f t="shared" si="2"/>
        <v>100</v>
      </c>
      <c r="K74" s="134">
        <f>'дод 2'!L126</f>
        <v>0</v>
      </c>
      <c r="L74" s="134">
        <f>'дод 2'!M126</f>
        <v>0</v>
      </c>
      <c r="M74" s="134">
        <f>'дод 2'!N126</f>
        <v>0</v>
      </c>
      <c r="N74" s="134">
        <f>'дод 2'!O126</f>
        <v>0</v>
      </c>
      <c r="O74" s="134">
        <f>'дод 2'!P126</f>
        <v>0</v>
      </c>
      <c r="P74" s="134">
        <f>'дод 2'!Q126</f>
        <v>0</v>
      </c>
      <c r="Q74" s="134">
        <f>'дод 2'!R126</f>
        <v>0</v>
      </c>
      <c r="R74" s="134">
        <f>'дод 2'!S126</f>
        <v>0</v>
      </c>
      <c r="S74" s="134">
        <f>'дод 2'!T126</f>
        <v>0</v>
      </c>
      <c r="T74" s="134">
        <f>'дод 2'!U126</f>
        <v>0</v>
      </c>
      <c r="U74" s="134">
        <f>'дод 2'!V126</f>
        <v>0</v>
      </c>
      <c r="V74" s="134">
        <f>'дод 2'!W126</f>
        <v>0</v>
      </c>
      <c r="W74" s="167"/>
      <c r="X74" s="155">
        <f t="shared" si="3"/>
        <v>1490140</v>
      </c>
      <c r="Y74" s="215"/>
    </row>
    <row r="75" spans="1:25" s="71" customFormat="1" ht="52.5" customHeight="1" x14ac:dyDescent="0.25">
      <c r="A75" s="136"/>
      <c r="B75" s="132"/>
      <c r="C75" s="133" t="s">
        <v>438</v>
      </c>
      <c r="D75" s="134">
        <f>'дод 2'!E127</f>
        <v>6609619</v>
      </c>
      <c r="E75" s="134">
        <f>'дод 2'!F127</f>
        <v>0</v>
      </c>
      <c r="F75" s="134">
        <f>'дод 2'!G127</f>
        <v>0</v>
      </c>
      <c r="G75" s="134">
        <f>'дод 2'!H127</f>
        <v>6609619</v>
      </c>
      <c r="H75" s="134">
        <f>'дод 2'!I127</f>
        <v>0</v>
      </c>
      <c r="I75" s="134">
        <f>'дод 2'!J127</f>
        <v>0</v>
      </c>
      <c r="J75" s="167">
        <f t="shared" si="2"/>
        <v>100</v>
      </c>
      <c r="K75" s="134">
        <f>'дод 2'!L127</f>
        <v>0</v>
      </c>
      <c r="L75" s="134">
        <f>'дод 2'!M127</f>
        <v>0</v>
      </c>
      <c r="M75" s="134">
        <f>'дод 2'!N127</f>
        <v>0</v>
      </c>
      <c r="N75" s="134">
        <f>'дод 2'!O127</f>
        <v>0</v>
      </c>
      <c r="O75" s="134">
        <f>'дод 2'!P127</f>
        <v>0</v>
      </c>
      <c r="P75" s="134">
        <f>'дод 2'!Q127</f>
        <v>0</v>
      </c>
      <c r="Q75" s="134">
        <f>'дод 2'!R127</f>
        <v>0</v>
      </c>
      <c r="R75" s="134">
        <f>'дод 2'!S127</f>
        <v>0</v>
      </c>
      <c r="S75" s="134">
        <f>'дод 2'!T127</f>
        <v>0</v>
      </c>
      <c r="T75" s="134">
        <f>'дод 2'!U127</f>
        <v>0</v>
      </c>
      <c r="U75" s="134">
        <f>'дод 2'!V127</f>
        <v>0</v>
      </c>
      <c r="V75" s="134">
        <f>'дод 2'!W127</f>
        <v>0</v>
      </c>
      <c r="W75" s="167"/>
      <c r="X75" s="155">
        <f t="shared" si="3"/>
        <v>6609619</v>
      </c>
      <c r="Y75" s="215"/>
    </row>
    <row r="76" spans="1:25" ht="37.5" customHeight="1" x14ac:dyDescent="0.25">
      <c r="A76" s="43" t="s">
        <v>309</v>
      </c>
      <c r="B76" s="43" t="s">
        <v>70</v>
      </c>
      <c r="C76" s="3" t="s">
        <v>311</v>
      </c>
      <c r="D76" s="56">
        <f>'дод 2'!E128</f>
        <v>2770413</v>
      </c>
      <c r="E76" s="56">
        <f>'дод 2'!F128</f>
        <v>2120900</v>
      </c>
      <c r="F76" s="56">
        <f>'дод 2'!G128</f>
        <v>52013</v>
      </c>
      <c r="G76" s="56">
        <f>'дод 2'!H128</f>
        <v>2683010.98</v>
      </c>
      <c r="H76" s="56">
        <f>'дод 2'!I128</f>
        <v>2118681.5699999998</v>
      </c>
      <c r="I76" s="56">
        <f>'дод 2'!J128</f>
        <v>35883.94</v>
      </c>
      <c r="J76" s="167">
        <f t="shared" si="2"/>
        <v>96.845162797027015</v>
      </c>
      <c r="K76" s="56">
        <f>'дод 2'!L128</f>
        <v>0</v>
      </c>
      <c r="L76" s="56">
        <f>'дод 2'!M128</f>
        <v>0</v>
      </c>
      <c r="M76" s="56">
        <f>'дод 2'!N128</f>
        <v>0</v>
      </c>
      <c r="N76" s="56">
        <f>'дод 2'!O128</f>
        <v>0</v>
      </c>
      <c r="O76" s="56">
        <f>'дод 2'!P128</f>
        <v>0</v>
      </c>
      <c r="P76" s="56">
        <f>'дод 2'!Q128</f>
        <v>0</v>
      </c>
      <c r="Q76" s="56">
        <f>'дод 2'!R128</f>
        <v>105.5</v>
      </c>
      <c r="R76" s="56">
        <f>'дод 2'!S128</f>
        <v>0</v>
      </c>
      <c r="S76" s="56">
        <f>'дод 2'!T128</f>
        <v>105.5</v>
      </c>
      <c r="T76" s="56">
        <f>'дод 2'!U128</f>
        <v>0</v>
      </c>
      <c r="U76" s="56">
        <f>'дод 2'!V128</f>
        <v>0</v>
      </c>
      <c r="V76" s="56">
        <f>'дод 2'!W128</f>
        <v>0</v>
      </c>
      <c r="W76" s="167"/>
      <c r="X76" s="155">
        <f t="shared" si="3"/>
        <v>2683116.48</v>
      </c>
      <c r="Y76" s="215"/>
    </row>
    <row r="77" spans="1:25" ht="21.75" customHeight="1" x14ac:dyDescent="0.25">
      <c r="A77" s="43" t="s">
        <v>310</v>
      </c>
      <c r="B77" s="43" t="s">
        <v>70</v>
      </c>
      <c r="C77" s="3" t="s">
        <v>312</v>
      </c>
      <c r="D77" s="56">
        <f>'дод 2'!E129</f>
        <v>28903833</v>
      </c>
      <c r="E77" s="56">
        <f>'дод 2'!F129</f>
        <v>0</v>
      </c>
      <c r="F77" s="56">
        <f>'дод 2'!G129</f>
        <v>0</v>
      </c>
      <c r="G77" s="56">
        <f>'дод 2'!H129</f>
        <v>27836516.07</v>
      </c>
      <c r="H77" s="56">
        <f>'дод 2'!I129</f>
        <v>0</v>
      </c>
      <c r="I77" s="56">
        <f>'дод 2'!J129</f>
        <v>0</v>
      </c>
      <c r="J77" s="167">
        <f t="shared" si="2"/>
        <v>96.30735158897437</v>
      </c>
      <c r="K77" s="56">
        <f>'дод 2'!L129</f>
        <v>19723300</v>
      </c>
      <c r="L77" s="56">
        <f>'дод 2'!M129</f>
        <v>19723300</v>
      </c>
      <c r="M77" s="56">
        <f>'дод 2'!N129</f>
        <v>0</v>
      </c>
      <c r="N77" s="56">
        <f>'дод 2'!O129</f>
        <v>0</v>
      </c>
      <c r="O77" s="56">
        <f>'дод 2'!P129</f>
        <v>0</v>
      </c>
      <c r="P77" s="56">
        <f>'дод 2'!Q129</f>
        <v>19723300</v>
      </c>
      <c r="Q77" s="56">
        <f>'дод 2'!R129</f>
        <v>20536438.969999999</v>
      </c>
      <c r="R77" s="56">
        <f>'дод 2'!S129</f>
        <v>19396638</v>
      </c>
      <c r="S77" s="56">
        <f>'дод 2'!T129</f>
        <v>1139800.97</v>
      </c>
      <c r="T77" s="56">
        <f>'дод 2'!U129</f>
        <v>0</v>
      </c>
      <c r="U77" s="56">
        <f>'дод 2'!V129</f>
        <v>0</v>
      </c>
      <c r="V77" s="56">
        <f>'дод 2'!W129</f>
        <v>19396638</v>
      </c>
      <c r="W77" s="167">
        <f t="shared" si="4"/>
        <v>104.12273285910571</v>
      </c>
      <c r="X77" s="155">
        <f t="shared" si="3"/>
        <v>48372955.039999999</v>
      </c>
      <c r="Y77" s="215"/>
    </row>
    <row r="78" spans="1:25" s="69" customFormat="1" ht="34.5" customHeight="1" x14ac:dyDescent="0.25">
      <c r="A78" s="44" t="s">
        <v>71</v>
      </c>
      <c r="B78" s="47"/>
      <c r="C78" s="2" t="s">
        <v>463</v>
      </c>
      <c r="D78" s="55">
        <f>SUM(D82+D83+D84+D86+D87+D88+D90+D92+D93+D94+D95+D96+D97+D98+D99+D101+D103+D104+D105+D106+D107+D108+D110+D112+D113)</f>
        <v>111931318.40000001</v>
      </c>
      <c r="E78" s="55">
        <f>SUM(E82+E83+E84+E86+E87+E88+E90+E92+E93+E94+E95+E96+E97+E98+E99+E101+E103+E104+E105+E106+E107+E108+E110+E112+E113)</f>
        <v>16535802</v>
      </c>
      <c r="F78" s="55">
        <f>SUM(F82+F83+F84+F86+F87+F88+F90+F92+F93+F94+F95+F96+F97+F98+F99+F101+F103+F104+F105+F106+F107+F108+F110+F112+F113)</f>
        <v>887160</v>
      </c>
      <c r="G78" s="55">
        <f>SUM(G82+G83+G84+G86+G87+G88+G90+G92+G93+G94+G95+G96+G97+G98+G99+G101+G103+G104+G105+G106+G107+G108+G110+G112+G113)</f>
        <v>99355182.840000004</v>
      </c>
      <c r="H78" s="55">
        <f t="shared" ref="H78:V78" si="18">SUM(H82+H83+H84+H86+H87+H88+H90+H92+H93+H94+H95+H96+H97+H98+H99+H101+H103+H104+H105+H106+H107+H108+H110+H112+H113)</f>
        <v>16380149.870000001</v>
      </c>
      <c r="I78" s="55">
        <f t="shared" si="18"/>
        <v>627225.55999999994</v>
      </c>
      <c r="J78" s="161">
        <f t="shared" si="2"/>
        <v>88.764417555542693</v>
      </c>
      <c r="K78" s="55">
        <f t="shared" si="18"/>
        <v>4722663.03</v>
      </c>
      <c r="L78" s="55">
        <f t="shared" si="18"/>
        <v>4614563.03</v>
      </c>
      <c r="M78" s="55">
        <f t="shared" si="18"/>
        <v>108100</v>
      </c>
      <c r="N78" s="55">
        <f t="shared" si="18"/>
        <v>85100</v>
      </c>
      <c r="O78" s="55">
        <f t="shared" si="18"/>
        <v>0</v>
      </c>
      <c r="P78" s="55">
        <f t="shared" si="18"/>
        <v>4614563.03</v>
      </c>
      <c r="Q78" s="55">
        <f t="shared" si="18"/>
        <v>5134382.2799999993</v>
      </c>
      <c r="R78" s="55">
        <f t="shared" si="18"/>
        <v>4607610.53</v>
      </c>
      <c r="S78" s="55">
        <f t="shared" si="18"/>
        <v>426546.89999999997</v>
      </c>
      <c r="T78" s="55">
        <f t="shared" si="18"/>
        <v>46558.63</v>
      </c>
      <c r="U78" s="55">
        <f t="shared" si="18"/>
        <v>0</v>
      </c>
      <c r="V78" s="55">
        <f t="shared" si="18"/>
        <v>4707835.38</v>
      </c>
      <c r="W78" s="161">
        <f t="shared" si="4"/>
        <v>108.71794678944093</v>
      </c>
      <c r="X78" s="168">
        <f t="shared" si="3"/>
        <v>104489565.12</v>
      </c>
      <c r="Y78" s="215"/>
    </row>
    <row r="79" spans="1:25" s="70" customFormat="1" ht="267.75" customHeight="1" x14ac:dyDescent="0.25">
      <c r="A79" s="115"/>
      <c r="B79" s="116"/>
      <c r="C79" s="129" t="s">
        <v>521</v>
      </c>
      <c r="D79" s="130">
        <f>D109</f>
        <v>0</v>
      </c>
      <c r="E79" s="130">
        <f>E109</f>
        <v>0</v>
      </c>
      <c r="F79" s="130">
        <f>F109</f>
        <v>0</v>
      </c>
      <c r="G79" s="130">
        <f>G109</f>
        <v>0</v>
      </c>
      <c r="H79" s="130">
        <f t="shared" ref="H79:V79" si="19">H109</f>
        <v>0</v>
      </c>
      <c r="I79" s="130">
        <f t="shared" si="19"/>
        <v>0</v>
      </c>
      <c r="J79" s="171"/>
      <c r="K79" s="130">
        <f t="shared" si="19"/>
        <v>1151941.01</v>
      </c>
      <c r="L79" s="130">
        <f t="shared" si="19"/>
        <v>1151941.01</v>
      </c>
      <c r="M79" s="130">
        <f t="shared" si="19"/>
        <v>0</v>
      </c>
      <c r="N79" s="130">
        <f t="shared" si="19"/>
        <v>0</v>
      </c>
      <c r="O79" s="130">
        <f t="shared" si="19"/>
        <v>0</v>
      </c>
      <c r="P79" s="130">
        <f t="shared" si="19"/>
        <v>1151941.01</v>
      </c>
      <c r="Q79" s="130">
        <f t="shared" si="19"/>
        <v>1151941.01</v>
      </c>
      <c r="R79" s="130">
        <f t="shared" si="19"/>
        <v>1151941.01</v>
      </c>
      <c r="S79" s="130">
        <f t="shared" si="19"/>
        <v>0</v>
      </c>
      <c r="T79" s="130">
        <f t="shared" si="19"/>
        <v>0</v>
      </c>
      <c r="U79" s="130">
        <f t="shared" si="19"/>
        <v>0</v>
      </c>
      <c r="V79" s="130">
        <f t="shared" si="19"/>
        <v>1151941.01</v>
      </c>
      <c r="W79" s="171">
        <f t="shared" si="4"/>
        <v>100</v>
      </c>
      <c r="X79" s="172">
        <f t="shared" si="3"/>
        <v>1151941.01</v>
      </c>
      <c r="Y79" s="215"/>
    </row>
    <row r="80" spans="1:25" s="70" customFormat="1" ht="222.75" customHeight="1" x14ac:dyDescent="0.25">
      <c r="A80" s="115"/>
      <c r="B80" s="116"/>
      <c r="C80" s="129" t="s">
        <v>520</v>
      </c>
      <c r="D80" s="130">
        <f>D111</f>
        <v>0</v>
      </c>
      <c r="E80" s="130">
        <f>E111</f>
        <v>0</v>
      </c>
      <c r="F80" s="130">
        <f>F111</f>
        <v>0</v>
      </c>
      <c r="G80" s="130">
        <f>G111</f>
        <v>0</v>
      </c>
      <c r="H80" s="130">
        <f t="shared" ref="H80:V80" si="20">H111</f>
        <v>0</v>
      </c>
      <c r="I80" s="130">
        <f t="shared" si="20"/>
        <v>0</v>
      </c>
      <c r="J80" s="171"/>
      <c r="K80" s="130">
        <f t="shared" si="20"/>
        <v>2420845.02</v>
      </c>
      <c r="L80" s="130">
        <f t="shared" si="20"/>
        <v>2420845.02</v>
      </c>
      <c r="M80" s="130">
        <f t="shared" si="20"/>
        <v>0</v>
      </c>
      <c r="N80" s="130">
        <f t="shared" si="20"/>
        <v>0</v>
      </c>
      <c r="O80" s="130">
        <f t="shared" si="20"/>
        <v>0</v>
      </c>
      <c r="P80" s="130">
        <f t="shared" si="20"/>
        <v>2420845.02</v>
      </c>
      <c r="Q80" s="130">
        <f t="shared" si="20"/>
        <v>2420845.02</v>
      </c>
      <c r="R80" s="130">
        <f t="shared" si="20"/>
        <v>2420845.02</v>
      </c>
      <c r="S80" s="130">
        <f t="shared" si="20"/>
        <v>0</v>
      </c>
      <c r="T80" s="130">
        <f t="shared" si="20"/>
        <v>0</v>
      </c>
      <c r="U80" s="130">
        <f t="shared" si="20"/>
        <v>0</v>
      </c>
      <c r="V80" s="130">
        <f t="shared" si="20"/>
        <v>2420845.02</v>
      </c>
      <c r="W80" s="171">
        <f t="shared" si="4"/>
        <v>100</v>
      </c>
      <c r="X80" s="172">
        <f t="shared" si="3"/>
        <v>2420845.02</v>
      </c>
      <c r="Y80" s="215"/>
    </row>
    <row r="81" spans="1:25" s="70" customFormat="1" x14ac:dyDescent="0.25">
      <c r="A81" s="115"/>
      <c r="B81" s="116"/>
      <c r="C81" s="129" t="s">
        <v>441</v>
      </c>
      <c r="D81" s="130">
        <f>D85+D89+D91+D100+D102+D114</f>
        <v>4120870.9</v>
      </c>
      <c r="E81" s="130">
        <f>E85+E89+E91+E100+E102+E114</f>
        <v>0</v>
      </c>
      <c r="F81" s="130">
        <f>F85+F89+F91+F100+F102+F114</f>
        <v>0</v>
      </c>
      <c r="G81" s="130">
        <f>G85+G89+G91+G100+G102+G114</f>
        <v>3886800.15</v>
      </c>
      <c r="H81" s="130">
        <f t="shared" ref="H81:V81" si="21">H85+H89+H91+H100+H102+H114</f>
        <v>0</v>
      </c>
      <c r="I81" s="130">
        <f t="shared" si="21"/>
        <v>0</v>
      </c>
      <c r="J81" s="171">
        <f t="shared" si="2"/>
        <v>94.319871801856252</v>
      </c>
      <c r="K81" s="130">
        <f t="shared" si="21"/>
        <v>0</v>
      </c>
      <c r="L81" s="130">
        <f t="shared" si="21"/>
        <v>0</v>
      </c>
      <c r="M81" s="130">
        <f t="shared" si="21"/>
        <v>0</v>
      </c>
      <c r="N81" s="130">
        <f t="shared" si="21"/>
        <v>0</v>
      </c>
      <c r="O81" s="130">
        <f t="shared" si="21"/>
        <v>0</v>
      </c>
      <c r="P81" s="130">
        <f t="shared" si="21"/>
        <v>0</v>
      </c>
      <c r="Q81" s="130">
        <f t="shared" si="21"/>
        <v>0</v>
      </c>
      <c r="R81" s="130">
        <f t="shared" si="21"/>
        <v>0</v>
      </c>
      <c r="S81" s="130">
        <f t="shared" si="21"/>
        <v>0</v>
      </c>
      <c r="T81" s="130">
        <f t="shared" si="21"/>
        <v>0</v>
      </c>
      <c r="U81" s="130">
        <f t="shared" si="21"/>
        <v>0</v>
      </c>
      <c r="V81" s="130">
        <f t="shared" si="21"/>
        <v>0</v>
      </c>
      <c r="W81" s="171"/>
      <c r="X81" s="172">
        <f t="shared" si="3"/>
        <v>3886800.15</v>
      </c>
      <c r="Y81" s="215"/>
    </row>
    <row r="82" spans="1:25" ht="36" customHeight="1" x14ac:dyDescent="0.25">
      <c r="A82" s="43" t="s">
        <v>105</v>
      </c>
      <c r="B82" s="43" t="s">
        <v>56</v>
      </c>
      <c r="C82" s="3" t="s">
        <v>133</v>
      </c>
      <c r="D82" s="56">
        <f>'дод 2'!E144</f>
        <v>582400</v>
      </c>
      <c r="E82" s="56">
        <f>'дод 2'!F144</f>
        <v>0</v>
      </c>
      <c r="F82" s="56">
        <f>'дод 2'!G144</f>
        <v>0</v>
      </c>
      <c r="G82" s="56">
        <f>'дод 2'!H144</f>
        <v>453447.66</v>
      </c>
      <c r="H82" s="56">
        <f>'дод 2'!I144</f>
        <v>0</v>
      </c>
      <c r="I82" s="56">
        <f>'дод 2'!J144</f>
        <v>0</v>
      </c>
      <c r="J82" s="167">
        <f t="shared" si="2"/>
        <v>77.858458104395595</v>
      </c>
      <c r="K82" s="56">
        <f>'дод 2'!L144</f>
        <v>0</v>
      </c>
      <c r="L82" s="56">
        <f>'дод 2'!M144</f>
        <v>0</v>
      </c>
      <c r="M82" s="56">
        <f>'дод 2'!N144</f>
        <v>0</v>
      </c>
      <c r="N82" s="56">
        <f>'дод 2'!O144</f>
        <v>0</v>
      </c>
      <c r="O82" s="56">
        <f>'дод 2'!P144</f>
        <v>0</v>
      </c>
      <c r="P82" s="56">
        <f>'дод 2'!Q144</f>
        <v>0</v>
      </c>
      <c r="Q82" s="56">
        <f>'дод 2'!R144</f>
        <v>0</v>
      </c>
      <c r="R82" s="56">
        <f>'дод 2'!S144</f>
        <v>0</v>
      </c>
      <c r="S82" s="56">
        <f>'дод 2'!T144</f>
        <v>0</v>
      </c>
      <c r="T82" s="56">
        <f>'дод 2'!U144</f>
        <v>0</v>
      </c>
      <c r="U82" s="56">
        <f>'дод 2'!V144</f>
        <v>0</v>
      </c>
      <c r="V82" s="56">
        <f>'дод 2'!W144</f>
        <v>0</v>
      </c>
      <c r="W82" s="167"/>
      <c r="X82" s="155">
        <f t="shared" si="3"/>
        <v>453447.66</v>
      </c>
      <c r="Y82" s="215"/>
    </row>
    <row r="83" spans="1:25" ht="41.25" customHeight="1" x14ac:dyDescent="0.25">
      <c r="A83" s="43" t="s">
        <v>134</v>
      </c>
      <c r="B83" s="43" t="s">
        <v>58</v>
      </c>
      <c r="C83" s="3" t="s">
        <v>394</v>
      </c>
      <c r="D83" s="56">
        <f>'дод 2'!E145</f>
        <v>1200635</v>
      </c>
      <c r="E83" s="56">
        <f>'дод 2'!F145</f>
        <v>0</v>
      </c>
      <c r="F83" s="56">
        <f>'дод 2'!G145</f>
        <v>0</v>
      </c>
      <c r="G83" s="56">
        <f>'дод 2'!H145</f>
        <v>1143912.8799999999</v>
      </c>
      <c r="H83" s="56">
        <f>'дод 2'!I145</f>
        <v>0</v>
      </c>
      <c r="I83" s="56">
        <f>'дод 2'!J145</f>
        <v>0</v>
      </c>
      <c r="J83" s="167">
        <f t="shared" ref="J83:J146" si="22">G83/D83*100</f>
        <v>95.27565663169905</v>
      </c>
      <c r="K83" s="56">
        <f>'дод 2'!L145</f>
        <v>0</v>
      </c>
      <c r="L83" s="56">
        <f>'дод 2'!M145</f>
        <v>0</v>
      </c>
      <c r="M83" s="56">
        <f>'дод 2'!N145</f>
        <v>0</v>
      </c>
      <c r="N83" s="56">
        <f>'дод 2'!O145</f>
        <v>0</v>
      </c>
      <c r="O83" s="56">
        <f>'дод 2'!P145</f>
        <v>0</v>
      </c>
      <c r="P83" s="56">
        <f>'дод 2'!Q145</f>
        <v>0</v>
      </c>
      <c r="Q83" s="56">
        <f>'дод 2'!R145</f>
        <v>0</v>
      </c>
      <c r="R83" s="56">
        <f>'дод 2'!S145</f>
        <v>0</v>
      </c>
      <c r="S83" s="56">
        <f>'дод 2'!T145</f>
        <v>0</v>
      </c>
      <c r="T83" s="56">
        <f>'дод 2'!U145</f>
        <v>0</v>
      </c>
      <c r="U83" s="56">
        <f>'дод 2'!V145</f>
        <v>0</v>
      </c>
      <c r="V83" s="56">
        <f>'дод 2'!W145</f>
        <v>0</v>
      </c>
      <c r="W83" s="167"/>
      <c r="X83" s="155">
        <f t="shared" ref="X83:X146" si="23">G83+Q83</f>
        <v>1143912.8799999999</v>
      </c>
      <c r="Y83" s="215"/>
    </row>
    <row r="84" spans="1:25" ht="54.75" customHeight="1" x14ac:dyDescent="0.25">
      <c r="A84" s="43" t="s">
        <v>106</v>
      </c>
      <c r="B84" s="43" t="s">
        <v>58</v>
      </c>
      <c r="C84" s="3" t="s">
        <v>472</v>
      </c>
      <c r="D84" s="56">
        <f>'дод 2'!E146+'дод 2'!E24</f>
        <v>16028785.899999999</v>
      </c>
      <c r="E84" s="56">
        <f>'дод 2'!F146+'дод 2'!F24</f>
        <v>0</v>
      </c>
      <c r="F84" s="56">
        <f>'дод 2'!G146+'дод 2'!G24</f>
        <v>0</v>
      </c>
      <c r="G84" s="56">
        <f>'дод 2'!H146+'дод 2'!H24</f>
        <v>15863385.9</v>
      </c>
      <c r="H84" s="56">
        <f>'дод 2'!I146+'дод 2'!I24</f>
        <v>0</v>
      </c>
      <c r="I84" s="56">
        <f>'дод 2'!J146+'дод 2'!J24</f>
        <v>0</v>
      </c>
      <c r="J84" s="167">
        <f t="shared" si="22"/>
        <v>98.968106498945758</v>
      </c>
      <c r="K84" s="56">
        <f>'дод 2'!L146+'дод 2'!L24</f>
        <v>0</v>
      </c>
      <c r="L84" s="56">
        <f>'дод 2'!M146+'дод 2'!M24</f>
        <v>0</v>
      </c>
      <c r="M84" s="56">
        <f>'дод 2'!N146+'дод 2'!N24</f>
        <v>0</v>
      </c>
      <c r="N84" s="56">
        <f>'дод 2'!O146+'дод 2'!O24</f>
        <v>0</v>
      </c>
      <c r="O84" s="56">
        <f>'дод 2'!P146+'дод 2'!P24</f>
        <v>0</v>
      </c>
      <c r="P84" s="56">
        <f>'дод 2'!Q146+'дод 2'!Q24</f>
        <v>0</v>
      </c>
      <c r="Q84" s="56">
        <f>'дод 2'!R146+'дод 2'!R24</f>
        <v>0</v>
      </c>
      <c r="R84" s="56">
        <f>'дод 2'!S146+'дод 2'!S24</f>
        <v>0</v>
      </c>
      <c r="S84" s="56">
        <f>'дод 2'!T146+'дод 2'!T24</f>
        <v>0</v>
      </c>
      <c r="T84" s="56">
        <f>'дод 2'!U146+'дод 2'!U24</f>
        <v>0</v>
      </c>
      <c r="U84" s="56">
        <f>'дод 2'!V146+'дод 2'!V24</f>
        <v>0</v>
      </c>
      <c r="V84" s="56">
        <f>'дод 2'!W146+'дод 2'!W24</f>
        <v>0</v>
      </c>
      <c r="W84" s="167"/>
      <c r="X84" s="155">
        <f t="shared" si="23"/>
        <v>15863385.9</v>
      </c>
      <c r="Y84" s="215"/>
    </row>
    <row r="85" spans="1:25" s="71" customFormat="1" x14ac:dyDescent="0.25">
      <c r="A85" s="132"/>
      <c r="B85" s="132"/>
      <c r="C85" s="133" t="s">
        <v>439</v>
      </c>
      <c r="D85" s="134">
        <f>'дод 2'!E147</f>
        <v>2462485.9</v>
      </c>
      <c r="E85" s="134">
        <f>'дод 2'!F147</f>
        <v>0</v>
      </c>
      <c r="F85" s="134">
        <f>'дод 2'!G147</f>
        <v>0</v>
      </c>
      <c r="G85" s="134">
        <f>'дод 2'!H147</f>
        <v>2365385.9</v>
      </c>
      <c r="H85" s="134">
        <f>'дод 2'!I147</f>
        <v>0</v>
      </c>
      <c r="I85" s="134">
        <f>'дод 2'!J147</f>
        <v>0</v>
      </c>
      <c r="J85" s="169">
        <f t="shared" si="22"/>
        <v>96.056830213728333</v>
      </c>
      <c r="K85" s="134">
        <f>'дод 2'!L147</f>
        <v>0</v>
      </c>
      <c r="L85" s="134">
        <f>'дод 2'!M147</f>
        <v>0</v>
      </c>
      <c r="M85" s="134">
        <f>'дод 2'!N147</f>
        <v>0</v>
      </c>
      <c r="N85" s="134">
        <f>'дод 2'!O147</f>
        <v>0</v>
      </c>
      <c r="O85" s="134">
        <f>'дод 2'!P147</f>
        <v>0</v>
      </c>
      <c r="P85" s="134">
        <f>'дод 2'!Q147</f>
        <v>0</v>
      </c>
      <c r="Q85" s="134">
        <f>'дод 2'!R147</f>
        <v>0</v>
      </c>
      <c r="R85" s="134">
        <f>'дод 2'!S147</f>
        <v>0</v>
      </c>
      <c r="S85" s="134">
        <f>'дод 2'!T147</f>
        <v>0</v>
      </c>
      <c r="T85" s="134">
        <f>'дод 2'!U147</f>
        <v>0</v>
      </c>
      <c r="U85" s="134">
        <f>'дод 2'!V147</f>
        <v>0</v>
      </c>
      <c r="V85" s="134">
        <f>'дод 2'!W147</f>
        <v>0</v>
      </c>
      <c r="W85" s="169"/>
      <c r="X85" s="170">
        <f t="shared" si="23"/>
        <v>2365385.9</v>
      </c>
      <c r="Y85" s="215"/>
    </row>
    <row r="86" spans="1:25" ht="46.5" customHeight="1" x14ac:dyDescent="0.25">
      <c r="A86" s="43" t="s">
        <v>354</v>
      </c>
      <c r="B86" s="43" t="s">
        <v>58</v>
      </c>
      <c r="C86" s="3" t="s">
        <v>353</v>
      </c>
      <c r="D86" s="56">
        <f>'дод 2'!E148</f>
        <v>1000000</v>
      </c>
      <c r="E86" s="56">
        <f>'дод 2'!F148</f>
        <v>0</v>
      </c>
      <c r="F86" s="56">
        <f>'дод 2'!G148</f>
        <v>0</v>
      </c>
      <c r="G86" s="56">
        <f>'дод 2'!H148</f>
        <v>1000000</v>
      </c>
      <c r="H86" s="56">
        <f>'дод 2'!I148</f>
        <v>0</v>
      </c>
      <c r="I86" s="56">
        <f>'дод 2'!J148</f>
        <v>0</v>
      </c>
      <c r="J86" s="167">
        <f t="shared" si="22"/>
        <v>100</v>
      </c>
      <c r="K86" s="56">
        <f>'дод 2'!L148</f>
        <v>0</v>
      </c>
      <c r="L86" s="56">
        <f>'дод 2'!M148</f>
        <v>0</v>
      </c>
      <c r="M86" s="56">
        <f>'дод 2'!N148</f>
        <v>0</v>
      </c>
      <c r="N86" s="56">
        <f>'дод 2'!O148</f>
        <v>0</v>
      </c>
      <c r="O86" s="56">
        <f>'дод 2'!P148</f>
        <v>0</v>
      </c>
      <c r="P86" s="56">
        <f>'дод 2'!Q148</f>
        <v>0</v>
      </c>
      <c r="Q86" s="56">
        <f>'дод 2'!R148</f>
        <v>0</v>
      </c>
      <c r="R86" s="56">
        <f>'дод 2'!S148</f>
        <v>0</v>
      </c>
      <c r="S86" s="56">
        <f>'дод 2'!T148</f>
        <v>0</v>
      </c>
      <c r="T86" s="56">
        <f>'дод 2'!U148</f>
        <v>0</v>
      </c>
      <c r="U86" s="56">
        <f>'дод 2'!V148</f>
        <v>0</v>
      </c>
      <c r="V86" s="56">
        <f>'дод 2'!W148</f>
        <v>0</v>
      </c>
      <c r="W86" s="167"/>
      <c r="X86" s="155">
        <f t="shared" si="23"/>
        <v>1000000</v>
      </c>
      <c r="Y86" s="215"/>
    </row>
    <row r="87" spans="1:25" ht="37.5" customHeight="1" x14ac:dyDescent="0.25">
      <c r="A87" s="43" t="s">
        <v>135</v>
      </c>
      <c r="B87" s="43" t="s">
        <v>58</v>
      </c>
      <c r="C87" s="3" t="s">
        <v>20</v>
      </c>
      <c r="D87" s="56">
        <f>'дод 2'!E149+'дод 2'!E25</f>
        <v>23818780.5</v>
      </c>
      <c r="E87" s="56">
        <f>'дод 2'!F149+'дод 2'!F25</f>
        <v>0</v>
      </c>
      <c r="F87" s="56">
        <f>'дод 2'!G149+'дод 2'!G25</f>
        <v>0</v>
      </c>
      <c r="G87" s="56">
        <f>'дод 2'!H149+'дод 2'!H25</f>
        <v>23751355.5</v>
      </c>
      <c r="H87" s="56">
        <f>'дод 2'!I149+'дод 2'!I25</f>
        <v>0</v>
      </c>
      <c r="I87" s="56">
        <f>'дод 2'!J149+'дод 2'!J25</f>
        <v>0</v>
      </c>
      <c r="J87" s="167">
        <f t="shared" si="22"/>
        <v>99.716925054160527</v>
      </c>
      <c r="K87" s="56">
        <f>'дод 2'!L149+'дод 2'!L25</f>
        <v>0</v>
      </c>
      <c r="L87" s="56">
        <f>'дод 2'!M149+'дод 2'!M25</f>
        <v>0</v>
      </c>
      <c r="M87" s="56">
        <f>'дод 2'!N149+'дод 2'!N25</f>
        <v>0</v>
      </c>
      <c r="N87" s="56">
        <f>'дод 2'!O149+'дод 2'!O25</f>
        <v>0</v>
      </c>
      <c r="O87" s="56">
        <f>'дод 2'!P149+'дод 2'!P25</f>
        <v>0</v>
      </c>
      <c r="P87" s="56">
        <f>'дод 2'!Q149+'дод 2'!Q25</f>
        <v>0</v>
      </c>
      <c r="Q87" s="56">
        <f>'дод 2'!R149+'дод 2'!R25</f>
        <v>0</v>
      </c>
      <c r="R87" s="56">
        <f>'дод 2'!S149+'дод 2'!S25</f>
        <v>0</v>
      </c>
      <c r="S87" s="56">
        <f>'дод 2'!T149+'дод 2'!T25</f>
        <v>0</v>
      </c>
      <c r="T87" s="56">
        <f>'дод 2'!U149+'дод 2'!U25</f>
        <v>0</v>
      </c>
      <c r="U87" s="56">
        <f>'дод 2'!V149+'дод 2'!V25</f>
        <v>0</v>
      </c>
      <c r="V87" s="56">
        <f>'дод 2'!W149+'дод 2'!W25</f>
        <v>0</v>
      </c>
      <c r="W87" s="167"/>
      <c r="X87" s="155">
        <f t="shared" si="23"/>
        <v>23751355.5</v>
      </c>
      <c r="Y87" s="215"/>
    </row>
    <row r="88" spans="1:25" ht="40.5" customHeight="1" x14ac:dyDescent="0.25">
      <c r="A88" s="43" t="s">
        <v>108</v>
      </c>
      <c r="B88" s="43" t="s">
        <v>58</v>
      </c>
      <c r="C88" s="3" t="s">
        <v>473</v>
      </c>
      <c r="D88" s="56">
        <f>'дод 2'!E150</f>
        <v>853000</v>
      </c>
      <c r="E88" s="56">
        <f>'дод 2'!F150</f>
        <v>0</v>
      </c>
      <c r="F88" s="56">
        <f>'дод 2'!G150</f>
        <v>0</v>
      </c>
      <c r="G88" s="56">
        <f>'дод 2'!H150</f>
        <v>852527.32</v>
      </c>
      <c r="H88" s="56">
        <f>'дод 2'!I150</f>
        <v>0</v>
      </c>
      <c r="I88" s="56">
        <f>'дод 2'!J150</f>
        <v>0</v>
      </c>
      <c r="J88" s="167">
        <f t="shared" si="22"/>
        <v>99.944586166471268</v>
      </c>
      <c r="K88" s="56">
        <f>'дод 2'!L150</f>
        <v>0</v>
      </c>
      <c r="L88" s="56">
        <f>'дод 2'!M150</f>
        <v>0</v>
      </c>
      <c r="M88" s="56">
        <f>'дод 2'!N150</f>
        <v>0</v>
      </c>
      <c r="N88" s="56">
        <f>'дод 2'!O150</f>
        <v>0</v>
      </c>
      <c r="O88" s="56">
        <f>'дод 2'!P150</f>
        <v>0</v>
      </c>
      <c r="P88" s="56">
        <f>'дод 2'!Q150</f>
        <v>0</v>
      </c>
      <c r="Q88" s="56">
        <f>'дод 2'!R150</f>
        <v>0</v>
      </c>
      <c r="R88" s="56">
        <f>'дод 2'!S150</f>
        <v>0</v>
      </c>
      <c r="S88" s="56">
        <f>'дод 2'!T150</f>
        <v>0</v>
      </c>
      <c r="T88" s="56">
        <f>'дод 2'!U150</f>
        <v>0</v>
      </c>
      <c r="U88" s="56">
        <f>'дод 2'!V150</f>
        <v>0</v>
      </c>
      <c r="V88" s="56">
        <f>'дод 2'!W150</f>
        <v>0</v>
      </c>
      <c r="W88" s="167"/>
      <c r="X88" s="155">
        <f t="shared" si="23"/>
        <v>852527.32</v>
      </c>
      <c r="Y88" s="215"/>
    </row>
    <row r="89" spans="1:25" s="71" customFormat="1" x14ac:dyDescent="0.25">
      <c r="A89" s="132"/>
      <c r="B89" s="132"/>
      <c r="C89" s="133" t="s">
        <v>439</v>
      </c>
      <c r="D89" s="134">
        <f>'дод 2'!E151</f>
        <v>853000</v>
      </c>
      <c r="E89" s="134">
        <f>'дод 2'!F151</f>
        <v>0</v>
      </c>
      <c r="F89" s="134">
        <f>'дод 2'!G151</f>
        <v>0</v>
      </c>
      <c r="G89" s="134">
        <f>'дод 2'!H151</f>
        <v>852527.32</v>
      </c>
      <c r="H89" s="134">
        <f>'дод 2'!I151</f>
        <v>0</v>
      </c>
      <c r="I89" s="134">
        <f>'дод 2'!J151</f>
        <v>0</v>
      </c>
      <c r="J89" s="169">
        <f t="shared" si="22"/>
        <v>99.944586166471268</v>
      </c>
      <c r="K89" s="134">
        <f>'дод 2'!L151</f>
        <v>0</v>
      </c>
      <c r="L89" s="134">
        <f>'дод 2'!M151</f>
        <v>0</v>
      </c>
      <c r="M89" s="134">
        <f>'дод 2'!N151</f>
        <v>0</v>
      </c>
      <c r="N89" s="134">
        <f>'дод 2'!O151</f>
        <v>0</v>
      </c>
      <c r="O89" s="134">
        <f>'дод 2'!P151</f>
        <v>0</v>
      </c>
      <c r="P89" s="134">
        <f>'дод 2'!Q151</f>
        <v>0</v>
      </c>
      <c r="Q89" s="134">
        <f>'дод 2'!R151</f>
        <v>0</v>
      </c>
      <c r="R89" s="134">
        <f>'дод 2'!S151</f>
        <v>0</v>
      </c>
      <c r="S89" s="134">
        <f>'дод 2'!T151</f>
        <v>0</v>
      </c>
      <c r="T89" s="134">
        <f>'дод 2'!U151</f>
        <v>0</v>
      </c>
      <c r="U89" s="134">
        <f>'дод 2'!V151</f>
        <v>0</v>
      </c>
      <c r="V89" s="134">
        <f>'дод 2'!W151</f>
        <v>0</v>
      </c>
      <c r="W89" s="169"/>
      <c r="X89" s="170">
        <f t="shared" si="23"/>
        <v>852527.32</v>
      </c>
      <c r="Y89" s="215"/>
    </row>
    <row r="90" spans="1:25" ht="40.5" customHeight="1" x14ac:dyDescent="0.25">
      <c r="A90" s="43" t="s">
        <v>345</v>
      </c>
      <c r="B90" s="43" t="s">
        <v>56</v>
      </c>
      <c r="C90" s="3" t="s">
        <v>474</v>
      </c>
      <c r="D90" s="56">
        <f>'дод 2'!E152</f>
        <v>228400</v>
      </c>
      <c r="E90" s="56">
        <f>'дод 2'!F152</f>
        <v>0</v>
      </c>
      <c r="F90" s="56">
        <f>'дод 2'!G152</f>
        <v>0</v>
      </c>
      <c r="G90" s="56">
        <f>'дод 2'!H152</f>
        <v>165690.70000000001</v>
      </c>
      <c r="H90" s="56">
        <f>'дод 2'!I152</f>
        <v>0</v>
      </c>
      <c r="I90" s="56">
        <f>'дод 2'!J152</f>
        <v>0</v>
      </c>
      <c r="J90" s="167">
        <f t="shared" si="22"/>
        <v>72.544089316987751</v>
      </c>
      <c r="K90" s="56">
        <f>'дод 2'!L152</f>
        <v>0</v>
      </c>
      <c r="L90" s="56">
        <f>'дод 2'!M152</f>
        <v>0</v>
      </c>
      <c r="M90" s="56">
        <f>'дод 2'!N152</f>
        <v>0</v>
      </c>
      <c r="N90" s="56">
        <f>'дод 2'!O152</f>
        <v>0</v>
      </c>
      <c r="O90" s="56">
        <f>'дод 2'!P152</f>
        <v>0</v>
      </c>
      <c r="P90" s="56">
        <f>'дод 2'!Q152</f>
        <v>0</v>
      </c>
      <c r="Q90" s="56">
        <f>'дод 2'!R152</f>
        <v>0</v>
      </c>
      <c r="R90" s="56">
        <f>'дод 2'!S152</f>
        <v>0</v>
      </c>
      <c r="S90" s="56">
        <f>'дод 2'!T152</f>
        <v>0</v>
      </c>
      <c r="T90" s="56">
        <f>'дод 2'!U152</f>
        <v>0</v>
      </c>
      <c r="U90" s="56">
        <f>'дод 2'!V152</f>
        <v>0</v>
      </c>
      <c r="V90" s="56">
        <f>'дод 2'!W152</f>
        <v>0</v>
      </c>
      <c r="W90" s="167"/>
      <c r="X90" s="155">
        <f t="shared" si="23"/>
        <v>165690.70000000001</v>
      </c>
      <c r="Y90" s="215"/>
    </row>
    <row r="91" spans="1:25" s="71" customFormat="1" x14ac:dyDescent="0.25">
      <c r="A91" s="132"/>
      <c r="B91" s="132"/>
      <c r="C91" s="133" t="s">
        <v>439</v>
      </c>
      <c r="D91" s="134">
        <f>'дод 2'!E153</f>
        <v>228400</v>
      </c>
      <c r="E91" s="134">
        <f>'дод 2'!F153</f>
        <v>0</v>
      </c>
      <c r="F91" s="134">
        <f>'дод 2'!G153</f>
        <v>0</v>
      </c>
      <c r="G91" s="134">
        <f>'дод 2'!H153</f>
        <v>165690.70000000001</v>
      </c>
      <c r="H91" s="134">
        <f>'дод 2'!I153</f>
        <v>0</v>
      </c>
      <c r="I91" s="134">
        <f>'дод 2'!J153</f>
        <v>0</v>
      </c>
      <c r="J91" s="169">
        <f t="shared" si="22"/>
        <v>72.544089316987751</v>
      </c>
      <c r="K91" s="134">
        <f>'дод 2'!L153</f>
        <v>0</v>
      </c>
      <c r="L91" s="134">
        <f>'дод 2'!M153</f>
        <v>0</v>
      </c>
      <c r="M91" s="134">
        <f>'дод 2'!N153</f>
        <v>0</v>
      </c>
      <c r="N91" s="134">
        <f>'дод 2'!O153</f>
        <v>0</v>
      </c>
      <c r="O91" s="134">
        <f>'дод 2'!P153</f>
        <v>0</v>
      </c>
      <c r="P91" s="134">
        <f>'дод 2'!Q153</f>
        <v>0</v>
      </c>
      <c r="Q91" s="134">
        <f>'дод 2'!R153</f>
        <v>0</v>
      </c>
      <c r="R91" s="134">
        <f>'дод 2'!S153</f>
        <v>0</v>
      </c>
      <c r="S91" s="134">
        <f>'дод 2'!T153</f>
        <v>0</v>
      </c>
      <c r="T91" s="134">
        <f>'дод 2'!U153</f>
        <v>0</v>
      </c>
      <c r="U91" s="134">
        <f>'дод 2'!V153</f>
        <v>0</v>
      </c>
      <c r="V91" s="134">
        <f>'дод 2'!W153</f>
        <v>0</v>
      </c>
      <c r="W91" s="169"/>
      <c r="X91" s="170">
        <f t="shared" si="23"/>
        <v>165690.70000000001</v>
      </c>
      <c r="Y91" s="217"/>
    </row>
    <row r="92" spans="1:25" ht="49.5" customHeight="1" x14ac:dyDescent="0.25">
      <c r="A92" s="43" t="s">
        <v>109</v>
      </c>
      <c r="B92" s="43" t="s">
        <v>54</v>
      </c>
      <c r="C92" s="3" t="s">
        <v>34</v>
      </c>
      <c r="D92" s="56">
        <f>'дод 2'!E154</f>
        <v>13629030</v>
      </c>
      <c r="E92" s="56">
        <f>'дод 2'!F154</f>
        <v>10432050</v>
      </c>
      <c r="F92" s="56">
        <f>'дод 2'!G154</f>
        <v>230060</v>
      </c>
      <c r="G92" s="56">
        <f>'дод 2'!H154</f>
        <v>13406911.17</v>
      </c>
      <c r="H92" s="56">
        <f>'дод 2'!I154</f>
        <v>10418571.939999999</v>
      </c>
      <c r="I92" s="56">
        <f>'дод 2'!J154</f>
        <v>187990.49</v>
      </c>
      <c r="J92" s="167">
        <f t="shared" si="22"/>
        <v>98.37025210158022</v>
      </c>
      <c r="K92" s="56">
        <f>'дод 2'!L154</f>
        <v>478300</v>
      </c>
      <c r="L92" s="56">
        <f>'дод 2'!M154</f>
        <v>370200</v>
      </c>
      <c r="M92" s="56">
        <f>'дод 2'!N154</f>
        <v>108100</v>
      </c>
      <c r="N92" s="56">
        <f>'дод 2'!O154</f>
        <v>85100</v>
      </c>
      <c r="O92" s="56">
        <f>'дод 2'!P154</f>
        <v>0</v>
      </c>
      <c r="P92" s="56">
        <f>'дод 2'!Q154</f>
        <v>370200</v>
      </c>
      <c r="Q92" s="56">
        <f>'дод 2'!R154</f>
        <v>838687.89999999991</v>
      </c>
      <c r="R92" s="56">
        <f>'дод 2'!S154</f>
        <v>365699</v>
      </c>
      <c r="S92" s="56">
        <f>'дод 2'!T154</f>
        <v>391492.05</v>
      </c>
      <c r="T92" s="56">
        <f>'дод 2'!U154</f>
        <v>46558.63</v>
      </c>
      <c r="U92" s="56">
        <f>'дод 2'!V154</f>
        <v>0</v>
      </c>
      <c r="V92" s="56">
        <f>'дод 2'!W154</f>
        <v>447195.85</v>
      </c>
      <c r="W92" s="167">
        <f t="shared" ref="W92:W146" si="24">Q92/K92*100</f>
        <v>175.34766882709593</v>
      </c>
      <c r="X92" s="155">
        <f t="shared" si="23"/>
        <v>14245599.07</v>
      </c>
      <c r="Y92" s="215">
        <v>25</v>
      </c>
    </row>
    <row r="93" spans="1:25" ht="69.75" customHeight="1" x14ac:dyDescent="0.25">
      <c r="A93" s="43" t="s">
        <v>365</v>
      </c>
      <c r="B93" s="43" t="s">
        <v>107</v>
      </c>
      <c r="C93" s="39" t="s">
        <v>366</v>
      </c>
      <c r="D93" s="56">
        <f>SUM('дод 2'!E178)</f>
        <v>0</v>
      </c>
      <c r="E93" s="56">
        <f>SUM('дод 2'!F178)</f>
        <v>0</v>
      </c>
      <c r="F93" s="56">
        <f>SUM('дод 2'!G178)</f>
        <v>0</v>
      </c>
      <c r="G93" s="56">
        <f>SUM('дод 2'!H178)</f>
        <v>0</v>
      </c>
      <c r="H93" s="56">
        <f>SUM('дод 2'!I178)</f>
        <v>0</v>
      </c>
      <c r="I93" s="56">
        <f>SUM('дод 2'!J178)</f>
        <v>0</v>
      </c>
      <c r="J93" s="167"/>
      <c r="K93" s="56">
        <f>SUM('дод 2'!L178)</f>
        <v>20000</v>
      </c>
      <c r="L93" s="56">
        <f>SUM('дод 2'!M178)</f>
        <v>20000</v>
      </c>
      <c r="M93" s="56">
        <f>SUM('дод 2'!N178)</f>
        <v>0</v>
      </c>
      <c r="N93" s="56">
        <f>SUM('дод 2'!O178)</f>
        <v>0</v>
      </c>
      <c r="O93" s="56">
        <f>SUM('дод 2'!P178)</f>
        <v>0</v>
      </c>
      <c r="P93" s="56">
        <f>SUM('дод 2'!Q178)</f>
        <v>20000</v>
      </c>
      <c r="Q93" s="56">
        <f>SUM('дод 2'!R178)</f>
        <v>19999</v>
      </c>
      <c r="R93" s="56">
        <f>SUM('дод 2'!S178)</f>
        <v>19999</v>
      </c>
      <c r="S93" s="56">
        <f>SUM('дод 2'!T178)</f>
        <v>0</v>
      </c>
      <c r="T93" s="56">
        <f>SUM('дод 2'!U178)</f>
        <v>0</v>
      </c>
      <c r="U93" s="56">
        <f>SUM('дод 2'!V178)</f>
        <v>0</v>
      </c>
      <c r="V93" s="56">
        <f>SUM('дод 2'!W178)</f>
        <v>19999</v>
      </c>
      <c r="W93" s="167">
        <f t="shared" si="24"/>
        <v>99.995000000000005</v>
      </c>
      <c r="X93" s="155">
        <f t="shared" si="23"/>
        <v>19999</v>
      </c>
      <c r="Y93" s="215"/>
    </row>
    <row r="94" spans="1:25" s="71" customFormat="1" ht="36.75" customHeight="1" x14ac:dyDescent="0.25">
      <c r="A94" s="43" t="s">
        <v>110</v>
      </c>
      <c r="B94" s="43" t="s">
        <v>107</v>
      </c>
      <c r="C94" s="3" t="s">
        <v>35</v>
      </c>
      <c r="D94" s="56">
        <f>'дод 2'!E179</f>
        <v>68615</v>
      </c>
      <c r="E94" s="56">
        <f>'дод 2'!F179</f>
        <v>0</v>
      </c>
      <c r="F94" s="56">
        <f>'дод 2'!G179</f>
        <v>0</v>
      </c>
      <c r="G94" s="56">
        <f>'дод 2'!H179</f>
        <v>68230.69</v>
      </c>
      <c r="H94" s="56">
        <f>'дод 2'!I179</f>
        <v>0</v>
      </c>
      <c r="I94" s="56">
        <f>'дод 2'!J179</f>
        <v>0</v>
      </c>
      <c r="J94" s="167">
        <f t="shared" si="22"/>
        <v>99.439903811120018</v>
      </c>
      <c r="K94" s="56">
        <f>'дод 2'!L179</f>
        <v>0</v>
      </c>
      <c r="L94" s="56">
        <f>'дод 2'!M179</f>
        <v>0</v>
      </c>
      <c r="M94" s="56">
        <f>'дод 2'!N179</f>
        <v>0</v>
      </c>
      <c r="N94" s="56">
        <f>'дод 2'!O179</f>
        <v>0</v>
      </c>
      <c r="O94" s="56">
        <f>'дод 2'!P179</f>
        <v>0</v>
      </c>
      <c r="P94" s="56">
        <f>'дод 2'!Q179</f>
        <v>0</v>
      </c>
      <c r="Q94" s="56">
        <f>'дод 2'!R179</f>
        <v>0</v>
      </c>
      <c r="R94" s="56">
        <f>'дод 2'!S179</f>
        <v>0</v>
      </c>
      <c r="S94" s="56">
        <f>'дод 2'!T179</f>
        <v>0</v>
      </c>
      <c r="T94" s="56">
        <f>'дод 2'!U179</f>
        <v>0</v>
      </c>
      <c r="U94" s="56">
        <f>'дод 2'!V179</f>
        <v>0</v>
      </c>
      <c r="V94" s="56">
        <f>'дод 2'!W179</f>
        <v>0</v>
      </c>
      <c r="W94" s="167"/>
      <c r="X94" s="155">
        <f t="shared" si="23"/>
        <v>68230.69</v>
      </c>
      <c r="Y94" s="215"/>
    </row>
    <row r="95" spans="1:25" s="71" customFormat="1" ht="38.25" customHeight="1" x14ac:dyDescent="0.25">
      <c r="A95" s="43" t="s">
        <v>136</v>
      </c>
      <c r="B95" s="43" t="s">
        <v>107</v>
      </c>
      <c r="C95" s="3" t="s">
        <v>137</v>
      </c>
      <c r="D95" s="56">
        <f>'дод 2'!E26</f>
        <v>2529735</v>
      </c>
      <c r="E95" s="56">
        <f>'дод 2'!F26</f>
        <v>1883250</v>
      </c>
      <c r="F95" s="56">
        <f>'дод 2'!G26</f>
        <v>50170</v>
      </c>
      <c r="G95" s="56">
        <f>'дод 2'!H26</f>
        <v>2477892.27</v>
      </c>
      <c r="H95" s="56">
        <f>'дод 2'!I26</f>
        <v>1883208.39</v>
      </c>
      <c r="I95" s="56">
        <f>'дод 2'!J26</f>
        <v>38983.620000000003</v>
      </c>
      <c r="J95" s="167">
        <f t="shared" si="22"/>
        <v>97.950665583549267</v>
      </c>
      <c r="K95" s="56">
        <f>'дод 2'!L26</f>
        <v>0</v>
      </c>
      <c r="L95" s="56">
        <f>'дод 2'!M26</f>
        <v>0</v>
      </c>
      <c r="M95" s="56">
        <f>'дод 2'!N26</f>
        <v>0</v>
      </c>
      <c r="N95" s="56">
        <f>'дод 2'!O26</f>
        <v>0</v>
      </c>
      <c r="O95" s="56">
        <f>'дод 2'!P26</f>
        <v>0</v>
      </c>
      <c r="P95" s="56">
        <f>'дод 2'!Q26</f>
        <v>0</v>
      </c>
      <c r="Q95" s="56">
        <f>'дод 2'!R26</f>
        <v>18728</v>
      </c>
      <c r="R95" s="56">
        <f>'дод 2'!S26</f>
        <v>0</v>
      </c>
      <c r="S95" s="56">
        <f>'дод 2'!T26</f>
        <v>0</v>
      </c>
      <c r="T95" s="56">
        <f>'дод 2'!U26</f>
        <v>0</v>
      </c>
      <c r="U95" s="56">
        <f>'дод 2'!V26</f>
        <v>0</v>
      </c>
      <c r="V95" s="56">
        <f>'дод 2'!W26</f>
        <v>18728</v>
      </c>
      <c r="W95" s="167"/>
      <c r="X95" s="155">
        <f t="shared" si="23"/>
        <v>2496620.27</v>
      </c>
      <c r="Y95" s="215"/>
    </row>
    <row r="96" spans="1:25" s="71" customFormat="1" ht="39.75" customHeight="1" x14ac:dyDescent="0.25">
      <c r="A96" s="46" t="s">
        <v>114</v>
      </c>
      <c r="B96" s="46" t="s">
        <v>107</v>
      </c>
      <c r="C96" s="3" t="s">
        <v>374</v>
      </c>
      <c r="D96" s="56">
        <f>'дод 2'!E27</f>
        <v>622504</v>
      </c>
      <c r="E96" s="56">
        <f>'дод 2'!F27</f>
        <v>0</v>
      </c>
      <c r="F96" s="56">
        <f>'дод 2'!G27</f>
        <v>0</v>
      </c>
      <c r="G96" s="56">
        <f>'дод 2'!H27</f>
        <v>251211</v>
      </c>
      <c r="H96" s="56">
        <f>'дод 2'!I27</f>
        <v>0</v>
      </c>
      <c r="I96" s="56">
        <f>'дод 2'!J27</f>
        <v>0</v>
      </c>
      <c r="J96" s="167">
        <f t="shared" si="22"/>
        <v>40.354921414159591</v>
      </c>
      <c r="K96" s="56">
        <f>'дод 2'!L27</f>
        <v>0</v>
      </c>
      <c r="L96" s="56">
        <f>'дод 2'!M27</f>
        <v>0</v>
      </c>
      <c r="M96" s="56">
        <f>'дод 2'!N27</f>
        <v>0</v>
      </c>
      <c r="N96" s="56">
        <f>'дод 2'!O27</f>
        <v>0</v>
      </c>
      <c r="O96" s="56">
        <f>'дод 2'!P27</f>
        <v>0</v>
      </c>
      <c r="P96" s="56">
        <f>'дод 2'!Q27</f>
        <v>0</v>
      </c>
      <c r="Q96" s="56">
        <f>'дод 2'!R27</f>
        <v>0</v>
      </c>
      <c r="R96" s="56">
        <f>'дод 2'!S27</f>
        <v>0</v>
      </c>
      <c r="S96" s="56">
        <f>'дод 2'!T27</f>
        <v>0</v>
      </c>
      <c r="T96" s="56">
        <f>'дод 2'!U27</f>
        <v>0</v>
      </c>
      <c r="U96" s="56">
        <f>'дод 2'!V27</f>
        <v>0</v>
      </c>
      <c r="V96" s="56">
        <f>'дод 2'!W27</f>
        <v>0</v>
      </c>
      <c r="W96" s="167"/>
      <c r="X96" s="155">
        <f t="shared" si="23"/>
        <v>251211</v>
      </c>
      <c r="Y96" s="215"/>
    </row>
    <row r="97" spans="1:25" ht="69" customHeight="1" x14ac:dyDescent="0.25">
      <c r="A97" s="43" t="s">
        <v>115</v>
      </c>
      <c r="B97" s="43" t="s">
        <v>107</v>
      </c>
      <c r="C97" s="6" t="s">
        <v>22</v>
      </c>
      <c r="D97" s="56">
        <f>'дод 2'!E93+'дод 2'!E28</f>
        <v>349500</v>
      </c>
      <c r="E97" s="56">
        <f>'дод 2'!F93+'дод 2'!F28</f>
        <v>0</v>
      </c>
      <c r="F97" s="56">
        <f>'дод 2'!G93+'дод 2'!G28</f>
        <v>0</v>
      </c>
      <c r="G97" s="56">
        <f>'дод 2'!H93+'дод 2'!H28</f>
        <v>234618.8</v>
      </c>
      <c r="H97" s="56">
        <f>'дод 2'!I93+'дод 2'!I28</f>
        <v>0</v>
      </c>
      <c r="I97" s="56">
        <f>'дод 2'!J93+'дод 2'!J28</f>
        <v>0</v>
      </c>
      <c r="J97" s="167">
        <f t="shared" si="22"/>
        <v>67.129842632331901</v>
      </c>
      <c r="K97" s="56">
        <f>'дод 2'!L93+'дод 2'!L28</f>
        <v>0</v>
      </c>
      <c r="L97" s="56">
        <f>'дод 2'!M93+'дод 2'!M28</f>
        <v>0</v>
      </c>
      <c r="M97" s="56">
        <f>'дод 2'!N93+'дод 2'!N28</f>
        <v>0</v>
      </c>
      <c r="N97" s="56">
        <f>'дод 2'!O93+'дод 2'!O28</f>
        <v>0</v>
      </c>
      <c r="O97" s="56">
        <f>'дод 2'!P93+'дод 2'!P28</f>
        <v>0</v>
      </c>
      <c r="P97" s="56">
        <f>'дод 2'!Q93+'дод 2'!Q28</f>
        <v>0</v>
      </c>
      <c r="Q97" s="56">
        <f>'дод 2'!R93+'дод 2'!R28</f>
        <v>9466.43</v>
      </c>
      <c r="R97" s="56">
        <f>'дод 2'!S93+'дод 2'!S28</f>
        <v>0</v>
      </c>
      <c r="S97" s="56">
        <f>'дод 2'!T93+'дод 2'!T28</f>
        <v>9466.43</v>
      </c>
      <c r="T97" s="56">
        <f>'дод 2'!U93+'дод 2'!U28</f>
        <v>0</v>
      </c>
      <c r="U97" s="56">
        <f>'дод 2'!V93+'дод 2'!V28</f>
        <v>0</v>
      </c>
      <c r="V97" s="56">
        <f>'дод 2'!W93+'дод 2'!W28</f>
        <v>0</v>
      </c>
      <c r="W97" s="167"/>
      <c r="X97" s="155">
        <f t="shared" si="23"/>
        <v>244085.22999999998</v>
      </c>
      <c r="Y97" s="215"/>
    </row>
    <row r="98" spans="1:25" ht="66.75" customHeight="1" x14ac:dyDescent="0.25">
      <c r="A98" s="43" t="s">
        <v>116</v>
      </c>
      <c r="B98" s="43">
        <v>1010</v>
      </c>
      <c r="C98" s="3" t="s">
        <v>313</v>
      </c>
      <c r="D98" s="56">
        <f>'дод 2'!E155</f>
        <v>1884220</v>
      </c>
      <c r="E98" s="56">
        <f>'дод 2'!F155</f>
        <v>0</v>
      </c>
      <c r="F98" s="56">
        <f>'дод 2'!G155</f>
        <v>0</v>
      </c>
      <c r="G98" s="56">
        <f>'дод 2'!H155</f>
        <v>1660805.23</v>
      </c>
      <c r="H98" s="56">
        <f>'дод 2'!I155</f>
        <v>0</v>
      </c>
      <c r="I98" s="56">
        <f>'дод 2'!J155</f>
        <v>0</v>
      </c>
      <c r="J98" s="167">
        <f t="shared" si="22"/>
        <v>88.142851153262356</v>
      </c>
      <c r="K98" s="56">
        <f>'дод 2'!L155</f>
        <v>0</v>
      </c>
      <c r="L98" s="56">
        <f>'дод 2'!M155</f>
        <v>0</v>
      </c>
      <c r="M98" s="56">
        <f>'дод 2'!N155</f>
        <v>0</v>
      </c>
      <c r="N98" s="56">
        <f>'дод 2'!O155</f>
        <v>0</v>
      </c>
      <c r="O98" s="56">
        <f>'дод 2'!P155</f>
        <v>0</v>
      </c>
      <c r="P98" s="56">
        <f>'дод 2'!Q155</f>
        <v>0</v>
      </c>
      <c r="Q98" s="56">
        <f>'дод 2'!R155</f>
        <v>0</v>
      </c>
      <c r="R98" s="56">
        <f>'дод 2'!S155</f>
        <v>0</v>
      </c>
      <c r="S98" s="56">
        <f>'дод 2'!T155</f>
        <v>0</v>
      </c>
      <c r="T98" s="56">
        <f>'дод 2'!U155</f>
        <v>0</v>
      </c>
      <c r="U98" s="56">
        <f>'дод 2'!V155</f>
        <v>0</v>
      </c>
      <c r="V98" s="56">
        <f>'дод 2'!W155</f>
        <v>0</v>
      </c>
      <c r="W98" s="167"/>
      <c r="X98" s="155">
        <f t="shared" si="23"/>
        <v>1660805.23</v>
      </c>
      <c r="Y98" s="215"/>
    </row>
    <row r="99" spans="1:25" s="71" customFormat="1" ht="53.25" customHeight="1" x14ac:dyDescent="0.25">
      <c r="A99" s="43" t="s">
        <v>346</v>
      </c>
      <c r="B99" s="43">
        <v>1010</v>
      </c>
      <c r="C99" s="3" t="s">
        <v>464</v>
      </c>
      <c r="D99" s="56">
        <f>'дод 2'!E156</f>
        <v>228095</v>
      </c>
      <c r="E99" s="56">
        <f>'дод 2'!F156</f>
        <v>0</v>
      </c>
      <c r="F99" s="56">
        <f>'дод 2'!G156</f>
        <v>0</v>
      </c>
      <c r="G99" s="56">
        <f>'дод 2'!H156</f>
        <v>171196.23</v>
      </c>
      <c r="H99" s="56">
        <f>'дод 2'!I156</f>
        <v>0</v>
      </c>
      <c r="I99" s="56">
        <f>'дод 2'!J156</f>
        <v>0</v>
      </c>
      <c r="J99" s="167">
        <f t="shared" si="22"/>
        <v>75.054792959074078</v>
      </c>
      <c r="K99" s="56">
        <f>'дод 2'!L156</f>
        <v>0</v>
      </c>
      <c r="L99" s="56">
        <f>'дод 2'!M156</f>
        <v>0</v>
      </c>
      <c r="M99" s="56">
        <f>'дод 2'!N156</f>
        <v>0</v>
      </c>
      <c r="N99" s="56">
        <f>'дод 2'!O156</f>
        <v>0</v>
      </c>
      <c r="O99" s="56">
        <f>'дод 2'!P156</f>
        <v>0</v>
      </c>
      <c r="P99" s="56">
        <f>'дод 2'!Q156</f>
        <v>0</v>
      </c>
      <c r="Q99" s="56">
        <f>'дод 2'!R156</f>
        <v>0</v>
      </c>
      <c r="R99" s="56">
        <f>'дод 2'!S156</f>
        <v>0</v>
      </c>
      <c r="S99" s="56">
        <f>'дод 2'!T156</f>
        <v>0</v>
      </c>
      <c r="T99" s="56">
        <f>'дод 2'!U156</f>
        <v>0</v>
      </c>
      <c r="U99" s="56">
        <f>'дод 2'!V156</f>
        <v>0</v>
      </c>
      <c r="V99" s="56">
        <f>'дод 2'!W156</f>
        <v>0</v>
      </c>
      <c r="W99" s="167"/>
      <c r="X99" s="155">
        <f t="shared" si="23"/>
        <v>171196.23</v>
      </c>
      <c r="Y99" s="215"/>
    </row>
    <row r="100" spans="1:25" s="71" customFormat="1" x14ac:dyDescent="0.25">
      <c r="A100" s="132"/>
      <c r="B100" s="132"/>
      <c r="C100" s="133" t="s">
        <v>439</v>
      </c>
      <c r="D100" s="134">
        <f>'дод 2'!E157</f>
        <v>228095</v>
      </c>
      <c r="E100" s="134">
        <f>'дод 2'!F157</f>
        <v>0</v>
      </c>
      <c r="F100" s="134">
        <f>'дод 2'!G157</f>
        <v>0</v>
      </c>
      <c r="G100" s="134">
        <f>'дод 2'!H157</f>
        <v>171196.23</v>
      </c>
      <c r="H100" s="134">
        <f>'дод 2'!I157</f>
        <v>0</v>
      </c>
      <c r="I100" s="134">
        <f>'дод 2'!J157</f>
        <v>0</v>
      </c>
      <c r="J100" s="169">
        <f t="shared" si="22"/>
        <v>75.054792959074078</v>
      </c>
      <c r="K100" s="134">
        <f>'дод 2'!L157</f>
        <v>0</v>
      </c>
      <c r="L100" s="134">
        <f>'дод 2'!M157</f>
        <v>0</v>
      </c>
      <c r="M100" s="134">
        <f>'дод 2'!N157</f>
        <v>0</v>
      </c>
      <c r="N100" s="134">
        <f>'дод 2'!O157</f>
        <v>0</v>
      </c>
      <c r="O100" s="134">
        <f>'дод 2'!P157</f>
        <v>0</v>
      </c>
      <c r="P100" s="134">
        <f>'дод 2'!Q157</f>
        <v>0</v>
      </c>
      <c r="Q100" s="134">
        <f>'дод 2'!R157</f>
        <v>0</v>
      </c>
      <c r="R100" s="134">
        <f>'дод 2'!S157</f>
        <v>0</v>
      </c>
      <c r="S100" s="134">
        <f>'дод 2'!T157</f>
        <v>0</v>
      </c>
      <c r="T100" s="134">
        <f>'дод 2'!U157</f>
        <v>0</v>
      </c>
      <c r="U100" s="134">
        <f>'дод 2'!V157</f>
        <v>0</v>
      </c>
      <c r="V100" s="134">
        <f>'дод 2'!W157</f>
        <v>0</v>
      </c>
      <c r="W100" s="169"/>
      <c r="X100" s="170">
        <f t="shared" si="23"/>
        <v>171196.23</v>
      </c>
      <c r="Y100" s="215"/>
    </row>
    <row r="101" spans="1:25" s="71" customFormat="1" ht="36" customHeight="1" x14ac:dyDescent="0.25">
      <c r="A101" s="43" t="s">
        <v>347</v>
      </c>
      <c r="B101" s="43">
        <v>1010</v>
      </c>
      <c r="C101" s="3" t="s">
        <v>465</v>
      </c>
      <c r="D101" s="56">
        <f>'дод 2'!E158</f>
        <v>90</v>
      </c>
      <c r="E101" s="56">
        <f>'дод 2'!F158</f>
        <v>0</v>
      </c>
      <c r="F101" s="56">
        <f>'дод 2'!G158</f>
        <v>0</v>
      </c>
      <c r="G101" s="56">
        <f>'дод 2'!H158</f>
        <v>0</v>
      </c>
      <c r="H101" s="56">
        <f>'дод 2'!I158</f>
        <v>0</v>
      </c>
      <c r="I101" s="56">
        <f>'дод 2'!J158</f>
        <v>0</v>
      </c>
      <c r="J101" s="167">
        <f t="shared" si="22"/>
        <v>0</v>
      </c>
      <c r="K101" s="56">
        <f>'дод 2'!L158</f>
        <v>0</v>
      </c>
      <c r="L101" s="56">
        <f>'дод 2'!M158</f>
        <v>0</v>
      </c>
      <c r="M101" s="56">
        <f>'дод 2'!N158</f>
        <v>0</v>
      </c>
      <c r="N101" s="56">
        <f>'дод 2'!O158</f>
        <v>0</v>
      </c>
      <c r="O101" s="56">
        <f>'дод 2'!P158</f>
        <v>0</v>
      </c>
      <c r="P101" s="56">
        <f>'дод 2'!Q158</f>
        <v>0</v>
      </c>
      <c r="Q101" s="56">
        <f>'дод 2'!R158</f>
        <v>0</v>
      </c>
      <c r="R101" s="56">
        <f>'дод 2'!S158</f>
        <v>0</v>
      </c>
      <c r="S101" s="56">
        <f>'дод 2'!T158</f>
        <v>0</v>
      </c>
      <c r="T101" s="56">
        <f>'дод 2'!U158</f>
        <v>0</v>
      </c>
      <c r="U101" s="56">
        <f>'дод 2'!V158</f>
        <v>0</v>
      </c>
      <c r="V101" s="56">
        <f>'дод 2'!W158</f>
        <v>0</v>
      </c>
      <c r="W101" s="167"/>
      <c r="X101" s="155">
        <f t="shared" si="23"/>
        <v>0</v>
      </c>
      <c r="Y101" s="215"/>
    </row>
    <row r="102" spans="1:25" s="71" customFormat="1" x14ac:dyDescent="0.25">
      <c r="A102" s="132"/>
      <c r="B102" s="132"/>
      <c r="C102" s="133" t="s">
        <v>439</v>
      </c>
      <c r="D102" s="134">
        <f>'дод 2'!E159</f>
        <v>90</v>
      </c>
      <c r="E102" s="134">
        <f>'дод 2'!F159</f>
        <v>0</v>
      </c>
      <c r="F102" s="134">
        <f>'дод 2'!G159</f>
        <v>0</v>
      </c>
      <c r="G102" s="134">
        <f>'дод 2'!H159</f>
        <v>0</v>
      </c>
      <c r="H102" s="134">
        <f>'дод 2'!I159</f>
        <v>0</v>
      </c>
      <c r="I102" s="134">
        <f>'дод 2'!J159</f>
        <v>0</v>
      </c>
      <c r="J102" s="169">
        <f t="shared" si="22"/>
        <v>0</v>
      </c>
      <c r="K102" s="134">
        <f>'дод 2'!L159</f>
        <v>0</v>
      </c>
      <c r="L102" s="134">
        <f>'дод 2'!M159</f>
        <v>0</v>
      </c>
      <c r="M102" s="134">
        <f>'дод 2'!N159</f>
        <v>0</v>
      </c>
      <c r="N102" s="134">
        <f>'дод 2'!O159</f>
        <v>0</v>
      </c>
      <c r="O102" s="134">
        <f>'дод 2'!P159</f>
        <v>0</v>
      </c>
      <c r="P102" s="134">
        <f>'дод 2'!Q159</f>
        <v>0</v>
      </c>
      <c r="Q102" s="134">
        <f>'дод 2'!R159</f>
        <v>0</v>
      </c>
      <c r="R102" s="134">
        <f>'дод 2'!S159</f>
        <v>0</v>
      </c>
      <c r="S102" s="134">
        <f>'дод 2'!T159</f>
        <v>0</v>
      </c>
      <c r="T102" s="134">
        <f>'дод 2'!U159</f>
        <v>0</v>
      </c>
      <c r="U102" s="134">
        <f>'дод 2'!V159</f>
        <v>0</v>
      </c>
      <c r="V102" s="134">
        <f>'дод 2'!W159</f>
        <v>0</v>
      </c>
      <c r="W102" s="169"/>
      <c r="X102" s="170">
        <f t="shared" si="23"/>
        <v>0</v>
      </c>
      <c r="Y102" s="215"/>
    </row>
    <row r="103" spans="1:25" ht="71.25" customHeight="1" x14ac:dyDescent="0.25">
      <c r="A103" s="43" t="s">
        <v>111</v>
      </c>
      <c r="B103" s="43" t="s">
        <v>57</v>
      </c>
      <c r="C103" s="3" t="s">
        <v>375</v>
      </c>
      <c r="D103" s="56">
        <f>'дод 2'!E160</f>
        <v>2168500</v>
      </c>
      <c r="E103" s="56">
        <f>'дод 2'!F160</f>
        <v>0</v>
      </c>
      <c r="F103" s="56">
        <f>'дод 2'!G160</f>
        <v>0</v>
      </c>
      <c r="G103" s="56">
        <f>'дод 2'!H160</f>
        <v>2079194.88</v>
      </c>
      <c r="H103" s="56">
        <f>'дод 2'!I160</f>
        <v>0</v>
      </c>
      <c r="I103" s="56">
        <f>'дод 2'!J160</f>
        <v>0</v>
      </c>
      <c r="J103" s="167">
        <f t="shared" si="22"/>
        <v>95.881709937744972</v>
      </c>
      <c r="K103" s="56">
        <f>'дод 2'!L160</f>
        <v>0</v>
      </c>
      <c r="L103" s="56">
        <f>'дод 2'!M160</f>
        <v>0</v>
      </c>
      <c r="M103" s="56">
        <f>'дод 2'!N160</f>
        <v>0</v>
      </c>
      <c r="N103" s="56">
        <f>'дод 2'!O160</f>
        <v>0</v>
      </c>
      <c r="O103" s="56">
        <f>'дод 2'!P160</f>
        <v>0</v>
      </c>
      <c r="P103" s="56">
        <f>'дод 2'!Q160</f>
        <v>0</v>
      </c>
      <c r="Q103" s="56">
        <f>'дод 2'!R160</f>
        <v>0</v>
      </c>
      <c r="R103" s="56">
        <f>'дод 2'!S160</f>
        <v>0</v>
      </c>
      <c r="S103" s="56">
        <f>'дод 2'!T160</f>
        <v>0</v>
      </c>
      <c r="T103" s="56">
        <f>'дод 2'!U160</f>
        <v>0</v>
      </c>
      <c r="U103" s="56">
        <f>'дод 2'!V160</f>
        <v>0</v>
      </c>
      <c r="V103" s="56">
        <f>'дод 2'!W160</f>
        <v>0</v>
      </c>
      <c r="W103" s="167"/>
      <c r="X103" s="155">
        <f t="shared" si="23"/>
        <v>2079194.88</v>
      </c>
      <c r="Y103" s="215"/>
    </row>
    <row r="104" spans="1:25" s="71" customFormat="1" ht="22.5" customHeight="1" x14ac:dyDescent="0.25">
      <c r="A104" s="43" t="s">
        <v>314</v>
      </c>
      <c r="B104" s="43" t="s">
        <v>56</v>
      </c>
      <c r="C104" s="3" t="s">
        <v>19</v>
      </c>
      <c r="D104" s="56">
        <f>'дод 2'!E161</f>
        <v>2096438</v>
      </c>
      <c r="E104" s="56">
        <f>'дод 2'!F161</f>
        <v>0</v>
      </c>
      <c r="F104" s="56">
        <f>'дод 2'!G161</f>
        <v>0</v>
      </c>
      <c r="G104" s="56">
        <f>'дод 2'!H161</f>
        <v>1961227.8</v>
      </c>
      <c r="H104" s="56">
        <f>'дод 2'!I161</f>
        <v>0</v>
      </c>
      <c r="I104" s="56">
        <f>'дод 2'!J161</f>
        <v>0</v>
      </c>
      <c r="J104" s="167">
        <f t="shared" si="22"/>
        <v>93.550479432256054</v>
      </c>
      <c r="K104" s="56">
        <f>'дод 2'!L161</f>
        <v>0</v>
      </c>
      <c r="L104" s="56">
        <f>'дод 2'!M161</f>
        <v>0</v>
      </c>
      <c r="M104" s="56">
        <f>'дод 2'!N161</f>
        <v>0</v>
      </c>
      <c r="N104" s="56">
        <f>'дод 2'!O161</f>
        <v>0</v>
      </c>
      <c r="O104" s="56">
        <f>'дод 2'!P161</f>
        <v>0</v>
      </c>
      <c r="P104" s="56">
        <f>'дод 2'!Q161</f>
        <v>0</v>
      </c>
      <c r="Q104" s="56">
        <f>'дод 2'!R161</f>
        <v>0</v>
      </c>
      <c r="R104" s="56">
        <f>'дод 2'!S161</f>
        <v>0</v>
      </c>
      <c r="S104" s="56">
        <f>'дод 2'!T161</f>
        <v>0</v>
      </c>
      <c r="T104" s="56">
        <f>'дод 2'!U161</f>
        <v>0</v>
      </c>
      <c r="U104" s="56">
        <f>'дод 2'!V161</f>
        <v>0</v>
      </c>
      <c r="V104" s="56">
        <f>'дод 2'!W161</f>
        <v>0</v>
      </c>
      <c r="W104" s="167"/>
      <c r="X104" s="155">
        <f t="shared" si="23"/>
        <v>1961227.8</v>
      </c>
      <c r="Y104" s="215"/>
    </row>
    <row r="105" spans="1:25" s="71" customFormat="1" ht="55.5" customHeight="1" x14ac:dyDescent="0.25">
      <c r="A105" s="43" t="s">
        <v>315</v>
      </c>
      <c r="B105" s="43" t="s">
        <v>56</v>
      </c>
      <c r="C105" s="3" t="s">
        <v>343</v>
      </c>
      <c r="D105" s="56">
        <f>'дод 2'!E162</f>
        <v>1892237</v>
      </c>
      <c r="E105" s="56">
        <f>'дод 2'!F162</f>
        <v>0</v>
      </c>
      <c r="F105" s="56">
        <f>'дод 2'!G162</f>
        <v>0</v>
      </c>
      <c r="G105" s="56">
        <f>'дод 2'!H162</f>
        <v>1714784.85</v>
      </c>
      <c r="H105" s="56">
        <f>'дод 2'!I162</f>
        <v>0</v>
      </c>
      <c r="I105" s="56">
        <f>'дод 2'!J162</f>
        <v>0</v>
      </c>
      <c r="J105" s="167">
        <f t="shared" si="22"/>
        <v>90.622097020616337</v>
      </c>
      <c r="K105" s="56">
        <f>'дод 2'!L162</f>
        <v>0</v>
      </c>
      <c r="L105" s="56">
        <f>'дод 2'!M162</f>
        <v>0</v>
      </c>
      <c r="M105" s="56">
        <f>'дод 2'!N162</f>
        <v>0</v>
      </c>
      <c r="N105" s="56">
        <f>'дод 2'!O162</f>
        <v>0</v>
      </c>
      <c r="O105" s="56">
        <f>'дод 2'!P162</f>
        <v>0</v>
      </c>
      <c r="P105" s="56">
        <f>'дод 2'!Q162</f>
        <v>0</v>
      </c>
      <c r="Q105" s="56">
        <f>'дод 2'!R162</f>
        <v>0</v>
      </c>
      <c r="R105" s="56">
        <f>'дод 2'!S162</f>
        <v>0</v>
      </c>
      <c r="S105" s="56">
        <f>'дод 2'!T162</f>
        <v>0</v>
      </c>
      <c r="T105" s="56">
        <f>'дод 2'!U162</f>
        <v>0</v>
      </c>
      <c r="U105" s="56">
        <f>'дод 2'!V162</f>
        <v>0</v>
      </c>
      <c r="V105" s="56">
        <f>'дод 2'!W162</f>
        <v>0</v>
      </c>
      <c r="W105" s="167"/>
      <c r="X105" s="155">
        <f t="shared" si="23"/>
        <v>1714784.85</v>
      </c>
      <c r="Y105" s="215"/>
    </row>
    <row r="106" spans="1:25" ht="36.75" customHeight="1" x14ac:dyDescent="0.25">
      <c r="A106" s="43" t="s">
        <v>112</v>
      </c>
      <c r="B106" s="43" t="s">
        <v>60</v>
      </c>
      <c r="C106" s="3" t="s">
        <v>376</v>
      </c>
      <c r="D106" s="56">
        <f>'дод 2'!E163</f>
        <v>86500</v>
      </c>
      <c r="E106" s="56">
        <f>'дод 2'!F163</f>
        <v>0</v>
      </c>
      <c r="F106" s="56">
        <f>'дод 2'!G163</f>
        <v>0</v>
      </c>
      <c r="G106" s="56">
        <f>'дод 2'!H163</f>
        <v>76392.86</v>
      </c>
      <c r="H106" s="56">
        <f>'дод 2'!I163</f>
        <v>0</v>
      </c>
      <c r="I106" s="56">
        <f>'дод 2'!J163</f>
        <v>0</v>
      </c>
      <c r="J106" s="167">
        <f t="shared" si="22"/>
        <v>88.315445086705196</v>
      </c>
      <c r="K106" s="56">
        <f>'дод 2'!L163</f>
        <v>0</v>
      </c>
      <c r="L106" s="56">
        <f>'дод 2'!M163</f>
        <v>0</v>
      </c>
      <c r="M106" s="56">
        <f>'дод 2'!N163</f>
        <v>0</v>
      </c>
      <c r="N106" s="56">
        <f>'дод 2'!O163</f>
        <v>0</v>
      </c>
      <c r="O106" s="56">
        <f>'дод 2'!P163</f>
        <v>0</v>
      </c>
      <c r="P106" s="56">
        <f>'дод 2'!Q163</f>
        <v>0</v>
      </c>
      <c r="Q106" s="56">
        <f>'дод 2'!R163</f>
        <v>0</v>
      </c>
      <c r="R106" s="56">
        <f>'дод 2'!S163</f>
        <v>0</v>
      </c>
      <c r="S106" s="56">
        <f>'дод 2'!T163</f>
        <v>0</v>
      </c>
      <c r="T106" s="56">
        <f>'дод 2'!U163</f>
        <v>0</v>
      </c>
      <c r="U106" s="56">
        <f>'дод 2'!V163</f>
        <v>0</v>
      </c>
      <c r="V106" s="56">
        <f>'дод 2'!W163</f>
        <v>0</v>
      </c>
      <c r="W106" s="167"/>
      <c r="X106" s="155">
        <f t="shared" si="23"/>
        <v>76392.86</v>
      </c>
      <c r="Y106" s="215"/>
    </row>
    <row r="107" spans="1:25" ht="21" customHeight="1" x14ac:dyDescent="0.25">
      <c r="A107" s="43" t="s">
        <v>316</v>
      </c>
      <c r="B107" s="43" t="s">
        <v>113</v>
      </c>
      <c r="C107" s="3" t="s">
        <v>41</v>
      </c>
      <c r="D107" s="56">
        <f>'дод 2'!E164+'дод 2'!E198</f>
        <v>309000</v>
      </c>
      <c r="E107" s="56">
        <f>'дод 2'!F164+'дод 2'!F198</f>
        <v>163935</v>
      </c>
      <c r="F107" s="56">
        <f>'дод 2'!G164+'дод 2'!G198</f>
        <v>0</v>
      </c>
      <c r="G107" s="56">
        <f>'дод 2'!H164+'дод 2'!H198</f>
        <v>136909.15</v>
      </c>
      <c r="H107" s="56">
        <f>'дод 2'!I164+'дод 2'!I198</f>
        <v>22917.58</v>
      </c>
      <c r="I107" s="56">
        <f>'дод 2'!J164+'дод 2'!J198</f>
        <v>0</v>
      </c>
      <c r="J107" s="167">
        <f t="shared" si="22"/>
        <v>44.307168284789647</v>
      </c>
      <c r="K107" s="56">
        <f>'дод 2'!L164+'дод 2'!L198</f>
        <v>0</v>
      </c>
      <c r="L107" s="56">
        <f>'дод 2'!M164+'дод 2'!M198</f>
        <v>0</v>
      </c>
      <c r="M107" s="56">
        <f>'дод 2'!N164+'дод 2'!N198</f>
        <v>0</v>
      </c>
      <c r="N107" s="56">
        <f>'дод 2'!O164+'дод 2'!O198</f>
        <v>0</v>
      </c>
      <c r="O107" s="56">
        <f>'дод 2'!P164+'дод 2'!P198</f>
        <v>0</v>
      </c>
      <c r="P107" s="56">
        <f>'дод 2'!Q164+'дод 2'!Q198</f>
        <v>0</v>
      </c>
      <c r="Q107" s="56">
        <f>'дод 2'!R164+'дод 2'!R198</f>
        <v>0</v>
      </c>
      <c r="R107" s="56">
        <f>'дод 2'!S164+'дод 2'!S198</f>
        <v>0</v>
      </c>
      <c r="S107" s="56">
        <f>'дод 2'!T164+'дод 2'!T198</f>
        <v>0</v>
      </c>
      <c r="T107" s="56">
        <f>'дод 2'!U164+'дод 2'!U198</f>
        <v>0</v>
      </c>
      <c r="U107" s="56">
        <f>'дод 2'!V164+'дод 2'!V198</f>
        <v>0</v>
      </c>
      <c r="V107" s="56">
        <f>'дод 2'!W164+'дод 2'!W198</f>
        <v>0</v>
      </c>
      <c r="W107" s="167"/>
      <c r="X107" s="155">
        <f t="shared" si="23"/>
        <v>136909.15</v>
      </c>
      <c r="Y107" s="215"/>
    </row>
    <row r="108" spans="1:25" ht="217.5" customHeight="1" x14ac:dyDescent="0.25">
      <c r="A108" s="43">
        <v>3221</v>
      </c>
      <c r="B108" s="80" t="s">
        <v>57</v>
      </c>
      <c r="C108" s="39" t="s">
        <v>518</v>
      </c>
      <c r="D108" s="56">
        <f>'дод 2'!E165</f>
        <v>0</v>
      </c>
      <c r="E108" s="56">
        <f>'дод 2'!F165</f>
        <v>0</v>
      </c>
      <c r="F108" s="56">
        <f>'дод 2'!G165</f>
        <v>0</v>
      </c>
      <c r="G108" s="56">
        <f>'дод 2'!H165</f>
        <v>0</v>
      </c>
      <c r="H108" s="56">
        <f>'дод 2'!I165</f>
        <v>0</v>
      </c>
      <c r="I108" s="56">
        <f>'дод 2'!J165</f>
        <v>0</v>
      </c>
      <c r="J108" s="167"/>
      <c r="K108" s="56">
        <f>'дод 2'!L165</f>
        <v>1151941.01</v>
      </c>
      <c r="L108" s="56">
        <f>'дод 2'!M165</f>
        <v>1151941.01</v>
      </c>
      <c r="M108" s="56">
        <f>'дод 2'!N165</f>
        <v>0</v>
      </c>
      <c r="N108" s="56">
        <f>'дод 2'!O165</f>
        <v>0</v>
      </c>
      <c r="O108" s="56">
        <f>'дод 2'!P165</f>
        <v>0</v>
      </c>
      <c r="P108" s="56">
        <f>'дод 2'!Q165</f>
        <v>1151941.01</v>
      </c>
      <c r="Q108" s="56">
        <f>'дод 2'!R165</f>
        <v>1151941.01</v>
      </c>
      <c r="R108" s="56">
        <f>'дод 2'!S165</f>
        <v>1151941.01</v>
      </c>
      <c r="S108" s="56">
        <f>'дод 2'!T165</f>
        <v>0</v>
      </c>
      <c r="T108" s="56">
        <f>'дод 2'!U165</f>
        <v>0</v>
      </c>
      <c r="U108" s="56">
        <f>'дод 2'!V165</f>
        <v>0</v>
      </c>
      <c r="V108" s="56">
        <f>'дод 2'!W165</f>
        <v>1151941.01</v>
      </c>
      <c r="W108" s="167">
        <f t="shared" si="24"/>
        <v>100</v>
      </c>
      <c r="X108" s="155">
        <f t="shared" si="23"/>
        <v>1151941.01</v>
      </c>
      <c r="Y108" s="215"/>
    </row>
    <row r="109" spans="1:25" s="71" customFormat="1" ht="254.25" customHeight="1" x14ac:dyDescent="0.25">
      <c r="A109" s="132"/>
      <c r="B109" s="152"/>
      <c r="C109" s="141" t="s">
        <v>521</v>
      </c>
      <c r="D109" s="134">
        <f>'дод 2'!E166</f>
        <v>0</v>
      </c>
      <c r="E109" s="134">
        <f>'дод 2'!F166</f>
        <v>0</v>
      </c>
      <c r="F109" s="134">
        <f>'дод 2'!G166</f>
        <v>0</v>
      </c>
      <c r="G109" s="134">
        <f>'дод 2'!H166</f>
        <v>0</v>
      </c>
      <c r="H109" s="134">
        <f>'дод 2'!I166</f>
        <v>0</v>
      </c>
      <c r="I109" s="134">
        <f>'дод 2'!J166</f>
        <v>0</v>
      </c>
      <c r="J109" s="169"/>
      <c r="K109" s="134">
        <f>'дод 2'!L166</f>
        <v>1151941.01</v>
      </c>
      <c r="L109" s="134">
        <f>'дод 2'!M166</f>
        <v>1151941.01</v>
      </c>
      <c r="M109" s="134">
        <f>'дод 2'!N166</f>
        <v>0</v>
      </c>
      <c r="N109" s="134">
        <f>'дод 2'!O166</f>
        <v>0</v>
      </c>
      <c r="O109" s="134">
        <f>'дод 2'!P166</f>
        <v>0</v>
      </c>
      <c r="P109" s="134">
        <f>'дод 2'!Q166</f>
        <v>1151941.01</v>
      </c>
      <c r="Q109" s="134">
        <f>'дод 2'!R166</f>
        <v>1151941.01</v>
      </c>
      <c r="R109" s="134">
        <f>'дод 2'!S166</f>
        <v>1151941.01</v>
      </c>
      <c r="S109" s="134">
        <f>'дод 2'!T166</f>
        <v>0</v>
      </c>
      <c r="T109" s="134">
        <f>'дод 2'!U166</f>
        <v>0</v>
      </c>
      <c r="U109" s="134">
        <f>'дод 2'!V166</f>
        <v>0</v>
      </c>
      <c r="V109" s="134">
        <f>'дод 2'!W166</f>
        <v>1151941.01</v>
      </c>
      <c r="W109" s="169">
        <f t="shared" si="24"/>
        <v>100</v>
      </c>
      <c r="X109" s="170">
        <f t="shared" si="23"/>
        <v>1151941.01</v>
      </c>
      <c r="Y109" s="215"/>
    </row>
    <row r="110" spans="1:25" ht="204.75" x14ac:dyDescent="0.25">
      <c r="A110" s="43">
        <v>3223</v>
      </c>
      <c r="B110" s="80" t="s">
        <v>57</v>
      </c>
      <c r="C110" s="39" t="s">
        <v>519</v>
      </c>
      <c r="D110" s="56">
        <f>'дод 2'!E167</f>
        <v>0</v>
      </c>
      <c r="E110" s="56">
        <f>'дод 2'!F167</f>
        <v>0</v>
      </c>
      <c r="F110" s="56">
        <f>'дод 2'!G167</f>
        <v>0</v>
      </c>
      <c r="G110" s="56">
        <f>'дод 2'!H167</f>
        <v>0</v>
      </c>
      <c r="H110" s="56">
        <f>'дод 2'!I167</f>
        <v>0</v>
      </c>
      <c r="I110" s="56">
        <f>'дод 2'!J167</f>
        <v>0</v>
      </c>
      <c r="J110" s="167"/>
      <c r="K110" s="56">
        <f>'дод 2'!L167</f>
        <v>2420845.02</v>
      </c>
      <c r="L110" s="56">
        <f>'дод 2'!M167</f>
        <v>2420845.02</v>
      </c>
      <c r="M110" s="56">
        <f>'дод 2'!N167</f>
        <v>0</v>
      </c>
      <c r="N110" s="56">
        <f>'дод 2'!O167</f>
        <v>0</v>
      </c>
      <c r="O110" s="56">
        <f>'дод 2'!P167</f>
        <v>0</v>
      </c>
      <c r="P110" s="56">
        <f>'дод 2'!Q167</f>
        <v>2420845.02</v>
      </c>
      <c r="Q110" s="56">
        <f>'дод 2'!R167</f>
        <v>2420845.02</v>
      </c>
      <c r="R110" s="56">
        <f>'дод 2'!S167</f>
        <v>2420845.02</v>
      </c>
      <c r="S110" s="56">
        <f>'дод 2'!T167</f>
        <v>0</v>
      </c>
      <c r="T110" s="56">
        <f>'дод 2'!U167</f>
        <v>0</v>
      </c>
      <c r="U110" s="56">
        <f>'дод 2'!V167</f>
        <v>0</v>
      </c>
      <c r="V110" s="56">
        <f>'дод 2'!W167</f>
        <v>2420845.02</v>
      </c>
      <c r="W110" s="167">
        <f t="shared" si="24"/>
        <v>100</v>
      </c>
      <c r="X110" s="155">
        <f t="shared" si="23"/>
        <v>2420845.02</v>
      </c>
      <c r="Y110" s="215">
        <v>26</v>
      </c>
    </row>
    <row r="111" spans="1:25" s="71" customFormat="1" ht="252" x14ac:dyDescent="0.25">
      <c r="A111" s="132"/>
      <c r="B111" s="152"/>
      <c r="C111" s="141" t="s">
        <v>520</v>
      </c>
      <c r="D111" s="134">
        <f>'дод 2'!E168</f>
        <v>0</v>
      </c>
      <c r="E111" s="134">
        <f>'дод 2'!F168</f>
        <v>0</v>
      </c>
      <c r="F111" s="134">
        <f>'дод 2'!G168</f>
        <v>0</v>
      </c>
      <c r="G111" s="134">
        <f>'дод 2'!H168</f>
        <v>0</v>
      </c>
      <c r="H111" s="134">
        <f>'дод 2'!I168</f>
        <v>0</v>
      </c>
      <c r="I111" s="134">
        <f>'дод 2'!J168</f>
        <v>0</v>
      </c>
      <c r="J111" s="169"/>
      <c r="K111" s="134">
        <f>'дод 2'!L168</f>
        <v>2420845.02</v>
      </c>
      <c r="L111" s="134">
        <f>'дод 2'!M168</f>
        <v>2420845.02</v>
      </c>
      <c r="M111" s="134">
        <f>'дод 2'!N168</f>
        <v>0</v>
      </c>
      <c r="N111" s="134">
        <f>'дод 2'!O168</f>
        <v>0</v>
      </c>
      <c r="O111" s="134">
        <f>'дод 2'!P168</f>
        <v>0</v>
      </c>
      <c r="P111" s="134">
        <f>'дод 2'!Q168</f>
        <v>2420845.02</v>
      </c>
      <c r="Q111" s="134">
        <f>'дод 2'!R168</f>
        <v>2420845.02</v>
      </c>
      <c r="R111" s="134">
        <f>'дод 2'!S168</f>
        <v>2420845.02</v>
      </c>
      <c r="S111" s="134">
        <f>'дод 2'!T168</f>
        <v>0</v>
      </c>
      <c r="T111" s="134">
        <f>'дод 2'!U168</f>
        <v>0</v>
      </c>
      <c r="U111" s="134">
        <f>'дод 2'!V168</f>
        <v>0</v>
      </c>
      <c r="V111" s="134">
        <f>'дод 2'!W168</f>
        <v>2420845.02</v>
      </c>
      <c r="W111" s="169">
        <f t="shared" si="24"/>
        <v>100</v>
      </c>
      <c r="X111" s="170">
        <f t="shared" si="23"/>
        <v>2420845.02</v>
      </c>
      <c r="Y111" s="215"/>
    </row>
    <row r="112" spans="1:25" s="71" customFormat="1" ht="32.25" customHeight="1" x14ac:dyDescent="0.25">
      <c r="A112" s="43" t="s">
        <v>317</v>
      </c>
      <c r="B112" s="43" t="s">
        <v>60</v>
      </c>
      <c r="C112" s="3" t="s">
        <v>319</v>
      </c>
      <c r="D112" s="56">
        <f>'дод 2'!E169+'дод 2'!E29</f>
        <v>6588501</v>
      </c>
      <c r="E112" s="56">
        <f>'дод 2'!F169+'дод 2'!F29</f>
        <v>4056567</v>
      </c>
      <c r="F112" s="56">
        <f>'дод 2'!G169+'дод 2'!G29</f>
        <v>606930</v>
      </c>
      <c r="G112" s="56">
        <f>'дод 2'!H169+'дод 2'!H29</f>
        <v>6110871.9500000002</v>
      </c>
      <c r="H112" s="56">
        <f>'дод 2'!I169+'дод 2'!I29</f>
        <v>4055451.96</v>
      </c>
      <c r="I112" s="56">
        <f>'дод 2'!J169+'дод 2'!J29</f>
        <v>400251.44999999995</v>
      </c>
      <c r="J112" s="167">
        <f t="shared" si="22"/>
        <v>92.75056572048787</v>
      </c>
      <c r="K112" s="56">
        <f>'дод 2'!L169+'дод 2'!L29</f>
        <v>610997</v>
      </c>
      <c r="L112" s="56">
        <f>'дод 2'!M169+'дод 2'!M29</f>
        <v>610997</v>
      </c>
      <c r="M112" s="56">
        <f>'дод 2'!N169+'дод 2'!N29</f>
        <v>0</v>
      </c>
      <c r="N112" s="56">
        <f>'дод 2'!O169+'дод 2'!O29</f>
        <v>0</v>
      </c>
      <c r="O112" s="56">
        <f>'дод 2'!P169+'дод 2'!P29</f>
        <v>0</v>
      </c>
      <c r="P112" s="56">
        <f>'дод 2'!Q169+'дод 2'!Q29</f>
        <v>610997</v>
      </c>
      <c r="Q112" s="56">
        <f>'дод 2'!R169+'дод 2'!R29</f>
        <v>634585.42000000004</v>
      </c>
      <c r="R112" s="56">
        <f>'дод 2'!S169+'дод 2'!S29</f>
        <v>608997</v>
      </c>
      <c r="S112" s="56">
        <f>'дод 2'!T169+'дод 2'!T29</f>
        <v>25588.42</v>
      </c>
      <c r="T112" s="56">
        <f>'дод 2'!U169+'дод 2'!U29</f>
        <v>0</v>
      </c>
      <c r="U112" s="56">
        <f>'дод 2'!V169+'дод 2'!V29</f>
        <v>0</v>
      </c>
      <c r="V112" s="56">
        <f>'дод 2'!W169+'дод 2'!W29</f>
        <v>608997</v>
      </c>
      <c r="W112" s="167">
        <f t="shared" si="24"/>
        <v>103.86064416028229</v>
      </c>
      <c r="X112" s="155">
        <f t="shared" si="23"/>
        <v>6745457.3700000001</v>
      </c>
      <c r="Y112" s="215"/>
    </row>
    <row r="113" spans="1:25" s="71" customFormat="1" ht="31.5" customHeight="1" x14ac:dyDescent="0.25">
      <c r="A113" s="43" t="s">
        <v>318</v>
      </c>
      <c r="B113" s="43" t="s">
        <v>60</v>
      </c>
      <c r="C113" s="3" t="s">
        <v>466</v>
      </c>
      <c r="D113" s="56">
        <f>'дод 2'!E94+'дод 2'!E170+'дод 2'!E30</f>
        <v>35766352</v>
      </c>
      <c r="E113" s="56">
        <f>'дод 2'!F94+'дод 2'!F170+'дод 2'!F30</f>
        <v>0</v>
      </c>
      <c r="F113" s="56">
        <f>'дод 2'!G94+'дод 2'!G170+'дод 2'!G30</f>
        <v>0</v>
      </c>
      <c r="G113" s="56">
        <f>'дод 2'!H94+'дод 2'!H170+'дод 2'!H30</f>
        <v>25774616</v>
      </c>
      <c r="H113" s="56">
        <f>'дод 2'!I94+'дод 2'!I170+'дод 2'!I30</f>
        <v>0</v>
      </c>
      <c r="I113" s="56">
        <f>'дод 2'!J94+'дод 2'!J170+'дод 2'!J30</f>
        <v>0</v>
      </c>
      <c r="J113" s="167">
        <f t="shared" si="22"/>
        <v>72.063866060480535</v>
      </c>
      <c r="K113" s="56">
        <f>'дод 2'!L94+'дод 2'!L170+'дод 2'!L30</f>
        <v>40580</v>
      </c>
      <c r="L113" s="56">
        <f>'дод 2'!M94+'дод 2'!M170+'дод 2'!M30</f>
        <v>40580</v>
      </c>
      <c r="M113" s="56">
        <f>'дод 2'!N94+'дод 2'!N170+'дод 2'!N30</f>
        <v>0</v>
      </c>
      <c r="N113" s="56">
        <f>'дод 2'!O94+'дод 2'!O170+'дод 2'!O30</f>
        <v>0</v>
      </c>
      <c r="O113" s="56">
        <f>'дод 2'!P94+'дод 2'!P170+'дод 2'!P30</f>
        <v>0</v>
      </c>
      <c r="P113" s="56">
        <f>'дод 2'!Q94+'дод 2'!Q170+'дод 2'!Q30</f>
        <v>40580</v>
      </c>
      <c r="Q113" s="56">
        <f>'дод 2'!R94+'дод 2'!R170+'дод 2'!R30</f>
        <v>40129.5</v>
      </c>
      <c r="R113" s="56">
        <f>'дод 2'!S94+'дод 2'!S170+'дод 2'!S30</f>
        <v>40129.5</v>
      </c>
      <c r="S113" s="56">
        <f>'дод 2'!T94+'дод 2'!T170+'дод 2'!T30</f>
        <v>0</v>
      </c>
      <c r="T113" s="56">
        <f>'дод 2'!U94+'дод 2'!U170+'дод 2'!U30</f>
        <v>0</v>
      </c>
      <c r="U113" s="56">
        <f>'дод 2'!V94+'дод 2'!V170+'дод 2'!V30</f>
        <v>0</v>
      </c>
      <c r="V113" s="56">
        <f>'дод 2'!W94+'дод 2'!W170+'дод 2'!W30</f>
        <v>40129.5</v>
      </c>
      <c r="W113" s="167">
        <f t="shared" si="24"/>
        <v>98.889847215377031</v>
      </c>
      <c r="X113" s="155">
        <f t="shared" si="23"/>
        <v>25814745.5</v>
      </c>
      <c r="Y113" s="215"/>
    </row>
    <row r="114" spans="1:25" s="71" customFormat="1" x14ac:dyDescent="0.25">
      <c r="A114" s="132"/>
      <c r="B114" s="132"/>
      <c r="C114" s="133" t="s">
        <v>439</v>
      </c>
      <c r="D114" s="134">
        <f>'дод 2'!E171</f>
        <v>348800</v>
      </c>
      <c r="E114" s="134">
        <f>'дод 2'!F171</f>
        <v>0</v>
      </c>
      <c r="F114" s="134">
        <f>'дод 2'!G171</f>
        <v>0</v>
      </c>
      <c r="G114" s="134">
        <f>'дод 2'!H171</f>
        <v>332000</v>
      </c>
      <c r="H114" s="134">
        <f>'дод 2'!I171</f>
        <v>0</v>
      </c>
      <c r="I114" s="134">
        <f>'дод 2'!J171</f>
        <v>0</v>
      </c>
      <c r="J114" s="169">
        <f t="shared" si="22"/>
        <v>95.183486238532112</v>
      </c>
      <c r="K114" s="134">
        <f>'дод 2'!L171</f>
        <v>0</v>
      </c>
      <c r="L114" s="134">
        <f>'дод 2'!M171</f>
        <v>0</v>
      </c>
      <c r="M114" s="134">
        <f>'дод 2'!N171</f>
        <v>0</v>
      </c>
      <c r="N114" s="134">
        <f>'дод 2'!O171</f>
        <v>0</v>
      </c>
      <c r="O114" s="134">
        <f>'дод 2'!P171</f>
        <v>0</v>
      </c>
      <c r="P114" s="134">
        <f>'дод 2'!Q171</f>
        <v>0</v>
      </c>
      <c r="Q114" s="134">
        <f>'дод 2'!R171</f>
        <v>0</v>
      </c>
      <c r="R114" s="134">
        <f>'дод 2'!S171</f>
        <v>0</v>
      </c>
      <c r="S114" s="134">
        <f>'дод 2'!T171</f>
        <v>0</v>
      </c>
      <c r="T114" s="134">
        <f>'дод 2'!U171</f>
        <v>0</v>
      </c>
      <c r="U114" s="134">
        <f>'дод 2'!V171</f>
        <v>0</v>
      </c>
      <c r="V114" s="134">
        <f>'дод 2'!W171</f>
        <v>0</v>
      </c>
      <c r="W114" s="169"/>
      <c r="X114" s="170">
        <f t="shared" si="23"/>
        <v>332000</v>
      </c>
      <c r="Y114" s="215"/>
    </row>
    <row r="115" spans="1:25" s="69" customFormat="1" ht="19.5" customHeight="1" x14ac:dyDescent="0.25">
      <c r="A115" s="44" t="s">
        <v>77</v>
      </c>
      <c r="B115" s="47"/>
      <c r="C115" s="2" t="s">
        <v>78</v>
      </c>
      <c r="D115" s="55">
        <f t="shared" ref="D115" si="25">D116+D117+D118+D119</f>
        <v>33383941</v>
      </c>
      <c r="E115" s="55">
        <f t="shared" ref="E115:V115" si="26">E116+E117+E118+E119</f>
        <v>18618915</v>
      </c>
      <c r="F115" s="55">
        <f t="shared" si="26"/>
        <v>1801060</v>
      </c>
      <c r="G115" s="55">
        <f t="shared" si="26"/>
        <v>29612195.969999999</v>
      </c>
      <c r="H115" s="55">
        <f t="shared" si="26"/>
        <v>18115419.469999999</v>
      </c>
      <c r="I115" s="55">
        <f t="shared" si="26"/>
        <v>1465011.6</v>
      </c>
      <c r="J115" s="161">
        <f t="shared" si="22"/>
        <v>88.701917997039345</v>
      </c>
      <c r="K115" s="55">
        <f t="shared" si="26"/>
        <v>1343393</v>
      </c>
      <c r="L115" s="55">
        <f t="shared" si="26"/>
        <v>1307393</v>
      </c>
      <c r="M115" s="55">
        <f t="shared" si="26"/>
        <v>36000</v>
      </c>
      <c r="N115" s="55">
        <f t="shared" si="26"/>
        <v>12100</v>
      </c>
      <c r="O115" s="55">
        <f t="shared" si="26"/>
        <v>3300</v>
      </c>
      <c r="P115" s="55">
        <f t="shared" si="26"/>
        <v>1307393</v>
      </c>
      <c r="Q115" s="55">
        <f t="shared" si="26"/>
        <v>1458768.5</v>
      </c>
      <c r="R115" s="55">
        <f t="shared" si="26"/>
        <v>1241748.8</v>
      </c>
      <c r="S115" s="55">
        <f t="shared" si="26"/>
        <v>48666.8</v>
      </c>
      <c r="T115" s="55">
        <f t="shared" si="26"/>
        <v>2554.09</v>
      </c>
      <c r="U115" s="55">
        <f t="shared" si="26"/>
        <v>0</v>
      </c>
      <c r="V115" s="55">
        <f t="shared" si="26"/>
        <v>1410101.7</v>
      </c>
      <c r="W115" s="161">
        <f t="shared" si="24"/>
        <v>108.58836542992259</v>
      </c>
      <c r="X115" s="168">
        <f t="shared" si="23"/>
        <v>31070964.469999999</v>
      </c>
      <c r="Y115" s="215"/>
    </row>
    <row r="116" spans="1:25" ht="22.5" customHeight="1" x14ac:dyDescent="0.25">
      <c r="A116" s="43" t="s">
        <v>79</v>
      </c>
      <c r="B116" s="43" t="s">
        <v>80</v>
      </c>
      <c r="C116" s="3" t="s">
        <v>16</v>
      </c>
      <c r="D116" s="56">
        <f>'дод 2'!E186</f>
        <v>19065864</v>
      </c>
      <c r="E116" s="56">
        <f>'дод 2'!F186</f>
        <v>13633896</v>
      </c>
      <c r="F116" s="56">
        <f>'дод 2'!G186</f>
        <v>1227200</v>
      </c>
      <c r="G116" s="56">
        <f>'дод 2'!H186</f>
        <v>18112007.989999998</v>
      </c>
      <c r="H116" s="56">
        <f>'дод 2'!I186</f>
        <v>13176362.75</v>
      </c>
      <c r="I116" s="56">
        <f>'дод 2'!J186</f>
        <v>1056844.98</v>
      </c>
      <c r="J116" s="167">
        <f t="shared" si="22"/>
        <v>94.997048075030847</v>
      </c>
      <c r="K116" s="56">
        <f>'дод 2'!L186</f>
        <v>330395</v>
      </c>
      <c r="L116" s="56">
        <f>'дод 2'!M186</f>
        <v>300395</v>
      </c>
      <c r="M116" s="56">
        <f>'дод 2'!N186</f>
        <v>30000</v>
      </c>
      <c r="N116" s="56">
        <f>'дод 2'!O186</f>
        <v>12100</v>
      </c>
      <c r="O116" s="56">
        <f>'дод 2'!P186</f>
        <v>0</v>
      </c>
      <c r="P116" s="56">
        <f>'дод 2'!Q186</f>
        <v>300395</v>
      </c>
      <c r="Q116" s="56">
        <f>'дод 2'!R186</f>
        <v>463012.7</v>
      </c>
      <c r="R116" s="56">
        <f>'дод 2'!S186</f>
        <v>250393</v>
      </c>
      <c r="S116" s="56">
        <f>'дод 2'!T186</f>
        <v>44266.8</v>
      </c>
      <c r="T116" s="56">
        <f>'дод 2'!U186</f>
        <v>2554.09</v>
      </c>
      <c r="U116" s="56">
        <f>'дод 2'!V186</f>
        <v>0</v>
      </c>
      <c r="V116" s="56">
        <f>'дод 2'!W186</f>
        <v>418745.9</v>
      </c>
      <c r="W116" s="167">
        <f t="shared" si="24"/>
        <v>140.13913648814298</v>
      </c>
      <c r="X116" s="155">
        <f t="shared" si="23"/>
        <v>18575020.689999998</v>
      </c>
      <c r="Y116" s="215"/>
    </row>
    <row r="117" spans="1:25" ht="33.75" customHeight="1" x14ac:dyDescent="0.25">
      <c r="A117" s="43" t="s">
        <v>350</v>
      </c>
      <c r="B117" s="43" t="s">
        <v>351</v>
      </c>
      <c r="C117" s="3" t="s">
        <v>352</v>
      </c>
      <c r="D117" s="56">
        <f>'дод 2'!E31+'дод 2'!E187</f>
        <v>5736882</v>
      </c>
      <c r="E117" s="56">
        <f>'дод 2'!F31+'дод 2'!F187</f>
        <v>2202115</v>
      </c>
      <c r="F117" s="56">
        <f>'дод 2'!G31+'дод 2'!G187</f>
        <v>449760</v>
      </c>
      <c r="G117" s="56">
        <f>'дод 2'!H31+'дод 2'!H187</f>
        <v>5140978.4700000007</v>
      </c>
      <c r="H117" s="56">
        <f>'дод 2'!I31+'дод 2'!I187</f>
        <v>2157040.15</v>
      </c>
      <c r="I117" s="56">
        <f>'дод 2'!J31+'дод 2'!J187</f>
        <v>300355.02999999997</v>
      </c>
      <c r="J117" s="167">
        <f t="shared" si="22"/>
        <v>89.612762995648168</v>
      </c>
      <c r="K117" s="56">
        <f>'дод 2'!L31+'дод 2'!L187</f>
        <v>788998</v>
      </c>
      <c r="L117" s="56">
        <f>'дод 2'!M31+'дод 2'!M187</f>
        <v>782998</v>
      </c>
      <c r="M117" s="56">
        <f>'дод 2'!N31+'дод 2'!N187</f>
        <v>6000</v>
      </c>
      <c r="N117" s="56">
        <f>'дод 2'!O31+'дод 2'!O187</f>
        <v>0</v>
      </c>
      <c r="O117" s="56">
        <f>'дод 2'!P31+'дод 2'!P187</f>
        <v>3300</v>
      </c>
      <c r="P117" s="56">
        <f>'дод 2'!Q31+'дод 2'!Q187</f>
        <v>782998</v>
      </c>
      <c r="Q117" s="56">
        <f>'дод 2'!R31+'дод 2'!R187</f>
        <v>782998</v>
      </c>
      <c r="R117" s="56">
        <f>'дод 2'!S31+'дод 2'!S187</f>
        <v>782998</v>
      </c>
      <c r="S117" s="56">
        <f>'дод 2'!T31+'дод 2'!T187</f>
        <v>0</v>
      </c>
      <c r="T117" s="56">
        <f>'дод 2'!U31+'дод 2'!U187</f>
        <v>0</v>
      </c>
      <c r="U117" s="56">
        <f>'дод 2'!V31+'дод 2'!V187</f>
        <v>0</v>
      </c>
      <c r="V117" s="56">
        <f>'дод 2'!W31+'дод 2'!W187</f>
        <v>782998</v>
      </c>
      <c r="W117" s="167">
        <f t="shared" si="24"/>
        <v>99.239541798585037</v>
      </c>
      <c r="X117" s="155">
        <f t="shared" si="23"/>
        <v>5923976.4700000007</v>
      </c>
      <c r="Y117" s="215"/>
    </row>
    <row r="118" spans="1:25" s="71" customFormat="1" ht="39.75" customHeight="1" x14ac:dyDescent="0.25">
      <c r="A118" s="43" t="s">
        <v>320</v>
      </c>
      <c r="B118" s="43" t="s">
        <v>81</v>
      </c>
      <c r="C118" s="3" t="s">
        <v>377</v>
      </c>
      <c r="D118" s="56">
        <f>'дод 2'!E32+'дод 2'!E188</f>
        <v>5754171</v>
      </c>
      <c r="E118" s="56">
        <f>'дод 2'!F32+'дод 2'!F188</f>
        <v>2782904</v>
      </c>
      <c r="F118" s="56">
        <f>'дод 2'!G32+'дод 2'!G188</f>
        <v>124100</v>
      </c>
      <c r="G118" s="56">
        <f>'дод 2'!H32+'дод 2'!H188</f>
        <v>5244862.1899999995</v>
      </c>
      <c r="H118" s="56">
        <f>'дод 2'!I32+'дод 2'!I188</f>
        <v>2782016.5700000003</v>
      </c>
      <c r="I118" s="56">
        <f>'дод 2'!J32+'дод 2'!J188</f>
        <v>107811.59</v>
      </c>
      <c r="J118" s="167">
        <f t="shared" si="22"/>
        <v>91.148876006639341</v>
      </c>
      <c r="K118" s="56">
        <f>'дод 2'!L32+'дод 2'!L188</f>
        <v>224000</v>
      </c>
      <c r="L118" s="56">
        <f>'дод 2'!M32+'дод 2'!M188</f>
        <v>224000</v>
      </c>
      <c r="M118" s="56">
        <f>'дод 2'!N32+'дод 2'!N188</f>
        <v>0</v>
      </c>
      <c r="N118" s="56">
        <f>'дод 2'!O32+'дод 2'!O188</f>
        <v>0</v>
      </c>
      <c r="O118" s="56">
        <f>'дод 2'!P32+'дод 2'!P188</f>
        <v>0</v>
      </c>
      <c r="P118" s="56">
        <f>'дод 2'!Q32+'дод 2'!Q188</f>
        <v>224000</v>
      </c>
      <c r="Q118" s="56">
        <f>'дод 2'!R32+'дод 2'!R188</f>
        <v>212757.8</v>
      </c>
      <c r="R118" s="56">
        <f>'дод 2'!S32+'дод 2'!S188</f>
        <v>208357.8</v>
      </c>
      <c r="S118" s="56">
        <f>'дод 2'!T32+'дод 2'!T188</f>
        <v>4400</v>
      </c>
      <c r="T118" s="56">
        <f>'дод 2'!U32+'дод 2'!U188</f>
        <v>0</v>
      </c>
      <c r="U118" s="56">
        <f>'дод 2'!V32+'дод 2'!V188</f>
        <v>0</v>
      </c>
      <c r="V118" s="56">
        <f>'дод 2'!W32+'дод 2'!W188</f>
        <v>208357.8</v>
      </c>
      <c r="W118" s="167">
        <f t="shared" si="24"/>
        <v>94.981160714285707</v>
      </c>
      <c r="X118" s="155">
        <f t="shared" si="23"/>
        <v>5457619.9899999993</v>
      </c>
      <c r="Y118" s="215"/>
    </row>
    <row r="119" spans="1:25" s="71" customFormat="1" ht="30" customHeight="1" x14ac:dyDescent="0.25">
      <c r="A119" s="43" t="s">
        <v>321</v>
      </c>
      <c r="B119" s="43" t="s">
        <v>81</v>
      </c>
      <c r="C119" s="3" t="s">
        <v>322</v>
      </c>
      <c r="D119" s="56">
        <f>'дод 2'!E33+'дод 2'!E189</f>
        <v>2827024</v>
      </c>
      <c r="E119" s="56">
        <f>'дод 2'!F33+'дод 2'!F189</f>
        <v>0</v>
      </c>
      <c r="F119" s="56">
        <f>'дод 2'!G33+'дод 2'!G189</f>
        <v>0</v>
      </c>
      <c r="G119" s="56">
        <f>'дод 2'!H33+'дод 2'!H189</f>
        <v>1114347.3199999998</v>
      </c>
      <c r="H119" s="56">
        <f>'дод 2'!I33+'дод 2'!I189</f>
        <v>0</v>
      </c>
      <c r="I119" s="56">
        <f>'дод 2'!J33+'дод 2'!J189</f>
        <v>0</v>
      </c>
      <c r="J119" s="167">
        <f t="shared" si="22"/>
        <v>39.417681632699257</v>
      </c>
      <c r="K119" s="56">
        <f>'дод 2'!L33+'дод 2'!L189</f>
        <v>0</v>
      </c>
      <c r="L119" s="56">
        <f>'дод 2'!M33+'дод 2'!M189</f>
        <v>0</v>
      </c>
      <c r="M119" s="56">
        <f>'дод 2'!N33+'дод 2'!N189</f>
        <v>0</v>
      </c>
      <c r="N119" s="56">
        <f>'дод 2'!O33+'дод 2'!O189</f>
        <v>0</v>
      </c>
      <c r="O119" s="56">
        <f>'дод 2'!P33+'дод 2'!P189</f>
        <v>0</v>
      </c>
      <c r="P119" s="56">
        <f>'дод 2'!Q33+'дод 2'!Q189</f>
        <v>0</v>
      </c>
      <c r="Q119" s="56">
        <f>'дод 2'!R33+'дод 2'!R189</f>
        <v>0</v>
      </c>
      <c r="R119" s="56">
        <f>'дод 2'!S33+'дод 2'!S189</f>
        <v>0</v>
      </c>
      <c r="S119" s="56">
        <f>'дод 2'!T33+'дод 2'!T189</f>
        <v>0</v>
      </c>
      <c r="T119" s="56">
        <f>'дод 2'!U33+'дод 2'!U189</f>
        <v>0</v>
      </c>
      <c r="U119" s="56">
        <f>'дод 2'!V33+'дод 2'!V189</f>
        <v>0</v>
      </c>
      <c r="V119" s="56">
        <f>'дод 2'!W33+'дод 2'!W189</f>
        <v>0</v>
      </c>
      <c r="W119" s="167"/>
      <c r="X119" s="155">
        <f t="shared" si="23"/>
        <v>1114347.3199999998</v>
      </c>
      <c r="Y119" s="215"/>
    </row>
    <row r="120" spans="1:25" s="69" customFormat="1" ht="21.75" customHeight="1" x14ac:dyDescent="0.25">
      <c r="A120" s="44" t="s">
        <v>84</v>
      </c>
      <c r="B120" s="47"/>
      <c r="C120" s="2" t="s">
        <v>85</v>
      </c>
      <c r="D120" s="55">
        <f t="shared" ref="D120" si="27">D121+D122+D123+D124+D125+D126</f>
        <v>47325550</v>
      </c>
      <c r="E120" s="55">
        <f t="shared" ref="E120:V120" si="28">E121+E122+E123+E124+E125+E126</f>
        <v>17376394</v>
      </c>
      <c r="F120" s="55">
        <f t="shared" si="28"/>
        <v>1210790</v>
      </c>
      <c r="G120" s="55">
        <f t="shared" si="28"/>
        <v>45562230.760000005</v>
      </c>
      <c r="H120" s="55">
        <f t="shared" si="28"/>
        <v>17363559.199999999</v>
      </c>
      <c r="I120" s="55">
        <f t="shared" si="28"/>
        <v>1084832.33</v>
      </c>
      <c r="J120" s="161">
        <f t="shared" si="22"/>
        <v>96.27406498181216</v>
      </c>
      <c r="K120" s="55">
        <f t="shared" si="28"/>
        <v>3219990</v>
      </c>
      <c r="L120" s="55">
        <f t="shared" si="28"/>
        <v>3040870</v>
      </c>
      <c r="M120" s="55">
        <f t="shared" si="28"/>
        <v>179120</v>
      </c>
      <c r="N120" s="55">
        <f t="shared" si="28"/>
        <v>91105</v>
      </c>
      <c r="O120" s="55">
        <f t="shared" si="28"/>
        <v>51050</v>
      </c>
      <c r="P120" s="55">
        <f t="shared" si="28"/>
        <v>3040870</v>
      </c>
      <c r="Q120" s="55">
        <f t="shared" si="28"/>
        <v>3167346.51</v>
      </c>
      <c r="R120" s="55">
        <f t="shared" si="28"/>
        <v>3020049.32</v>
      </c>
      <c r="S120" s="55">
        <f t="shared" si="28"/>
        <v>147297.19</v>
      </c>
      <c r="T120" s="55">
        <f t="shared" si="28"/>
        <v>1826.63</v>
      </c>
      <c r="U120" s="55">
        <f t="shared" si="28"/>
        <v>1204.77</v>
      </c>
      <c r="V120" s="55">
        <f t="shared" si="28"/>
        <v>3020049.32</v>
      </c>
      <c r="W120" s="161">
        <f t="shared" si="24"/>
        <v>98.365103928894186</v>
      </c>
      <c r="X120" s="168">
        <f t="shared" si="23"/>
        <v>48729577.270000003</v>
      </c>
      <c r="Y120" s="215"/>
    </row>
    <row r="121" spans="1:25" s="71" customFormat="1" ht="43.5" customHeight="1" x14ac:dyDescent="0.25">
      <c r="A121" s="43" t="s">
        <v>86</v>
      </c>
      <c r="B121" s="43" t="s">
        <v>87</v>
      </c>
      <c r="C121" s="3" t="s">
        <v>23</v>
      </c>
      <c r="D121" s="56">
        <f>'дод 2'!E34</f>
        <v>306000</v>
      </c>
      <c r="E121" s="56">
        <f>'дод 2'!F34</f>
        <v>0</v>
      </c>
      <c r="F121" s="56">
        <f>'дод 2'!G34</f>
        <v>0</v>
      </c>
      <c r="G121" s="56">
        <f>'дод 2'!H34</f>
        <v>210883.4</v>
      </c>
      <c r="H121" s="56">
        <f>'дод 2'!I34</f>
        <v>0</v>
      </c>
      <c r="I121" s="56">
        <f>'дод 2'!J34</f>
        <v>0</v>
      </c>
      <c r="J121" s="167">
        <f t="shared" si="22"/>
        <v>68.916143790849674</v>
      </c>
      <c r="K121" s="56">
        <f>'дод 2'!L34</f>
        <v>0</v>
      </c>
      <c r="L121" s="56">
        <f>'дод 2'!M34</f>
        <v>0</v>
      </c>
      <c r="M121" s="56">
        <f>'дод 2'!N34</f>
        <v>0</v>
      </c>
      <c r="N121" s="56">
        <f>'дод 2'!O34</f>
        <v>0</v>
      </c>
      <c r="O121" s="56">
        <f>'дод 2'!P34</f>
        <v>0</v>
      </c>
      <c r="P121" s="56">
        <f>'дод 2'!Q34</f>
        <v>0</v>
      </c>
      <c r="Q121" s="56">
        <f>'дод 2'!R34</f>
        <v>0</v>
      </c>
      <c r="R121" s="56">
        <f>'дод 2'!S34</f>
        <v>0</v>
      </c>
      <c r="S121" s="56">
        <f>'дод 2'!T34</f>
        <v>0</v>
      </c>
      <c r="T121" s="56">
        <f>'дод 2'!U34</f>
        <v>0</v>
      </c>
      <c r="U121" s="56">
        <f>'дод 2'!V34</f>
        <v>0</v>
      </c>
      <c r="V121" s="56">
        <f>'дод 2'!W34</f>
        <v>0</v>
      </c>
      <c r="W121" s="167"/>
      <c r="X121" s="155">
        <f t="shared" si="23"/>
        <v>210883.4</v>
      </c>
      <c r="Y121" s="215"/>
    </row>
    <row r="122" spans="1:25" s="71" customFormat="1" ht="39.75" customHeight="1" x14ac:dyDescent="0.25">
      <c r="A122" s="43" t="s">
        <v>88</v>
      </c>
      <c r="B122" s="43" t="s">
        <v>87</v>
      </c>
      <c r="C122" s="3" t="s">
        <v>17</v>
      </c>
      <c r="D122" s="56">
        <f>'дод 2'!E35</f>
        <v>739400</v>
      </c>
      <c r="E122" s="56">
        <f>'дод 2'!F35</f>
        <v>0</v>
      </c>
      <c r="F122" s="56">
        <f>'дод 2'!G35</f>
        <v>0</v>
      </c>
      <c r="G122" s="56">
        <f>'дод 2'!H35</f>
        <v>570185.16</v>
      </c>
      <c r="H122" s="56">
        <f>'дод 2'!I35</f>
        <v>0</v>
      </c>
      <c r="I122" s="56">
        <f>'дод 2'!J35</f>
        <v>0</v>
      </c>
      <c r="J122" s="167">
        <f t="shared" si="22"/>
        <v>77.114573978901817</v>
      </c>
      <c r="K122" s="56">
        <f>'дод 2'!L35</f>
        <v>0</v>
      </c>
      <c r="L122" s="56">
        <f>'дод 2'!M35</f>
        <v>0</v>
      </c>
      <c r="M122" s="56">
        <f>'дод 2'!N35</f>
        <v>0</v>
      </c>
      <c r="N122" s="56">
        <f>'дод 2'!O35</f>
        <v>0</v>
      </c>
      <c r="O122" s="56">
        <f>'дод 2'!P35</f>
        <v>0</v>
      </c>
      <c r="P122" s="56">
        <f>'дод 2'!Q35</f>
        <v>0</v>
      </c>
      <c r="Q122" s="56">
        <f>'дод 2'!R35</f>
        <v>0</v>
      </c>
      <c r="R122" s="56">
        <f>'дод 2'!S35</f>
        <v>0</v>
      </c>
      <c r="S122" s="56">
        <f>'дод 2'!T35</f>
        <v>0</v>
      </c>
      <c r="T122" s="56">
        <f>'дод 2'!U35</f>
        <v>0</v>
      </c>
      <c r="U122" s="56">
        <f>'дод 2'!V35</f>
        <v>0</v>
      </c>
      <c r="V122" s="56">
        <f>'дод 2'!W35</f>
        <v>0</v>
      </c>
      <c r="W122" s="167"/>
      <c r="X122" s="155">
        <f t="shared" si="23"/>
        <v>570185.16</v>
      </c>
      <c r="Y122" s="215"/>
    </row>
    <row r="123" spans="1:25" s="71" customFormat="1" ht="36.75" customHeight="1" x14ac:dyDescent="0.25">
      <c r="A123" s="43" t="s">
        <v>124</v>
      </c>
      <c r="B123" s="43" t="s">
        <v>87</v>
      </c>
      <c r="C123" s="3" t="s">
        <v>24</v>
      </c>
      <c r="D123" s="56">
        <f>'дод 2'!E95+'дод 2'!E36</f>
        <v>20420810</v>
      </c>
      <c r="E123" s="56">
        <f>'дод 2'!F95+'дод 2'!F36</f>
        <v>14941374</v>
      </c>
      <c r="F123" s="56">
        <f>'дод 2'!G95+'дод 2'!G36</f>
        <v>890690</v>
      </c>
      <c r="G123" s="56">
        <f>'дод 2'!H95+'дод 2'!H36</f>
        <v>20047627.07</v>
      </c>
      <c r="H123" s="56">
        <f>'дод 2'!I95+'дод 2'!I36</f>
        <v>14936411.5</v>
      </c>
      <c r="I123" s="56">
        <f>'дод 2'!J95+'дод 2'!J36</f>
        <v>808341.41</v>
      </c>
      <c r="J123" s="167">
        <f t="shared" si="22"/>
        <v>98.172536104101653</v>
      </c>
      <c r="K123" s="56">
        <f>'дод 2'!L95+'дод 2'!L36</f>
        <v>1072420</v>
      </c>
      <c r="L123" s="56">
        <f>'дод 2'!M95+'дод 2'!M36</f>
        <v>1072420</v>
      </c>
      <c r="M123" s="56">
        <f>'дод 2'!N95+'дод 2'!N36</f>
        <v>0</v>
      </c>
      <c r="N123" s="56">
        <f>'дод 2'!O95+'дод 2'!O36</f>
        <v>0</v>
      </c>
      <c r="O123" s="56">
        <f>'дод 2'!P95+'дод 2'!P36</f>
        <v>0</v>
      </c>
      <c r="P123" s="56">
        <f>'дод 2'!Q95+'дод 2'!Q36</f>
        <v>1072420</v>
      </c>
      <c r="Q123" s="56">
        <f>'дод 2'!R95+'дод 2'!R36</f>
        <v>1077849.96</v>
      </c>
      <c r="R123" s="56">
        <f>'дод 2'!S95+'дод 2'!S36</f>
        <v>1072399.96</v>
      </c>
      <c r="S123" s="56">
        <f>'дод 2'!T95+'дод 2'!T36</f>
        <v>5450</v>
      </c>
      <c r="T123" s="56">
        <f>'дод 2'!U95+'дод 2'!U36</f>
        <v>0</v>
      </c>
      <c r="U123" s="56">
        <f>'дод 2'!V95+'дод 2'!V36</f>
        <v>0</v>
      </c>
      <c r="V123" s="56">
        <f>'дод 2'!W95+'дод 2'!W36</f>
        <v>1072399.96</v>
      </c>
      <c r="W123" s="167">
        <f t="shared" si="24"/>
        <v>100.50632774472687</v>
      </c>
      <c r="X123" s="155">
        <f t="shared" si="23"/>
        <v>21125477.030000001</v>
      </c>
      <c r="Y123" s="215"/>
    </row>
    <row r="124" spans="1:25" s="71" customFormat="1" ht="31.5" customHeight="1" x14ac:dyDescent="0.25">
      <c r="A124" s="43" t="s">
        <v>125</v>
      </c>
      <c r="B124" s="43" t="s">
        <v>87</v>
      </c>
      <c r="C124" s="3" t="s">
        <v>25</v>
      </c>
      <c r="D124" s="56">
        <f>'дод 2'!E37</f>
        <v>11492630</v>
      </c>
      <c r="E124" s="56">
        <f>'дод 2'!F37</f>
        <v>0</v>
      </c>
      <c r="F124" s="56">
        <f>'дод 2'!G37</f>
        <v>0</v>
      </c>
      <c r="G124" s="56">
        <f>'дод 2'!H37</f>
        <v>11367059.76</v>
      </c>
      <c r="H124" s="56">
        <f>'дод 2'!I37</f>
        <v>0</v>
      </c>
      <c r="I124" s="56">
        <f>'дод 2'!J37</f>
        <v>0</v>
      </c>
      <c r="J124" s="167">
        <f t="shared" si="22"/>
        <v>98.907384645638118</v>
      </c>
      <c r="K124" s="56">
        <f>'дод 2'!L37</f>
        <v>198000</v>
      </c>
      <c r="L124" s="56">
        <f>'дод 2'!M37</f>
        <v>198000</v>
      </c>
      <c r="M124" s="56">
        <f>'дод 2'!N37</f>
        <v>0</v>
      </c>
      <c r="N124" s="56">
        <f>'дод 2'!O37</f>
        <v>0</v>
      </c>
      <c r="O124" s="56">
        <f>'дод 2'!P37</f>
        <v>0</v>
      </c>
      <c r="P124" s="56">
        <f>'дод 2'!Q37</f>
        <v>198000</v>
      </c>
      <c r="Q124" s="56">
        <f>'дод 2'!R37</f>
        <v>197999.35999999999</v>
      </c>
      <c r="R124" s="56">
        <f>'дод 2'!S37</f>
        <v>197999.35999999999</v>
      </c>
      <c r="S124" s="56">
        <f>'дод 2'!T37</f>
        <v>0</v>
      </c>
      <c r="T124" s="56">
        <f>'дод 2'!U37</f>
        <v>0</v>
      </c>
      <c r="U124" s="56">
        <f>'дод 2'!V37</f>
        <v>0</v>
      </c>
      <c r="V124" s="56">
        <f>'дод 2'!W37</f>
        <v>197999.35999999999</v>
      </c>
      <c r="W124" s="167">
        <f t="shared" si="24"/>
        <v>99.99967676767676</v>
      </c>
      <c r="X124" s="155">
        <f t="shared" si="23"/>
        <v>11565059.119999999</v>
      </c>
      <c r="Y124" s="215"/>
    </row>
    <row r="125" spans="1:25" s="71" customFormat="1" ht="60" customHeight="1" x14ac:dyDescent="0.25">
      <c r="A125" s="43" t="s">
        <v>120</v>
      </c>
      <c r="B125" s="43" t="s">
        <v>87</v>
      </c>
      <c r="C125" s="3" t="s">
        <v>121</v>
      </c>
      <c r="D125" s="56">
        <f>'дод 2'!E38</f>
        <v>4600120</v>
      </c>
      <c r="E125" s="56">
        <f>'дод 2'!F38</f>
        <v>2435020</v>
      </c>
      <c r="F125" s="56">
        <f>'дод 2'!G38</f>
        <v>320100</v>
      </c>
      <c r="G125" s="56">
        <f>'дод 2'!H38</f>
        <v>4494606.63</v>
      </c>
      <c r="H125" s="56">
        <f>'дод 2'!I38</f>
        <v>2427147.7000000002</v>
      </c>
      <c r="I125" s="56">
        <f>'дод 2'!J38</f>
        <v>276490.92</v>
      </c>
      <c r="J125" s="167">
        <f t="shared" si="22"/>
        <v>97.706290922845483</v>
      </c>
      <c r="K125" s="56">
        <f>'дод 2'!L38</f>
        <v>1861120</v>
      </c>
      <c r="L125" s="56">
        <f>'дод 2'!M38</f>
        <v>1682000</v>
      </c>
      <c r="M125" s="56">
        <f>'дод 2'!N38</f>
        <v>179120</v>
      </c>
      <c r="N125" s="56">
        <f>'дод 2'!O38</f>
        <v>91105</v>
      </c>
      <c r="O125" s="56">
        <f>'дод 2'!P38</f>
        <v>51050</v>
      </c>
      <c r="P125" s="56">
        <f>'дод 2'!Q38</f>
        <v>1682000</v>
      </c>
      <c r="Q125" s="56">
        <f>'дод 2'!R38</f>
        <v>1803047.19</v>
      </c>
      <c r="R125" s="56">
        <f>'дод 2'!S38</f>
        <v>1661200</v>
      </c>
      <c r="S125" s="56">
        <f>'дод 2'!T38</f>
        <v>141847.19</v>
      </c>
      <c r="T125" s="56">
        <f>'дод 2'!U38</f>
        <v>1826.63</v>
      </c>
      <c r="U125" s="56">
        <f>'дод 2'!V38</f>
        <v>1204.77</v>
      </c>
      <c r="V125" s="56">
        <f>'дод 2'!W38</f>
        <v>1661200</v>
      </c>
      <c r="W125" s="167">
        <f t="shared" si="24"/>
        <v>96.879684813445664</v>
      </c>
      <c r="X125" s="155">
        <f t="shared" si="23"/>
        <v>6297653.8200000003</v>
      </c>
      <c r="Y125" s="215"/>
    </row>
    <row r="126" spans="1:25" s="71" customFormat="1" ht="42" customHeight="1" x14ac:dyDescent="0.25">
      <c r="A126" s="43" t="s">
        <v>123</v>
      </c>
      <c r="B126" s="43" t="s">
        <v>87</v>
      </c>
      <c r="C126" s="3" t="s">
        <v>122</v>
      </c>
      <c r="D126" s="56">
        <f>'дод 2'!E39</f>
        <v>9766590</v>
      </c>
      <c r="E126" s="56">
        <f>'дод 2'!F39</f>
        <v>0</v>
      </c>
      <c r="F126" s="56">
        <f>'дод 2'!G39</f>
        <v>0</v>
      </c>
      <c r="G126" s="56">
        <f>'дод 2'!H39</f>
        <v>8871868.7400000002</v>
      </c>
      <c r="H126" s="56">
        <f>'дод 2'!I39</f>
        <v>0</v>
      </c>
      <c r="I126" s="56">
        <f>'дод 2'!J39</f>
        <v>0</v>
      </c>
      <c r="J126" s="167">
        <f t="shared" si="22"/>
        <v>90.838959554972618</v>
      </c>
      <c r="K126" s="56">
        <f>'дод 2'!L39</f>
        <v>88450</v>
      </c>
      <c r="L126" s="56">
        <f>'дод 2'!M39</f>
        <v>88450</v>
      </c>
      <c r="M126" s="56">
        <f>'дод 2'!N39</f>
        <v>0</v>
      </c>
      <c r="N126" s="56">
        <f>'дод 2'!O39</f>
        <v>0</v>
      </c>
      <c r="O126" s="56">
        <f>'дод 2'!P39</f>
        <v>0</v>
      </c>
      <c r="P126" s="56">
        <f>'дод 2'!Q39</f>
        <v>88450</v>
      </c>
      <c r="Q126" s="56">
        <f>'дод 2'!R39</f>
        <v>88450</v>
      </c>
      <c r="R126" s="56">
        <f>'дод 2'!S39</f>
        <v>88450</v>
      </c>
      <c r="S126" s="56">
        <f>'дод 2'!T39</f>
        <v>0</v>
      </c>
      <c r="T126" s="56">
        <f>'дод 2'!U39</f>
        <v>0</v>
      </c>
      <c r="U126" s="56">
        <f>'дод 2'!V39</f>
        <v>0</v>
      </c>
      <c r="V126" s="56">
        <f>'дод 2'!W39</f>
        <v>88450</v>
      </c>
      <c r="W126" s="167">
        <f t="shared" si="24"/>
        <v>100</v>
      </c>
      <c r="X126" s="155">
        <f t="shared" si="23"/>
        <v>8960318.7400000002</v>
      </c>
      <c r="Y126" s="215"/>
    </row>
    <row r="127" spans="1:25" s="69" customFormat="1" ht="27" customHeight="1" x14ac:dyDescent="0.25">
      <c r="A127" s="44" t="s">
        <v>72</v>
      </c>
      <c r="B127" s="47"/>
      <c r="C127" s="2" t="s">
        <v>73</v>
      </c>
      <c r="D127" s="55">
        <f>D129+D130+D131+D132+D133+D134+D135+D137+D138</f>
        <v>259603019.40999997</v>
      </c>
      <c r="E127" s="55">
        <f>E129+E130+E131+E132+E133+E134+E135+E137+E138</f>
        <v>0</v>
      </c>
      <c r="F127" s="55">
        <f>F129+F130+F131+F132+F133+F134+F135+F137+F138</f>
        <v>28444156</v>
      </c>
      <c r="G127" s="55">
        <f>G129+G130+G131+G132+G133+G134+G135+G137+G138</f>
        <v>246597329.13999999</v>
      </c>
      <c r="H127" s="55">
        <f t="shared" ref="H127:V127" si="29">H129+H130+H131+H132+H133+H134+H135+H137+H138</f>
        <v>0</v>
      </c>
      <c r="I127" s="55">
        <f t="shared" si="29"/>
        <v>26938375.670000002</v>
      </c>
      <c r="J127" s="161">
        <f t="shared" si="22"/>
        <v>94.990162171627262</v>
      </c>
      <c r="K127" s="55">
        <f t="shared" si="29"/>
        <v>150455044.30999997</v>
      </c>
      <c r="L127" s="55">
        <f t="shared" si="29"/>
        <v>150297341.24999997</v>
      </c>
      <c r="M127" s="55">
        <f t="shared" si="29"/>
        <v>0</v>
      </c>
      <c r="N127" s="55">
        <f t="shared" si="29"/>
        <v>0</v>
      </c>
      <c r="O127" s="55">
        <f t="shared" si="29"/>
        <v>0</v>
      </c>
      <c r="P127" s="55">
        <f t="shared" si="29"/>
        <v>150455044.30999997</v>
      </c>
      <c r="Q127" s="55">
        <f t="shared" si="29"/>
        <v>135169572.77000001</v>
      </c>
      <c r="R127" s="55">
        <f t="shared" si="29"/>
        <v>135078739.25999999</v>
      </c>
      <c r="S127" s="55">
        <f t="shared" si="29"/>
        <v>0</v>
      </c>
      <c r="T127" s="55">
        <f t="shared" si="29"/>
        <v>0</v>
      </c>
      <c r="U127" s="55">
        <f t="shared" si="29"/>
        <v>0</v>
      </c>
      <c r="V127" s="55">
        <f t="shared" si="29"/>
        <v>135169572.77000001</v>
      </c>
      <c r="W127" s="161">
        <f t="shared" si="24"/>
        <v>89.840505773601365</v>
      </c>
      <c r="X127" s="168">
        <f t="shared" si="23"/>
        <v>381766901.90999997</v>
      </c>
      <c r="Y127" s="215"/>
    </row>
    <row r="128" spans="1:25" s="70" customFormat="1" ht="126" x14ac:dyDescent="0.25">
      <c r="A128" s="115"/>
      <c r="B128" s="116"/>
      <c r="C128" s="129" t="s">
        <v>522</v>
      </c>
      <c r="D128" s="130">
        <f>D136</f>
        <v>0</v>
      </c>
      <c r="E128" s="130">
        <f>E136</f>
        <v>0</v>
      </c>
      <c r="F128" s="130">
        <f>F136</f>
        <v>0</v>
      </c>
      <c r="G128" s="130">
        <f>G136</f>
        <v>0</v>
      </c>
      <c r="H128" s="130">
        <f t="shared" ref="H128:V128" si="30">H136</f>
        <v>0</v>
      </c>
      <c r="I128" s="130">
        <f t="shared" si="30"/>
        <v>0</v>
      </c>
      <c r="J128" s="171"/>
      <c r="K128" s="130">
        <f t="shared" si="30"/>
        <v>2652000</v>
      </c>
      <c r="L128" s="130">
        <f t="shared" si="30"/>
        <v>2652000</v>
      </c>
      <c r="M128" s="130">
        <f t="shared" si="30"/>
        <v>0</v>
      </c>
      <c r="N128" s="130">
        <f t="shared" si="30"/>
        <v>0</v>
      </c>
      <c r="O128" s="130">
        <f t="shared" si="30"/>
        <v>0</v>
      </c>
      <c r="P128" s="130">
        <f t="shared" si="30"/>
        <v>2652000</v>
      </c>
      <c r="Q128" s="130">
        <f t="shared" si="30"/>
        <v>2652000</v>
      </c>
      <c r="R128" s="130">
        <f t="shared" si="30"/>
        <v>2652000</v>
      </c>
      <c r="S128" s="130">
        <f t="shared" si="30"/>
        <v>0</v>
      </c>
      <c r="T128" s="130">
        <f t="shared" si="30"/>
        <v>0</v>
      </c>
      <c r="U128" s="130">
        <f t="shared" si="30"/>
        <v>0</v>
      </c>
      <c r="V128" s="130">
        <f t="shared" si="30"/>
        <v>2652000</v>
      </c>
      <c r="W128" s="171">
        <f t="shared" si="24"/>
        <v>100</v>
      </c>
      <c r="X128" s="172">
        <f t="shared" si="23"/>
        <v>2652000</v>
      </c>
      <c r="Y128" s="215"/>
    </row>
    <row r="129" spans="1:25" s="71" customFormat="1" ht="33.75" customHeight="1" x14ac:dyDescent="0.25">
      <c r="A129" s="43" t="s">
        <v>138</v>
      </c>
      <c r="B129" s="43" t="s">
        <v>74</v>
      </c>
      <c r="C129" s="3" t="s">
        <v>139</v>
      </c>
      <c r="D129" s="56">
        <f>'дод 2'!E199</f>
        <v>0</v>
      </c>
      <c r="E129" s="56">
        <f>'дод 2'!F199</f>
        <v>0</v>
      </c>
      <c r="F129" s="56">
        <f>'дод 2'!G199</f>
        <v>0</v>
      </c>
      <c r="G129" s="56">
        <f>'дод 2'!H199</f>
        <v>0</v>
      </c>
      <c r="H129" s="56">
        <f>'дод 2'!I199</f>
        <v>0</v>
      </c>
      <c r="I129" s="56">
        <f>'дод 2'!J199</f>
        <v>0</v>
      </c>
      <c r="J129" s="167"/>
      <c r="K129" s="56">
        <f>'дод 2'!L199</f>
        <v>14187715.360000001</v>
      </c>
      <c r="L129" s="56">
        <f>'дод 2'!M199</f>
        <v>14157715.360000001</v>
      </c>
      <c r="M129" s="56">
        <f>'дод 2'!N199</f>
        <v>0</v>
      </c>
      <c r="N129" s="56">
        <f>'дод 2'!O199</f>
        <v>0</v>
      </c>
      <c r="O129" s="56">
        <f>'дод 2'!P199</f>
        <v>0</v>
      </c>
      <c r="P129" s="56">
        <f>'дод 2'!Q199</f>
        <v>14187715.360000001</v>
      </c>
      <c r="Q129" s="56">
        <f>'дод 2'!R199</f>
        <v>10314788.640000001</v>
      </c>
      <c r="R129" s="56">
        <f>'дод 2'!S199</f>
        <v>10289977.130000001</v>
      </c>
      <c r="S129" s="56">
        <f>'дод 2'!T199</f>
        <v>0</v>
      </c>
      <c r="T129" s="56">
        <f>'дод 2'!U199</f>
        <v>0</v>
      </c>
      <c r="U129" s="56">
        <f>'дод 2'!V199</f>
        <v>0</v>
      </c>
      <c r="V129" s="56">
        <f>'дод 2'!W199</f>
        <v>10314788.640000001</v>
      </c>
      <c r="W129" s="167">
        <f t="shared" si="24"/>
        <v>72.702252464698446</v>
      </c>
      <c r="X129" s="155">
        <f t="shared" si="23"/>
        <v>10314788.640000001</v>
      </c>
      <c r="Y129" s="215"/>
    </row>
    <row r="130" spans="1:25" s="71" customFormat="1" ht="36.75" customHeight="1" x14ac:dyDescent="0.25">
      <c r="A130" s="43" t="s">
        <v>140</v>
      </c>
      <c r="B130" s="43" t="s">
        <v>76</v>
      </c>
      <c r="C130" s="3" t="s">
        <v>158</v>
      </c>
      <c r="D130" s="56">
        <f>'дод 2'!E200</f>
        <v>43950657.380000003</v>
      </c>
      <c r="E130" s="56">
        <f>'дод 2'!F200</f>
        <v>0</v>
      </c>
      <c r="F130" s="56">
        <f>'дод 2'!G200</f>
        <v>0</v>
      </c>
      <c r="G130" s="56">
        <f>'дод 2'!H200</f>
        <v>40910194.689999998</v>
      </c>
      <c r="H130" s="56">
        <f>'дод 2'!I200</f>
        <v>0</v>
      </c>
      <c r="I130" s="56">
        <f>'дод 2'!J200</f>
        <v>0</v>
      </c>
      <c r="J130" s="167">
        <f t="shared" si="22"/>
        <v>93.082099628881579</v>
      </c>
      <c r="K130" s="56">
        <f>'дод 2'!L200</f>
        <v>3452635.62</v>
      </c>
      <c r="L130" s="56">
        <f>'дод 2'!M200</f>
        <v>3452635.62</v>
      </c>
      <c r="M130" s="56">
        <f>'дод 2'!N200</f>
        <v>0</v>
      </c>
      <c r="N130" s="56">
        <f>'дод 2'!O200</f>
        <v>0</v>
      </c>
      <c r="O130" s="56">
        <f>'дод 2'!P200</f>
        <v>0</v>
      </c>
      <c r="P130" s="56">
        <f>'дод 2'!Q200</f>
        <v>3452635.62</v>
      </c>
      <c r="Q130" s="56">
        <f>'дод 2'!R200</f>
        <v>3437820.1</v>
      </c>
      <c r="R130" s="56">
        <f>'дод 2'!S200</f>
        <v>3437820.1</v>
      </c>
      <c r="S130" s="56">
        <f>'дод 2'!T200</f>
        <v>0</v>
      </c>
      <c r="T130" s="56">
        <f>'дод 2'!U200</f>
        <v>0</v>
      </c>
      <c r="U130" s="56">
        <f>'дод 2'!V200</f>
        <v>0</v>
      </c>
      <c r="V130" s="56">
        <f>'дод 2'!W200</f>
        <v>3437820.1</v>
      </c>
      <c r="W130" s="167">
        <f t="shared" si="24"/>
        <v>99.570892453458498</v>
      </c>
      <c r="X130" s="155">
        <f t="shared" si="23"/>
        <v>44348014.789999999</v>
      </c>
      <c r="Y130" s="215"/>
    </row>
    <row r="131" spans="1:25" s="71" customFormat="1" ht="25.5" customHeight="1" x14ac:dyDescent="0.25">
      <c r="A131" s="46" t="s">
        <v>281</v>
      </c>
      <c r="B131" s="46" t="s">
        <v>76</v>
      </c>
      <c r="C131" s="3" t="s">
        <v>282</v>
      </c>
      <c r="D131" s="56">
        <f>'дод 2'!E201</f>
        <v>133887</v>
      </c>
      <c r="E131" s="56">
        <f>'дод 2'!F201</f>
        <v>0</v>
      </c>
      <c r="F131" s="56">
        <f>'дод 2'!G201</f>
        <v>0</v>
      </c>
      <c r="G131" s="56">
        <f>'дод 2'!H201</f>
        <v>34724.339999999997</v>
      </c>
      <c r="H131" s="56">
        <f>'дод 2'!I201</f>
        <v>0</v>
      </c>
      <c r="I131" s="56">
        <f>'дод 2'!J201</f>
        <v>0</v>
      </c>
      <c r="J131" s="167">
        <f t="shared" si="22"/>
        <v>25.93555759707813</v>
      </c>
      <c r="K131" s="56">
        <f>'дод 2'!L201</f>
        <v>15188290.529999999</v>
      </c>
      <c r="L131" s="56">
        <f>'дод 2'!M201</f>
        <v>15138290.529999999</v>
      </c>
      <c r="M131" s="56">
        <f>'дод 2'!N201</f>
        <v>0</v>
      </c>
      <c r="N131" s="56">
        <f>'дод 2'!O201</f>
        <v>0</v>
      </c>
      <c r="O131" s="56">
        <f>'дод 2'!P201</f>
        <v>0</v>
      </c>
      <c r="P131" s="56">
        <f>'дод 2'!Q201</f>
        <v>15188290.529999999</v>
      </c>
      <c r="Q131" s="56">
        <f>'дод 2'!R201</f>
        <v>12322322.49</v>
      </c>
      <c r="R131" s="56">
        <f>'дод 2'!S201</f>
        <v>12322322.49</v>
      </c>
      <c r="S131" s="56">
        <f>'дод 2'!T201</f>
        <v>0</v>
      </c>
      <c r="T131" s="56">
        <f>'дод 2'!U201</f>
        <v>0</v>
      </c>
      <c r="U131" s="56">
        <f>'дод 2'!V201</f>
        <v>0</v>
      </c>
      <c r="V131" s="56">
        <f>'дод 2'!W201</f>
        <v>12322322.49</v>
      </c>
      <c r="W131" s="167">
        <f t="shared" si="24"/>
        <v>81.130410730956697</v>
      </c>
      <c r="X131" s="155">
        <f t="shared" si="23"/>
        <v>12357046.83</v>
      </c>
      <c r="Y131" s="215"/>
    </row>
    <row r="132" spans="1:25" s="71" customFormat="1" ht="33" customHeight="1" x14ac:dyDescent="0.25">
      <c r="A132" s="43" t="s">
        <v>284</v>
      </c>
      <c r="B132" s="43" t="s">
        <v>76</v>
      </c>
      <c r="C132" s="3" t="s">
        <v>378</v>
      </c>
      <c r="D132" s="56">
        <f>'дод 2'!E202</f>
        <v>100000</v>
      </c>
      <c r="E132" s="56">
        <f>'дод 2'!F202</f>
        <v>0</v>
      </c>
      <c r="F132" s="56">
        <f>'дод 2'!G202</f>
        <v>0</v>
      </c>
      <c r="G132" s="56">
        <f>'дод 2'!H202</f>
        <v>99781.43</v>
      </c>
      <c r="H132" s="56">
        <f>'дод 2'!I202</f>
        <v>0</v>
      </c>
      <c r="I132" s="56">
        <f>'дод 2'!J202</f>
        <v>0</v>
      </c>
      <c r="J132" s="167">
        <f t="shared" si="22"/>
        <v>99.78143</v>
      </c>
      <c r="K132" s="56">
        <f>'дод 2'!L202</f>
        <v>0</v>
      </c>
      <c r="L132" s="56">
        <f>'дод 2'!M202</f>
        <v>0</v>
      </c>
      <c r="M132" s="56">
        <f>'дод 2'!N202</f>
        <v>0</v>
      </c>
      <c r="N132" s="56">
        <f>'дод 2'!O202</f>
        <v>0</v>
      </c>
      <c r="O132" s="56">
        <f>'дод 2'!P202</f>
        <v>0</v>
      </c>
      <c r="P132" s="56">
        <f>'дод 2'!Q202</f>
        <v>0</v>
      </c>
      <c r="Q132" s="56">
        <f>'дод 2'!R202</f>
        <v>0</v>
      </c>
      <c r="R132" s="56">
        <f>'дод 2'!S202</f>
        <v>0</v>
      </c>
      <c r="S132" s="56">
        <f>'дод 2'!T202</f>
        <v>0</v>
      </c>
      <c r="T132" s="56">
        <f>'дод 2'!U202</f>
        <v>0</v>
      </c>
      <c r="U132" s="56">
        <f>'дод 2'!V202</f>
        <v>0</v>
      </c>
      <c r="V132" s="56">
        <f>'дод 2'!W202</f>
        <v>0</v>
      </c>
      <c r="W132" s="167"/>
      <c r="X132" s="155">
        <f t="shared" si="23"/>
        <v>99781.43</v>
      </c>
      <c r="Y132" s="215"/>
    </row>
    <row r="133" spans="1:25" s="71" customFormat="1" ht="52.5" customHeight="1" x14ac:dyDescent="0.25">
      <c r="A133" s="43" t="s">
        <v>75</v>
      </c>
      <c r="B133" s="43" t="s">
        <v>76</v>
      </c>
      <c r="C133" s="3" t="s">
        <v>143</v>
      </c>
      <c r="D133" s="56">
        <f>'дод 2'!E203</f>
        <v>4605232</v>
      </c>
      <c r="E133" s="56">
        <f>'дод 2'!F203</f>
        <v>0</v>
      </c>
      <c r="F133" s="56">
        <f>'дод 2'!G203</f>
        <v>0</v>
      </c>
      <c r="G133" s="56">
        <f>'дод 2'!H203</f>
        <v>2309914.91</v>
      </c>
      <c r="H133" s="56">
        <f>'дод 2'!I203</f>
        <v>0</v>
      </c>
      <c r="I133" s="56">
        <f>'дод 2'!J203</f>
        <v>0</v>
      </c>
      <c r="J133" s="167">
        <f t="shared" si="22"/>
        <v>50.158491689452347</v>
      </c>
      <c r="K133" s="56">
        <f>'дод 2'!L203</f>
        <v>2000000</v>
      </c>
      <c r="L133" s="56">
        <f>'дод 2'!M203</f>
        <v>2000000</v>
      </c>
      <c r="M133" s="56">
        <f>'дод 2'!N203</f>
        <v>0</v>
      </c>
      <c r="N133" s="56">
        <f>'дод 2'!O203</f>
        <v>0</v>
      </c>
      <c r="O133" s="56">
        <f>'дод 2'!P203</f>
        <v>0</v>
      </c>
      <c r="P133" s="56">
        <f>'дод 2'!Q203</f>
        <v>2000000</v>
      </c>
      <c r="Q133" s="56">
        <f>'дод 2'!R203</f>
        <v>1961571.02</v>
      </c>
      <c r="R133" s="56">
        <f>'дод 2'!S203</f>
        <v>1961571.02</v>
      </c>
      <c r="S133" s="56">
        <f>'дод 2'!T203</f>
        <v>0</v>
      </c>
      <c r="T133" s="56">
        <f>'дод 2'!U203</f>
        <v>0</v>
      </c>
      <c r="U133" s="56">
        <f>'дод 2'!V203</f>
        <v>0</v>
      </c>
      <c r="V133" s="56">
        <f>'дод 2'!W203</f>
        <v>1961571.02</v>
      </c>
      <c r="W133" s="167">
        <f t="shared" si="24"/>
        <v>98.078551000000004</v>
      </c>
      <c r="X133" s="155">
        <f t="shared" si="23"/>
        <v>4271485.93</v>
      </c>
      <c r="Y133" s="215"/>
    </row>
    <row r="134" spans="1:25" ht="23.25" customHeight="1" x14ac:dyDescent="0.25">
      <c r="A134" s="43" t="s">
        <v>141</v>
      </c>
      <c r="B134" s="43" t="s">
        <v>76</v>
      </c>
      <c r="C134" s="3" t="s">
        <v>142</v>
      </c>
      <c r="D134" s="56">
        <f>'дод 2'!E204+'дод 2'!E231</f>
        <v>207298711.70999998</v>
      </c>
      <c r="E134" s="56">
        <f>'дод 2'!F204+'дод 2'!F231</f>
        <v>0</v>
      </c>
      <c r="F134" s="56">
        <f>'дод 2'!G204+'дод 2'!G231</f>
        <v>28401756</v>
      </c>
      <c r="G134" s="56">
        <f>'дод 2'!H204+'дод 2'!H231</f>
        <v>200493288.81999999</v>
      </c>
      <c r="H134" s="56">
        <f>'дод 2'!I204+'дод 2'!I231</f>
        <v>0</v>
      </c>
      <c r="I134" s="56">
        <f>'дод 2'!J204+'дод 2'!J231</f>
        <v>26920128.440000001</v>
      </c>
      <c r="J134" s="167">
        <f t="shared" si="22"/>
        <v>96.717093495727838</v>
      </c>
      <c r="K134" s="56">
        <f>'дод 2'!L204+'дод 2'!L231</f>
        <v>112211105.94999999</v>
      </c>
      <c r="L134" s="56">
        <f>'дод 2'!M204+'дод 2'!M231</f>
        <v>112211105.94999999</v>
      </c>
      <c r="M134" s="56">
        <f>'дод 2'!N204+'дод 2'!N231</f>
        <v>0</v>
      </c>
      <c r="N134" s="56">
        <f>'дод 2'!O204+'дод 2'!O231</f>
        <v>0</v>
      </c>
      <c r="O134" s="56">
        <f>'дод 2'!P204+'дод 2'!P231</f>
        <v>0</v>
      </c>
      <c r="P134" s="56">
        <f>'дод 2'!Q204+'дод 2'!Q231</f>
        <v>112211105.94999999</v>
      </c>
      <c r="Q134" s="56">
        <f>'дод 2'!R204+'дод 2'!R231</f>
        <v>103730163.52000001</v>
      </c>
      <c r="R134" s="56">
        <f>'дод 2'!S204+'дод 2'!S231</f>
        <v>103730163.52000001</v>
      </c>
      <c r="S134" s="56">
        <f>'дод 2'!T204+'дод 2'!T231</f>
        <v>0</v>
      </c>
      <c r="T134" s="56">
        <f>'дод 2'!U204+'дод 2'!U231</f>
        <v>0</v>
      </c>
      <c r="U134" s="56">
        <f>'дод 2'!V204+'дод 2'!V231</f>
        <v>0</v>
      </c>
      <c r="V134" s="56">
        <f>'дод 2'!W204+'дод 2'!W231</f>
        <v>103730163.52000001</v>
      </c>
      <c r="W134" s="167">
        <f t="shared" si="24"/>
        <v>92.441975900514706</v>
      </c>
      <c r="X134" s="155">
        <f t="shared" si="23"/>
        <v>304223452.34000003</v>
      </c>
      <c r="Y134" s="215">
        <v>27</v>
      </c>
    </row>
    <row r="135" spans="1:25" ht="69.75" customHeight="1" x14ac:dyDescent="0.25">
      <c r="A135" s="43">
        <v>6083</v>
      </c>
      <c r="B135" s="80" t="s">
        <v>74</v>
      </c>
      <c r="C135" s="11" t="s">
        <v>514</v>
      </c>
      <c r="D135" s="56">
        <f>'дод 2'!E180</f>
        <v>0</v>
      </c>
      <c r="E135" s="56">
        <f>'дод 2'!F180</f>
        <v>0</v>
      </c>
      <c r="F135" s="56">
        <f>'дод 2'!G180</f>
        <v>0</v>
      </c>
      <c r="G135" s="56">
        <f>'дод 2'!H180</f>
        <v>0</v>
      </c>
      <c r="H135" s="56">
        <f>'дод 2'!I180</f>
        <v>0</v>
      </c>
      <c r="I135" s="56">
        <f>'дод 2'!J180</f>
        <v>0</v>
      </c>
      <c r="J135" s="167"/>
      <c r="K135" s="56">
        <f>'дод 2'!L180</f>
        <v>3336885</v>
      </c>
      <c r="L135" s="56">
        <f>'дод 2'!M180</f>
        <v>3336885</v>
      </c>
      <c r="M135" s="56">
        <f>'дод 2'!N180</f>
        <v>0</v>
      </c>
      <c r="N135" s="56">
        <f>'дод 2'!O180</f>
        <v>0</v>
      </c>
      <c r="O135" s="56">
        <f>'дод 2'!P180</f>
        <v>0</v>
      </c>
      <c r="P135" s="56">
        <f>'дод 2'!Q180</f>
        <v>3336885</v>
      </c>
      <c r="Q135" s="56">
        <f>'дод 2'!R180</f>
        <v>3336885</v>
      </c>
      <c r="R135" s="56">
        <f>'дод 2'!S180</f>
        <v>3336885</v>
      </c>
      <c r="S135" s="56">
        <f>'дод 2'!T180</f>
        <v>0</v>
      </c>
      <c r="T135" s="56">
        <f>'дод 2'!U180</f>
        <v>0</v>
      </c>
      <c r="U135" s="56">
        <f>'дод 2'!V180</f>
        <v>0</v>
      </c>
      <c r="V135" s="56">
        <f>'дод 2'!W180</f>
        <v>3336885</v>
      </c>
      <c r="W135" s="167">
        <f t="shared" si="24"/>
        <v>100</v>
      </c>
      <c r="X135" s="155">
        <f t="shared" si="23"/>
        <v>3336885</v>
      </c>
      <c r="Y135" s="215"/>
    </row>
    <row r="136" spans="1:25" s="71" customFormat="1" ht="97.5" customHeight="1" x14ac:dyDescent="0.25">
      <c r="A136" s="132"/>
      <c r="B136" s="152"/>
      <c r="C136" s="153" t="s">
        <v>522</v>
      </c>
      <c r="D136" s="134">
        <f>'дод 2'!E181</f>
        <v>0</v>
      </c>
      <c r="E136" s="134">
        <f>'дод 2'!F181</f>
        <v>0</v>
      </c>
      <c r="F136" s="134">
        <f>'дод 2'!G181</f>
        <v>0</v>
      </c>
      <c r="G136" s="134">
        <f>'дод 2'!H181</f>
        <v>0</v>
      </c>
      <c r="H136" s="134">
        <f>'дод 2'!I181</f>
        <v>0</v>
      </c>
      <c r="I136" s="134">
        <f>'дод 2'!J181</f>
        <v>0</v>
      </c>
      <c r="J136" s="169"/>
      <c r="K136" s="134">
        <f>'дод 2'!L181</f>
        <v>2652000</v>
      </c>
      <c r="L136" s="134">
        <f>'дод 2'!M181</f>
        <v>2652000</v>
      </c>
      <c r="M136" s="134">
        <f>'дод 2'!N181</f>
        <v>0</v>
      </c>
      <c r="N136" s="134">
        <f>'дод 2'!O181</f>
        <v>0</v>
      </c>
      <c r="O136" s="134">
        <f>'дод 2'!P181</f>
        <v>0</v>
      </c>
      <c r="P136" s="134">
        <f>'дод 2'!Q181</f>
        <v>2652000</v>
      </c>
      <c r="Q136" s="134">
        <f>'дод 2'!R181</f>
        <v>2652000</v>
      </c>
      <c r="R136" s="134">
        <f>'дод 2'!S181</f>
        <v>2652000</v>
      </c>
      <c r="S136" s="134">
        <f>'дод 2'!T181</f>
        <v>0</v>
      </c>
      <c r="T136" s="134">
        <f>'дод 2'!U181</f>
        <v>0</v>
      </c>
      <c r="U136" s="134">
        <f>'дод 2'!V181</f>
        <v>0</v>
      </c>
      <c r="V136" s="134">
        <f>'дод 2'!W181</f>
        <v>2652000</v>
      </c>
      <c r="W136" s="169">
        <f t="shared" si="24"/>
        <v>100</v>
      </c>
      <c r="X136" s="170">
        <f t="shared" si="23"/>
        <v>2652000</v>
      </c>
      <c r="Y136" s="215"/>
    </row>
    <row r="137" spans="1:25" s="71" customFormat="1" ht="57" customHeight="1" x14ac:dyDescent="0.25">
      <c r="A137" s="43" t="s">
        <v>145</v>
      </c>
      <c r="B137" s="48" t="s">
        <v>74</v>
      </c>
      <c r="C137" s="3" t="s">
        <v>146</v>
      </c>
      <c r="D137" s="56">
        <f>'дод 2'!E232</f>
        <v>84906</v>
      </c>
      <c r="E137" s="56">
        <f>'дод 2'!F232</f>
        <v>0</v>
      </c>
      <c r="F137" s="56">
        <f>'дод 2'!G232</f>
        <v>0</v>
      </c>
      <c r="G137" s="56">
        <f>'дод 2'!H232</f>
        <v>0</v>
      </c>
      <c r="H137" s="56">
        <f>'дод 2'!I232</f>
        <v>0</v>
      </c>
      <c r="I137" s="56">
        <f>'дод 2'!J232</f>
        <v>0</v>
      </c>
      <c r="J137" s="167">
        <f t="shared" si="22"/>
        <v>0</v>
      </c>
      <c r="K137" s="56">
        <f>'дод 2'!L232</f>
        <v>77703.06</v>
      </c>
      <c r="L137" s="56">
        <f>'дод 2'!M232</f>
        <v>0</v>
      </c>
      <c r="M137" s="56">
        <f>'дод 2'!N232</f>
        <v>0</v>
      </c>
      <c r="N137" s="56">
        <f>'дод 2'!O232</f>
        <v>0</v>
      </c>
      <c r="O137" s="56">
        <f>'дод 2'!P232</f>
        <v>0</v>
      </c>
      <c r="P137" s="56">
        <f>'дод 2'!Q232</f>
        <v>77703.06</v>
      </c>
      <c r="Q137" s="56">
        <f>'дод 2'!R232</f>
        <v>66022</v>
      </c>
      <c r="R137" s="56">
        <f>'дод 2'!S232</f>
        <v>0</v>
      </c>
      <c r="S137" s="56">
        <f>'дод 2'!T232</f>
        <v>0</v>
      </c>
      <c r="T137" s="56">
        <f>'дод 2'!U232</f>
        <v>0</v>
      </c>
      <c r="U137" s="56">
        <f>'дод 2'!V232</f>
        <v>0</v>
      </c>
      <c r="V137" s="56">
        <f>'дод 2'!W232</f>
        <v>66022</v>
      </c>
      <c r="W137" s="167">
        <f t="shared" si="24"/>
        <v>84.967052777586886</v>
      </c>
      <c r="X137" s="155">
        <f t="shared" si="23"/>
        <v>66022</v>
      </c>
      <c r="Y137" s="215"/>
    </row>
    <row r="138" spans="1:25" ht="25.5" customHeight="1" x14ac:dyDescent="0.25">
      <c r="A138" s="43" t="s">
        <v>152</v>
      </c>
      <c r="B138" s="48" t="s">
        <v>341</v>
      </c>
      <c r="C138" s="3" t="s">
        <v>153</v>
      </c>
      <c r="D138" s="56">
        <f>'дод 2'!E205+'дод 2'!E248</f>
        <v>3429625.3200000008</v>
      </c>
      <c r="E138" s="56">
        <f>'дод 2'!F205+'дод 2'!F248</f>
        <v>0</v>
      </c>
      <c r="F138" s="56">
        <f>'дод 2'!G205+'дод 2'!G248</f>
        <v>42400</v>
      </c>
      <c r="G138" s="56">
        <f>'дод 2'!H205+'дод 2'!H248</f>
        <v>2749424.9499999997</v>
      </c>
      <c r="H138" s="56">
        <f>'дод 2'!I205+'дод 2'!I248</f>
        <v>0</v>
      </c>
      <c r="I138" s="56">
        <f>'дод 2'!J205+'дод 2'!J248</f>
        <v>18247.23</v>
      </c>
      <c r="J138" s="167">
        <f t="shared" si="22"/>
        <v>80.166918933290333</v>
      </c>
      <c r="K138" s="56">
        <f>'дод 2'!L205+'дод 2'!L248</f>
        <v>708.78999999910593</v>
      </c>
      <c r="L138" s="56">
        <f>'дод 2'!M205+'дод 2'!M248</f>
        <v>708.78999999910593</v>
      </c>
      <c r="M138" s="56">
        <f>'дод 2'!N205+'дод 2'!N248</f>
        <v>0</v>
      </c>
      <c r="N138" s="56">
        <f>'дод 2'!O205+'дод 2'!O248</f>
        <v>0</v>
      </c>
      <c r="O138" s="56">
        <f>'дод 2'!P205+'дод 2'!P248</f>
        <v>0</v>
      </c>
      <c r="P138" s="56">
        <f>'дод 2'!Q205+'дод 2'!Q248</f>
        <v>708.78999999910593</v>
      </c>
      <c r="Q138" s="56">
        <f>'дод 2'!R205+'дод 2'!R248</f>
        <v>0</v>
      </c>
      <c r="R138" s="56">
        <f>'дод 2'!S205+'дод 2'!S248</f>
        <v>0</v>
      </c>
      <c r="S138" s="56">
        <f>'дод 2'!T205+'дод 2'!T248</f>
        <v>0</v>
      </c>
      <c r="T138" s="56">
        <f>'дод 2'!U205+'дод 2'!U248</f>
        <v>0</v>
      </c>
      <c r="U138" s="56">
        <f>'дод 2'!V205+'дод 2'!V248</f>
        <v>0</v>
      </c>
      <c r="V138" s="56">
        <f>'дод 2'!W205+'дод 2'!W248</f>
        <v>0</v>
      </c>
      <c r="W138" s="167">
        <f t="shared" si="24"/>
        <v>0</v>
      </c>
      <c r="X138" s="155">
        <f t="shared" si="23"/>
        <v>2749424.9499999997</v>
      </c>
      <c r="Y138" s="215"/>
    </row>
    <row r="139" spans="1:25" s="69" customFormat="1" ht="29.25" customHeight="1" x14ac:dyDescent="0.25">
      <c r="A139" s="44" t="s">
        <v>147</v>
      </c>
      <c r="B139" s="47"/>
      <c r="C139" s="2" t="s">
        <v>467</v>
      </c>
      <c r="D139" s="55">
        <f t="shared" ref="D139" si="31">D144+D146+D160+D169+D171+D182</f>
        <v>105344157</v>
      </c>
      <c r="E139" s="55">
        <f t="shared" ref="E139:V139" si="32">E144+E146+E160+E169+E171+E182</f>
        <v>0</v>
      </c>
      <c r="F139" s="55">
        <f t="shared" si="32"/>
        <v>0</v>
      </c>
      <c r="G139" s="55">
        <f t="shared" si="32"/>
        <v>100720377.25000001</v>
      </c>
      <c r="H139" s="55">
        <f t="shared" si="32"/>
        <v>0</v>
      </c>
      <c r="I139" s="55">
        <f t="shared" si="32"/>
        <v>0</v>
      </c>
      <c r="J139" s="161">
        <f t="shared" si="22"/>
        <v>95.610786699826193</v>
      </c>
      <c r="K139" s="55">
        <f t="shared" si="32"/>
        <v>378238161.25</v>
      </c>
      <c r="L139" s="55">
        <f t="shared" si="32"/>
        <v>282981929.12</v>
      </c>
      <c r="M139" s="55">
        <f t="shared" si="32"/>
        <v>81941363.010000005</v>
      </c>
      <c r="N139" s="55">
        <f t="shared" si="32"/>
        <v>0</v>
      </c>
      <c r="O139" s="55">
        <f t="shared" si="32"/>
        <v>0</v>
      </c>
      <c r="P139" s="55">
        <f t="shared" si="32"/>
        <v>296296798.24000001</v>
      </c>
      <c r="Q139" s="55">
        <f t="shared" si="32"/>
        <v>309708645.89999998</v>
      </c>
      <c r="R139" s="55">
        <f t="shared" si="32"/>
        <v>210080575.75999999</v>
      </c>
      <c r="S139" s="55">
        <f t="shared" si="32"/>
        <v>80485534.519999996</v>
      </c>
      <c r="T139" s="55">
        <f t="shared" si="32"/>
        <v>0</v>
      </c>
      <c r="U139" s="55">
        <f t="shared" si="32"/>
        <v>0</v>
      </c>
      <c r="V139" s="55">
        <f t="shared" si="32"/>
        <v>229223111.38</v>
      </c>
      <c r="W139" s="161">
        <f t="shared" si="24"/>
        <v>81.881913997380934</v>
      </c>
      <c r="X139" s="168">
        <f t="shared" si="23"/>
        <v>410429023.14999998</v>
      </c>
      <c r="Y139" s="215"/>
    </row>
    <row r="140" spans="1:25" s="70" customFormat="1" ht="47.25" x14ac:dyDescent="0.25">
      <c r="A140" s="115"/>
      <c r="B140" s="116"/>
      <c r="C140" s="129" t="s">
        <v>434</v>
      </c>
      <c r="D140" s="130">
        <f>D147</f>
        <v>0</v>
      </c>
      <c r="E140" s="130">
        <f>E147</f>
        <v>0</v>
      </c>
      <c r="F140" s="130">
        <f>F147</f>
        <v>0</v>
      </c>
      <c r="G140" s="130">
        <f>G147</f>
        <v>0</v>
      </c>
      <c r="H140" s="130">
        <f t="shared" ref="H140:V140" si="33">H147</f>
        <v>0</v>
      </c>
      <c r="I140" s="130">
        <f t="shared" si="33"/>
        <v>0</v>
      </c>
      <c r="J140" s="171"/>
      <c r="K140" s="130">
        <f t="shared" si="33"/>
        <v>13197915.930000002</v>
      </c>
      <c r="L140" s="130">
        <f t="shared" si="33"/>
        <v>13197915.930000002</v>
      </c>
      <c r="M140" s="130">
        <f t="shared" si="33"/>
        <v>0</v>
      </c>
      <c r="N140" s="130">
        <f t="shared" si="33"/>
        <v>0</v>
      </c>
      <c r="O140" s="130">
        <f t="shared" si="33"/>
        <v>0</v>
      </c>
      <c r="P140" s="130">
        <f t="shared" si="33"/>
        <v>13197915.930000002</v>
      </c>
      <c r="Q140" s="130">
        <f t="shared" si="33"/>
        <v>12792310.039999999</v>
      </c>
      <c r="R140" s="130">
        <f t="shared" si="33"/>
        <v>12792310.039999999</v>
      </c>
      <c r="S140" s="130">
        <f t="shared" si="33"/>
        <v>0</v>
      </c>
      <c r="T140" s="130">
        <f t="shared" si="33"/>
        <v>0</v>
      </c>
      <c r="U140" s="130">
        <f t="shared" si="33"/>
        <v>0</v>
      </c>
      <c r="V140" s="130">
        <f t="shared" si="33"/>
        <v>12792310.039999999</v>
      </c>
      <c r="W140" s="171">
        <f t="shared" si="24"/>
        <v>96.926742887655266</v>
      </c>
      <c r="X140" s="172">
        <f t="shared" si="23"/>
        <v>12792310.039999999</v>
      </c>
      <c r="Y140" s="215"/>
    </row>
    <row r="141" spans="1:25" s="70" customFormat="1" ht="66" customHeight="1" x14ac:dyDescent="0.25">
      <c r="A141" s="115"/>
      <c r="B141" s="116"/>
      <c r="C141" s="129" t="s">
        <v>523</v>
      </c>
      <c r="D141" s="130">
        <f t="shared" ref="D141:G142" si="34">D161</f>
        <v>40000000</v>
      </c>
      <c r="E141" s="130">
        <f t="shared" si="34"/>
        <v>0</v>
      </c>
      <c r="F141" s="130">
        <f t="shared" si="34"/>
        <v>0</v>
      </c>
      <c r="G141" s="130">
        <f t="shared" si="34"/>
        <v>38472654</v>
      </c>
      <c r="H141" s="130">
        <f t="shared" ref="H141:V141" si="35">H161</f>
        <v>0</v>
      </c>
      <c r="I141" s="130">
        <f t="shared" si="35"/>
        <v>0</v>
      </c>
      <c r="J141" s="171">
        <f t="shared" si="22"/>
        <v>96.181635</v>
      </c>
      <c r="K141" s="130">
        <f t="shared" si="35"/>
        <v>0</v>
      </c>
      <c r="L141" s="130">
        <f t="shared" si="35"/>
        <v>0</v>
      </c>
      <c r="M141" s="130">
        <f t="shared" si="35"/>
        <v>0</v>
      </c>
      <c r="N141" s="130">
        <f t="shared" si="35"/>
        <v>0</v>
      </c>
      <c r="O141" s="130">
        <f t="shared" si="35"/>
        <v>0</v>
      </c>
      <c r="P141" s="130">
        <f t="shared" si="35"/>
        <v>0</v>
      </c>
      <c r="Q141" s="130">
        <f t="shared" si="35"/>
        <v>0</v>
      </c>
      <c r="R141" s="130">
        <f t="shared" si="35"/>
        <v>0</v>
      </c>
      <c r="S141" s="130">
        <f t="shared" si="35"/>
        <v>0</v>
      </c>
      <c r="T141" s="130">
        <f t="shared" si="35"/>
        <v>0</v>
      </c>
      <c r="U141" s="130">
        <f t="shared" si="35"/>
        <v>0</v>
      </c>
      <c r="V141" s="130">
        <f t="shared" si="35"/>
        <v>0</v>
      </c>
      <c r="W141" s="171"/>
      <c r="X141" s="172">
        <f t="shared" si="23"/>
        <v>38472654</v>
      </c>
      <c r="Y141" s="215"/>
    </row>
    <row r="142" spans="1:25" s="70" customFormat="1" ht="110.25" x14ac:dyDescent="0.25">
      <c r="A142" s="115"/>
      <c r="B142" s="116"/>
      <c r="C142" s="129" t="s">
        <v>443</v>
      </c>
      <c r="D142" s="130">
        <f t="shared" si="34"/>
        <v>0</v>
      </c>
      <c r="E142" s="130">
        <f t="shared" si="34"/>
        <v>0</v>
      </c>
      <c r="F142" s="130">
        <f t="shared" si="34"/>
        <v>0</v>
      </c>
      <c r="G142" s="130">
        <f t="shared" si="34"/>
        <v>0</v>
      </c>
      <c r="H142" s="130">
        <f t="shared" ref="H142:V142" si="36">H162</f>
        <v>0</v>
      </c>
      <c r="I142" s="130">
        <f t="shared" si="36"/>
        <v>0</v>
      </c>
      <c r="J142" s="171"/>
      <c r="K142" s="130">
        <f t="shared" si="36"/>
        <v>80000000</v>
      </c>
      <c r="L142" s="130">
        <f t="shared" si="36"/>
        <v>0</v>
      </c>
      <c r="M142" s="130">
        <f t="shared" si="36"/>
        <v>80000000</v>
      </c>
      <c r="N142" s="130">
        <f t="shared" si="36"/>
        <v>0</v>
      </c>
      <c r="O142" s="130">
        <f t="shared" si="36"/>
        <v>0</v>
      </c>
      <c r="P142" s="130">
        <f t="shared" si="36"/>
        <v>0</v>
      </c>
      <c r="Q142" s="130">
        <f t="shared" si="36"/>
        <v>80000000</v>
      </c>
      <c r="R142" s="130">
        <f t="shared" si="36"/>
        <v>0</v>
      </c>
      <c r="S142" s="130">
        <f t="shared" si="36"/>
        <v>80000000</v>
      </c>
      <c r="T142" s="130">
        <f t="shared" si="36"/>
        <v>0</v>
      </c>
      <c r="U142" s="130">
        <f t="shared" si="36"/>
        <v>0</v>
      </c>
      <c r="V142" s="130">
        <f t="shared" si="36"/>
        <v>0</v>
      </c>
      <c r="W142" s="171">
        <f t="shared" si="24"/>
        <v>100</v>
      </c>
      <c r="X142" s="172">
        <f t="shared" si="23"/>
        <v>80000000</v>
      </c>
      <c r="Y142" s="215"/>
    </row>
    <row r="143" spans="1:25" s="70" customFormat="1" ht="23.25" customHeight="1" x14ac:dyDescent="0.25">
      <c r="A143" s="115"/>
      <c r="B143" s="115"/>
      <c r="C143" s="137" t="s">
        <v>489</v>
      </c>
      <c r="D143" s="130">
        <f>D172</f>
        <v>0</v>
      </c>
      <c r="E143" s="130">
        <f>E172</f>
        <v>0</v>
      </c>
      <c r="F143" s="130">
        <f>F172</f>
        <v>0</v>
      </c>
      <c r="G143" s="130">
        <f>G172</f>
        <v>0</v>
      </c>
      <c r="H143" s="130">
        <f t="shared" ref="H143:V143" si="37">H172</f>
        <v>0</v>
      </c>
      <c r="I143" s="130">
        <f t="shared" si="37"/>
        <v>0</v>
      </c>
      <c r="J143" s="171"/>
      <c r="K143" s="130">
        <f t="shared" si="37"/>
        <v>58776907</v>
      </c>
      <c r="L143" s="130">
        <f t="shared" si="37"/>
        <v>58776907</v>
      </c>
      <c r="M143" s="130">
        <f t="shared" si="37"/>
        <v>0</v>
      </c>
      <c r="N143" s="130">
        <f t="shared" si="37"/>
        <v>0</v>
      </c>
      <c r="O143" s="130">
        <f t="shared" si="37"/>
        <v>0</v>
      </c>
      <c r="P143" s="130">
        <f t="shared" si="37"/>
        <v>58776907</v>
      </c>
      <c r="Q143" s="130">
        <f t="shared" si="37"/>
        <v>10052629.880000001</v>
      </c>
      <c r="R143" s="130">
        <f t="shared" si="37"/>
        <v>10052629.880000001</v>
      </c>
      <c r="S143" s="130">
        <f t="shared" si="37"/>
        <v>0</v>
      </c>
      <c r="T143" s="130">
        <f t="shared" si="37"/>
        <v>0</v>
      </c>
      <c r="U143" s="130">
        <f t="shared" si="37"/>
        <v>0</v>
      </c>
      <c r="V143" s="130">
        <f t="shared" si="37"/>
        <v>10052629.880000001</v>
      </c>
      <c r="W143" s="171">
        <f t="shared" si="24"/>
        <v>17.10302632971143</v>
      </c>
      <c r="X143" s="172">
        <f t="shared" si="23"/>
        <v>10052629.880000001</v>
      </c>
      <c r="Y143" s="215"/>
    </row>
    <row r="144" spans="1:25" s="69" customFormat="1" ht="31.5" x14ac:dyDescent="0.25">
      <c r="A144" s="44" t="s">
        <v>154</v>
      </c>
      <c r="B144" s="47"/>
      <c r="C144" s="2" t="s">
        <v>155</v>
      </c>
      <c r="D144" s="55">
        <f t="shared" ref="D144:V144" si="38">D145</f>
        <v>665000</v>
      </c>
      <c r="E144" s="55">
        <f t="shared" si="38"/>
        <v>0</v>
      </c>
      <c r="F144" s="55">
        <f t="shared" si="38"/>
        <v>0</v>
      </c>
      <c r="G144" s="55">
        <f t="shared" si="38"/>
        <v>642820.87</v>
      </c>
      <c r="H144" s="55">
        <f t="shared" si="38"/>
        <v>0</v>
      </c>
      <c r="I144" s="55">
        <f t="shared" si="38"/>
        <v>0</v>
      </c>
      <c r="J144" s="161">
        <f t="shared" si="22"/>
        <v>96.664792481203008</v>
      </c>
      <c r="K144" s="55">
        <f t="shared" si="38"/>
        <v>0</v>
      </c>
      <c r="L144" s="55">
        <f t="shared" si="38"/>
        <v>0</v>
      </c>
      <c r="M144" s="55">
        <f t="shared" si="38"/>
        <v>0</v>
      </c>
      <c r="N144" s="55">
        <f t="shared" si="38"/>
        <v>0</v>
      </c>
      <c r="O144" s="55">
        <f t="shared" si="38"/>
        <v>0</v>
      </c>
      <c r="P144" s="55">
        <f t="shared" si="38"/>
        <v>0</v>
      </c>
      <c r="Q144" s="55">
        <f t="shared" si="38"/>
        <v>0</v>
      </c>
      <c r="R144" s="55">
        <f t="shared" si="38"/>
        <v>0</v>
      </c>
      <c r="S144" s="55">
        <f t="shared" si="38"/>
        <v>0</v>
      </c>
      <c r="T144" s="55">
        <f t="shared" si="38"/>
        <v>0</v>
      </c>
      <c r="U144" s="55">
        <f t="shared" si="38"/>
        <v>0</v>
      </c>
      <c r="V144" s="55">
        <f t="shared" si="38"/>
        <v>0</v>
      </c>
      <c r="W144" s="161"/>
      <c r="X144" s="168">
        <f t="shared" si="23"/>
        <v>642820.87</v>
      </c>
      <c r="Y144" s="215"/>
    </row>
    <row r="145" spans="1:25" ht="24" customHeight="1" x14ac:dyDescent="0.25">
      <c r="A145" s="43" t="s">
        <v>148</v>
      </c>
      <c r="B145" s="43" t="s">
        <v>90</v>
      </c>
      <c r="C145" s="3" t="s">
        <v>379</v>
      </c>
      <c r="D145" s="56">
        <f>'дод 2'!E256</f>
        <v>665000</v>
      </c>
      <c r="E145" s="56">
        <f>'дод 2'!F256</f>
        <v>0</v>
      </c>
      <c r="F145" s="56">
        <f>'дод 2'!G256</f>
        <v>0</v>
      </c>
      <c r="G145" s="56">
        <f>'дод 2'!H256</f>
        <v>642820.87</v>
      </c>
      <c r="H145" s="56">
        <f>'дод 2'!I256</f>
        <v>0</v>
      </c>
      <c r="I145" s="56">
        <f>'дод 2'!J256</f>
        <v>0</v>
      </c>
      <c r="J145" s="167">
        <f t="shared" si="22"/>
        <v>96.664792481203008</v>
      </c>
      <c r="K145" s="56">
        <f>'дод 2'!L256</f>
        <v>0</v>
      </c>
      <c r="L145" s="56">
        <f>'дод 2'!M256</f>
        <v>0</v>
      </c>
      <c r="M145" s="56">
        <f>'дод 2'!N256</f>
        <v>0</v>
      </c>
      <c r="N145" s="56">
        <f>'дод 2'!O256</f>
        <v>0</v>
      </c>
      <c r="O145" s="56">
        <f>'дод 2'!P256</f>
        <v>0</v>
      </c>
      <c r="P145" s="56">
        <f>'дод 2'!Q256</f>
        <v>0</v>
      </c>
      <c r="Q145" s="56">
        <f>'дод 2'!R256</f>
        <v>0</v>
      </c>
      <c r="R145" s="56">
        <f>'дод 2'!S256</f>
        <v>0</v>
      </c>
      <c r="S145" s="56">
        <f>'дод 2'!T256</f>
        <v>0</v>
      </c>
      <c r="T145" s="56">
        <f>'дод 2'!U256</f>
        <v>0</v>
      </c>
      <c r="U145" s="56">
        <f>'дод 2'!V256</f>
        <v>0</v>
      </c>
      <c r="V145" s="56">
        <f>'дод 2'!W256</f>
        <v>0</v>
      </c>
      <c r="W145" s="167"/>
      <c r="X145" s="155">
        <f t="shared" si="23"/>
        <v>642820.87</v>
      </c>
      <c r="Y145" s="215"/>
    </row>
    <row r="146" spans="1:25" s="69" customFormat="1" ht="24.75" customHeight="1" x14ac:dyDescent="0.25">
      <c r="A146" s="44" t="s">
        <v>104</v>
      </c>
      <c r="B146" s="44"/>
      <c r="C146" s="13" t="s">
        <v>468</v>
      </c>
      <c r="D146" s="55">
        <f>D148+D149+D150+D151+D153+D154+D156+D152+D155+D157+D159</f>
        <v>135637.20000000001</v>
      </c>
      <c r="E146" s="55">
        <f>E148+E149+E150+E151+E153+E154+E156+E152+E155+E157+E159</f>
        <v>0</v>
      </c>
      <c r="F146" s="55">
        <f>F148+F149+F150+F151+F153+F154+F156+F152+F155+F157+F159</f>
        <v>0</v>
      </c>
      <c r="G146" s="55">
        <f>G148+G149+G150+G151+G153+G154+G156+G152+G155+G157+G159</f>
        <v>85100</v>
      </c>
      <c r="H146" s="55">
        <f t="shared" ref="H146:V146" si="39">H148+H149+H150+H151+H153+H154+H156+H152+H155+H157+H159</f>
        <v>0</v>
      </c>
      <c r="I146" s="55">
        <f t="shared" si="39"/>
        <v>0</v>
      </c>
      <c r="J146" s="161">
        <f t="shared" si="22"/>
        <v>62.74089998908854</v>
      </c>
      <c r="K146" s="55">
        <f t="shared" si="39"/>
        <v>182185966.42999998</v>
      </c>
      <c r="L146" s="55">
        <f t="shared" si="39"/>
        <v>182185966.42999998</v>
      </c>
      <c r="M146" s="55">
        <f t="shared" si="39"/>
        <v>0</v>
      </c>
      <c r="N146" s="55">
        <f t="shared" si="39"/>
        <v>0</v>
      </c>
      <c r="O146" s="55">
        <f t="shared" si="39"/>
        <v>0</v>
      </c>
      <c r="P146" s="55">
        <f t="shared" si="39"/>
        <v>182185966.42999998</v>
      </c>
      <c r="Q146" s="55">
        <f>Q148+Q149+Q150+Q151+Q153+Q154+Q156+Q152+Q155+Q157+Q159</f>
        <v>168619260.03999999</v>
      </c>
      <c r="R146" s="55">
        <f t="shared" si="39"/>
        <v>168619260.03999999</v>
      </c>
      <c r="S146" s="55">
        <f t="shared" si="39"/>
        <v>0</v>
      </c>
      <c r="T146" s="55">
        <f t="shared" si="39"/>
        <v>0</v>
      </c>
      <c r="U146" s="55">
        <f t="shared" si="39"/>
        <v>0</v>
      </c>
      <c r="V146" s="55">
        <f t="shared" si="39"/>
        <v>168619260.03999999</v>
      </c>
      <c r="W146" s="161">
        <f t="shared" si="24"/>
        <v>92.553374633708344</v>
      </c>
      <c r="X146" s="168">
        <f t="shared" si="23"/>
        <v>168704360.03999999</v>
      </c>
      <c r="Y146" s="215"/>
    </row>
    <row r="147" spans="1:25" s="70" customFormat="1" ht="47.25" x14ac:dyDescent="0.25">
      <c r="A147" s="115"/>
      <c r="B147" s="115"/>
      <c r="C147" s="129" t="s">
        <v>434</v>
      </c>
      <c r="D147" s="130">
        <f>D158</f>
        <v>0</v>
      </c>
      <c r="E147" s="130">
        <f>E158</f>
        <v>0</v>
      </c>
      <c r="F147" s="130">
        <f>F158</f>
        <v>0</v>
      </c>
      <c r="G147" s="130">
        <f>G158</f>
        <v>0</v>
      </c>
      <c r="H147" s="130">
        <f t="shared" ref="H147:V147" si="40">H158</f>
        <v>0</v>
      </c>
      <c r="I147" s="130">
        <f t="shared" si="40"/>
        <v>0</v>
      </c>
      <c r="J147" s="171"/>
      <c r="K147" s="130">
        <f t="shared" si="40"/>
        <v>13197915.930000002</v>
      </c>
      <c r="L147" s="130">
        <f t="shared" si="40"/>
        <v>13197915.930000002</v>
      </c>
      <c r="M147" s="130">
        <f t="shared" si="40"/>
        <v>0</v>
      </c>
      <c r="N147" s="130">
        <f t="shared" si="40"/>
        <v>0</v>
      </c>
      <c r="O147" s="130">
        <f t="shared" si="40"/>
        <v>0</v>
      </c>
      <c r="P147" s="130">
        <f t="shared" si="40"/>
        <v>13197915.930000002</v>
      </c>
      <c r="Q147" s="130">
        <f t="shared" si="40"/>
        <v>12792310.039999999</v>
      </c>
      <c r="R147" s="130">
        <f t="shared" si="40"/>
        <v>12792310.039999999</v>
      </c>
      <c r="S147" s="130">
        <f t="shared" si="40"/>
        <v>0</v>
      </c>
      <c r="T147" s="130">
        <f t="shared" si="40"/>
        <v>0</v>
      </c>
      <c r="U147" s="130">
        <f t="shared" si="40"/>
        <v>0</v>
      </c>
      <c r="V147" s="130">
        <f t="shared" si="40"/>
        <v>12792310.039999999</v>
      </c>
      <c r="W147" s="171">
        <f t="shared" ref="W147:W210" si="41">Q147/K147*100</f>
        <v>96.926742887655266</v>
      </c>
      <c r="X147" s="172">
        <f t="shared" ref="X147:X209" si="42">G147+Q147</f>
        <v>12792310.039999999</v>
      </c>
      <c r="Y147" s="215"/>
    </row>
    <row r="148" spans="1:25" ht="28.5" customHeight="1" x14ac:dyDescent="0.25">
      <c r="A148" s="46" t="s">
        <v>293</v>
      </c>
      <c r="B148" s="46" t="s">
        <v>119</v>
      </c>
      <c r="C148" s="3" t="s">
        <v>302</v>
      </c>
      <c r="D148" s="56">
        <f>'дод 2'!E233+'дод 2'!E206</f>
        <v>0</v>
      </c>
      <c r="E148" s="56">
        <f>'дод 2'!F233+'дод 2'!F206</f>
        <v>0</v>
      </c>
      <c r="F148" s="56">
        <f>'дод 2'!G233+'дод 2'!G206</f>
        <v>0</v>
      </c>
      <c r="G148" s="56">
        <f>'дод 2'!H233+'дод 2'!H206</f>
        <v>0</v>
      </c>
      <c r="H148" s="56">
        <f>'дод 2'!I233+'дод 2'!I206</f>
        <v>0</v>
      </c>
      <c r="I148" s="56">
        <f>'дод 2'!J233+'дод 2'!J206</f>
        <v>0</v>
      </c>
      <c r="J148" s="167"/>
      <c r="K148" s="56">
        <f>'дод 2'!L233+'дод 2'!L206</f>
        <v>19041716.759999998</v>
      </c>
      <c r="L148" s="56">
        <f>'дод 2'!M233+'дод 2'!M206</f>
        <v>19041716.759999998</v>
      </c>
      <c r="M148" s="56">
        <f>'дод 2'!N233+'дод 2'!N206</f>
        <v>0</v>
      </c>
      <c r="N148" s="56">
        <f>'дод 2'!O233+'дод 2'!O206</f>
        <v>0</v>
      </c>
      <c r="O148" s="56">
        <f>'дод 2'!P233+'дод 2'!P206</f>
        <v>0</v>
      </c>
      <c r="P148" s="56">
        <f>'дод 2'!Q233+'дод 2'!Q206</f>
        <v>19041716.759999998</v>
      </c>
      <c r="Q148" s="56">
        <f>'дод 2'!R233+'дод 2'!R206</f>
        <v>16314360.449999999</v>
      </c>
      <c r="R148" s="56">
        <f>'дод 2'!S233+'дод 2'!S206</f>
        <v>16314360.449999999</v>
      </c>
      <c r="S148" s="56">
        <f>'дод 2'!T233+'дод 2'!T206</f>
        <v>0</v>
      </c>
      <c r="T148" s="56">
        <f>'дод 2'!U233+'дод 2'!U206</f>
        <v>0</v>
      </c>
      <c r="U148" s="56">
        <f>'дод 2'!V233+'дод 2'!V206</f>
        <v>0</v>
      </c>
      <c r="V148" s="56">
        <f>'дод 2'!W233+'дод 2'!W206</f>
        <v>16314360.449999999</v>
      </c>
      <c r="W148" s="167">
        <f t="shared" si="41"/>
        <v>85.676941084801655</v>
      </c>
      <c r="X148" s="155">
        <f t="shared" si="42"/>
        <v>16314360.449999999</v>
      </c>
      <c r="Y148" s="215"/>
    </row>
    <row r="149" spans="1:25" s="71" customFormat="1" ht="28.5" customHeight="1" x14ac:dyDescent="0.25">
      <c r="A149" s="46" t="s">
        <v>298</v>
      </c>
      <c r="B149" s="46" t="s">
        <v>119</v>
      </c>
      <c r="C149" s="3" t="s">
        <v>303</v>
      </c>
      <c r="D149" s="56">
        <f>'дод 2'!E234+'дод 2'!E96</f>
        <v>0</v>
      </c>
      <c r="E149" s="56">
        <f>'дод 2'!F234+'дод 2'!F96</f>
        <v>0</v>
      </c>
      <c r="F149" s="56">
        <f>'дод 2'!G234+'дод 2'!G96</f>
        <v>0</v>
      </c>
      <c r="G149" s="56">
        <f>'дод 2'!H234+'дод 2'!H96</f>
        <v>0</v>
      </c>
      <c r="H149" s="56">
        <f>'дод 2'!I234+'дод 2'!I96</f>
        <v>0</v>
      </c>
      <c r="I149" s="56">
        <f>'дод 2'!J234+'дод 2'!J96</f>
        <v>0</v>
      </c>
      <c r="J149" s="167"/>
      <c r="K149" s="56">
        <f>'дод 2'!L234+'дод 2'!L96</f>
        <v>25307432.5</v>
      </c>
      <c r="L149" s="56">
        <f>'дод 2'!M234+'дод 2'!M96</f>
        <v>25307432.5</v>
      </c>
      <c r="M149" s="56">
        <f>'дод 2'!N234+'дод 2'!N96</f>
        <v>0</v>
      </c>
      <c r="N149" s="56">
        <f>'дод 2'!O234+'дод 2'!O96</f>
        <v>0</v>
      </c>
      <c r="O149" s="56">
        <f>'дод 2'!P234+'дод 2'!P96</f>
        <v>0</v>
      </c>
      <c r="P149" s="56">
        <f>'дод 2'!Q234+'дод 2'!Q96</f>
        <v>25307432.5</v>
      </c>
      <c r="Q149" s="56">
        <f>'дод 2'!R234+'дод 2'!R96</f>
        <v>24408108.18</v>
      </c>
      <c r="R149" s="56">
        <f>'дод 2'!S234+'дод 2'!S96</f>
        <v>24408108.18</v>
      </c>
      <c r="S149" s="56">
        <f>'дод 2'!T234+'дод 2'!T96</f>
        <v>0</v>
      </c>
      <c r="T149" s="56">
        <f>'дод 2'!U234+'дод 2'!U96</f>
        <v>0</v>
      </c>
      <c r="U149" s="56">
        <f>'дод 2'!V234+'дод 2'!V96</f>
        <v>0</v>
      </c>
      <c r="V149" s="56">
        <f>'дод 2'!W234+'дод 2'!W96</f>
        <v>24408108.18</v>
      </c>
      <c r="W149" s="167">
        <f t="shared" si="41"/>
        <v>96.446402376060874</v>
      </c>
      <c r="X149" s="155">
        <f t="shared" si="42"/>
        <v>24408108.18</v>
      </c>
      <c r="Y149" s="215"/>
    </row>
    <row r="150" spans="1:25" s="71" customFormat="1" ht="28.5" customHeight="1" x14ac:dyDescent="0.25">
      <c r="A150" s="46" t="s">
        <v>300</v>
      </c>
      <c r="B150" s="46" t="s">
        <v>119</v>
      </c>
      <c r="C150" s="3" t="s">
        <v>304</v>
      </c>
      <c r="D150" s="56">
        <f>'дод 2'!E235+'дод 2'!E130</f>
        <v>0</v>
      </c>
      <c r="E150" s="56">
        <f>'дод 2'!F235+'дод 2'!F130</f>
        <v>0</v>
      </c>
      <c r="F150" s="56">
        <f>'дод 2'!G235+'дод 2'!G130</f>
        <v>0</v>
      </c>
      <c r="G150" s="56">
        <f>'дод 2'!H235+'дод 2'!H130</f>
        <v>0</v>
      </c>
      <c r="H150" s="56">
        <f>'дод 2'!I235+'дод 2'!I130</f>
        <v>0</v>
      </c>
      <c r="I150" s="56">
        <f>'дод 2'!J235+'дод 2'!J130</f>
        <v>0</v>
      </c>
      <c r="J150" s="167"/>
      <c r="K150" s="56">
        <f>'дод 2'!L235+'дод 2'!L130</f>
        <v>39788480</v>
      </c>
      <c r="L150" s="56">
        <f>'дод 2'!M235+'дод 2'!M130</f>
        <v>39788480</v>
      </c>
      <c r="M150" s="56">
        <f>'дод 2'!N235+'дод 2'!N130</f>
        <v>0</v>
      </c>
      <c r="N150" s="56">
        <f>'дод 2'!O235+'дод 2'!O130</f>
        <v>0</v>
      </c>
      <c r="O150" s="56">
        <f>'дод 2'!P235+'дод 2'!P130</f>
        <v>0</v>
      </c>
      <c r="P150" s="56">
        <f>'дод 2'!Q235+'дод 2'!Q130</f>
        <v>39788480</v>
      </c>
      <c r="Q150" s="56">
        <f>'дод 2'!R235+'дод 2'!R130</f>
        <v>38483821.739999995</v>
      </c>
      <c r="R150" s="56">
        <f>'дод 2'!S235+'дод 2'!S130</f>
        <v>38483821.739999995</v>
      </c>
      <c r="S150" s="56">
        <f>'дод 2'!T235+'дод 2'!T130</f>
        <v>0</v>
      </c>
      <c r="T150" s="56">
        <f>'дод 2'!U235+'дод 2'!U130</f>
        <v>0</v>
      </c>
      <c r="U150" s="56">
        <f>'дод 2'!V235+'дод 2'!V130</f>
        <v>0</v>
      </c>
      <c r="V150" s="56">
        <f>'дод 2'!W235+'дод 2'!W130</f>
        <v>38483821.739999995</v>
      </c>
      <c r="W150" s="167">
        <f t="shared" si="41"/>
        <v>96.721015077731039</v>
      </c>
      <c r="X150" s="155">
        <f t="shared" si="42"/>
        <v>38483821.739999995</v>
      </c>
      <c r="Y150" s="215"/>
    </row>
    <row r="151" spans="1:25" s="71" customFormat="1" ht="28.5" customHeight="1" x14ac:dyDescent="0.25">
      <c r="A151" s="46">
        <v>7323</v>
      </c>
      <c r="B151" s="117" t="s">
        <v>119</v>
      </c>
      <c r="C151" s="3" t="s">
        <v>485</v>
      </c>
      <c r="D151" s="56">
        <f>'дод 2'!E172</f>
        <v>0</v>
      </c>
      <c r="E151" s="56">
        <f>'дод 2'!F172</f>
        <v>0</v>
      </c>
      <c r="F151" s="56">
        <f>'дод 2'!G172</f>
        <v>0</v>
      </c>
      <c r="G151" s="56">
        <f>'дод 2'!H172</f>
        <v>0</v>
      </c>
      <c r="H151" s="56">
        <f>'дод 2'!I172</f>
        <v>0</v>
      </c>
      <c r="I151" s="56">
        <f>'дод 2'!J172</f>
        <v>0</v>
      </c>
      <c r="J151" s="167"/>
      <c r="K151" s="56">
        <f>'дод 2'!L172</f>
        <v>300000</v>
      </c>
      <c r="L151" s="56">
        <f>'дод 2'!M172</f>
        <v>300000</v>
      </c>
      <c r="M151" s="56">
        <f>'дод 2'!N172</f>
        <v>0</v>
      </c>
      <c r="N151" s="56">
        <f>'дод 2'!O172</f>
        <v>0</v>
      </c>
      <c r="O151" s="56">
        <f>'дод 2'!P172</f>
        <v>0</v>
      </c>
      <c r="P151" s="56">
        <f>'дод 2'!Q172</f>
        <v>300000</v>
      </c>
      <c r="Q151" s="56">
        <f>'дод 2'!R172</f>
        <v>249332.9</v>
      </c>
      <c r="R151" s="56">
        <f>'дод 2'!S172</f>
        <v>249332.9</v>
      </c>
      <c r="S151" s="56">
        <f>'дод 2'!T172</f>
        <v>0</v>
      </c>
      <c r="T151" s="56">
        <f>'дод 2'!U172</f>
        <v>0</v>
      </c>
      <c r="U151" s="56">
        <f>'дод 2'!V172</f>
        <v>0</v>
      </c>
      <c r="V151" s="56">
        <f>'дод 2'!W172</f>
        <v>249332.9</v>
      </c>
      <c r="W151" s="167">
        <f t="shared" si="41"/>
        <v>83.11096666666667</v>
      </c>
      <c r="X151" s="155">
        <f t="shared" si="42"/>
        <v>249332.9</v>
      </c>
      <c r="Y151" s="215"/>
    </row>
    <row r="152" spans="1:25" s="71" customFormat="1" ht="31.5" x14ac:dyDescent="0.25">
      <c r="A152" s="46">
        <v>7325</v>
      </c>
      <c r="B152" s="117" t="s">
        <v>119</v>
      </c>
      <c r="C152" s="3" t="s">
        <v>393</v>
      </c>
      <c r="D152" s="56">
        <f>'дод 2'!E236+'дод 2'!E40</f>
        <v>0</v>
      </c>
      <c r="E152" s="56">
        <f>'дод 2'!F236+'дод 2'!F40</f>
        <v>0</v>
      </c>
      <c r="F152" s="56">
        <f>'дод 2'!G236+'дод 2'!G40</f>
        <v>0</v>
      </c>
      <c r="G152" s="56">
        <f>'дод 2'!H236+'дод 2'!H40</f>
        <v>0</v>
      </c>
      <c r="H152" s="56">
        <f>'дод 2'!I236+'дод 2'!I40</f>
        <v>0</v>
      </c>
      <c r="I152" s="56">
        <f>'дод 2'!J236+'дод 2'!J40</f>
        <v>0</v>
      </c>
      <c r="J152" s="167"/>
      <c r="K152" s="56">
        <f>'дод 2'!L236+'дод 2'!L40</f>
        <v>14580000</v>
      </c>
      <c r="L152" s="56">
        <f>'дод 2'!M236+'дод 2'!M40</f>
        <v>14580000</v>
      </c>
      <c r="M152" s="56">
        <f>'дод 2'!N236+'дод 2'!N40</f>
        <v>0</v>
      </c>
      <c r="N152" s="56">
        <f>'дод 2'!O236+'дод 2'!O40</f>
        <v>0</v>
      </c>
      <c r="O152" s="56">
        <f>'дод 2'!P236+'дод 2'!P40</f>
        <v>0</v>
      </c>
      <c r="P152" s="56">
        <f>'дод 2'!Q236+'дод 2'!Q40</f>
        <v>14580000</v>
      </c>
      <c r="Q152" s="56">
        <f>'дод 2'!R236+'дод 2'!R40</f>
        <v>13693201.66</v>
      </c>
      <c r="R152" s="56">
        <f>'дод 2'!S236+'дод 2'!S40</f>
        <v>13693201.66</v>
      </c>
      <c r="S152" s="56">
        <f>'дод 2'!T236+'дод 2'!T40</f>
        <v>0</v>
      </c>
      <c r="T152" s="56">
        <f>'дод 2'!U236+'дод 2'!U40</f>
        <v>0</v>
      </c>
      <c r="U152" s="56">
        <f>'дод 2'!V236+'дод 2'!V40</f>
        <v>0</v>
      </c>
      <c r="V152" s="56">
        <f>'дод 2'!W236+'дод 2'!W40</f>
        <v>13693201.66</v>
      </c>
      <c r="W152" s="167">
        <f t="shared" si="41"/>
        <v>93.917706858710559</v>
      </c>
      <c r="X152" s="155">
        <f t="shared" si="42"/>
        <v>13693201.66</v>
      </c>
      <c r="Y152" s="215"/>
    </row>
    <row r="153" spans="1:25" ht="25.5" customHeight="1" x14ac:dyDescent="0.25">
      <c r="A153" s="46" t="s">
        <v>295</v>
      </c>
      <c r="B153" s="46" t="s">
        <v>119</v>
      </c>
      <c r="C153" s="3" t="s">
        <v>363</v>
      </c>
      <c r="D153" s="56">
        <f>'дод 2'!E237+'дод 2'!E207+'дод 2'!E41</f>
        <v>0</v>
      </c>
      <c r="E153" s="56">
        <f>'дод 2'!F237+'дод 2'!F207+'дод 2'!F41</f>
        <v>0</v>
      </c>
      <c r="F153" s="56">
        <f>'дод 2'!G237+'дод 2'!G207+'дод 2'!G41</f>
        <v>0</v>
      </c>
      <c r="G153" s="56">
        <f>'дод 2'!H237+'дод 2'!H207+'дод 2'!H41</f>
        <v>0</v>
      </c>
      <c r="H153" s="56">
        <f>'дод 2'!I237+'дод 2'!I207+'дод 2'!I41</f>
        <v>0</v>
      </c>
      <c r="I153" s="56">
        <f>'дод 2'!J237+'дод 2'!J207+'дод 2'!J41</f>
        <v>0</v>
      </c>
      <c r="J153" s="167"/>
      <c r="K153" s="56">
        <f>'дод 2'!L237+'дод 2'!L207+'дод 2'!L41</f>
        <v>56715307.569999993</v>
      </c>
      <c r="L153" s="56">
        <f>'дод 2'!M237+'дод 2'!M207+'дод 2'!M41</f>
        <v>56715307.569999993</v>
      </c>
      <c r="M153" s="56">
        <f>'дод 2'!N237+'дод 2'!N207+'дод 2'!N41</f>
        <v>0</v>
      </c>
      <c r="N153" s="56">
        <f>'дод 2'!O237+'дод 2'!O207+'дод 2'!O41</f>
        <v>0</v>
      </c>
      <c r="O153" s="56">
        <f>'дод 2'!P237+'дод 2'!P207+'дод 2'!P41</f>
        <v>0</v>
      </c>
      <c r="P153" s="56">
        <f>'дод 2'!Q237+'дод 2'!Q207+'дод 2'!Q41</f>
        <v>56715307.569999993</v>
      </c>
      <c r="Q153" s="56">
        <f>'дод 2'!R237+'дод 2'!R207+'дод 2'!R41</f>
        <v>50649070.129999995</v>
      </c>
      <c r="R153" s="56">
        <f>'дод 2'!S237+'дод 2'!S207+'дод 2'!S41</f>
        <v>50649070.129999995</v>
      </c>
      <c r="S153" s="56">
        <f>'дод 2'!T237+'дод 2'!T207+'дод 2'!T41</f>
        <v>0</v>
      </c>
      <c r="T153" s="56">
        <f>'дод 2'!U237+'дод 2'!U207+'дод 2'!U41</f>
        <v>0</v>
      </c>
      <c r="U153" s="56">
        <f>'дод 2'!V237+'дод 2'!V207+'дод 2'!V41</f>
        <v>0</v>
      </c>
      <c r="V153" s="56">
        <f>'дод 2'!W237+'дод 2'!W207+'дод 2'!W41</f>
        <v>50649070.129999995</v>
      </c>
      <c r="W153" s="167">
        <f t="shared" si="41"/>
        <v>89.304056171232361</v>
      </c>
      <c r="X153" s="155">
        <f t="shared" si="42"/>
        <v>50649070.129999995</v>
      </c>
      <c r="Y153" s="215"/>
    </row>
    <row r="154" spans="1:25" ht="24.75" customHeight="1" x14ac:dyDescent="0.25">
      <c r="A154" s="43" t="s">
        <v>149</v>
      </c>
      <c r="B154" s="43" t="s">
        <v>119</v>
      </c>
      <c r="C154" s="3" t="s">
        <v>1</v>
      </c>
      <c r="D154" s="56">
        <f>'дод 2'!E208+'дод 2'!E238</f>
        <v>0</v>
      </c>
      <c r="E154" s="56">
        <f>'дод 2'!F208+'дод 2'!F238</f>
        <v>0</v>
      </c>
      <c r="F154" s="56">
        <f>'дод 2'!G208+'дод 2'!G238</f>
        <v>0</v>
      </c>
      <c r="G154" s="56">
        <f>'дод 2'!H208+'дод 2'!H238</f>
        <v>0</v>
      </c>
      <c r="H154" s="56">
        <f>'дод 2'!I208+'дод 2'!I238</f>
        <v>0</v>
      </c>
      <c r="I154" s="56">
        <f>'дод 2'!J208+'дод 2'!J238</f>
        <v>0</v>
      </c>
      <c r="J154" s="167"/>
      <c r="K154" s="56">
        <f>'дод 2'!L208+'дод 2'!L238</f>
        <v>3123070</v>
      </c>
      <c r="L154" s="56">
        <f>'дод 2'!M208+'дод 2'!M238</f>
        <v>3123070</v>
      </c>
      <c r="M154" s="56">
        <f>'дод 2'!N208+'дод 2'!N238</f>
        <v>0</v>
      </c>
      <c r="N154" s="56">
        <f>'дод 2'!O208+'дод 2'!O238</f>
        <v>0</v>
      </c>
      <c r="O154" s="56">
        <f>'дод 2'!P208+'дод 2'!P238</f>
        <v>0</v>
      </c>
      <c r="P154" s="56">
        <f>'дод 2'!Q208+'дод 2'!Q238</f>
        <v>3123070</v>
      </c>
      <c r="Q154" s="56">
        <f>'дод 2'!R208+'дод 2'!R238</f>
        <v>2289984.2000000002</v>
      </c>
      <c r="R154" s="56">
        <f>'дод 2'!S208+'дод 2'!S238</f>
        <v>2289984.2000000002</v>
      </c>
      <c r="S154" s="56">
        <f>'дод 2'!T208+'дод 2'!T238</f>
        <v>0</v>
      </c>
      <c r="T154" s="56">
        <f>'дод 2'!U208+'дод 2'!U238</f>
        <v>0</v>
      </c>
      <c r="U154" s="56">
        <f>'дод 2'!V208+'дод 2'!V238</f>
        <v>0</v>
      </c>
      <c r="V154" s="56">
        <f>'дод 2'!W208+'дод 2'!W238</f>
        <v>2289984.2000000002</v>
      </c>
      <c r="W154" s="167">
        <f t="shared" si="41"/>
        <v>73.3247797839946</v>
      </c>
      <c r="X154" s="155">
        <f t="shared" si="42"/>
        <v>2289984.2000000002</v>
      </c>
      <c r="Y154" s="215"/>
    </row>
    <row r="155" spans="1:25" ht="41.25" customHeight="1" x14ac:dyDescent="0.25">
      <c r="A155" s="43">
        <v>7361</v>
      </c>
      <c r="B155" s="43" t="s">
        <v>89</v>
      </c>
      <c r="C155" s="3" t="s">
        <v>414</v>
      </c>
      <c r="D155" s="56">
        <f>'дод 2'!E209+'дод 2'!E239+'дод 2'!E131</f>
        <v>0</v>
      </c>
      <c r="E155" s="56">
        <f>'дод 2'!F209+'дод 2'!F239+'дод 2'!F131</f>
        <v>0</v>
      </c>
      <c r="F155" s="56">
        <f>'дод 2'!G209+'дод 2'!G239+'дод 2'!G131</f>
        <v>0</v>
      </c>
      <c r="G155" s="56">
        <f>'дод 2'!H209+'дод 2'!H239+'дод 2'!H131</f>
        <v>0</v>
      </c>
      <c r="H155" s="56">
        <f>'дод 2'!I209+'дод 2'!I239+'дод 2'!I131</f>
        <v>0</v>
      </c>
      <c r="I155" s="56">
        <f>'дод 2'!J209+'дод 2'!J239+'дод 2'!J131</f>
        <v>0</v>
      </c>
      <c r="J155" s="167"/>
      <c r="K155" s="56">
        <f>'дод 2'!L209+'дод 2'!L239+'дод 2'!L131</f>
        <v>8672413</v>
      </c>
      <c r="L155" s="56">
        <f>'дод 2'!M209+'дод 2'!M239+'дод 2'!M131</f>
        <v>8672413</v>
      </c>
      <c r="M155" s="56">
        <f>'дод 2'!N209+'дод 2'!N239+'дод 2'!N131</f>
        <v>0</v>
      </c>
      <c r="N155" s="56">
        <f>'дод 2'!O209+'дод 2'!O239+'дод 2'!O131</f>
        <v>0</v>
      </c>
      <c r="O155" s="56">
        <f>'дод 2'!P209+'дод 2'!P239+'дод 2'!P131</f>
        <v>0</v>
      </c>
      <c r="P155" s="56">
        <f>'дод 2'!Q209+'дод 2'!Q239+'дод 2'!Q131</f>
        <v>8672413</v>
      </c>
      <c r="Q155" s="56">
        <f>'дод 2'!R209+'дод 2'!R239+'дод 2'!R131</f>
        <v>8432398.9100000001</v>
      </c>
      <c r="R155" s="56">
        <f>'дод 2'!S209+'дод 2'!S239+'дод 2'!S131</f>
        <v>8432398.9100000001</v>
      </c>
      <c r="S155" s="56">
        <f>'дод 2'!T209+'дод 2'!T239+'дод 2'!T131</f>
        <v>0</v>
      </c>
      <c r="T155" s="56">
        <f>'дод 2'!U209+'дод 2'!U239+'дод 2'!U131</f>
        <v>0</v>
      </c>
      <c r="U155" s="56">
        <f>'дод 2'!V209+'дод 2'!V239+'дод 2'!V131</f>
        <v>0</v>
      </c>
      <c r="V155" s="56">
        <f>'дод 2'!W209+'дод 2'!W239+'дод 2'!W131</f>
        <v>8432398.9100000001</v>
      </c>
      <c r="W155" s="167">
        <f t="shared" si="41"/>
        <v>97.232441651475781</v>
      </c>
      <c r="X155" s="155">
        <f t="shared" si="42"/>
        <v>8432398.9100000001</v>
      </c>
      <c r="Y155" s="215"/>
    </row>
    <row r="156" spans="1:25" s="71" customFormat="1" ht="46.5" customHeight="1" x14ac:dyDescent="0.25">
      <c r="A156" s="43">
        <v>7362</v>
      </c>
      <c r="B156" s="43" t="s">
        <v>89</v>
      </c>
      <c r="C156" s="3" t="s">
        <v>399</v>
      </c>
      <c r="D156" s="56">
        <f>'дод 2'!E210</f>
        <v>0</v>
      </c>
      <c r="E156" s="56">
        <f>'дод 2'!F210</f>
        <v>0</v>
      </c>
      <c r="F156" s="56">
        <f>'дод 2'!G210</f>
        <v>0</v>
      </c>
      <c r="G156" s="56">
        <f>'дод 2'!H210</f>
        <v>0</v>
      </c>
      <c r="H156" s="56">
        <f>'дод 2'!I210</f>
        <v>0</v>
      </c>
      <c r="I156" s="56">
        <f>'дод 2'!J210</f>
        <v>0</v>
      </c>
      <c r="J156" s="167"/>
      <c r="K156" s="56">
        <f>'дод 2'!L210</f>
        <v>75600</v>
      </c>
      <c r="L156" s="56">
        <f>'дод 2'!M210</f>
        <v>75600</v>
      </c>
      <c r="M156" s="56">
        <f>'дод 2'!N210</f>
        <v>0</v>
      </c>
      <c r="N156" s="56">
        <f>'дод 2'!O210</f>
        <v>0</v>
      </c>
      <c r="O156" s="56">
        <f>'дод 2'!P210</f>
        <v>0</v>
      </c>
      <c r="P156" s="56">
        <f>'дод 2'!Q210</f>
        <v>75600</v>
      </c>
      <c r="Q156" s="56">
        <f>'дод 2'!R210</f>
        <v>49976.11</v>
      </c>
      <c r="R156" s="56">
        <f>'дод 2'!S210</f>
        <v>49976.11</v>
      </c>
      <c r="S156" s="56">
        <f>'дод 2'!T210</f>
        <v>0</v>
      </c>
      <c r="T156" s="56">
        <f>'дод 2'!U210</f>
        <v>0</v>
      </c>
      <c r="U156" s="56">
        <f>'дод 2'!V210</f>
        <v>0</v>
      </c>
      <c r="V156" s="56">
        <f>'дод 2'!W210</f>
        <v>49976.11</v>
      </c>
      <c r="W156" s="167">
        <f t="shared" si="41"/>
        <v>66.10596560846561</v>
      </c>
      <c r="X156" s="155">
        <f t="shared" si="42"/>
        <v>49976.11</v>
      </c>
      <c r="Y156" s="215"/>
    </row>
    <row r="157" spans="1:25" s="71" customFormat="1" ht="52.5" customHeight="1" x14ac:dyDescent="0.25">
      <c r="A157" s="43">
        <v>7363</v>
      </c>
      <c r="B157" s="82" t="s">
        <v>89</v>
      </c>
      <c r="C157" s="83" t="s">
        <v>445</v>
      </c>
      <c r="D157" s="56">
        <f>'дод 2'!E97+'дод 2'!E211+'дод 2'!E240+'дод 2'!E132</f>
        <v>0</v>
      </c>
      <c r="E157" s="56">
        <f>'дод 2'!F97+'дод 2'!F211+'дод 2'!F240+'дод 2'!F132</f>
        <v>0</v>
      </c>
      <c r="F157" s="56">
        <f>'дод 2'!G97+'дод 2'!G211+'дод 2'!G240+'дод 2'!G132</f>
        <v>0</v>
      </c>
      <c r="G157" s="56">
        <f>'дод 2'!H97+'дод 2'!H211+'дод 2'!H240+'дод 2'!H132</f>
        <v>0</v>
      </c>
      <c r="H157" s="56">
        <f>'дод 2'!I97+'дод 2'!I211+'дод 2'!I240+'дод 2'!I132</f>
        <v>0</v>
      </c>
      <c r="I157" s="56">
        <f>'дод 2'!J97+'дод 2'!J211+'дод 2'!J240+'дод 2'!J132</f>
        <v>0</v>
      </c>
      <c r="J157" s="167"/>
      <c r="K157" s="56">
        <f>'дод 2'!L97+'дод 2'!L211+'дод 2'!L240+'дод 2'!L132</f>
        <v>14581946.6</v>
      </c>
      <c r="L157" s="56">
        <f>'дод 2'!M97+'дод 2'!M211+'дод 2'!M240+'дод 2'!M132</f>
        <v>14581946.6</v>
      </c>
      <c r="M157" s="56">
        <f>'дод 2'!N97+'дод 2'!N211+'дод 2'!N240+'дод 2'!N132</f>
        <v>0</v>
      </c>
      <c r="N157" s="56">
        <f>'дод 2'!O97+'дод 2'!O211+'дод 2'!O240+'дод 2'!O132</f>
        <v>0</v>
      </c>
      <c r="O157" s="56">
        <f>'дод 2'!P97+'дод 2'!P211+'дод 2'!P240+'дод 2'!P132</f>
        <v>0</v>
      </c>
      <c r="P157" s="56">
        <f>'дод 2'!Q97+'дод 2'!Q211+'дод 2'!Q240+'дод 2'!Q132</f>
        <v>14581946.6</v>
      </c>
      <c r="Q157" s="56">
        <f>'дод 2'!R97+'дод 2'!R211+'дод 2'!R240+'дод 2'!R132</f>
        <v>14049005.760000002</v>
      </c>
      <c r="R157" s="56">
        <f>'дод 2'!S97+'дод 2'!S211+'дод 2'!S240+'дод 2'!S132</f>
        <v>14049005.760000002</v>
      </c>
      <c r="S157" s="56">
        <f>'дод 2'!T97+'дод 2'!T211+'дод 2'!T240+'дод 2'!T132</f>
        <v>0</v>
      </c>
      <c r="T157" s="56">
        <f>'дод 2'!U97+'дод 2'!U211+'дод 2'!U240+'дод 2'!U132</f>
        <v>0</v>
      </c>
      <c r="U157" s="56">
        <f>'дод 2'!V97+'дод 2'!V211+'дод 2'!V240+'дод 2'!V132</f>
        <v>0</v>
      </c>
      <c r="V157" s="56">
        <f>'дод 2'!W97+'дод 2'!W211+'дод 2'!W240+'дод 2'!W132</f>
        <v>14049005.760000002</v>
      </c>
      <c r="W157" s="167">
        <f t="shared" si="41"/>
        <v>96.345200989832193</v>
      </c>
      <c r="X157" s="155">
        <f t="shared" si="42"/>
        <v>14049005.760000002</v>
      </c>
      <c r="Y157" s="215"/>
    </row>
    <row r="158" spans="1:25" s="71" customFormat="1" ht="47.25" x14ac:dyDescent="0.25">
      <c r="A158" s="132"/>
      <c r="B158" s="138"/>
      <c r="C158" s="133" t="s">
        <v>434</v>
      </c>
      <c r="D158" s="134">
        <f>'дод 2'!E98+'дод 2'!E212+'дод 2'!E133</f>
        <v>0</v>
      </c>
      <c r="E158" s="134">
        <f>'дод 2'!F98+'дод 2'!F212+'дод 2'!F133</f>
        <v>0</v>
      </c>
      <c r="F158" s="134">
        <f>'дод 2'!G98+'дод 2'!G212+'дод 2'!G133</f>
        <v>0</v>
      </c>
      <c r="G158" s="134">
        <f>'дод 2'!H98+'дод 2'!H212+'дод 2'!H133</f>
        <v>0</v>
      </c>
      <c r="H158" s="134">
        <f>'дод 2'!I98+'дод 2'!I212+'дод 2'!I133</f>
        <v>0</v>
      </c>
      <c r="I158" s="134">
        <f>'дод 2'!J98+'дод 2'!J212+'дод 2'!J133</f>
        <v>0</v>
      </c>
      <c r="J158" s="169"/>
      <c r="K158" s="134">
        <f>'дод 2'!L98+'дод 2'!L212+'дод 2'!L133</f>
        <v>13197915.930000002</v>
      </c>
      <c r="L158" s="134">
        <f>'дод 2'!M98+'дод 2'!M212+'дод 2'!M133</f>
        <v>13197915.930000002</v>
      </c>
      <c r="M158" s="134">
        <f>'дод 2'!N98+'дод 2'!N212+'дод 2'!N133</f>
        <v>0</v>
      </c>
      <c r="N158" s="134">
        <f>'дод 2'!O98+'дод 2'!O212+'дод 2'!O133</f>
        <v>0</v>
      </c>
      <c r="O158" s="134">
        <f>'дод 2'!P98+'дод 2'!P212+'дод 2'!P133</f>
        <v>0</v>
      </c>
      <c r="P158" s="134">
        <f>'дод 2'!Q98+'дод 2'!Q212+'дод 2'!Q133</f>
        <v>13197915.930000002</v>
      </c>
      <c r="Q158" s="134">
        <f>'дод 2'!R98+'дод 2'!R212+'дод 2'!R133</f>
        <v>12792310.039999999</v>
      </c>
      <c r="R158" s="134">
        <f>'дод 2'!S98+'дод 2'!S212+'дод 2'!S133</f>
        <v>12792310.039999999</v>
      </c>
      <c r="S158" s="134">
        <f>'дод 2'!T98+'дод 2'!T212+'дод 2'!T133</f>
        <v>0</v>
      </c>
      <c r="T158" s="134">
        <f>'дод 2'!U98+'дод 2'!U212+'дод 2'!U133</f>
        <v>0</v>
      </c>
      <c r="U158" s="134">
        <f>'дод 2'!V98+'дод 2'!V212+'дод 2'!V133</f>
        <v>0</v>
      </c>
      <c r="V158" s="134">
        <f>'дод 2'!W98+'дод 2'!W212+'дод 2'!W133</f>
        <v>12792310.039999999</v>
      </c>
      <c r="W158" s="169">
        <f t="shared" si="41"/>
        <v>96.926742887655266</v>
      </c>
      <c r="X158" s="170">
        <f t="shared" si="42"/>
        <v>12792310.039999999</v>
      </c>
      <c r="Y158" s="215"/>
    </row>
    <row r="159" spans="1:25" s="71" customFormat="1" ht="31.5" x14ac:dyDescent="0.25">
      <c r="A159" s="43">
        <v>7370</v>
      </c>
      <c r="B159" s="82" t="s">
        <v>89</v>
      </c>
      <c r="C159" s="83" t="s">
        <v>507</v>
      </c>
      <c r="D159" s="56">
        <f>'дод 2'!E241</f>
        <v>135637.20000000001</v>
      </c>
      <c r="E159" s="56">
        <f>'дод 2'!F241</f>
        <v>0</v>
      </c>
      <c r="F159" s="56">
        <f>'дод 2'!G241</f>
        <v>0</v>
      </c>
      <c r="G159" s="56">
        <f>'дод 2'!H241</f>
        <v>85100</v>
      </c>
      <c r="H159" s="56">
        <f>'дод 2'!I241</f>
        <v>0</v>
      </c>
      <c r="I159" s="56">
        <f>'дод 2'!J241</f>
        <v>0</v>
      </c>
      <c r="J159" s="167">
        <f t="shared" ref="J159:J210" si="43">G159/D159*100</f>
        <v>62.74089998908854</v>
      </c>
      <c r="K159" s="56">
        <f>'дод 2'!L241</f>
        <v>0</v>
      </c>
      <c r="L159" s="56">
        <f>'дод 2'!M241</f>
        <v>0</v>
      </c>
      <c r="M159" s="56">
        <f>'дод 2'!N241</f>
        <v>0</v>
      </c>
      <c r="N159" s="56">
        <f>'дод 2'!O241</f>
        <v>0</v>
      </c>
      <c r="O159" s="56">
        <f>'дод 2'!P241</f>
        <v>0</v>
      </c>
      <c r="P159" s="56">
        <f>'дод 2'!Q241</f>
        <v>0</v>
      </c>
      <c r="Q159" s="56">
        <f>'дод 2'!R241</f>
        <v>0</v>
      </c>
      <c r="R159" s="56">
        <f>'дод 2'!S241</f>
        <v>0</v>
      </c>
      <c r="S159" s="56">
        <f>'дод 2'!T241</f>
        <v>0</v>
      </c>
      <c r="T159" s="56">
        <f>'дод 2'!U241</f>
        <v>0</v>
      </c>
      <c r="U159" s="56">
        <f>'дод 2'!V241</f>
        <v>0</v>
      </c>
      <c r="V159" s="56">
        <f>'дод 2'!W241</f>
        <v>0</v>
      </c>
      <c r="W159" s="167"/>
      <c r="X159" s="155">
        <f t="shared" si="42"/>
        <v>85100</v>
      </c>
      <c r="Y159" s="215"/>
    </row>
    <row r="160" spans="1:25" s="69" customFormat="1" ht="39.75" customHeight="1" x14ac:dyDescent="0.25">
      <c r="A160" s="44" t="s">
        <v>92</v>
      </c>
      <c r="B160" s="47"/>
      <c r="C160" s="2" t="s">
        <v>469</v>
      </c>
      <c r="D160" s="55">
        <f>D163+D166+D164+D165</f>
        <v>89818100</v>
      </c>
      <c r="E160" s="55">
        <f>E163+E166+E164+E165</f>
        <v>0</v>
      </c>
      <c r="F160" s="55">
        <f>F163+F166+F164+F165</f>
        <v>0</v>
      </c>
      <c r="G160" s="55">
        <f>G163+G166+G164+G165</f>
        <v>88264534</v>
      </c>
      <c r="H160" s="55">
        <f t="shared" ref="H160:V160" si="44">H163+H166+H164+H165</f>
        <v>0</v>
      </c>
      <c r="I160" s="55">
        <f t="shared" si="44"/>
        <v>0</v>
      </c>
      <c r="J160" s="161">
        <f t="shared" si="43"/>
        <v>98.270319679441002</v>
      </c>
      <c r="K160" s="55">
        <f t="shared" si="44"/>
        <v>80000000</v>
      </c>
      <c r="L160" s="55">
        <f t="shared" si="44"/>
        <v>0</v>
      </c>
      <c r="M160" s="55">
        <f t="shared" si="44"/>
        <v>80000000</v>
      </c>
      <c r="N160" s="55">
        <f t="shared" si="44"/>
        <v>0</v>
      </c>
      <c r="O160" s="55">
        <f t="shared" si="44"/>
        <v>0</v>
      </c>
      <c r="P160" s="55">
        <f t="shared" si="44"/>
        <v>0</v>
      </c>
      <c r="Q160" s="55">
        <f t="shared" si="44"/>
        <v>80000000</v>
      </c>
      <c r="R160" s="55">
        <f t="shared" si="44"/>
        <v>0</v>
      </c>
      <c r="S160" s="55">
        <f t="shared" si="44"/>
        <v>80000000</v>
      </c>
      <c r="T160" s="55">
        <f t="shared" si="44"/>
        <v>0</v>
      </c>
      <c r="U160" s="55">
        <f t="shared" si="44"/>
        <v>0</v>
      </c>
      <c r="V160" s="55">
        <f t="shared" si="44"/>
        <v>0</v>
      </c>
      <c r="W160" s="161">
        <f t="shared" si="41"/>
        <v>100</v>
      </c>
      <c r="X160" s="168">
        <f t="shared" si="42"/>
        <v>168264534</v>
      </c>
      <c r="Y160" s="215"/>
    </row>
    <row r="161" spans="1:25" s="70" customFormat="1" ht="78.75" x14ac:dyDescent="0.25">
      <c r="A161" s="115"/>
      <c r="B161" s="115"/>
      <c r="C161" s="129" t="s">
        <v>523</v>
      </c>
      <c r="D161" s="130">
        <f t="shared" ref="D161:G162" si="45">D167</f>
        <v>40000000</v>
      </c>
      <c r="E161" s="130">
        <f t="shared" si="45"/>
        <v>0</v>
      </c>
      <c r="F161" s="130">
        <f t="shared" si="45"/>
        <v>0</v>
      </c>
      <c r="G161" s="130">
        <f t="shared" si="45"/>
        <v>38472654</v>
      </c>
      <c r="H161" s="130">
        <f t="shared" ref="H161:V161" si="46">H167</f>
        <v>0</v>
      </c>
      <c r="I161" s="130">
        <f t="shared" si="46"/>
        <v>0</v>
      </c>
      <c r="J161" s="171">
        <f t="shared" si="43"/>
        <v>96.181635</v>
      </c>
      <c r="K161" s="130">
        <f t="shared" si="46"/>
        <v>0</v>
      </c>
      <c r="L161" s="130">
        <f t="shared" si="46"/>
        <v>0</v>
      </c>
      <c r="M161" s="130">
        <f t="shared" si="46"/>
        <v>0</v>
      </c>
      <c r="N161" s="130">
        <f t="shared" si="46"/>
        <v>0</v>
      </c>
      <c r="O161" s="130">
        <f t="shared" si="46"/>
        <v>0</v>
      </c>
      <c r="P161" s="130">
        <f t="shared" si="46"/>
        <v>0</v>
      </c>
      <c r="Q161" s="130">
        <f t="shared" si="46"/>
        <v>0</v>
      </c>
      <c r="R161" s="130">
        <f t="shared" si="46"/>
        <v>0</v>
      </c>
      <c r="S161" s="130">
        <f t="shared" si="46"/>
        <v>0</v>
      </c>
      <c r="T161" s="130">
        <f t="shared" si="46"/>
        <v>0</v>
      </c>
      <c r="U161" s="130">
        <f t="shared" si="46"/>
        <v>0</v>
      </c>
      <c r="V161" s="130">
        <f t="shared" si="46"/>
        <v>0</v>
      </c>
      <c r="W161" s="171"/>
      <c r="X161" s="172">
        <f t="shared" si="42"/>
        <v>38472654</v>
      </c>
      <c r="Y161" s="216"/>
    </row>
    <row r="162" spans="1:25" s="70" customFormat="1" ht="110.25" x14ac:dyDescent="0.25">
      <c r="A162" s="115"/>
      <c r="B162" s="116"/>
      <c r="C162" s="129" t="s">
        <v>443</v>
      </c>
      <c r="D162" s="130">
        <f t="shared" si="45"/>
        <v>0</v>
      </c>
      <c r="E162" s="130">
        <f t="shared" si="45"/>
        <v>0</v>
      </c>
      <c r="F162" s="130">
        <f t="shared" si="45"/>
        <v>0</v>
      </c>
      <c r="G162" s="130">
        <f t="shared" si="45"/>
        <v>0</v>
      </c>
      <c r="H162" s="130">
        <f t="shared" ref="H162:V162" si="47">H168</f>
        <v>0</v>
      </c>
      <c r="I162" s="130">
        <f t="shared" si="47"/>
        <v>0</v>
      </c>
      <c r="J162" s="171"/>
      <c r="K162" s="130">
        <f t="shared" si="47"/>
        <v>80000000</v>
      </c>
      <c r="L162" s="130">
        <f t="shared" si="47"/>
        <v>0</v>
      </c>
      <c r="M162" s="130">
        <f t="shared" si="47"/>
        <v>80000000</v>
      </c>
      <c r="N162" s="130">
        <f t="shared" si="47"/>
        <v>0</v>
      </c>
      <c r="O162" s="130">
        <f t="shared" si="47"/>
        <v>0</v>
      </c>
      <c r="P162" s="130">
        <f t="shared" si="47"/>
        <v>0</v>
      </c>
      <c r="Q162" s="130">
        <f t="shared" si="47"/>
        <v>80000000</v>
      </c>
      <c r="R162" s="130">
        <f t="shared" si="47"/>
        <v>0</v>
      </c>
      <c r="S162" s="130">
        <f t="shared" si="47"/>
        <v>80000000</v>
      </c>
      <c r="T162" s="130">
        <f t="shared" si="47"/>
        <v>0</v>
      </c>
      <c r="U162" s="130">
        <f t="shared" si="47"/>
        <v>0</v>
      </c>
      <c r="V162" s="130">
        <f t="shared" si="47"/>
        <v>0</v>
      </c>
      <c r="W162" s="171">
        <f t="shared" si="41"/>
        <v>100</v>
      </c>
      <c r="X162" s="172">
        <f t="shared" si="42"/>
        <v>80000000</v>
      </c>
      <c r="Y162" s="215">
        <v>28</v>
      </c>
    </row>
    <row r="163" spans="1:25" s="71" customFormat="1" ht="30" customHeight="1" x14ac:dyDescent="0.25">
      <c r="A163" s="43" t="s">
        <v>3</v>
      </c>
      <c r="B163" s="43" t="s">
        <v>91</v>
      </c>
      <c r="C163" s="3" t="s">
        <v>40</v>
      </c>
      <c r="D163" s="56">
        <f>'дод 2'!E42</f>
        <v>5333862</v>
      </c>
      <c r="E163" s="56">
        <f>'дод 2'!F42</f>
        <v>0</v>
      </c>
      <c r="F163" s="56">
        <f>'дод 2'!G42</f>
        <v>0</v>
      </c>
      <c r="G163" s="56">
        <f>'дод 2'!H42</f>
        <v>5307642</v>
      </c>
      <c r="H163" s="56">
        <f>'дод 2'!I42</f>
        <v>0</v>
      </c>
      <c r="I163" s="56">
        <f>'дод 2'!J42</f>
        <v>0</v>
      </c>
      <c r="J163" s="167">
        <f t="shared" si="43"/>
        <v>99.508423727498013</v>
      </c>
      <c r="K163" s="56">
        <f>'дод 2'!L42</f>
        <v>0</v>
      </c>
      <c r="L163" s="56">
        <f>'дод 2'!M42</f>
        <v>0</v>
      </c>
      <c r="M163" s="56">
        <f>'дод 2'!N42</f>
        <v>0</v>
      </c>
      <c r="N163" s="56">
        <f>'дод 2'!O42</f>
        <v>0</v>
      </c>
      <c r="O163" s="56">
        <f>'дод 2'!P42</f>
        <v>0</v>
      </c>
      <c r="P163" s="56">
        <f>'дод 2'!Q42</f>
        <v>0</v>
      </c>
      <c r="Q163" s="56">
        <f>'дод 2'!R42</f>
        <v>0</v>
      </c>
      <c r="R163" s="56">
        <f>'дод 2'!S42</f>
        <v>0</v>
      </c>
      <c r="S163" s="56">
        <f>'дод 2'!T42</f>
        <v>0</v>
      </c>
      <c r="T163" s="56">
        <f>'дод 2'!U42</f>
        <v>0</v>
      </c>
      <c r="U163" s="56">
        <f>'дод 2'!V42</f>
        <v>0</v>
      </c>
      <c r="V163" s="56">
        <f>'дод 2'!W42</f>
        <v>0</v>
      </c>
      <c r="W163" s="167"/>
      <c r="X163" s="155">
        <f t="shared" si="42"/>
        <v>5307642</v>
      </c>
      <c r="Y163" s="215"/>
    </row>
    <row r="164" spans="1:25" s="71" customFormat="1" ht="30" customHeight="1" x14ac:dyDescent="0.25">
      <c r="A164" s="43">
        <v>7413</v>
      </c>
      <c r="B164" s="43" t="s">
        <v>91</v>
      </c>
      <c r="C164" s="3" t="s">
        <v>418</v>
      </c>
      <c r="D164" s="56">
        <f>'дод 2'!E43</f>
        <v>8837800</v>
      </c>
      <c r="E164" s="56">
        <f>'дод 2'!F43</f>
        <v>0</v>
      </c>
      <c r="F164" s="56">
        <f>'дод 2'!G43</f>
        <v>0</v>
      </c>
      <c r="G164" s="56">
        <f>'дод 2'!H43</f>
        <v>8837800</v>
      </c>
      <c r="H164" s="56">
        <f>'дод 2'!I43</f>
        <v>0</v>
      </c>
      <c r="I164" s="56">
        <f>'дод 2'!J43</f>
        <v>0</v>
      </c>
      <c r="J164" s="167">
        <f t="shared" si="43"/>
        <v>100</v>
      </c>
      <c r="K164" s="56">
        <f>'дод 2'!L43</f>
        <v>0</v>
      </c>
      <c r="L164" s="56">
        <f>'дод 2'!M43</f>
        <v>0</v>
      </c>
      <c r="M164" s="56">
        <f>'дод 2'!N43</f>
        <v>0</v>
      </c>
      <c r="N164" s="56">
        <f>'дод 2'!O43</f>
        <v>0</v>
      </c>
      <c r="O164" s="56">
        <f>'дод 2'!P43</f>
        <v>0</v>
      </c>
      <c r="P164" s="56">
        <f>'дод 2'!Q43</f>
        <v>0</v>
      </c>
      <c r="Q164" s="56">
        <f>'дод 2'!R43</f>
        <v>0</v>
      </c>
      <c r="R164" s="56">
        <f>'дод 2'!S43</f>
        <v>0</v>
      </c>
      <c r="S164" s="56">
        <f>'дод 2'!T43</f>
        <v>0</v>
      </c>
      <c r="T164" s="56">
        <f>'дод 2'!U43</f>
        <v>0</v>
      </c>
      <c r="U164" s="56">
        <f>'дод 2'!V43</f>
        <v>0</v>
      </c>
      <c r="V164" s="56">
        <f>'дод 2'!W43</f>
        <v>0</v>
      </c>
      <c r="W164" s="167"/>
      <c r="X164" s="155">
        <f t="shared" si="42"/>
        <v>8837800</v>
      </c>
      <c r="Y164" s="215"/>
    </row>
    <row r="165" spans="1:25" s="71" customFormat="1" ht="30" customHeight="1" x14ac:dyDescent="0.25">
      <c r="A165" s="43">
        <v>7426</v>
      </c>
      <c r="B165" s="80" t="s">
        <v>480</v>
      </c>
      <c r="C165" s="3" t="s">
        <v>419</v>
      </c>
      <c r="D165" s="56">
        <f>'дод 2'!E44</f>
        <v>35646438</v>
      </c>
      <c r="E165" s="56">
        <f>'дод 2'!F44</f>
        <v>0</v>
      </c>
      <c r="F165" s="56">
        <f>'дод 2'!G44</f>
        <v>0</v>
      </c>
      <c r="G165" s="56">
        <f>'дод 2'!H44</f>
        <v>35646438</v>
      </c>
      <c r="H165" s="56">
        <f>'дод 2'!I44</f>
        <v>0</v>
      </c>
      <c r="I165" s="56">
        <f>'дод 2'!J44</f>
        <v>0</v>
      </c>
      <c r="J165" s="167">
        <f t="shared" si="43"/>
        <v>100</v>
      </c>
      <c r="K165" s="56">
        <f>'дод 2'!L44</f>
        <v>0</v>
      </c>
      <c r="L165" s="56">
        <f>'дод 2'!M44</f>
        <v>0</v>
      </c>
      <c r="M165" s="56">
        <f>'дод 2'!N44</f>
        <v>0</v>
      </c>
      <c r="N165" s="56">
        <f>'дод 2'!O44</f>
        <v>0</v>
      </c>
      <c r="O165" s="56">
        <f>'дод 2'!P44</f>
        <v>0</v>
      </c>
      <c r="P165" s="56">
        <f>'дод 2'!Q44</f>
        <v>0</v>
      </c>
      <c r="Q165" s="56">
        <f>'дод 2'!R44</f>
        <v>0</v>
      </c>
      <c r="R165" s="56">
        <f>'дод 2'!S44</f>
        <v>0</v>
      </c>
      <c r="S165" s="56">
        <f>'дод 2'!T44</f>
        <v>0</v>
      </c>
      <c r="T165" s="56">
        <f>'дод 2'!U44</f>
        <v>0</v>
      </c>
      <c r="U165" s="56">
        <f>'дод 2'!V44</f>
        <v>0</v>
      </c>
      <c r="V165" s="56">
        <f>'дод 2'!W44</f>
        <v>0</v>
      </c>
      <c r="W165" s="167"/>
      <c r="X165" s="155">
        <f t="shared" si="42"/>
        <v>35646438</v>
      </c>
      <c r="Y165" s="215"/>
    </row>
    <row r="166" spans="1:25" s="71" customFormat="1" ht="53.25" customHeight="1" x14ac:dyDescent="0.25">
      <c r="A166" s="43">
        <v>7462</v>
      </c>
      <c r="B166" s="80" t="s">
        <v>447</v>
      </c>
      <c r="C166" s="3" t="s">
        <v>446</v>
      </c>
      <c r="D166" s="56">
        <f>'дод 2'!E213</f>
        <v>40000000</v>
      </c>
      <c r="E166" s="56">
        <f>'дод 2'!F213</f>
        <v>0</v>
      </c>
      <c r="F166" s="56">
        <f>'дод 2'!G213</f>
        <v>0</v>
      </c>
      <c r="G166" s="56">
        <f>'дод 2'!H213</f>
        <v>38472654</v>
      </c>
      <c r="H166" s="56">
        <f>'дод 2'!I213</f>
        <v>0</v>
      </c>
      <c r="I166" s="56">
        <f>'дод 2'!J213</f>
        <v>0</v>
      </c>
      <c r="J166" s="167">
        <f t="shared" si="43"/>
        <v>96.181635</v>
      </c>
      <c r="K166" s="56">
        <f>'дод 2'!L213</f>
        <v>80000000</v>
      </c>
      <c r="L166" s="56">
        <f>'дод 2'!M213</f>
        <v>0</v>
      </c>
      <c r="M166" s="56">
        <f>'дод 2'!N213</f>
        <v>80000000</v>
      </c>
      <c r="N166" s="56">
        <f>'дод 2'!O213</f>
        <v>0</v>
      </c>
      <c r="O166" s="56">
        <f>'дод 2'!P213</f>
        <v>0</v>
      </c>
      <c r="P166" s="56">
        <f>'дод 2'!Q213</f>
        <v>0</v>
      </c>
      <c r="Q166" s="56">
        <f>'дод 2'!R213</f>
        <v>80000000</v>
      </c>
      <c r="R166" s="56">
        <f>'дод 2'!S213</f>
        <v>0</v>
      </c>
      <c r="S166" s="56">
        <f>'дод 2'!T213</f>
        <v>80000000</v>
      </c>
      <c r="T166" s="56">
        <f>'дод 2'!U213</f>
        <v>0</v>
      </c>
      <c r="U166" s="56">
        <f>'дод 2'!V213</f>
        <v>0</v>
      </c>
      <c r="V166" s="56">
        <f>'дод 2'!W213</f>
        <v>0</v>
      </c>
      <c r="W166" s="167">
        <f t="shared" si="41"/>
        <v>100</v>
      </c>
      <c r="X166" s="155">
        <f t="shared" si="42"/>
        <v>118472654</v>
      </c>
      <c r="Y166" s="215"/>
    </row>
    <row r="167" spans="1:25" s="71" customFormat="1" ht="63" x14ac:dyDescent="0.25">
      <c r="A167" s="132"/>
      <c r="B167" s="132"/>
      <c r="C167" s="133" t="s">
        <v>523</v>
      </c>
      <c r="D167" s="134">
        <f>'дод 2'!E214</f>
        <v>40000000</v>
      </c>
      <c r="E167" s="134">
        <f>'дод 2'!F214</f>
        <v>0</v>
      </c>
      <c r="F167" s="134">
        <f>'дод 2'!G214</f>
        <v>0</v>
      </c>
      <c r="G167" s="134">
        <f>'дод 2'!H214</f>
        <v>38472654</v>
      </c>
      <c r="H167" s="134">
        <f>'дод 2'!I214</f>
        <v>0</v>
      </c>
      <c r="I167" s="134">
        <f>'дод 2'!J214</f>
        <v>0</v>
      </c>
      <c r="J167" s="169">
        <f t="shared" si="43"/>
        <v>96.181635</v>
      </c>
      <c r="K167" s="134">
        <f>'дод 2'!L214</f>
        <v>0</v>
      </c>
      <c r="L167" s="134">
        <f>'дод 2'!M214</f>
        <v>0</v>
      </c>
      <c r="M167" s="134">
        <f>'дод 2'!N214</f>
        <v>0</v>
      </c>
      <c r="N167" s="134">
        <f>'дод 2'!O214</f>
        <v>0</v>
      </c>
      <c r="O167" s="134">
        <f>'дод 2'!P214</f>
        <v>0</v>
      </c>
      <c r="P167" s="134">
        <f>'дод 2'!Q214</f>
        <v>0</v>
      </c>
      <c r="Q167" s="134">
        <f>'дод 2'!R214</f>
        <v>0</v>
      </c>
      <c r="R167" s="134">
        <f>'дод 2'!S214</f>
        <v>0</v>
      </c>
      <c r="S167" s="134">
        <f>'дод 2'!T214</f>
        <v>0</v>
      </c>
      <c r="T167" s="134">
        <f>'дод 2'!U214</f>
        <v>0</v>
      </c>
      <c r="U167" s="134">
        <f>'дод 2'!V214</f>
        <v>0</v>
      </c>
      <c r="V167" s="134">
        <f>'дод 2'!W214</f>
        <v>0</v>
      </c>
      <c r="W167" s="169"/>
      <c r="X167" s="170">
        <f t="shared" si="42"/>
        <v>38472654</v>
      </c>
      <c r="Y167" s="215"/>
    </row>
    <row r="168" spans="1:25" s="71" customFormat="1" ht="110.25" x14ac:dyDescent="0.25">
      <c r="A168" s="132"/>
      <c r="B168" s="132"/>
      <c r="C168" s="133" t="s">
        <v>443</v>
      </c>
      <c r="D168" s="134">
        <f>'дод 2'!E215</f>
        <v>0</v>
      </c>
      <c r="E168" s="134">
        <f>'дод 2'!F215</f>
        <v>0</v>
      </c>
      <c r="F168" s="134">
        <f>'дод 2'!G215</f>
        <v>0</v>
      </c>
      <c r="G168" s="134">
        <f>'дод 2'!H215</f>
        <v>0</v>
      </c>
      <c r="H168" s="134">
        <f>'дод 2'!I215</f>
        <v>0</v>
      </c>
      <c r="I168" s="134">
        <f>'дод 2'!J215</f>
        <v>0</v>
      </c>
      <c r="J168" s="169"/>
      <c r="K168" s="134">
        <f>'дод 2'!L215</f>
        <v>80000000</v>
      </c>
      <c r="L168" s="134">
        <f>'дод 2'!M215</f>
        <v>0</v>
      </c>
      <c r="M168" s="134">
        <f>'дод 2'!N215</f>
        <v>80000000</v>
      </c>
      <c r="N168" s="134">
        <f>'дод 2'!O215</f>
        <v>0</v>
      </c>
      <c r="O168" s="134">
        <f>'дод 2'!P215</f>
        <v>0</v>
      </c>
      <c r="P168" s="134">
        <f>'дод 2'!Q215</f>
        <v>0</v>
      </c>
      <c r="Q168" s="134">
        <f>'дод 2'!R215</f>
        <v>80000000</v>
      </c>
      <c r="R168" s="134">
        <f>'дод 2'!S215</f>
        <v>0</v>
      </c>
      <c r="S168" s="134">
        <f>'дод 2'!T215</f>
        <v>80000000</v>
      </c>
      <c r="T168" s="134">
        <f>'дод 2'!U215</f>
        <v>0</v>
      </c>
      <c r="U168" s="134">
        <f>'дод 2'!V215</f>
        <v>0</v>
      </c>
      <c r="V168" s="134">
        <f>'дод 2'!W215</f>
        <v>0</v>
      </c>
      <c r="W168" s="169">
        <f t="shared" si="41"/>
        <v>100</v>
      </c>
      <c r="X168" s="170">
        <f t="shared" si="42"/>
        <v>80000000</v>
      </c>
      <c r="Y168" s="215"/>
    </row>
    <row r="169" spans="1:25" s="69" customFormat="1" ht="28.5" customHeight="1" x14ac:dyDescent="0.25">
      <c r="A169" s="45" t="s">
        <v>258</v>
      </c>
      <c r="B169" s="47"/>
      <c r="C169" s="2" t="s">
        <v>259</v>
      </c>
      <c r="D169" s="55">
        <f t="shared" ref="D169:V169" si="48">D170</f>
        <v>7421970</v>
      </c>
      <c r="E169" s="55">
        <f t="shared" si="48"/>
        <v>0</v>
      </c>
      <c r="F169" s="55">
        <f t="shared" si="48"/>
        <v>0</v>
      </c>
      <c r="G169" s="55">
        <f t="shared" si="48"/>
        <v>6660952.0099999998</v>
      </c>
      <c r="H169" s="55">
        <f t="shared" si="48"/>
        <v>0</v>
      </c>
      <c r="I169" s="55">
        <f t="shared" si="48"/>
        <v>0</v>
      </c>
      <c r="J169" s="161">
        <f t="shared" si="43"/>
        <v>89.746415170096355</v>
      </c>
      <c r="K169" s="55">
        <f t="shared" si="48"/>
        <v>431000</v>
      </c>
      <c r="L169" s="55">
        <f t="shared" si="48"/>
        <v>431000</v>
      </c>
      <c r="M169" s="55">
        <f t="shared" si="48"/>
        <v>0</v>
      </c>
      <c r="N169" s="55">
        <f t="shared" si="48"/>
        <v>0</v>
      </c>
      <c r="O169" s="55">
        <f t="shared" si="48"/>
        <v>0</v>
      </c>
      <c r="P169" s="55">
        <f t="shared" si="48"/>
        <v>431000</v>
      </c>
      <c r="Q169" s="55">
        <f t="shared" si="48"/>
        <v>80999</v>
      </c>
      <c r="R169" s="55">
        <f t="shared" si="48"/>
        <v>80999</v>
      </c>
      <c r="S169" s="55">
        <f t="shared" si="48"/>
        <v>0</v>
      </c>
      <c r="T169" s="55">
        <f t="shared" si="48"/>
        <v>0</v>
      </c>
      <c r="U169" s="55">
        <f t="shared" si="48"/>
        <v>0</v>
      </c>
      <c r="V169" s="55">
        <f t="shared" si="48"/>
        <v>80999</v>
      </c>
      <c r="W169" s="161">
        <f t="shared" si="41"/>
        <v>18.793271461716937</v>
      </c>
      <c r="X169" s="168">
        <f t="shared" si="42"/>
        <v>6741951.0099999998</v>
      </c>
      <c r="Y169" s="215"/>
    </row>
    <row r="170" spans="1:25" ht="26.25" customHeight="1" x14ac:dyDescent="0.25">
      <c r="A170" s="46" t="s">
        <v>256</v>
      </c>
      <c r="B170" s="46" t="s">
        <v>257</v>
      </c>
      <c r="C170" s="11" t="s">
        <v>255</v>
      </c>
      <c r="D170" s="56">
        <f>'дод 2'!E45+'дод 2'!E216</f>
        <v>7421970</v>
      </c>
      <c r="E170" s="56">
        <f>'дод 2'!F45+'дод 2'!F216</f>
        <v>0</v>
      </c>
      <c r="F170" s="56">
        <f>'дод 2'!G45+'дод 2'!G216</f>
        <v>0</v>
      </c>
      <c r="G170" s="56">
        <f>'дод 2'!H45+'дод 2'!H216</f>
        <v>6660952.0099999998</v>
      </c>
      <c r="H170" s="56">
        <f>'дод 2'!I45+'дод 2'!I216</f>
        <v>0</v>
      </c>
      <c r="I170" s="56">
        <f>'дод 2'!J45+'дод 2'!J216</f>
        <v>0</v>
      </c>
      <c r="J170" s="167">
        <f t="shared" si="43"/>
        <v>89.746415170096355</v>
      </c>
      <c r="K170" s="56">
        <f>'дод 2'!L45+'дод 2'!L216</f>
        <v>431000</v>
      </c>
      <c r="L170" s="56">
        <f>'дод 2'!M45+'дод 2'!M216</f>
        <v>431000</v>
      </c>
      <c r="M170" s="56">
        <f>'дод 2'!N45+'дод 2'!N216</f>
        <v>0</v>
      </c>
      <c r="N170" s="56">
        <f>'дод 2'!O45+'дод 2'!O216</f>
        <v>0</v>
      </c>
      <c r="O170" s="56">
        <f>'дод 2'!P45+'дод 2'!P216</f>
        <v>0</v>
      </c>
      <c r="P170" s="56">
        <f>'дод 2'!Q45+'дод 2'!Q216</f>
        <v>431000</v>
      </c>
      <c r="Q170" s="56">
        <f>'дод 2'!R45+'дод 2'!R216</f>
        <v>80999</v>
      </c>
      <c r="R170" s="56">
        <f>'дод 2'!S45+'дод 2'!S216</f>
        <v>80999</v>
      </c>
      <c r="S170" s="56">
        <f>'дод 2'!T45+'дод 2'!T216</f>
        <v>0</v>
      </c>
      <c r="T170" s="56">
        <f>'дод 2'!U45+'дод 2'!U216</f>
        <v>0</v>
      </c>
      <c r="U170" s="56">
        <f>'дод 2'!V45+'дод 2'!V216</f>
        <v>0</v>
      </c>
      <c r="V170" s="56">
        <f>'дод 2'!W45+'дод 2'!W216</f>
        <v>80999</v>
      </c>
      <c r="W170" s="167">
        <f t="shared" si="41"/>
        <v>18.793271461716937</v>
      </c>
      <c r="X170" s="155">
        <f t="shared" si="42"/>
        <v>6741951.0099999998</v>
      </c>
      <c r="Y170" s="215"/>
    </row>
    <row r="171" spans="1:25" s="69" customFormat="1" ht="38.25" customHeight="1" x14ac:dyDescent="0.25">
      <c r="A171" s="44" t="s">
        <v>95</v>
      </c>
      <c r="B171" s="47"/>
      <c r="C171" s="2" t="s">
        <v>491</v>
      </c>
      <c r="D171" s="55">
        <f t="shared" ref="D171" si="49">D173+D174+D176+D177+D178+D179+D180+D181</f>
        <v>7303449.7999999998</v>
      </c>
      <c r="E171" s="55">
        <f t="shared" ref="E171:V171" si="50">E173+E174+E176+E177+E178+E179+E180+E181</f>
        <v>0</v>
      </c>
      <c r="F171" s="55">
        <f t="shared" si="50"/>
        <v>0</v>
      </c>
      <c r="G171" s="55">
        <f t="shared" si="50"/>
        <v>5066970.37</v>
      </c>
      <c r="H171" s="55">
        <f t="shared" si="50"/>
        <v>0</v>
      </c>
      <c r="I171" s="55">
        <f t="shared" si="50"/>
        <v>0</v>
      </c>
      <c r="J171" s="161">
        <f t="shared" si="43"/>
        <v>69.377766791797484</v>
      </c>
      <c r="K171" s="55">
        <f t="shared" si="50"/>
        <v>114736194.81999999</v>
      </c>
      <c r="L171" s="55">
        <f t="shared" si="50"/>
        <v>100364962.69</v>
      </c>
      <c r="M171" s="55">
        <f t="shared" si="50"/>
        <v>1941363.01</v>
      </c>
      <c r="N171" s="55">
        <f t="shared" si="50"/>
        <v>0</v>
      </c>
      <c r="O171" s="55">
        <f t="shared" si="50"/>
        <v>0</v>
      </c>
      <c r="P171" s="55">
        <f t="shared" si="50"/>
        <v>112794831.81</v>
      </c>
      <c r="Q171" s="55">
        <f t="shared" si="50"/>
        <v>60525556.079999998</v>
      </c>
      <c r="R171" s="55">
        <f t="shared" si="50"/>
        <v>41380316.719999999</v>
      </c>
      <c r="S171" s="55">
        <f t="shared" si="50"/>
        <v>485534.51999999996</v>
      </c>
      <c r="T171" s="55">
        <f t="shared" si="50"/>
        <v>0</v>
      </c>
      <c r="U171" s="55">
        <f t="shared" si="50"/>
        <v>0</v>
      </c>
      <c r="V171" s="55">
        <f t="shared" si="50"/>
        <v>60040021.560000002</v>
      </c>
      <c r="W171" s="161">
        <f t="shared" si="41"/>
        <v>52.751929044669367</v>
      </c>
      <c r="X171" s="168">
        <f t="shared" si="42"/>
        <v>65592526.449999996</v>
      </c>
      <c r="Y171" s="215"/>
    </row>
    <row r="172" spans="1:25" s="70" customFormat="1" ht="23.25" customHeight="1" x14ac:dyDescent="0.25">
      <c r="A172" s="115"/>
      <c r="B172" s="115"/>
      <c r="C172" s="137" t="s">
        <v>489</v>
      </c>
      <c r="D172" s="130">
        <f>D175</f>
        <v>0</v>
      </c>
      <c r="E172" s="130">
        <f>E175</f>
        <v>0</v>
      </c>
      <c r="F172" s="130">
        <f>F175</f>
        <v>0</v>
      </c>
      <c r="G172" s="130">
        <f>G175</f>
        <v>0</v>
      </c>
      <c r="H172" s="130">
        <f t="shared" ref="H172:V172" si="51">H175</f>
        <v>0</v>
      </c>
      <c r="I172" s="130">
        <f t="shared" si="51"/>
        <v>0</v>
      </c>
      <c r="J172" s="171"/>
      <c r="K172" s="130">
        <f t="shared" si="51"/>
        <v>58776907</v>
      </c>
      <c r="L172" s="130">
        <f t="shared" si="51"/>
        <v>58776907</v>
      </c>
      <c r="M172" s="130">
        <f t="shared" si="51"/>
        <v>0</v>
      </c>
      <c r="N172" s="130">
        <f t="shared" si="51"/>
        <v>0</v>
      </c>
      <c r="O172" s="130">
        <f t="shared" si="51"/>
        <v>0</v>
      </c>
      <c r="P172" s="130">
        <f t="shared" si="51"/>
        <v>58776907</v>
      </c>
      <c r="Q172" s="130">
        <f t="shared" si="51"/>
        <v>10052629.880000001</v>
      </c>
      <c r="R172" s="130">
        <f t="shared" si="51"/>
        <v>10052629.880000001</v>
      </c>
      <c r="S172" s="130">
        <f t="shared" si="51"/>
        <v>0</v>
      </c>
      <c r="T172" s="130">
        <f t="shared" si="51"/>
        <v>0</v>
      </c>
      <c r="U172" s="130">
        <f t="shared" si="51"/>
        <v>0</v>
      </c>
      <c r="V172" s="130">
        <f t="shared" si="51"/>
        <v>10052629.880000001</v>
      </c>
      <c r="W172" s="171">
        <f t="shared" si="41"/>
        <v>17.10302632971143</v>
      </c>
      <c r="X172" s="172">
        <f t="shared" si="42"/>
        <v>10052629.880000001</v>
      </c>
      <c r="Y172" s="215"/>
    </row>
    <row r="173" spans="1:25" ht="30.75" customHeight="1" x14ac:dyDescent="0.25">
      <c r="A173" s="43" t="s">
        <v>4</v>
      </c>
      <c r="B173" s="43" t="s">
        <v>94</v>
      </c>
      <c r="C173" s="3" t="s">
        <v>26</v>
      </c>
      <c r="D173" s="56">
        <f>'дод 2'!E46+'дод 2'!E257</f>
        <v>1028000</v>
      </c>
      <c r="E173" s="56">
        <f>'дод 2'!F46+'дод 2'!F257</f>
        <v>0</v>
      </c>
      <c r="F173" s="56">
        <f>'дод 2'!G46+'дод 2'!G257</f>
        <v>0</v>
      </c>
      <c r="G173" s="56">
        <f>'дод 2'!H46+'дод 2'!H257</f>
        <v>191306</v>
      </c>
      <c r="H173" s="56">
        <f>'дод 2'!I46+'дод 2'!I257</f>
        <v>0</v>
      </c>
      <c r="I173" s="56">
        <f>'дод 2'!J46+'дод 2'!J257</f>
        <v>0</v>
      </c>
      <c r="J173" s="167">
        <f t="shared" si="43"/>
        <v>18.609533073929963</v>
      </c>
      <c r="K173" s="56">
        <f>'дод 2'!L46+'дод 2'!L257</f>
        <v>0</v>
      </c>
      <c r="L173" s="56">
        <f>'дод 2'!M46+'дод 2'!M257</f>
        <v>0</v>
      </c>
      <c r="M173" s="56">
        <f>'дод 2'!N46+'дод 2'!N257</f>
        <v>0</v>
      </c>
      <c r="N173" s="56">
        <f>'дод 2'!O46+'дод 2'!O257</f>
        <v>0</v>
      </c>
      <c r="O173" s="56">
        <f>'дод 2'!P46+'дод 2'!P257</f>
        <v>0</v>
      </c>
      <c r="P173" s="56">
        <f>'дод 2'!Q46+'дод 2'!Q257</f>
        <v>0</v>
      </c>
      <c r="Q173" s="56">
        <f>'дод 2'!R46+'дод 2'!R257</f>
        <v>0</v>
      </c>
      <c r="R173" s="56">
        <f>'дод 2'!S46+'дод 2'!S257</f>
        <v>0</v>
      </c>
      <c r="S173" s="56">
        <f>'дод 2'!T46+'дод 2'!T257</f>
        <v>0</v>
      </c>
      <c r="T173" s="56">
        <f>'дод 2'!U46+'дод 2'!U257</f>
        <v>0</v>
      </c>
      <c r="U173" s="56">
        <f>'дод 2'!V46+'дод 2'!V257</f>
        <v>0</v>
      </c>
      <c r="V173" s="56">
        <f>'дод 2'!W46+'дод 2'!W257</f>
        <v>0</v>
      </c>
      <c r="W173" s="167"/>
      <c r="X173" s="155">
        <f t="shared" si="42"/>
        <v>191306</v>
      </c>
      <c r="Y173" s="215"/>
    </row>
    <row r="174" spans="1:25" ht="24.75" customHeight="1" x14ac:dyDescent="0.25">
      <c r="A174" s="43" t="s">
        <v>2</v>
      </c>
      <c r="B174" s="43" t="s">
        <v>93</v>
      </c>
      <c r="C174" s="3" t="s">
        <v>488</v>
      </c>
      <c r="D174" s="56">
        <f>'дод 2'!E99+'дод 2'!E134+'дод 2'!E190+'дод 2'!E217+'дод 2'!E242+'дод 2'!E267</f>
        <v>4033000.8</v>
      </c>
      <c r="E174" s="56">
        <f>'дод 2'!F99+'дод 2'!F134+'дод 2'!F190+'дод 2'!F217+'дод 2'!F242+'дод 2'!F267</f>
        <v>0</v>
      </c>
      <c r="F174" s="56">
        <f>'дод 2'!G99+'дод 2'!G134+'дод 2'!G190+'дод 2'!G217+'дод 2'!G242+'дод 2'!G267</f>
        <v>0</v>
      </c>
      <c r="G174" s="56">
        <f>'дод 2'!H99+'дод 2'!H134+'дод 2'!H190+'дод 2'!H217+'дод 2'!H242+'дод 2'!H267</f>
        <v>3145224.4699999997</v>
      </c>
      <c r="H174" s="56">
        <f>'дод 2'!I99+'дод 2'!I134+'дод 2'!I190+'дод 2'!I217+'дод 2'!I242+'дод 2'!I267</f>
        <v>0</v>
      </c>
      <c r="I174" s="56">
        <f>'дод 2'!J99+'дод 2'!J134+'дод 2'!J190+'дод 2'!J217+'дод 2'!J242+'дод 2'!J267</f>
        <v>0</v>
      </c>
      <c r="J174" s="167">
        <f t="shared" si="43"/>
        <v>77.987201738219341</v>
      </c>
      <c r="K174" s="56">
        <f>'дод 2'!L99+'дод 2'!L134+'дод 2'!L190+'дод 2'!L217+'дод 2'!L242+'дод 2'!L267</f>
        <v>93027084.689999998</v>
      </c>
      <c r="L174" s="56">
        <f>'дод 2'!M99+'дод 2'!M134+'дод 2'!M190+'дод 2'!M217+'дод 2'!M242+'дод 2'!M267</f>
        <v>83290632.689999998</v>
      </c>
      <c r="M174" s="56">
        <f>'дод 2'!N99+'дод 2'!N134+'дод 2'!N190+'дод 2'!N217+'дод 2'!N242+'дод 2'!N267</f>
        <v>0</v>
      </c>
      <c r="N174" s="56">
        <f>'дод 2'!O99+'дод 2'!O134+'дод 2'!O190+'дод 2'!O217+'дод 2'!O242+'дод 2'!O267</f>
        <v>0</v>
      </c>
      <c r="O174" s="56">
        <f>'дод 2'!P99+'дод 2'!P134+'дод 2'!P190+'дод 2'!P217+'дод 2'!P242+'дод 2'!P267</f>
        <v>0</v>
      </c>
      <c r="P174" s="56">
        <f>'дод 2'!Q99+'дод 2'!Q134+'дод 2'!Q190+'дод 2'!Q217+'дод 2'!Q242+'дод 2'!Q267</f>
        <v>93027084.689999998</v>
      </c>
      <c r="Q174" s="56">
        <f>'дод 2'!R99+'дод 2'!R134+'дод 2'!R190+'дод 2'!R217+'дод 2'!R242+'дод 2'!R267</f>
        <v>42562044.299999997</v>
      </c>
      <c r="R174" s="56">
        <f>'дод 2'!S99+'дод 2'!S134+'дод 2'!S190+'дод 2'!S217+'дод 2'!S242+'дод 2'!S267</f>
        <v>25304610.300000001</v>
      </c>
      <c r="S174" s="56">
        <f>'дод 2'!T99+'дод 2'!T134+'дод 2'!T190+'дод 2'!T217+'дод 2'!T242+'дод 2'!T267</f>
        <v>0</v>
      </c>
      <c r="T174" s="56">
        <f>'дод 2'!U99+'дод 2'!U134+'дод 2'!U190+'дод 2'!U217+'дод 2'!U242+'дод 2'!U267</f>
        <v>0</v>
      </c>
      <c r="U174" s="56">
        <f>'дод 2'!V99+'дод 2'!V134+'дод 2'!V190+'дод 2'!V217+'дод 2'!V242+'дод 2'!V267</f>
        <v>0</v>
      </c>
      <c r="V174" s="56">
        <f>'дод 2'!W99+'дод 2'!W134+'дод 2'!W190+'дод 2'!W217+'дод 2'!W242+'дод 2'!W267</f>
        <v>42562044.299999997</v>
      </c>
      <c r="W174" s="167">
        <f t="shared" si="41"/>
        <v>45.752314438136132</v>
      </c>
      <c r="X174" s="155">
        <f t="shared" si="42"/>
        <v>45707268.769999996</v>
      </c>
      <c r="Y174" s="215"/>
    </row>
    <row r="175" spans="1:25" s="71" customFormat="1" ht="23.25" customHeight="1" x14ac:dyDescent="0.25">
      <c r="A175" s="132"/>
      <c r="B175" s="132"/>
      <c r="C175" s="139" t="s">
        <v>489</v>
      </c>
      <c r="D175" s="134">
        <f>'дод 2'!E135+'дод 2'!E243</f>
        <v>0</v>
      </c>
      <c r="E175" s="134">
        <f>'дод 2'!F135+'дод 2'!F243</f>
        <v>0</v>
      </c>
      <c r="F175" s="134">
        <f>'дод 2'!G135+'дод 2'!G243</f>
        <v>0</v>
      </c>
      <c r="G175" s="134">
        <f>'дод 2'!H135+'дод 2'!H243</f>
        <v>0</v>
      </c>
      <c r="H175" s="134">
        <f>'дод 2'!I135+'дод 2'!I243</f>
        <v>0</v>
      </c>
      <c r="I175" s="134">
        <f>'дод 2'!J135+'дод 2'!J243</f>
        <v>0</v>
      </c>
      <c r="J175" s="169"/>
      <c r="K175" s="134">
        <f>'дод 2'!L135+'дод 2'!L243</f>
        <v>58776907</v>
      </c>
      <c r="L175" s="134">
        <f>'дод 2'!M135+'дод 2'!M243</f>
        <v>58776907</v>
      </c>
      <c r="M175" s="134">
        <f>'дод 2'!N135+'дод 2'!N243</f>
        <v>0</v>
      </c>
      <c r="N175" s="134">
        <f>'дод 2'!O135+'дод 2'!O243</f>
        <v>0</v>
      </c>
      <c r="O175" s="134">
        <f>'дод 2'!P135+'дод 2'!P243</f>
        <v>0</v>
      </c>
      <c r="P175" s="134">
        <f>'дод 2'!Q135+'дод 2'!Q243</f>
        <v>58776907</v>
      </c>
      <c r="Q175" s="134">
        <f>'дод 2'!R135+'дод 2'!R243</f>
        <v>10052629.880000001</v>
      </c>
      <c r="R175" s="134">
        <f>'дод 2'!S135+'дод 2'!S243</f>
        <v>10052629.880000001</v>
      </c>
      <c r="S175" s="134">
        <f>'дод 2'!T135+'дод 2'!T243</f>
        <v>0</v>
      </c>
      <c r="T175" s="134">
        <f>'дод 2'!U135+'дод 2'!U243</f>
        <v>0</v>
      </c>
      <c r="U175" s="134">
        <f>'дод 2'!V135+'дод 2'!V243</f>
        <v>0</v>
      </c>
      <c r="V175" s="134">
        <f>'дод 2'!W135+'дод 2'!W243</f>
        <v>10052629.880000001</v>
      </c>
      <c r="W175" s="169">
        <f t="shared" si="41"/>
        <v>17.10302632971143</v>
      </c>
      <c r="X175" s="170">
        <f t="shared" si="42"/>
        <v>10052629.880000001</v>
      </c>
      <c r="Y175" s="215"/>
    </row>
    <row r="176" spans="1:25" ht="33.75" customHeight="1" x14ac:dyDescent="0.25">
      <c r="A176" s="43" t="s">
        <v>288</v>
      </c>
      <c r="B176" s="43" t="s">
        <v>89</v>
      </c>
      <c r="C176" s="3" t="s">
        <v>380</v>
      </c>
      <c r="D176" s="56">
        <f>'дод 2'!E258</f>
        <v>0</v>
      </c>
      <c r="E176" s="56">
        <f>'дод 2'!F258</f>
        <v>0</v>
      </c>
      <c r="F176" s="56">
        <f>'дод 2'!G258</f>
        <v>0</v>
      </c>
      <c r="G176" s="56">
        <f>'дод 2'!H258</f>
        <v>0</v>
      </c>
      <c r="H176" s="56">
        <f>'дод 2'!I258</f>
        <v>0</v>
      </c>
      <c r="I176" s="56">
        <f>'дод 2'!J258</f>
        <v>0</v>
      </c>
      <c r="J176" s="167"/>
      <c r="K176" s="56">
        <f>'дод 2'!L258</f>
        <v>20000</v>
      </c>
      <c r="L176" s="56">
        <f>'дод 2'!M258</f>
        <v>20000</v>
      </c>
      <c r="M176" s="56">
        <f>'дод 2'!N258</f>
        <v>0</v>
      </c>
      <c r="N176" s="56">
        <f>'дод 2'!O258</f>
        <v>0</v>
      </c>
      <c r="O176" s="56">
        <f>'дод 2'!P258</f>
        <v>0</v>
      </c>
      <c r="P176" s="56">
        <f>'дод 2'!Q258</f>
        <v>20000</v>
      </c>
      <c r="Q176" s="56">
        <f>'дод 2'!R258</f>
        <v>4500</v>
      </c>
      <c r="R176" s="56">
        <f>'дод 2'!S258</f>
        <v>4500</v>
      </c>
      <c r="S176" s="56">
        <f>'дод 2'!T258</f>
        <v>0</v>
      </c>
      <c r="T176" s="56">
        <f>'дод 2'!U258</f>
        <v>0</v>
      </c>
      <c r="U176" s="56">
        <f>'дод 2'!V258</f>
        <v>0</v>
      </c>
      <c r="V176" s="56">
        <f>'дод 2'!W258</f>
        <v>4500</v>
      </c>
      <c r="W176" s="167">
        <f t="shared" si="41"/>
        <v>22.5</v>
      </c>
      <c r="X176" s="155">
        <f t="shared" si="42"/>
        <v>4500</v>
      </c>
      <c r="Y176" s="215"/>
    </row>
    <row r="177" spans="1:25" ht="52.5" customHeight="1" x14ac:dyDescent="0.25">
      <c r="A177" s="43" t="s">
        <v>290</v>
      </c>
      <c r="B177" s="43" t="s">
        <v>89</v>
      </c>
      <c r="C177" s="3" t="s">
        <v>291</v>
      </c>
      <c r="D177" s="56">
        <f>'дод 2'!E259</f>
        <v>0</v>
      </c>
      <c r="E177" s="56">
        <f>'дод 2'!F259</f>
        <v>0</v>
      </c>
      <c r="F177" s="56">
        <f>'дод 2'!G259</f>
        <v>0</v>
      </c>
      <c r="G177" s="56">
        <f>'дод 2'!H259</f>
        <v>0</v>
      </c>
      <c r="H177" s="56">
        <f>'дод 2'!I259</f>
        <v>0</v>
      </c>
      <c r="I177" s="56">
        <f>'дод 2'!J259</f>
        <v>0</v>
      </c>
      <c r="J177" s="167"/>
      <c r="K177" s="56">
        <f>'дод 2'!L259</f>
        <v>90000</v>
      </c>
      <c r="L177" s="56">
        <f>'дод 2'!M259</f>
        <v>90000</v>
      </c>
      <c r="M177" s="56">
        <f>'дод 2'!N259</f>
        <v>0</v>
      </c>
      <c r="N177" s="56">
        <f>'дод 2'!O259</f>
        <v>0</v>
      </c>
      <c r="O177" s="56">
        <f>'дод 2'!P259</f>
        <v>0</v>
      </c>
      <c r="P177" s="56">
        <f>'дод 2'!Q259</f>
        <v>90000</v>
      </c>
      <c r="Q177" s="56">
        <f>'дод 2'!R259</f>
        <v>51200</v>
      </c>
      <c r="R177" s="56">
        <f>'дод 2'!S259</f>
        <v>51200</v>
      </c>
      <c r="S177" s="56">
        <f>'дод 2'!T259</f>
        <v>0</v>
      </c>
      <c r="T177" s="56">
        <f>'дод 2'!U259</f>
        <v>0</v>
      </c>
      <c r="U177" s="56">
        <f>'дод 2'!V259</f>
        <v>0</v>
      </c>
      <c r="V177" s="56">
        <f>'дод 2'!W259</f>
        <v>51200</v>
      </c>
      <c r="W177" s="167">
        <f t="shared" si="41"/>
        <v>56.888888888888886</v>
      </c>
      <c r="X177" s="155">
        <f t="shared" si="42"/>
        <v>51200</v>
      </c>
      <c r="Y177" s="215"/>
    </row>
    <row r="178" spans="1:25" ht="30.75" customHeight="1" x14ac:dyDescent="0.25">
      <c r="A178" s="43" t="s">
        <v>5</v>
      </c>
      <c r="B178" s="43" t="s">
        <v>89</v>
      </c>
      <c r="C178" s="3" t="s">
        <v>27</v>
      </c>
      <c r="D178" s="56">
        <f>'дод 2'!E47+'дод 2'!E218</f>
        <v>0</v>
      </c>
      <c r="E178" s="56">
        <f>'дод 2'!F47+'дод 2'!F218</f>
        <v>0</v>
      </c>
      <c r="F178" s="56">
        <f>'дод 2'!G47+'дод 2'!G218</f>
        <v>0</v>
      </c>
      <c r="G178" s="56">
        <f>'дод 2'!H47+'дод 2'!H218</f>
        <v>0</v>
      </c>
      <c r="H178" s="56">
        <f>'дод 2'!I47+'дод 2'!I218</f>
        <v>0</v>
      </c>
      <c r="I178" s="56">
        <f>'дод 2'!J47+'дод 2'!J218</f>
        <v>0</v>
      </c>
      <c r="J178" s="167"/>
      <c r="K178" s="56">
        <f>'дод 2'!L47+'дод 2'!L218</f>
        <v>16964330</v>
      </c>
      <c r="L178" s="56">
        <f>'дод 2'!M47+'дод 2'!M218</f>
        <v>16964330</v>
      </c>
      <c r="M178" s="56">
        <f>'дод 2'!N47+'дод 2'!N218</f>
        <v>0</v>
      </c>
      <c r="N178" s="56">
        <f>'дод 2'!O47+'дод 2'!O218</f>
        <v>0</v>
      </c>
      <c r="O178" s="56">
        <f>'дод 2'!P47+'дод 2'!P218</f>
        <v>0</v>
      </c>
      <c r="P178" s="56">
        <f>'дод 2'!Q47+'дод 2'!Q218</f>
        <v>16964330</v>
      </c>
      <c r="Q178" s="56">
        <f>'дод 2'!R47+'дод 2'!R218</f>
        <v>16020006.42</v>
      </c>
      <c r="R178" s="56">
        <f>'дод 2'!S47+'дод 2'!S218</f>
        <v>16020006.42</v>
      </c>
      <c r="S178" s="56">
        <f>'дод 2'!T47+'дод 2'!T218</f>
        <v>0</v>
      </c>
      <c r="T178" s="56">
        <f>'дод 2'!U47+'дод 2'!U218</f>
        <v>0</v>
      </c>
      <c r="U178" s="56">
        <f>'дод 2'!V47+'дод 2'!V218</f>
        <v>0</v>
      </c>
      <c r="V178" s="56">
        <f>'дод 2'!W47+'дод 2'!W218</f>
        <v>16020006.42</v>
      </c>
      <c r="W178" s="167">
        <f t="shared" si="41"/>
        <v>94.433475533663866</v>
      </c>
      <c r="X178" s="155">
        <f t="shared" si="42"/>
        <v>16020006.42</v>
      </c>
      <c r="Y178" s="215"/>
    </row>
    <row r="179" spans="1:25" ht="36.75" customHeight="1" x14ac:dyDescent="0.25">
      <c r="A179" s="43" t="s">
        <v>269</v>
      </c>
      <c r="B179" s="43" t="s">
        <v>89</v>
      </c>
      <c r="C179" s="3" t="s">
        <v>270</v>
      </c>
      <c r="D179" s="56">
        <f>'дод 2'!E48</f>
        <v>209784</v>
      </c>
      <c r="E179" s="56">
        <f>'дод 2'!F48</f>
        <v>0</v>
      </c>
      <c r="F179" s="56">
        <f>'дод 2'!G48</f>
        <v>0</v>
      </c>
      <c r="G179" s="56">
        <f>'дод 2'!H48</f>
        <v>209783.6</v>
      </c>
      <c r="H179" s="56">
        <f>'дод 2'!I48</f>
        <v>0</v>
      </c>
      <c r="I179" s="56">
        <f>'дод 2'!J48</f>
        <v>0</v>
      </c>
      <c r="J179" s="167">
        <f t="shared" si="43"/>
        <v>99.999809327689434</v>
      </c>
      <c r="K179" s="56">
        <f>'дод 2'!L48</f>
        <v>0</v>
      </c>
      <c r="L179" s="56">
        <f>'дод 2'!M48</f>
        <v>0</v>
      </c>
      <c r="M179" s="56">
        <f>'дод 2'!N48</f>
        <v>0</v>
      </c>
      <c r="N179" s="56">
        <f>'дод 2'!O48</f>
        <v>0</v>
      </c>
      <c r="O179" s="56">
        <f>'дод 2'!P48</f>
        <v>0</v>
      </c>
      <c r="P179" s="56">
        <f>'дод 2'!Q48</f>
        <v>0</v>
      </c>
      <c r="Q179" s="56">
        <f>'дод 2'!R48</f>
        <v>0</v>
      </c>
      <c r="R179" s="56">
        <f>'дод 2'!S48</f>
        <v>0</v>
      </c>
      <c r="S179" s="56">
        <f>'дод 2'!T48</f>
        <v>0</v>
      </c>
      <c r="T179" s="56">
        <f>'дод 2'!U48</f>
        <v>0</v>
      </c>
      <c r="U179" s="56">
        <f>'дод 2'!V48</f>
        <v>0</v>
      </c>
      <c r="V179" s="56">
        <f>'дод 2'!W48</f>
        <v>0</v>
      </c>
      <c r="W179" s="167"/>
      <c r="X179" s="155">
        <f t="shared" si="42"/>
        <v>209783.6</v>
      </c>
      <c r="Y179" s="215"/>
    </row>
    <row r="180" spans="1:25" s="71" customFormat="1" ht="100.5" customHeight="1" x14ac:dyDescent="0.25">
      <c r="A180" s="43" t="s">
        <v>323</v>
      </c>
      <c r="B180" s="43" t="s">
        <v>89</v>
      </c>
      <c r="C180" s="3" t="s">
        <v>344</v>
      </c>
      <c r="D180" s="56">
        <f>'дод 2'!E49+'дод 2'!E219+'дод 2'!E244+'дод 2'!E249</f>
        <v>0</v>
      </c>
      <c r="E180" s="56">
        <f>'дод 2'!F49+'дод 2'!F219+'дод 2'!F244+'дод 2'!F249</f>
        <v>0</v>
      </c>
      <c r="F180" s="56">
        <f>'дод 2'!G49+'дод 2'!G219+'дод 2'!G244+'дод 2'!G249</f>
        <v>0</v>
      </c>
      <c r="G180" s="56">
        <f>'дод 2'!H49+'дод 2'!H219+'дод 2'!H244+'дод 2'!H249</f>
        <v>0</v>
      </c>
      <c r="H180" s="56">
        <f>'дод 2'!I49+'дод 2'!I219+'дод 2'!I244+'дод 2'!I249</f>
        <v>0</v>
      </c>
      <c r="I180" s="56">
        <f>'дод 2'!J49+'дод 2'!J219+'дод 2'!J244+'дод 2'!J249</f>
        <v>0</v>
      </c>
      <c r="J180" s="167"/>
      <c r="K180" s="56">
        <f>'дод 2'!L49+'дод 2'!L219+'дод 2'!L244+'дод 2'!L249</f>
        <v>4634780.13</v>
      </c>
      <c r="L180" s="56">
        <f>'дод 2'!M49+'дод 2'!M219+'дод 2'!M244+'дод 2'!M249</f>
        <v>0</v>
      </c>
      <c r="M180" s="56">
        <f>'дод 2'!N49+'дод 2'!N219+'дод 2'!N244+'дод 2'!N249</f>
        <v>1941363.01</v>
      </c>
      <c r="N180" s="56">
        <f>'дод 2'!O49+'дод 2'!O219+'дод 2'!O244+'дод 2'!O249</f>
        <v>0</v>
      </c>
      <c r="O180" s="56">
        <f>'дод 2'!P49+'дод 2'!P219+'дод 2'!P244+'дод 2'!P249</f>
        <v>0</v>
      </c>
      <c r="P180" s="56">
        <f>'дод 2'!Q49+'дод 2'!Q219+'дод 2'!Q244+'дод 2'!Q249</f>
        <v>2693417.12</v>
      </c>
      <c r="Q180" s="56">
        <f>'дод 2'!R49+'дод 2'!R219+'дод 2'!R244+'дод 2'!R249</f>
        <v>1887805.3599999999</v>
      </c>
      <c r="R180" s="56">
        <f>'дод 2'!S49+'дод 2'!S219+'дод 2'!S244+'дод 2'!S249</f>
        <v>0</v>
      </c>
      <c r="S180" s="56">
        <f>'дод 2'!T49+'дод 2'!T219+'дод 2'!T244+'дод 2'!T249</f>
        <v>485534.51999999996</v>
      </c>
      <c r="T180" s="56">
        <f>'дод 2'!U49+'дод 2'!U219+'дод 2'!U244+'дод 2'!U249</f>
        <v>0</v>
      </c>
      <c r="U180" s="56">
        <f>'дод 2'!V49+'дод 2'!V219+'дод 2'!V244+'дод 2'!V249</f>
        <v>0</v>
      </c>
      <c r="V180" s="56">
        <f>'дод 2'!W49+'дод 2'!W219+'дод 2'!W244+'дод 2'!W249</f>
        <v>1402270.84</v>
      </c>
      <c r="W180" s="167">
        <f t="shared" si="41"/>
        <v>40.731281895782182</v>
      </c>
      <c r="X180" s="155">
        <f t="shared" si="42"/>
        <v>1887805.3599999999</v>
      </c>
      <c r="Y180" s="215"/>
    </row>
    <row r="181" spans="1:25" s="71" customFormat="1" ht="30.75" customHeight="1" x14ac:dyDescent="0.25">
      <c r="A181" s="43" t="s">
        <v>260</v>
      </c>
      <c r="B181" s="43" t="s">
        <v>89</v>
      </c>
      <c r="C181" s="3" t="s">
        <v>18</v>
      </c>
      <c r="D181" s="56">
        <f>'дод 2'!E50+'дод 2'!E260+'дод 2'!E268</f>
        <v>2032665</v>
      </c>
      <c r="E181" s="56">
        <f>'дод 2'!F50+'дод 2'!F260+'дод 2'!F268</f>
        <v>0</v>
      </c>
      <c r="F181" s="56">
        <f>'дод 2'!G50+'дод 2'!G260+'дод 2'!G268</f>
        <v>0</v>
      </c>
      <c r="G181" s="56">
        <f>'дод 2'!H50+'дод 2'!H260+'дод 2'!H268</f>
        <v>1520656.3</v>
      </c>
      <c r="H181" s="56">
        <f>'дод 2'!I50+'дод 2'!I260+'дод 2'!I268</f>
        <v>0</v>
      </c>
      <c r="I181" s="56">
        <f>'дод 2'!J50+'дод 2'!J260+'дод 2'!J268</f>
        <v>0</v>
      </c>
      <c r="J181" s="167">
        <f t="shared" si="43"/>
        <v>74.810964915517317</v>
      </c>
      <c r="K181" s="56">
        <f>'дод 2'!L50+'дод 2'!L260+'дод 2'!L268</f>
        <v>0</v>
      </c>
      <c r="L181" s="56">
        <f>'дод 2'!M50+'дод 2'!M260+'дод 2'!M268</f>
        <v>0</v>
      </c>
      <c r="M181" s="56">
        <f>'дод 2'!N50+'дод 2'!N260+'дод 2'!N268</f>
        <v>0</v>
      </c>
      <c r="N181" s="56">
        <f>'дод 2'!O50+'дод 2'!O260+'дод 2'!O268</f>
        <v>0</v>
      </c>
      <c r="O181" s="56">
        <f>'дод 2'!P50+'дод 2'!P260+'дод 2'!P268</f>
        <v>0</v>
      </c>
      <c r="P181" s="56">
        <f>'дод 2'!Q50+'дод 2'!Q260+'дод 2'!Q268</f>
        <v>0</v>
      </c>
      <c r="Q181" s="56">
        <f>'дод 2'!R50+'дод 2'!R260+'дод 2'!R268</f>
        <v>0</v>
      </c>
      <c r="R181" s="56">
        <f>'дод 2'!S50+'дод 2'!S260+'дод 2'!S268</f>
        <v>0</v>
      </c>
      <c r="S181" s="56">
        <f>'дод 2'!T50+'дод 2'!T260+'дод 2'!T268</f>
        <v>0</v>
      </c>
      <c r="T181" s="56">
        <f>'дод 2'!U50+'дод 2'!U260+'дод 2'!U268</f>
        <v>0</v>
      </c>
      <c r="U181" s="56">
        <f>'дод 2'!V50+'дод 2'!V260+'дод 2'!V268</f>
        <v>0</v>
      </c>
      <c r="V181" s="56">
        <f>'дод 2'!W50+'дод 2'!W260+'дод 2'!W268</f>
        <v>0</v>
      </c>
      <c r="W181" s="167"/>
      <c r="X181" s="155">
        <f t="shared" si="42"/>
        <v>1520656.3</v>
      </c>
      <c r="Y181" s="215"/>
    </row>
    <row r="182" spans="1:25" s="70" customFormat="1" ht="48.75" customHeight="1" x14ac:dyDescent="0.25">
      <c r="A182" s="44">
        <v>7700</v>
      </c>
      <c r="B182" s="44"/>
      <c r="C182" s="118" t="s">
        <v>397</v>
      </c>
      <c r="D182" s="55">
        <f>D183</f>
        <v>0</v>
      </c>
      <c r="E182" s="55">
        <f>E183</f>
        <v>0</v>
      </c>
      <c r="F182" s="55">
        <f>F183</f>
        <v>0</v>
      </c>
      <c r="G182" s="55">
        <f>G183</f>
        <v>0</v>
      </c>
      <c r="H182" s="55">
        <f t="shared" ref="H182:V182" si="52">H183</f>
        <v>0</v>
      </c>
      <c r="I182" s="55">
        <f t="shared" si="52"/>
        <v>0</v>
      </c>
      <c r="J182" s="161"/>
      <c r="K182" s="55">
        <f t="shared" si="52"/>
        <v>885000</v>
      </c>
      <c r="L182" s="55">
        <f t="shared" si="52"/>
        <v>0</v>
      </c>
      <c r="M182" s="55">
        <f t="shared" si="52"/>
        <v>0</v>
      </c>
      <c r="N182" s="55">
        <f t="shared" si="52"/>
        <v>0</v>
      </c>
      <c r="O182" s="55">
        <f t="shared" si="52"/>
        <v>0</v>
      </c>
      <c r="P182" s="55">
        <f t="shared" si="52"/>
        <v>885000</v>
      </c>
      <c r="Q182" s="55">
        <f t="shared" si="52"/>
        <v>482830.78</v>
      </c>
      <c r="R182" s="55">
        <f t="shared" si="52"/>
        <v>0</v>
      </c>
      <c r="S182" s="55">
        <f t="shared" si="52"/>
        <v>0</v>
      </c>
      <c r="T182" s="55">
        <f t="shared" si="52"/>
        <v>0</v>
      </c>
      <c r="U182" s="55">
        <f t="shared" si="52"/>
        <v>0</v>
      </c>
      <c r="V182" s="55">
        <f t="shared" si="52"/>
        <v>482830.78</v>
      </c>
      <c r="W182" s="161">
        <f t="shared" si="41"/>
        <v>54.557150282485878</v>
      </c>
      <c r="X182" s="168">
        <f t="shared" si="42"/>
        <v>482830.78</v>
      </c>
      <c r="Y182" s="215"/>
    </row>
    <row r="183" spans="1:25" s="71" customFormat="1" ht="46.5" customHeight="1" x14ac:dyDescent="0.25">
      <c r="A183" s="43">
        <v>7700</v>
      </c>
      <c r="B183" s="80" t="s">
        <v>100</v>
      </c>
      <c r="C183" s="83" t="s">
        <v>397</v>
      </c>
      <c r="D183" s="56">
        <f>'дод 2'!E136</f>
        <v>0</v>
      </c>
      <c r="E183" s="56">
        <f>'дод 2'!F136</f>
        <v>0</v>
      </c>
      <c r="F183" s="56">
        <f>'дод 2'!G136</f>
        <v>0</v>
      </c>
      <c r="G183" s="56">
        <f>'дод 2'!H136</f>
        <v>0</v>
      </c>
      <c r="H183" s="56">
        <f>'дод 2'!I136</f>
        <v>0</v>
      </c>
      <c r="I183" s="56">
        <f>'дод 2'!J136</f>
        <v>0</v>
      </c>
      <c r="J183" s="167"/>
      <c r="K183" s="56">
        <f>'дод 2'!L136</f>
        <v>885000</v>
      </c>
      <c r="L183" s="56">
        <f>'дод 2'!M136</f>
        <v>0</v>
      </c>
      <c r="M183" s="56">
        <f>'дод 2'!N136</f>
        <v>0</v>
      </c>
      <c r="N183" s="56">
        <f>'дод 2'!O136</f>
        <v>0</v>
      </c>
      <c r="O183" s="56">
        <f>'дод 2'!P136</f>
        <v>0</v>
      </c>
      <c r="P183" s="56">
        <f>'дод 2'!Q136</f>
        <v>885000</v>
      </c>
      <c r="Q183" s="56">
        <f>'дод 2'!R136</f>
        <v>482830.78</v>
      </c>
      <c r="R183" s="56">
        <f>'дод 2'!S136</f>
        <v>0</v>
      </c>
      <c r="S183" s="56">
        <f>'дод 2'!T136</f>
        <v>0</v>
      </c>
      <c r="T183" s="56">
        <f>'дод 2'!U136</f>
        <v>0</v>
      </c>
      <c r="U183" s="56">
        <f>'дод 2'!V136</f>
        <v>0</v>
      </c>
      <c r="V183" s="56">
        <f>'дод 2'!W136</f>
        <v>482830.78</v>
      </c>
      <c r="W183" s="167">
        <f t="shared" si="41"/>
        <v>54.557150282485878</v>
      </c>
      <c r="X183" s="155">
        <f t="shared" si="42"/>
        <v>482830.78</v>
      </c>
      <c r="Y183" s="215"/>
    </row>
    <row r="184" spans="1:25" s="69" customFormat="1" x14ac:dyDescent="0.25">
      <c r="A184" s="44" t="s">
        <v>101</v>
      </c>
      <c r="B184" s="45"/>
      <c r="C184" s="2" t="s">
        <v>470</v>
      </c>
      <c r="D184" s="55">
        <f t="shared" ref="D184" si="53">D186+D191+D193+D196+D198+D199</f>
        <v>10238301.93</v>
      </c>
      <c r="E184" s="55">
        <f t="shared" ref="E184:V184" si="54">E186+E191+E193+E196+E198+E199</f>
        <v>1552920</v>
      </c>
      <c r="F184" s="55">
        <f t="shared" si="54"/>
        <v>353840</v>
      </c>
      <c r="G184" s="55">
        <f t="shared" si="54"/>
        <v>4271765.8199999994</v>
      </c>
      <c r="H184" s="55">
        <f t="shared" si="54"/>
        <v>1552899.98</v>
      </c>
      <c r="I184" s="55">
        <f t="shared" si="54"/>
        <v>292702.68</v>
      </c>
      <c r="J184" s="161">
        <f t="shared" si="43"/>
        <v>41.723381955390323</v>
      </c>
      <c r="K184" s="55">
        <f t="shared" si="54"/>
        <v>8664643.4499999993</v>
      </c>
      <c r="L184" s="55">
        <f t="shared" si="54"/>
        <v>2299600</v>
      </c>
      <c r="M184" s="55">
        <f t="shared" si="54"/>
        <v>2012000</v>
      </c>
      <c r="N184" s="55">
        <f t="shared" si="54"/>
        <v>0</v>
      </c>
      <c r="O184" s="55">
        <f t="shared" si="54"/>
        <v>1400</v>
      </c>
      <c r="P184" s="55">
        <f t="shared" si="54"/>
        <v>6652643.4500000002</v>
      </c>
      <c r="Q184" s="55">
        <f t="shared" si="54"/>
        <v>6354113.1400000006</v>
      </c>
      <c r="R184" s="55">
        <f t="shared" si="54"/>
        <v>862673.59</v>
      </c>
      <c r="S184" s="55">
        <f t="shared" si="54"/>
        <v>1859252.8900000001</v>
      </c>
      <c r="T184" s="55">
        <f t="shared" si="54"/>
        <v>15000</v>
      </c>
      <c r="U184" s="55">
        <f t="shared" si="54"/>
        <v>252.05</v>
      </c>
      <c r="V184" s="55">
        <f t="shared" si="54"/>
        <v>4494860.25</v>
      </c>
      <c r="W184" s="161">
        <f t="shared" si="41"/>
        <v>73.333809713774215</v>
      </c>
      <c r="X184" s="168">
        <f t="shared" si="42"/>
        <v>10625878.960000001</v>
      </c>
      <c r="Y184" s="215"/>
    </row>
    <row r="185" spans="1:25" s="70" customFormat="1" ht="52.5" customHeight="1" x14ac:dyDescent="0.25">
      <c r="A185" s="115"/>
      <c r="B185" s="128"/>
      <c r="C185" s="129" t="s">
        <v>426</v>
      </c>
      <c r="D185" s="130">
        <f>D187</f>
        <v>443550</v>
      </c>
      <c r="E185" s="130">
        <f>E187</f>
        <v>336750</v>
      </c>
      <c r="F185" s="130">
        <f>F187</f>
        <v>0</v>
      </c>
      <c r="G185" s="130">
        <f>G187</f>
        <v>443550</v>
      </c>
      <c r="H185" s="130">
        <f t="shared" ref="H185:V185" si="55">H187</f>
        <v>336750</v>
      </c>
      <c r="I185" s="130">
        <f t="shared" si="55"/>
        <v>0</v>
      </c>
      <c r="J185" s="171">
        <f t="shared" si="43"/>
        <v>100</v>
      </c>
      <c r="K185" s="130">
        <f t="shared" si="55"/>
        <v>0</v>
      </c>
      <c r="L185" s="130">
        <f t="shared" si="55"/>
        <v>0</v>
      </c>
      <c r="M185" s="130">
        <f t="shared" si="55"/>
        <v>0</v>
      </c>
      <c r="N185" s="130">
        <f t="shared" si="55"/>
        <v>0</v>
      </c>
      <c r="O185" s="130">
        <f t="shared" si="55"/>
        <v>0</v>
      </c>
      <c r="P185" s="130">
        <f t="shared" si="55"/>
        <v>0</v>
      </c>
      <c r="Q185" s="130">
        <f t="shared" si="55"/>
        <v>0</v>
      </c>
      <c r="R185" s="130">
        <f t="shared" si="55"/>
        <v>0</v>
      </c>
      <c r="S185" s="130">
        <f t="shared" si="55"/>
        <v>0</v>
      </c>
      <c r="T185" s="130">
        <f t="shared" si="55"/>
        <v>0</v>
      </c>
      <c r="U185" s="130">
        <f t="shared" si="55"/>
        <v>0</v>
      </c>
      <c r="V185" s="130">
        <f t="shared" si="55"/>
        <v>0</v>
      </c>
      <c r="W185" s="171"/>
      <c r="X185" s="172">
        <f t="shared" si="42"/>
        <v>443550</v>
      </c>
      <c r="Y185" s="215"/>
    </row>
    <row r="186" spans="1:25" s="69" customFormat="1" ht="39.75" customHeight="1" x14ac:dyDescent="0.25">
      <c r="A186" s="44" t="s">
        <v>103</v>
      </c>
      <c r="B186" s="45"/>
      <c r="C186" s="2" t="s">
        <v>428</v>
      </c>
      <c r="D186" s="55">
        <f t="shared" ref="D186" si="56">D188+D189</f>
        <v>4715708</v>
      </c>
      <c r="E186" s="55">
        <f t="shared" ref="E186:V186" si="57">E188+E189</f>
        <v>1552920</v>
      </c>
      <c r="F186" s="55">
        <f t="shared" si="57"/>
        <v>131680</v>
      </c>
      <c r="G186" s="55">
        <f t="shared" si="57"/>
        <v>3536195.04</v>
      </c>
      <c r="H186" s="55">
        <f t="shared" si="57"/>
        <v>1552899.98</v>
      </c>
      <c r="I186" s="55">
        <f t="shared" si="57"/>
        <v>99160.57</v>
      </c>
      <c r="J186" s="161">
        <f t="shared" si="43"/>
        <v>74.987574294252312</v>
      </c>
      <c r="K186" s="55">
        <f t="shared" si="57"/>
        <v>2305100</v>
      </c>
      <c r="L186" s="55">
        <f t="shared" si="57"/>
        <v>2299600</v>
      </c>
      <c r="M186" s="55">
        <f t="shared" si="57"/>
        <v>5500</v>
      </c>
      <c r="N186" s="55">
        <f t="shared" si="57"/>
        <v>0</v>
      </c>
      <c r="O186" s="55">
        <f t="shared" si="57"/>
        <v>1400</v>
      </c>
      <c r="P186" s="55">
        <f t="shared" si="57"/>
        <v>2299600</v>
      </c>
      <c r="Q186" s="55">
        <f>Q188+Q189</f>
        <v>900878.99</v>
      </c>
      <c r="R186" s="55">
        <f>R188+R189</f>
        <v>862673.59</v>
      </c>
      <c r="S186" s="55">
        <f>S188+S189</f>
        <v>38205.4</v>
      </c>
      <c r="T186" s="55">
        <f t="shared" si="57"/>
        <v>15000</v>
      </c>
      <c r="U186" s="55">
        <f t="shared" si="57"/>
        <v>252.05</v>
      </c>
      <c r="V186" s="55">
        <f t="shared" si="57"/>
        <v>862673.59</v>
      </c>
      <c r="W186" s="161">
        <f t="shared" si="41"/>
        <v>39.081991670643355</v>
      </c>
      <c r="X186" s="168">
        <f t="shared" si="42"/>
        <v>4437074.03</v>
      </c>
      <c r="Y186" s="215"/>
    </row>
    <row r="187" spans="1:25" s="70" customFormat="1" ht="54" customHeight="1" x14ac:dyDescent="0.25">
      <c r="A187" s="115"/>
      <c r="B187" s="128"/>
      <c r="C187" s="131" t="str">
        <f>C190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187" s="130">
        <f>D190</f>
        <v>443550</v>
      </c>
      <c r="E187" s="130">
        <f>E190</f>
        <v>336750</v>
      </c>
      <c r="F187" s="130">
        <f>F190</f>
        <v>0</v>
      </c>
      <c r="G187" s="130">
        <f>G190</f>
        <v>443550</v>
      </c>
      <c r="H187" s="130">
        <f t="shared" ref="H187:V187" si="58">H190</f>
        <v>336750</v>
      </c>
      <c r="I187" s="130">
        <f t="shared" si="58"/>
        <v>0</v>
      </c>
      <c r="J187" s="171">
        <f t="shared" si="43"/>
        <v>100</v>
      </c>
      <c r="K187" s="130">
        <f t="shared" si="58"/>
        <v>0</v>
      </c>
      <c r="L187" s="130">
        <f t="shared" si="58"/>
        <v>0</v>
      </c>
      <c r="M187" s="130">
        <f t="shared" si="58"/>
        <v>0</v>
      </c>
      <c r="N187" s="130">
        <f t="shared" si="58"/>
        <v>0</v>
      </c>
      <c r="O187" s="130">
        <f t="shared" si="58"/>
        <v>0</v>
      </c>
      <c r="P187" s="130">
        <f t="shared" si="58"/>
        <v>0</v>
      </c>
      <c r="Q187" s="130">
        <f t="shared" si="58"/>
        <v>0</v>
      </c>
      <c r="R187" s="130">
        <f t="shared" si="58"/>
        <v>0</v>
      </c>
      <c r="S187" s="130">
        <f t="shared" si="58"/>
        <v>0</v>
      </c>
      <c r="T187" s="130">
        <f t="shared" si="58"/>
        <v>0</v>
      </c>
      <c r="U187" s="130">
        <f t="shared" si="58"/>
        <v>0</v>
      </c>
      <c r="V187" s="130">
        <f t="shared" si="58"/>
        <v>0</v>
      </c>
      <c r="W187" s="171"/>
      <c r="X187" s="172">
        <f t="shared" si="42"/>
        <v>443550</v>
      </c>
      <c r="Y187" s="215"/>
    </row>
    <row r="188" spans="1:25" s="69" customFormat="1" ht="36.75" customHeight="1" x14ac:dyDescent="0.25">
      <c r="A188" s="46" t="s">
        <v>7</v>
      </c>
      <c r="B188" s="46" t="s">
        <v>96</v>
      </c>
      <c r="C188" s="3" t="s">
        <v>324</v>
      </c>
      <c r="D188" s="56">
        <f>'дод 2'!E51+'дод 2'!E220</f>
        <v>2672818</v>
      </c>
      <c r="E188" s="56">
        <f>'дод 2'!F51+'дод 2'!F220</f>
        <v>0</v>
      </c>
      <c r="F188" s="56">
        <f>'дод 2'!G51+'дод 2'!G220</f>
        <v>55500</v>
      </c>
      <c r="G188" s="56">
        <f>'дод 2'!H51+'дод 2'!H220</f>
        <v>1499906.62</v>
      </c>
      <c r="H188" s="56">
        <f>'дод 2'!I51+'дод 2'!I220</f>
        <v>0</v>
      </c>
      <c r="I188" s="56">
        <f>'дод 2'!J51+'дод 2'!J220</f>
        <v>24375.989999999998</v>
      </c>
      <c r="J188" s="167">
        <f t="shared" si="43"/>
        <v>56.117050244348853</v>
      </c>
      <c r="K188" s="56">
        <f>'дод 2'!L51+'дод 2'!L220</f>
        <v>2299600</v>
      </c>
      <c r="L188" s="56">
        <f>'дод 2'!M51+'дод 2'!M220</f>
        <v>2299600</v>
      </c>
      <c r="M188" s="56">
        <f>'дод 2'!N51+'дод 2'!N220</f>
        <v>0</v>
      </c>
      <c r="N188" s="56">
        <f>'дод 2'!O51+'дод 2'!O220</f>
        <v>0</v>
      </c>
      <c r="O188" s="56">
        <f>'дод 2'!P51+'дод 2'!P220</f>
        <v>0</v>
      </c>
      <c r="P188" s="56">
        <f>'дод 2'!Q51+'дод 2'!Q220</f>
        <v>2299600</v>
      </c>
      <c r="Q188" s="56">
        <f>'дод 2'!R51+'дод 2'!R220</f>
        <v>862673.59</v>
      </c>
      <c r="R188" s="56">
        <f>'дод 2'!S51+'дод 2'!S220</f>
        <v>862673.59</v>
      </c>
      <c r="S188" s="56">
        <f>'дод 2'!T51+'дод 2'!T220</f>
        <v>0</v>
      </c>
      <c r="T188" s="56">
        <f>'дод 2'!U51+'дод 2'!U220</f>
        <v>0</v>
      </c>
      <c r="U188" s="56">
        <f>'дод 2'!V51+'дод 2'!V220</f>
        <v>0</v>
      </c>
      <c r="V188" s="56">
        <f>'дод 2'!W51+'дод 2'!W220</f>
        <v>862673.59</v>
      </c>
      <c r="W188" s="167">
        <f t="shared" si="41"/>
        <v>37.514071577665682</v>
      </c>
      <c r="X188" s="155">
        <f t="shared" si="42"/>
        <v>2362580.21</v>
      </c>
      <c r="Y188" s="215"/>
    </row>
    <row r="189" spans="1:25" ht="24.75" customHeight="1" x14ac:dyDescent="0.25">
      <c r="A189" s="43" t="s">
        <v>159</v>
      </c>
      <c r="B189" s="48" t="s">
        <v>96</v>
      </c>
      <c r="C189" s="3" t="s">
        <v>475</v>
      </c>
      <c r="D189" s="56">
        <f>'дод 2'!E52</f>
        <v>2042890</v>
      </c>
      <c r="E189" s="56">
        <f>'дод 2'!F52</f>
        <v>1552920</v>
      </c>
      <c r="F189" s="56">
        <f>'дод 2'!G52</f>
        <v>76180</v>
      </c>
      <c r="G189" s="56">
        <f>'дод 2'!H52</f>
        <v>2036288.42</v>
      </c>
      <c r="H189" s="56">
        <f>'дод 2'!I52</f>
        <v>1552899.98</v>
      </c>
      <c r="I189" s="56">
        <f>'дод 2'!J52</f>
        <v>74784.58</v>
      </c>
      <c r="J189" s="167">
        <f t="shared" si="43"/>
        <v>99.676850931768229</v>
      </c>
      <c r="K189" s="56">
        <f>'дод 2'!L52</f>
        <v>5500</v>
      </c>
      <c r="L189" s="56">
        <f>'дод 2'!M52</f>
        <v>0</v>
      </c>
      <c r="M189" s="56">
        <f>'дод 2'!N52</f>
        <v>5500</v>
      </c>
      <c r="N189" s="56">
        <f>'дод 2'!O52</f>
        <v>0</v>
      </c>
      <c r="O189" s="56">
        <f>'дод 2'!P52</f>
        <v>1400</v>
      </c>
      <c r="P189" s="56">
        <f>'дод 2'!Q52</f>
        <v>0</v>
      </c>
      <c r="Q189" s="56">
        <f>'дод 2'!R52</f>
        <v>38205.4</v>
      </c>
      <c r="R189" s="56">
        <f>'дод 2'!S52</f>
        <v>0</v>
      </c>
      <c r="S189" s="56">
        <f>'дод 2'!T52</f>
        <v>38205.4</v>
      </c>
      <c r="T189" s="56">
        <f>'дод 2'!U52</f>
        <v>15000</v>
      </c>
      <c r="U189" s="56">
        <f>'дод 2'!V52</f>
        <v>252.05</v>
      </c>
      <c r="V189" s="56">
        <f>'дод 2'!W52</f>
        <v>0</v>
      </c>
      <c r="W189" s="167">
        <f t="shared" si="41"/>
        <v>694.64363636363635</v>
      </c>
      <c r="X189" s="155">
        <f t="shared" si="42"/>
        <v>2074493.8199999998</v>
      </c>
      <c r="Y189" s="215"/>
    </row>
    <row r="190" spans="1:25" s="71" customFormat="1" ht="51.75" customHeight="1" x14ac:dyDescent="0.25">
      <c r="A190" s="132"/>
      <c r="B190" s="150"/>
      <c r="C190" s="141" t="s">
        <v>426</v>
      </c>
      <c r="D190" s="134">
        <f>'дод 2'!E53</f>
        <v>443550</v>
      </c>
      <c r="E190" s="134">
        <f>'дод 2'!F53</f>
        <v>336750</v>
      </c>
      <c r="F190" s="134">
        <f>'дод 2'!G53</f>
        <v>0</v>
      </c>
      <c r="G190" s="134">
        <f>'дод 2'!H53</f>
        <v>443550</v>
      </c>
      <c r="H190" s="134">
        <f>'дод 2'!I53</f>
        <v>336750</v>
      </c>
      <c r="I190" s="134">
        <f>'дод 2'!J53</f>
        <v>0</v>
      </c>
      <c r="J190" s="169">
        <f t="shared" si="43"/>
        <v>100</v>
      </c>
      <c r="K190" s="134">
        <f>'дод 2'!L53</f>
        <v>0</v>
      </c>
      <c r="L190" s="134">
        <f>'дод 2'!M53</f>
        <v>0</v>
      </c>
      <c r="M190" s="134">
        <f>'дод 2'!N53</f>
        <v>0</v>
      </c>
      <c r="N190" s="134">
        <f>'дод 2'!O53</f>
        <v>0</v>
      </c>
      <c r="O190" s="134">
        <f>'дод 2'!P53</f>
        <v>0</v>
      </c>
      <c r="P190" s="134">
        <f>'дод 2'!Q53</f>
        <v>0</v>
      </c>
      <c r="Q190" s="134">
        <f>'дод 2'!R53</f>
        <v>0</v>
      </c>
      <c r="R190" s="134">
        <f>'дод 2'!S53</f>
        <v>0</v>
      </c>
      <c r="S190" s="134">
        <f>'дод 2'!T53</f>
        <v>0</v>
      </c>
      <c r="T190" s="134">
        <f>'дод 2'!U53</f>
        <v>0</v>
      </c>
      <c r="U190" s="134">
        <f>'дод 2'!V53</f>
        <v>0</v>
      </c>
      <c r="V190" s="134">
        <f>'дод 2'!W53</f>
        <v>0</v>
      </c>
      <c r="W190" s="169"/>
      <c r="X190" s="170">
        <f t="shared" si="42"/>
        <v>443550</v>
      </c>
      <c r="Y190" s="215"/>
    </row>
    <row r="191" spans="1:25" s="69" customFormat="1" ht="22.5" customHeight="1" x14ac:dyDescent="0.25">
      <c r="A191" s="44" t="s">
        <v>271</v>
      </c>
      <c r="B191" s="44"/>
      <c r="C191" s="12" t="s">
        <v>272</v>
      </c>
      <c r="D191" s="55">
        <f t="shared" ref="D191:V191" si="59">D192</f>
        <v>627360</v>
      </c>
      <c r="E191" s="55">
        <f t="shared" si="59"/>
        <v>0</v>
      </c>
      <c r="F191" s="55">
        <f t="shared" si="59"/>
        <v>222160</v>
      </c>
      <c r="G191" s="55">
        <f t="shared" si="59"/>
        <v>590861.11</v>
      </c>
      <c r="H191" s="55">
        <f t="shared" si="59"/>
        <v>0</v>
      </c>
      <c r="I191" s="55">
        <f t="shared" si="59"/>
        <v>193542.11</v>
      </c>
      <c r="J191" s="161">
        <f t="shared" si="43"/>
        <v>94.182145817393518</v>
      </c>
      <c r="K191" s="55">
        <f t="shared" si="59"/>
        <v>0</v>
      </c>
      <c r="L191" s="55">
        <f t="shared" si="59"/>
        <v>0</v>
      </c>
      <c r="M191" s="55">
        <f t="shared" si="59"/>
        <v>0</v>
      </c>
      <c r="N191" s="55">
        <f t="shared" si="59"/>
        <v>0</v>
      </c>
      <c r="O191" s="55">
        <f t="shared" si="59"/>
        <v>0</v>
      </c>
      <c r="P191" s="55">
        <f t="shared" si="59"/>
        <v>0</v>
      </c>
      <c r="Q191" s="55">
        <f t="shared" si="59"/>
        <v>0</v>
      </c>
      <c r="R191" s="55">
        <f t="shared" si="59"/>
        <v>0</v>
      </c>
      <c r="S191" s="55">
        <f t="shared" si="59"/>
        <v>0</v>
      </c>
      <c r="T191" s="55">
        <f t="shared" si="59"/>
        <v>0</v>
      </c>
      <c r="U191" s="55">
        <f t="shared" si="59"/>
        <v>0</v>
      </c>
      <c r="V191" s="55">
        <f t="shared" si="59"/>
        <v>0</v>
      </c>
      <c r="W191" s="161"/>
      <c r="X191" s="168">
        <f t="shared" si="42"/>
        <v>590861.11</v>
      </c>
      <c r="Y191" s="214">
        <v>29</v>
      </c>
    </row>
    <row r="192" spans="1:25" ht="30" customHeight="1" x14ac:dyDescent="0.25">
      <c r="A192" s="43" t="s">
        <v>265</v>
      </c>
      <c r="B192" s="48" t="s">
        <v>266</v>
      </c>
      <c r="C192" s="3" t="s">
        <v>267</v>
      </c>
      <c r="D192" s="56">
        <f>'дод 2'!E54+'дод 2'!E221</f>
        <v>627360</v>
      </c>
      <c r="E192" s="56">
        <f>'дод 2'!F54+'дод 2'!F221</f>
        <v>0</v>
      </c>
      <c r="F192" s="56">
        <f>'дод 2'!G54+'дод 2'!G221</f>
        <v>222160</v>
      </c>
      <c r="G192" s="56">
        <f>'дод 2'!H54+'дод 2'!H221</f>
        <v>590861.11</v>
      </c>
      <c r="H192" s="56">
        <f>'дод 2'!I54+'дод 2'!I221</f>
        <v>0</v>
      </c>
      <c r="I192" s="56">
        <f>'дод 2'!J54+'дод 2'!J221</f>
        <v>193542.11</v>
      </c>
      <c r="J192" s="167">
        <f t="shared" si="43"/>
        <v>94.182145817393518</v>
      </c>
      <c r="K192" s="56">
        <f>'дод 2'!L54+'дод 2'!L221</f>
        <v>0</v>
      </c>
      <c r="L192" s="56">
        <f>'дод 2'!M54+'дод 2'!M221</f>
        <v>0</v>
      </c>
      <c r="M192" s="56">
        <f>'дод 2'!N54+'дод 2'!N221</f>
        <v>0</v>
      </c>
      <c r="N192" s="56">
        <f>'дод 2'!O54+'дод 2'!O221</f>
        <v>0</v>
      </c>
      <c r="O192" s="56">
        <f>'дод 2'!P54+'дод 2'!P221</f>
        <v>0</v>
      </c>
      <c r="P192" s="56">
        <f>'дод 2'!Q54+'дод 2'!Q221</f>
        <v>0</v>
      </c>
      <c r="Q192" s="56">
        <f>'дод 2'!R54+'дод 2'!R221</f>
        <v>0</v>
      </c>
      <c r="R192" s="56">
        <f>'дод 2'!S54+'дод 2'!S221</f>
        <v>0</v>
      </c>
      <c r="S192" s="56">
        <f>'дод 2'!T54+'дод 2'!T221</f>
        <v>0</v>
      </c>
      <c r="T192" s="56">
        <f>'дод 2'!U54+'дод 2'!U221</f>
        <v>0</v>
      </c>
      <c r="U192" s="56">
        <f>'дод 2'!V54+'дод 2'!V221</f>
        <v>0</v>
      </c>
      <c r="V192" s="56">
        <f>'дод 2'!W54+'дод 2'!W221</f>
        <v>0</v>
      </c>
      <c r="W192" s="167"/>
      <c r="X192" s="155">
        <f t="shared" si="42"/>
        <v>590861.11</v>
      </c>
      <c r="Y192" s="214"/>
    </row>
    <row r="193" spans="1:25" s="69" customFormat="1" ht="22.5" customHeight="1" x14ac:dyDescent="0.25">
      <c r="A193" s="44" t="s">
        <v>6</v>
      </c>
      <c r="B193" s="45"/>
      <c r="C193" s="2" t="s">
        <v>8</v>
      </c>
      <c r="D193" s="55">
        <f t="shared" ref="D193" si="60">D195+D194</f>
        <v>75000</v>
      </c>
      <c r="E193" s="55">
        <f t="shared" ref="E193:V193" si="61">E195+E194</f>
        <v>0</v>
      </c>
      <c r="F193" s="55">
        <f t="shared" si="61"/>
        <v>0</v>
      </c>
      <c r="G193" s="55">
        <f t="shared" si="61"/>
        <v>33743.21</v>
      </c>
      <c r="H193" s="55">
        <f t="shared" si="61"/>
        <v>0</v>
      </c>
      <c r="I193" s="55">
        <f t="shared" si="61"/>
        <v>0</v>
      </c>
      <c r="J193" s="161">
        <f t="shared" si="43"/>
        <v>44.990946666666666</v>
      </c>
      <c r="K193" s="55">
        <f t="shared" si="61"/>
        <v>6359543.4500000002</v>
      </c>
      <c r="L193" s="55">
        <f t="shared" si="61"/>
        <v>0</v>
      </c>
      <c r="M193" s="55">
        <f t="shared" si="61"/>
        <v>2006500</v>
      </c>
      <c r="N193" s="55">
        <f t="shared" si="61"/>
        <v>0</v>
      </c>
      <c r="O193" s="55">
        <f t="shared" si="61"/>
        <v>0</v>
      </c>
      <c r="P193" s="55">
        <f t="shared" si="61"/>
        <v>4353043.45</v>
      </c>
      <c r="Q193" s="55">
        <f t="shared" si="61"/>
        <v>5453234.1500000004</v>
      </c>
      <c r="R193" s="55">
        <f t="shared" si="61"/>
        <v>0</v>
      </c>
      <c r="S193" s="55">
        <f t="shared" si="61"/>
        <v>1821047.4900000002</v>
      </c>
      <c r="T193" s="55">
        <f t="shared" si="61"/>
        <v>0</v>
      </c>
      <c r="U193" s="55">
        <f t="shared" si="61"/>
        <v>0</v>
      </c>
      <c r="V193" s="55">
        <f t="shared" si="61"/>
        <v>3632186.66</v>
      </c>
      <c r="W193" s="161">
        <f t="shared" si="41"/>
        <v>85.748830759226919</v>
      </c>
      <c r="X193" s="168">
        <f t="shared" si="42"/>
        <v>5486977.3600000003</v>
      </c>
      <c r="Y193" s="214"/>
    </row>
    <row r="194" spans="1:25" s="69" customFormat="1" ht="33.75" customHeight="1" x14ac:dyDescent="0.25">
      <c r="A194" s="43">
        <v>8330</v>
      </c>
      <c r="B194" s="43">
        <v>540</v>
      </c>
      <c r="C194" s="3" t="s">
        <v>382</v>
      </c>
      <c r="D194" s="56">
        <f>'дод 2'!E269</f>
        <v>75000</v>
      </c>
      <c r="E194" s="56">
        <f>'дод 2'!F269</f>
        <v>0</v>
      </c>
      <c r="F194" s="56">
        <f>'дод 2'!G269</f>
        <v>0</v>
      </c>
      <c r="G194" s="56">
        <f>'дод 2'!H269</f>
        <v>33743.21</v>
      </c>
      <c r="H194" s="56">
        <f>'дод 2'!I269</f>
        <v>0</v>
      </c>
      <c r="I194" s="56">
        <f>'дод 2'!J269</f>
        <v>0</v>
      </c>
      <c r="J194" s="167">
        <f t="shared" si="43"/>
        <v>44.990946666666666</v>
      </c>
      <c r="K194" s="56">
        <f>'дод 2'!L269</f>
        <v>0</v>
      </c>
      <c r="L194" s="56">
        <f>'дод 2'!M269</f>
        <v>0</v>
      </c>
      <c r="M194" s="56">
        <f>'дод 2'!N269</f>
        <v>0</v>
      </c>
      <c r="N194" s="56">
        <f>'дод 2'!O269</f>
        <v>0</v>
      </c>
      <c r="O194" s="56">
        <f>'дод 2'!P269</f>
        <v>0</v>
      </c>
      <c r="P194" s="56">
        <f>'дод 2'!Q269</f>
        <v>0</v>
      </c>
      <c r="Q194" s="56">
        <f>'дод 2'!R269</f>
        <v>0</v>
      </c>
      <c r="R194" s="56">
        <f>'дод 2'!S269</f>
        <v>0</v>
      </c>
      <c r="S194" s="56">
        <f>'дод 2'!T269</f>
        <v>0</v>
      </c>
      <c r="T194" s="56">
        <f>'дод 2'!U269</f>
        <v>0</v>
      </c>
      <c r="U194" s="56">
        <f>'дод 2'!V269</f>
        <v>0</v>
      </c>
      <c r="V194" s="56">
        <f>'дод 2'!W269</f>
        <v>0</v>
      </c>
      <c r="W194" s="167"/>
      <c r="X194" s="155">
        <f t="shared" si="42"/>
        <v>33743.21</v>
      </c>
      <c r="Y194" s="214"/>
    </row>
    <row r="195" spans="1:25" s="69" customFormat="1" ht="19.5" customHeight="1" x14ac:dyDescent="0.25">
      <c r="A195" s="43" t="s">
        <v>9</v>
      </c>
      <c r="B195" s="43" t="s">
        <v>99</v>
      </c>
      <c r="C195" s="3" t="s">
        <v>10</v>
      </c>
      <c r="D195" s="56">
        <f>'дод 2'!E55+'дод 2'!E100+'дод 2'!E222+'дод 2'!E270+'дод 2'!E191</f>
        <v>0</v>
      </c>
      <c r="E195" s="56">
        <f>'дод 2'!F55+'дод 2'!F100+'дод 2'!F222+'дод 2'!F270+'дод 2'!F191</f>
        <v>0</v>
      </c>
      <c r="F195" s="56">
        <f>'дод 2'!G55+'дод 2'!G100+'дод 2'!G222+'дод 2'!G270+'дод 2'!G191</f>
        <v>0</v>
      </c>
      <c r="G195" s="56">
        <f>'дод 2'!H55+'дод 2'!H100+'дод 2'!H222+'дод 2'!H270+'дод 2'!H191</f>
        <v>0</v>
      </c>
      <c r="H195" s="56">
        <f>'дод 2'!I55+'дод 2'!I100+'дод 2'!I222+'дод 2'!I270+'дод 2'!I191</f>
        <v>0</v>
      </c>
      <c r="I195" s="56">
        <f>'дод 2'!J55+'дод 2'!J100+'дод 2'!J222+'дод 2'!J270+'дод 2'!J191</f>
        <v>0</v>
      </c>
      <c r="J195" s="167"/>
      <c r="K195" s="56">
        <f>'дод 2'!L55+'дод 2'!L100+'дод 2'!L222+'дод 2'!L270+'дод 2'!L191</f>
        <v>6359543.4500000002</v>
      </c>
      <c r="L195" s="56">
        <f>'дод 2'!M55+'дод 2'!M100+'дод 2'!M222+'дод 2'!M270+'дод 2'!M191</f>
        <v>0</v>
      </c>
      <c r="M195" s="56">
        <f>'дод 2'!N55+'дод 2'!N100+'дод 2'!N222+'дод 2'!N270+'дод 2'!N191</f>
        <v>2006500</v>
      </c>
      <c r="N195" s="56">
        <f>'дод 2'!O55+'дод 2'!O100+'дод 2'!O222+'дод 2'!O270+'дод 2'!O191</f>
        <v>0</v>
      </c>
      <c r="O195" s="56">
        <f>'дод 2'!P55+'дод 2'!P100+'дод 2'!P222+'дод 2'!P270+'дод 2'!P191</f>
        <v>0</v>
      </c>
      <c r="P195" s="56">
        <f>'дод 2'!Q55+'дод 2'!Q100+'дод 2'!Q222+'дод 2'!Q270+'дод 2'!Q191</f>
        <v>4353043.45</v>
      </c>
      <c r="Q195" s="56">
        <f>'дод 2'!R55+'дод 2'!R100+'дод 2'!R222+'дод 2'!R270+'дод 2'!R191</f>
        <v>5453234.1500000004</v>
      </c>
      <c r="R195" s="56">
        <f>'дод 2'!S55+'дод 2'!S100+'дод 2'!S222+'дод 2'!S270+'дод 2'!S191</f>
        <v>0</v>
      </c>
      <c r="S195" s="56">
        <f>'дод 2'!T55+'дод 2'!T100+'дод 2'!T222+'дод 2'!T270+'дод 2'!T191</f>
        <v>1821047.4900000002</v>
      </c>
      <c r="T195" s="56">
        <f>'дод 2'!U55+'дод 2'!U100+'дод 2'!U222+'дод 2'!U270+'дод 2'!U191</f>
        <v>0</v>
      </c>
      <c r="U195" s="56">
        <f>'дод 2'!V55+'дод 2'!V100+'дод 2'!V222+'дод 2'!V270+'дод 2'!V191</f>
        <v>0</v>
      </c>
      <c r="V195" s="56">
        <f>'дод 2'!W55+'дод 2'!W100+'дод 2'!W222+'дод 2'!W270+'дод 2'!W191</f>
        <v>3632186.66</v>
      </c>
      <c r="W195" s="167">
        <f t="shared" si="41"/>
        <v>85.748830759226919</v>
      </c>
      <c r="X195" s="155">
        <f t="shared" si="42"/>
        <v>5453234.1500000004</v>
      </c>
      <c r="Y195" s="214"/>
    </row>
    <row r="196" spans="1:25" s="69" customFormat="1" ht="20.25" customHeight="1" x14ac:dyDescent="0.25">
      <c r="A196" s="44" t="s">
        <v>144</v>
      </c>
      <c r="B196" s="45"/>
      <c r="C196" s="2" t="s">
        <v>82</v>
      </c>
      <c r="D196" s="55">
        <f t="shared" ref="D196:V196" si="62">D197</f>
        <v>100000</v>
      </c>
      <c r="E196" s="55">
        <f t="shared" si="62"/>
        <v>0</v>
      </c>
      <c r="F196" s="55">
        <f t="shared" si="62"/>
        <v>0</v>
      </c>
      <c r="G196" s="55">
        <f t="shared" si="62"/>
        <v>48200</v>
      </c>
      <c r="H196" s="55">
        <f t="shared" si="62"/>
        <v>0</v>
      </c>
      <c r="I196" s="55">
        <f t="shared" si="62"/>
        <v>0</v>
      </c>
      <c r="J196" s="161">
        <f t="shared" si="43"/>
        <v>48.199999999999996</v>
      </c>
      <c r="K196" s="55">
        <f t="shared" si="62"/>
        <v>0</v>
      </c>
      <c r="L196" s="55">
        <f t="shared" si="62"/>
        <v>0</v>
      </c>
      <c r="M196" s="55">
        <f t="shared" si="62"/>
        <v>0</v>
      </c>
      <c r="N196" s="55">
        <f t="shared" si="62"/>
        <v>0</v>
      </c>
      <c r="O196" s="55">
        <f t="shared" si="62"/>
        <v>0</v>
      </c>
      <c r="P196" s="55">
        <f t="shared" si="62"/>
        <v>0</v>
      </c>
      <c r="Q196" s="55">
        <f t="shared" si="62"/>
        <v>0</v>
      </c>
      <c r="R196" s="55">
        <f t="shared" si="62"/>
        <v>0</v>
      </c>
      <c r="S196" s="55">
        <f t="shared" si="62"/>
        <v>0</v>
      </c>
      <c r="T196" s="55">
        <f t="shared" si="62"/>
        <v>0</v>
      </c>
      <c r="U196" s="55">
        <f t="shared" si="62"/>
        <v>0</v>
      </c>
      <c r="V196" s="55">
        <f t="shared" si="62"/>
        <v>0</v>
      </c>
      <c r="W196" s="161"/>
      <c r="X196" s="168">
        <f t="shared" si="42"/>
        <v>48200</v>
      </c>
      <c r="Y196" s="214"/>
    </row>
    <row r="197" spans="1:25" s="69" customFormat="1" ht="21" customHeight="1" x14ac:dyDescent="0.25">
      <c r="A197" s="43" t="s">
        <v>276</v>
      </c>
      <c r="B197" s="48" t="s">
        <v>83</v>
      </c>
      <c r="C197" s="3" t="s">
        <v>277</v>
      </c>
      <c r="D197" s="56">
        <f>'дод 2'!E56</f>
        <v>100000</v>
      </c>
      <c r="E197" s="56">
        <f>'дод 2'!F56</f>
        <v>0</v>
      </c>
      <c r="F197" s="56">
        <f>'дод 2'!G56</f>
        <v>0</v>
      </c>
      <c r="G197" s="56">
        <f>'дод 2'!H56</f>
        <v>48200</v>
      </c>
      <c r="H197" s="56">
        <f>'дод 2'!I56</f>
        <v>0</v>
      </c>
      <c r="I197" s="56">
        <f>'дод 2'!J56</f>
        <v>0</v>
      </c>
      <c r="J197" s="167">
        <f t="shared" si="43"/>
        <v>48.199999999999996</v>
      </c>
      <c r="K197" s="56">
        <f>'дод 2'!L56</f>
        <v>0</v>
      </c>
      <c r="L197" s="56">
        <f>'дод 2'!M56</f>
        <v>0</v>
      </c>
      <c r="M197" s="56">
        <f>'дод 2'!N56</f>
        <v>0</v>
      </c>
      <c r="N197" s="56">
        <f>'дод 2'!O56</f>
        <v>0</v>
      </c>
      <c r="O197" s="56">
        <f>'дод 2'!P56</f>
        <v>0</v>
      </c>
      <c r="P197" s="56">
        <f>'дод 2'!Q56</f>
        <v>0</v>
      </c>
      <c r="Q197" s="56">
        <f>'дод 2'!R56</f>
        <v>0</v>
      </c>
      <c r="R197" s="56">
        <f>'дод 2'!S56</f>
        <v>0</v>
      </c>
      <c r="S197" s="56">
        <f>'дод 2'!T56</f>
        <v>0</v>
      </c>
      <c r="T197" s="56">
        <f>'дод 2'!U56</f>
        <v>0</v>
      </c>
      <c r="U197" s="56">
        <f>'дод 2'!V56</f>
        <v>0</v>
      </c>
      <c r="V197" s="56">
        <f>'дод 2'!W56</f>
        <v>0</v>
      </c>
      <c r="W197" s="167"/>
      <c r="X197" s="155">
        <f t="shared" si="42"/>
        <v>48200</v>
      </c>
      <c r="Y197" s="214"/>
    </row>
    <row r="198" spans="1:25" s="69" customFormat="1" ht="21" customHeight="1" x14ac:dyDescent="0.25">
      <c r="A198" s="44" t="s">
        <v>102</v>
      </c>
      <c r="B198" s="44" t="s">
        <v>97</v>
      </c>
      <c r="C198" s="2" t="s">
        <v>11</v>
      </c>
      <c r="D198" s="55">
        <f>'дод 2'!E271</f>
        <v>62766.460000000036</v>
      </c>
      <c r="E198" s="55">
        <f>'дод 2'!F271</f>
        <v>0</v>
      </c>
      <c r="F198" s="55">
        <f>'дод 2'!G271</f>
        <v>0</v>
      </c>
      <c r="G198" s="55">
        <f>'дод 2'!H271</f>
        <v>62766.46</v>
      </c>
      <c r="H198" s="55">
        <f>'дод 2'!I271</f>
        <v>0</v>
      </c>
      <c r="I198" s="55">
        <f>'дод 2'!J271</f>
        <v>0</v>
      </c>
      <c r="J198" s="161">
        <f t="shared" si="43"/>
        <v>99.999999999999943</v>
      </c>
      <c r="K198" s="55">
        <f>'дод 2'!L271</f>
        <v>0</v>
      </c>
      <c r="L198" s="55">
        <f>'дод 2'!M271</f>
        <v>0</v>
      </c>
      <c r="M198" s="55">
        <f>'дод 2'!N271</f>
        <v>0</v>
      </c>
      <c r="N198" s="55">
        <f>'дод 2'!O271</f>
        <v>0</v>
      </c>
      <c r="O198" s="55">
        <f>'дод 2'!P271</f>
        <v>0</v>
      </c>
      <c r="P198" s="55">
        <f>'дод 2'!Q271</f>
        <v>0</v>
      </c>
      <c r="Q198" s="55">
        <f>'дод 2'!R271</f>
        <v>0</v>
      </c>
      <c r="R198" s="55">
        <f>'дод 2'!S271</f>
        <v>0</v>
      </c>
      <c r="S198" s="55">
        <f>'дод 2'!T271</f>
        <v>0</v>
      </c>
      <c r="T198" s="55">
        <f>'дод 2'!U271</f>
        <v>0</v>
      </c>
      <c r="U198" s="55">
        <f>'дод 2'!V271</f>
        <v>0</v>
      </c>
      <c r="V198" s="55">
        <f>'дод 2'!W271</f>
        <v>0</v>
      </c>
      <c r="W198" s="161"/>
      <c r="X198" s="168">
        <f t="shared" si="42"/>
        <v>62766.46</v>
      </c>
      <c r="Y198" s="214"/>
    </row>
    <row r="199" spans="1:25" s="69" customFormat="1" ht="21" customHeight="1" x14ac:dyDescent="0.25">
      <c r="A199" s="44" t="s">
        <v>12</v>
      </c>
      <c r="B199" s="44" t="s">
        <v>100</v>
      </c>
      <c r="C199" s="2" t="s">
        <v>21</v>
      </c>
      <c r="D199" s="55">
        <f>'дод 2'!E272</f>
        <v>4657467.47</v>
      </c>
      <c r="E199" s="55">
        <f>'дод 2'!F272</f>
        <v>0</v>
      </c>
      <c r="F199" s="55">
        <f>'дод 2'!G272</f>
        <v>0</v>
      </c>
      <c r="G199" s="55">
        <f>'дод 2'!H272</f>
        <v>0</v>
      </c>
      <c r="H199" s="55">
        <f>'дод 2'!I272</f>
        <v>0</v>
      </c>
      <c r="I199" s="55">
        <f>'дод 2'!J272</f>
        <v>0</v>
      </c>
      <c r="J199" s="161">
        <f t="shared" si="43"/>
        <v>0</v>
      </c>
      <c r="K199" s="55">
        <f>'дод 2'!L272</f>
        <v>0</v>
      </c>
      <c r="L199" s="55">
        <f>'дод 2'!M272</f>
        <v>0</v>
      </c>
      <c r="M199" s="55">
        <f>'дод 2'!N272</f>
        <v>0</v>
      </c>
      <c r="N199" s="55">
        <f>'дод 2'!O272</f>
        <v>0</v>
      </c>
      <c r="O199" s="55">
        <f>'дод 2'!P272</f>
        <v>0</v>
      </c>
      <c r="P199" s="55">
        <f>'дод 2'!Q272</f>
        <v>0</v>
      </c>
      <c r="Q199" s="55">
        <f>'дод 2'!R272</f>
        <v>0</v>
      </c>
      <c r="R199" s="55">
        <f>'дод 2'!S272</f>
        <v>0</v>
      </c>
      <c r="S199" s="55">
        <f>'дод 2'!T272</f>
        <v>0</v>
      </c>
      <c r="T199" s="55">
        <f>'дод 2'!U272</f>
        <v>0</v>
      </c>
      <c r="U199" s="55">
        <f>'дод 2'!V272</f>
        <v>0</v>
      </c>
      <c r="V199" s="55">
        <f>'дод 2'!W272</f>
        <v>0</v>
      </c>
      <c r="W199" s="161"/>
      <c r="X199" s="168">
        <f t="shared" si="42"/>
        <v>0</v>
      </c>
      <c r="Y199" s="214"/>
    </row>
    <row r="200" spans="1:25" s="69" customFormat="1" ht="20.25" customHeight="1" x14ac:dyDescent="0.25">
      <c r="A200" s="44" t="s">
        <v>13</v>
      </c>
      <c r="B200" s="44"/>
      <c r="C200" s="2" t="s">
        <v>118</v>
      </c>
      <c r="D200" s="55">
        <f>D201+D203+D207+D209</f>
        <v>137921549</v>
      </c>
      <c r="E200" s="55">
        <f>E201+E203+E207+E209</f>
        <v>0</v>
      </c>
      <c r="F200" s="55">
        <f>F201+F203+F207+F209</f>
        <v>0</v>
      </c>
      <c r="G200" s="55">
        <f>G201+G203+G207+G209</f>
        <v>132038435.73</v>
      </c>
      <c r="H200" s="55">
        <f t="shared" ref="H200:V200" si="63">H201+H203+H207+H209</f>
        <v>0</v>
      </c>
      <c r="I200" s="55">
        <f t="shared" si="63"/>
        <v>0</v>
      </c>
      <c r="J200" s="161">
        <f t="shared" si="43"/>
        <v>95.734449538411155</v>
      </c>
      <c r="K200" s="55">
        <f t="shared" si="63"/>
        <v>9143941</v>
      </c>
      <c r="L200" s="55">
        <f t="shared" si="63"/>
        <v>9143941</v>
      </c>
      <c r="M200" s="55">
        <f t="shared" si="63"/>
        <v>0</v>
      </c>
      <c r="N200" s="55">
        <f t="shared" si="63"/>
        <v>0</v>
      </c>
      <c r="O200" s="55">
        <f t="shared" si="63"/>
        <v>0</v>
      </c>
      <c r="P200" s="55">
        <f t="shared" si="63"/>
        <v>9143941</v>
      </c>
      <c r="Q200" s="55">
        <f t="shared" si="63"/>
        <v>548492.88</v>
      </c>
      <c r="R200" s="55">
        <f t="shared" si="63"/>
        <v>548492.88</v>
      </c>
      <c r="S200" s="55">
        <f t="shared" si="63"/>
        <v>0</v>
      </c>
      <c r="T200" s="55">
        <f t="shared" si="63"/>
        <v>0</v>
      </c>
      <c r="U200" s="55">
        <f t="shared" si="63"/>
        <v>0</v>
      </c>
      <c r="V200" s="55">
        <f t="shared" si="63"/>
        <v>548492.88</v>
      </c>
      <c r="W200" s="161">
        <f t="shared" si="41"/>
        <v>5.9984297798946864</v>
      </c>
      <c r="X200" s="168">
        <f t="shared" si="42"/>
        <v>132586928.61</v>
      </c>
      <c r="Y200" s="214"/>
    </row>
    <row r="201" spans="1:25" s="69" customFormat="1" ht="21.75" customHeight="1" x14ac:dyDescent="0.25">
      <c r="A201" s="44" t="s">
        <v>274</v>
      </c>
      <c r="B201" s="44"/>
      <c r="C201" s="2" t="s">
        <v>325</v>
      </c>
      <c r="D201" s="55">
        <f t="shared" ref="D201:V201" si="64">D202</f>
        <v>108116600</v>
      </c>
      <c r="E201" s="55">
        <f t="shared" si="64"/>
        <v>0</v>
      </c>
      <c r="F201" s="55">
        <f t="shared" si="64"/>
        <v>0</v>
      </c>
      <c r="G201" s="55">
        <f t="shared" si="64"/>
        <v>108116600</v>
      </c>
      <c r="H201" s="55">
        <f t="shared" si="64"/>
        <v>0</v>
      </c>
      <c r="I201" s="55">
        <f t="shared" si="64"/>
        <v>0</v>
      </c>
      <c r="J201" s="161">
        <f t="shared" si="43"/>
        <v>100</v>
      </c>
      <c r="K201" s="55">
        <f t="shared" si="64"/>
        <v>0</v>
      </c>
      <c r="L201" s="55">
        <f t="shared" si="64"/>
        <v>0</v>
      </c>
      <c r="M201" s="55">
        <f t="shared" si="64"/>
        <v>0</v>
      </c>
      <c r="N201" s="55">
        <f t="shared" si="64"/>
        <v>0</v>
      </c>
      <c r="O201" s="55">
        <f t="shared" si="64"/>
        <v>0</v>
      </c>
      <c r="P201" s="55">
        <f t="shared" si="64"/>
        <v>0</v>
      </c>
      <c r="Q201" s="55">
        <f t="shared" si="64"/>
        <v>0</v>
      </c>
      <c r="R201" s="55">
        <f t="shared" si="64"/>
        <v>0</v>
      </c>
      <c r="S201" s="55">
        <f t="shared" si="64"/>
        <v>0</v>
      </c>
      <c r="T201" s="55">
        <f t="shared" si="64"/>
        <v>0</v>
      </c>
      <c r="U201" s="55">
        <f t="shared" si="64"/>
        <v>0</v>
      </c>
      <c r="V201" s="55">
        <f t="shared" si="64"/>
        <v>0</v>
      </c>
      <c r="W201" s="161"/>
      <c r="X201" s="168">
        <f t="shared" si="42"/>
        <v>108116600</v>
      </c>
      <c r="Y201" s="214"/>
    </row>
    <row r="202" spans="1:25" s="69" customFormat="1" ht="21.75" customHeight="1" x14ac:dyDescent="0.25">
      <c r="A202" s="43" t="s">
        <v>98</v>
      </c>
      <c r="B202" s="48" t="s">
        <v>49</v>
      </c>
      <c r="C202" s="3" t="s">
        <v>117</v>
      </c>
      <c r="D202" s="56">
        <f>'дод 2'!E273</f>
        <v>108116600</v>
      </c>
      <c r="E202" s="56">
        <f>'дод 2'!F273</f>
        <v>0</v>
      </c>
      <c r="F202" s="56">
        <f>'дод 2'!G273</f>
        <v>0</v>
      </c>
      <c r="G202" s="56">
        <f>'дод 2'!H273</f>
        <v>108116600</v>
      </c>
      <c r="H202" s="56">
        <f>'дод 2'!I273</f>
        <v>0</v>
      </c>
      <c r="I202" s="56">
        <f>'дод 2'!J273</f>
        <v>0</v>
      </c>
      <c r="J202" s="167">
        <f t="shared" si="43"/>
        <v>100</v>
      </c>
      <c r="K202" s="56">
        <f>'дод 2'!L273</f>
        <v>0</v>
      </c>
      <c r="L202" s="56">
        <f>'дод 2'!M273</f>
        <v>0</v>
      </c>
      <c r="M202" s="56">
        <f>'дод 2'!N273</f>
        <v>0</v>
      </c>
      <c r="N202" s="56">
        <f>'дод 2'!O273</f>
        <v>0</v>
      </c>
      <c r="O202" s="56">
        <f>'дод 2'!P273</f>
        <v>0</v>
      </c>
      <c r="P202" s="56">
        <f>'дод 2'!Q273</f>
        <v>0</v>
      </c>
      <c r="Q202" s="56">
        <f>'дод 2'!R273</f>
        <v>0</v>
      </c>
      <c r="R202" s="56">
        <f>'дод 2'!S273</f>
        <v>0</v>
      </c>
      <c r="S202" s="56">
        <f>'дод 2'!T273</f>
        <v>0</v>
      </c>
      <c r="T202" s="56">
        <f>'дод 2'!U273</f>
        <v>0</v>
      </c>
      <c r="U202" s="56">
        <f>'дод 2'!V273</f>
        <v>0</v>
      </c>
      <c r="V202" s="56">
        <f>'дод 2'!W273</f>
        <v>0</v>
      </c>
      <c r="W202" s="167"/>
      <c r="X202" s="155">
        <f t="shared" si="42"/>
        <v>108116600</v>
      </c>
      <c r="Y202" s="214"/>
    </row>
    <row r="203" spans="1:25" s="69" customFormat="1" ht="64.5" customHeight="1" x14ac:dyDescent="0.25">
      <c r="A203" s="44">
        <v>9300</v>
      </c>
      <c r="B203" s="45"/>
      <c r="C203" s="2" t="s">
        <v>493</v>
      </c>
      <c r="D203" s="55">
        <f t="shared" ref="D203:G204" si="65">D205</f>
        <v>10138184</v>
      </c>
      <c r="E203" s="55">
        <f t="shared" si="65"/>
        <v>0</v>
      </c>
      <c r="F203" s="55">
        <f t="shared" si="65"/>
        <v>0</v>
      </c>
      <c r="G203" s="55">
        <f t="shared" si="65"/>
        <v>5006894.1500000004</v>
      </c>
      <c r="H203" s="55">
        <f t="shared" ref="H203:V203" si="66">H205</f>
        <v>0</v>
      </c>
      <c r="I203" s="55">
        <f t="shared" si="66"/>
        <v>0</v>
      </c>
      <c r="J203" s="161">
        <f t="shared" si="43"/>
        <v>49.386499100825162</v>
      </c>
      <c r="K203" s="55">
        <f t="shared" si="66"/>
        <v>0</v>
      </c>
      <c r="L203" s="55">
        <f t="shared" si="66"/>
        <v>0</v>
      </c>
      <c r="M203" s="55">
        <f t="shared" si="66"/>
        <v>0</v>
      </c>
      <c r="N203" s="55">
        <f t="shared" si="66"/>
        <v>0</v>
      </c>
      <c r="O203" s="55">
        <f t="shared" si="66"/>
        <v>0</v>
      </c>
      <c r="P203" s="55">
        <f t="shared" si="66"/>
        <v>0</v>
      </c>
      <c r="Q203" s="55">
        <f t="shared" si="66"/>
        <v>0</v>
      </c>
      <c r="R203" s="55">
        <f t="shared" si="66"/>
        <v>0</v>
      </c>
      <c r="S203" s="55">
        <f t="shared" si="66"/>
        <v>0</v>
      </c>
      <c r="T203" s="55">
        <f t="shared" si="66"/>
        <v>0</v>
      </c>
      <c r="U203" s="55">
        <f t="shared" si="66"/>
        <v>0</v>
      </c>
      <c r="V203" s="55">
        <f t="shared" si="66"/>
        <v>0</v>
      </c>
      <c r="W203" s="161"/>
      <c r="X203" s="168">
        <f t="shared" si="42"/>
        <v>5006894.1500000004</v>
      </c>
      <c r="Y203" s="214"/>
    </row>
    <row r="204" spans="1:25" s="70" customFormat="1" ht="41.25" customHeight="1" x14ac:dyDescent="0.25">
      <c r="A204" s="115"/>
      <c r="B204" s="128"/>
      <c r="C204" s="131" t="s">
        <v>435</v>
      </c>
      <c r="D204" s="130">
        <f t="shared" si="65"/>
        <v>10138184</v>
      </c>
      <c r="E204" s="130">
        <f t="shared" si="65"/>
        <v>0</v>
      </c>
      <c r="F204" s="130">
        <f t="shared" si="65"/>
        <v>0</v>
      </c>
      <c r="G204" s="130">
        <f t="shared" si="65"/>
        <v>0</v>
      </c>
      <c r="H204" s="130">
        <f t="shared" ref="H204:V204" si="67">H206</f>
        <v>0</v>
      </c>
      <c r="I204" s="130">
        <f t="shared" si="67"/>
        <v>0</v>
      </c>
      <c r="J204" s="171">
        <f t="shared" si="43"/>
        <v>0</v>
      </c>
      <c r="K204" s="130">
        <f t="shared" si="67"/>
        <v>0</v>
      </c>
      <c r="L204" s="130">
        <f t="shared" si="67"/>
        <v>0</v>
      </c>
      <c r="M204" s="130">
        <f t="shared" si="67"/>
        <v>0</v>
      </c>
      <c r="N204" s="130">
        <f t="shared" si="67"/>
        <v>0</v>
      </c>
      <c r="O204" s="130">
        <f t="shared" si="67"/>
        <v>0</v>
      </c>
      <c r="P204" s="130">
        <f t="shared" si="67"/>
        <v>0</v>
      </c>
      <c r="Q204" s="130">
        <f t="shared" si="67"/>
        <v>0</v>
      </c>
      <c r="R204" s="130">
        <f t="shared" si="67"/>
        <v>0</v>
      </c>
      <c r="S204" s="130">
        <f t="shared" si="67"/>
        <v>0</v>
      </c>
      <c r="T204" s="130">
        <f t="shared" si="67"/>
        <v>0</v>
      </c>
      <c r="U204" s="130">
        <f t="shared" si="67"/>
        <v>0</v>
      </c>
      <c r="V204" s="130">
        <f t="shared" si="67"/>
        <v>0</v>
      </c>
      <c r="W204" s="171"/>
      <c r="X204" s="172">
        <f t="shared" si="42"/>
        <v>0</v>
      </c>
      <c r="Y204" s="214"/>
    </row>
    <row r="205" spans="1:25" s="69" customFormat="1" ht="48" customHeight="1" x14ac:dyDescent="0.25">
      <c r="A205" s="43">
        <v>9310</v>
      </c>
      <c r="B205" s="48" t="s">
        <v>49</v>
      </c>
      <c r="C205" s="3" t="s">
        <v>492</v>
      </c>
      <c r="D205" s="56">
        <f>'дод 2'!E101</f>
        <v>10138184</v>
      </c>
      <c r="E205" s="56">
        <f>'дод 2'!F101</f>
        <v>0</v>
      </c>
      <c r="F205" s="56">
        <f>'дод 2'!G101</f>
        <v>0</v>
      </c>
      <c r="G205" s="56">
        <f>'дод 2'!H101</f>
        <v>5006894.1500000004</v>
      </c>
      <c r="H205" s="56">
        <f>'дод 2'!I101</f>
        <v>0</v>
      </c>
      <c r="I205" s="56">
        <f>'дод 2'!J101</f>
        <v>0</v>
      </c>
      <c r="J205" s="167">
        <f t="shared" si="43"/>
        <v>49.386499100825162</v>
      </c>
      <c r="K205" s="56">
        <f>'дод 2'!L101</f>
        <v>0</v>
      </c>
      <c r="L205" s="56">
        <f>'дод 2'!M101</f>
        <v>0</v>
      </c>
      <c r="M205" s="56">
        <f>'дод 2'!N101</f>
        <v>0</v>
      </c>
      <c r="N205" s="56">
        <f>'дод 2'!O101</f>
        <v>0</v>
      </c>
      <c r="O205" s="56">
        <f>'дод 2'!P101</f>
        <v>0</v>
      </c>
      <c r="P205" s="56">
        <f>'дод 2'!Q101</f>
        <v>0</v>
      </c>
      <c r="Q205" s="56">
        <f>'дод 2'!R101</f>
        <v>0</v>
      </c>
      <c r="R205" s="56">
        <f>'дод 2'!S101</f>
        <v>0</v>
      </c>
      <c r="S205" s="56">
        <f>'дод 2'!T101</f>
        <v>0</v>
      </c>
      <c r="T205" s="56">
        <f>'дод 2'!U101</f>
        <v>0</v>
      </c>
      <c r="U205" s="56">
        <f>'дод 2'!V101</f>
        <v>0</v>
      </c>
      <c r="V205" s="56">
        <f>'дод 2'!W101</f>
        <v>0</v>
      </c>
      <c r="W205" s="167"/>
      <c r="X205" s="155">
        <f t="shared" si="42"/>
        <v>5006894.1500000004</v>
      </c>
      <c r="Y205" s="214"/>
    </row>
    <row r="206" spans="1:25" s="70" customFormat="1" ht="36.75" customHeight="1" x14ac:dyDescent="0.25">
      <c r="A206" s="132"/>
      <c r="B206" s="150"/>
      <c r="C206" s="141" t="s">
        <v>435</v>
      </c>
      <c r="D206" s="134">
        <f>'дод 2'!E102</f>
        <v>10138184</v>
      </c>
      <c r="E206" s="134">
        <f>'дод 2'!F102</f>
        <v>0</v>
      </c>
      <c r="F206" s="134">
        <f>'дод 2'!G102</f>
        <v>0</v>
      </c>
      <c r="G206" s="134">
        <f>'дод 2'!H102</f>
        <v>0</v>
      </c>
      <c r="H206" s="134">
        <f>'дод 2'!I102</f>
        <v>0</v>
      </c>
      <c r="I206" s="134">
        <f>'дод 2'!J102</f>
        <v>0</v>
      </c>
      <c r="J206" s="169">
        <f t="shared" si="43"/>
        <v>0</v>
      </c>
      <c r="K206" s="134">
        <f>'дод 2'!L102</f>
        <v>0</v>
      </c>
      <c r="L206" s="134">
        <f>'дод 2'!M102</f>
        <v>0</v>
      </c>
      <c r="M206" s="134">
        <f>'дод 2'!N102</f>
        <v>0</v>
      </c>
      <c r="N206" s="134">
        <f>'дод 2'!O102</f>
        <v>0</v>
      </c>
      <c r="O206" s="134">
        <f>'дод 2'!P102</f>
        <v>0</v>
      </c>
      <c r="P206" s="134">
        <f>'дод 2'!Q102</f>
        <v>0</v>
      </c>
      <c r="Q206" s="134">
        <f>'дод 2'!R102</f>
        <v>0</v>
      </c>
      <c r="R206" s="134">
        <f>'дод 2'!S102</f>
        <v>0</v>
      </c>
      <c r="S206" s="134">
        <f>'дод 2'!T102</f>
        <v>0</v>
      </c>
      <c r="T206" s="134">
        <f>'дод 2'!U102</f>
        <v>0</v>
      </c>
      <c r="U206" s="134">
        <f>'дод 2'!V102</f>
        <v>0</v>
      </c>
      <c r="V206" s="134">
        <f>'дод 2'!W102</f>
        <v>0</v>
      </c>
      <c r="W206" s="169"/>
      <c r="X206" s="170">
        <f t="shared" si="42"/>
        <v>0</v>
      </c>
      <c r="Y206" s="214"/>
    </row>
    <row r="207" spans="1:25" s="69" customFormat="1" ht="50.25" customHeight="1" x14ac:dyDescent="0.25">
      <c r="A207" s="44" t="s">
        <v>14</v>
      </c>
      <c r="B207" s="45"/>
      <c r="C207" s="2" t="s">
        <v>381</v>
      </c>
      <c r="D207" s="55">
        <f t="shared" ref="D207:V207" si="68">D208</f>
        <v>17512000</v>
      </c>
      <c r="E207" s="55">
        <f t="shared" si="68"/>
        <v>0</v>
      </c>
      <c r="F207" s="55">
        <f t="shared" si="68"/>
        <v>0</v>
      </c>
      <c r="G207" s="55">
        <f t="shared" si="68"/>
        <v>17142561.390000001</v>
      </c>
      <c r="H207" s="55">
        <f t="shared" si="68"/>
        <v>0</v>
      </c>
      <c r="I207" s="55">
        <f t="shared" si="68"/>
        <v>0</v>
      </c>
      <c r="J207" s="161">
        <f t="shared" si="43"/>
        <v>97.890368832800362</v>
      </c>
      <c r="K207" s="55">
        <f t="shared" si="68"/>
        <v>8763941</v>
      </c>
      <c r="L207" s="55">
        <f t="shared" si="68"/>
        <v>8763941</v>
      </c>
      <c r="M207" s="55">
        <f t="shared" si="68"/>
        <v>0</v>
      </c>
      <c r="N207" s="55">
        <f t="shared" si="68"/>
        <v>0</v>
      </c>
      <c r="O207" s="55">
        <f t="shared" si="68"/>
        <v>0</v>
      </c>
      <c r="P207" s="55">
        <f t="shared" si="68"/>
        <v>8763941</v>
      </c>
      <c r="Q207" s="55">
        <f t="shared" si="68"/>
        <v>250280.88</v>
      </c>
      <c r="R207" s="55">
        <f t="shared" si="68"/>
        <v>250280.88</v>
      </c>
      <c r="S207" s="55">
        <f t="shared" si="68"/>
        <v>0</v>
      </c>
      <c r="T207" s="55">
        <f t="shared" si="68"/>
        <v>0</v>
      </c>
      <c r="U207" s="55">
        <f t="shared" si="68"/>
        <v>0</v>
      </c>
      <c r="V207" s="55">
        <f t="shared" si="68"/>
        <v>250280.88</v>
      </c>
      <c r="W207" s="161">
        <f t="shared" si="41"/>
        <v>2.8558028859391</v>
      </c>
      <c r="X207" s="168">
        <f t="shared" si="42"/>
        <v>17392842.27</v>
      </c>
      <c r="Y207" s="214"/>
    </row>
    <row r="208" spans="1:25" s="69" customFormat="1" ht="21.75" customHeight="1" x14ac:dyDescent="0.25">
      <c r="A208" s="43" t="s">
        <v>15</v>
      </c>
      <c r="B208" s="48" t="s">
        <v>49</v>
      </c>
      <c r="C208" s="6" t="s">
        <v>390</v>
      </c>
      <c r="D208" s="56">
        <f>'дод 2'!E223+'дод 2'!E173+'дод 2'!E103+'дод 2'!E137</f>
        <v>17512000</v>
      </c>
      <c r="E208" s="56">
        <f>'дод 2'!F223+'дод 2'!F173+'дод 2'!F103+'дод 2'!F137</f>
        <v>0</v>
      </c>
      <c r="F208" s="56">
        <f>'дод 2'!G223+'дод 2'!G173+'дод 2'!G103+'дод 2'!G137</f>
        <v>0</v>
      </c>
      <c r="G208" s="56">
        <f>'дод 2'!H223+'дод 2'!H173+'дод 2'!H103+'дод 2'!H137</f>
        <v>17142561.390000001</v>
      </c>
      <c r="H208" s="56">
        <f>'дод 2'!I223+'дод 2'!I173+'дод 2'!I103+'дод 2'!I137</f>
        <v>0</v>
      </c>
      <c r="I208" s="56">
        <f>'дод 2'!J223+'дод 2'!J173+'дод 2'!J103+'дод 2'!J137</f>
        <v>0</v>
      </c>
      <c r="J208" s="167">
        <f t="shared" si="43"/>
        <v>97.890368832800362</v>
      </c>
      <c r="K208" s="56">
        <f>'дод 2'!L223+'дод 2'!L173+'дод 2'!L103+'дод 2'!L137</f>
        <v>8763941</v>
      </c>
      <c r="L208" s="56">
        <f>'дод 2'!M223+'дод 2'!M173+'дод 2'!M103+'дод 2'!M137</f>
        <v>8763941</v>
      </c>
      <c r="M208" s="56">
        <f>'дод 2'!N223+'дод 2'!N173+'дод 2'!N103+'дод 2'!N137</f>
        <v>0</v>
      </c>
      <c r="N208" s="56">
        <f>'дод 2'!O223+'дод 2'!O173+'дод 2'!O103+'дод 2'!O137</f>
        <v>0</v>
      </c>
      <c r="O208" s="56">
        <f>'дод 2'!P223+'дод 2'!P173+'дод 2'!P103+'дод 2'!P137</f>
        <v>0</v>
      </c>
      <c r="P208" s="56">
        <f>'дод 2'!Q223+'дод 2'!Q173+'дод 2'!Q103+'дод 2'!Q137</f>
        <v>8763941</v>
      </c>
      <c r="Q208" s="56">
        <f>'дод 2'!R223+'дод 2'!R173+'дод 2'!R103+'дод 2'!R137</f>
        <v>250280.88</v>
      </c>
      <c r="R208" s="56">
        <f>'дод 2'!S223+'дод 2'!S173+'дод 2'!S103+'дод 2'!S137</f>
        <v>250280.88</v>
      </c>
      <c r="S208" s="56">
        <f>'дод 2'!T223+'дод 2'!T173+'дод 2'!T103+'дод 2'!T137</f>
        <v>0</v>
      </c>
      <c r="T208" s="56">
        <f>'дод 2'!U223+'дод 2'!U173+'дод 2'!U103+'дод 2'!U137</f>
        <v>0</v>
      </c>
      <c r="U208" s="56">
        <f>'дод 2'!V223+'дод 2'!V173+'дод 2'!V103+'дод 2'!V137</f>
        <v>0</v>
      </c>
      <c r="V208" s="56">
        <f>'дод 2'!W223+'дод 2'!W173+'дод 2'!W103+'дод 2'!W137</f>
        <v>250280.88</v>
      </c>
      <c r="W208" s="167">
        <f t="shared" si="41"/>
        <v>2.8558028859391</v>
      </c>
      <c r="X208" s="155">
        <f t="shared" si="42"/>
        <v>17392842.27</v>
      </c>
      <c r="Y208" s="214"/>
    </row>
    <row r="209" spans="1:31" s="69" customFormat="1" ht="55.5" customHeight="1" x14ac:dyDescent="0.25">
      <c r="A209" s="44" t="s">
        <v>410</v>
      </c>
      <c r="B209" s="45" t="s">
        <v>49</v>
      </c>
      <c r="C209" s="9" t="s">
        <v>407</v>
      </c>
      <c r="D209" s="55">
        <f>'дод 2'!E104+'дод 2'!E57</f>
        <v>2154765</v>
      </c>
      <c r="E209" s="55">
        <f>'дод 2'!F104+'дод 2'!F57</f>
        <v>0</v>
      </c>
      <c r="F209" s="55">
        <f>'дод 2'!G104+'дод 2'!G57</f>
        <v>0</v>
      </c>
      <c r="G209" s="55">
        <f>'дод 2'!H104+'дод 2'!H57</f>
        <v>1772380.19</v>
      </c>
      <c r="H209" s="55">
        <f>'дод 2'!I104+'дод 2'!I57</f>
        <v>0</v>
      </c>
      <c r="I209" s="55">
        <f>'дод 2'!J104+'дод 2'!J57</f>
        <v>0</v>
      </c>
      <c r="J209" s="161">
        <f t="shared" si="43"/>
        <v>82.253990110290445</v>
      </c>
      <c r="K209" s="55">
        <f>'дод 2'!L104+'дод 2'!L57</f>
        <v>380000</v>
      </c>
      <c r="L209" s="55">
        <f>'дод 2'!M104+'дод 2'!M57</f>
        <v>380000</v>
      </c>
      <c r="M209" s="55">
        <f>'дод 2'!N104+'дод 2'!N57</f>
        <v>0</v>
      </c>
      <c r="N209" s="55">
        <f>'дод 2'!O104+'дод 2'!O57</f>
        <v>0</v>
      </c>
      <c r="O209" s="55">
        <f>'дод 2'!P104+'дод 2'!P57</f>
        <v>0</v>
      </c>
      <c r="P209" s="55">
        <f>'дод 2'!Q104+'дод 2'!Q57</f>
        <v>380000</v>
      </c>
      <c r="Q209" s="55">
        <f>'дод 2'!R104+'дод 2'!R57</f>
        <v>298212</v>
      </c>
      <c r="R209" s="55">
        <f>'дод 2'!S104+'дод 2'!S57</f>
        <v>298212</v>
      </c>
      <c r="S209" s="55">
        <f>'дод 2'!T104+'дод 2'!T57</f>
        <v>0</v>
      </c>
      <c r="T209" s="55">
        <f>'дод 2'!U104+'дод 2'!U57</f>
        <v>0</v>
      </c>
      <c r="U209" s="55">
        <f>'дод 2'!V104+'дод 2'!V57</f>
        <v>0</v>
      </c>
      <c r="V209" s="55">
        <f>'дод 2'!W104+'дод 2'!W57</f>
        <v>298212</v>
      </c>
      <c r="W209" s="161">
        <f t="shared" si="41"/>
        <v>78.47684210526316</v>
      </c>
      <c r="X209" s="168">
        <f t="shared" si="42"/>
        <v>2070592.19</v>
      </c>
      <c r="Y209" s="214"/>
    </row>
    <row r="210" spans="1:31" s="69" customFormat="1" ht="25.5" customHeight="1" x14ac:dyDescent="0.25">
      <c r="A210" s="7"/>
      <c r="B210" s="7"/>
      <c r="C210" s="2" t="s">
        <v>471</v>
      </c>
      <c r="D210" s="55">
        <f t="shared" ref="D210" si="69">D18+D24+D57+D78+D115+D120+D127+D139+D184+D200</f>
        <v>2098178649.8</v>
      </c>
      <c r="E210" s="55">
        <f t="shared" ref="E210:V210" si="70">E18+E24+E57+E78+E115+E120+E127+E139+E184+E200</f>
        <v>898566499.80999994</v>
      </c>
      <c r="F210" s="55">
        <f t="shared" si="70"/>
        <v>105629286.56</v>
      </c>
      <c r="G210" s="55">
        <f t="shared" si="70"/>
        <v>2016066245.3700001</v>
      </c>
      <c r="H210" s="55">
        <f t="shared" si="70"/>
        <v>895154190.88000011</v>
      </c>
      <c r="I210" s="55">
        <f t="shared" si="70"/>
        <v>91119132.570000008</v>
      </c>
      <c r="J210" s="161">
        <f t="shared" si="43"/>
        <v>96.086491279575895</v>
      </c>
      <c r="K210" s="55">
        <f t="shared" si="70"/>
        <v>693160289.35000002</v>
      </c>
      <c r="L210" s="55">
        <f t="shared" si="70"/>
        <v>531761942.70999998</v>
      </c>
      <c r="M210" s="55">
        <f t="shared" si="70"/>
        <v>143463011.00999999</v>
      </c>
      <c r="N210" s="55">
        <f t="shared" si="70"/>
        <v>9012497</v>
      </c>
      <c r="O210" s="55">
        <f t="shared" si="70"/>
        <v>3270541</v>
      </c>
      <c r="P210" s="55">
        <f t="shared" si="70"/>
        <v>549697278.34000003</v>
      </c>
      <c r="Q210" s="55">
        <f t="shared" si="70"/>
        <v>575760218.71000004</v>
      </c>
      <c r="R210" s="55">
        <f t="shared" si="70"/>
        <v>430061594.48999995</v>
      </c>
      <c r="S210" s="55">
        <f t="shared" si="70"/>
        <v>116323521.39</v>
      </c>
      <c r="T210" s="55">
        <f t="shared" si="70"/>
        <v>6422182.8799999999</v>
      </c>
      <c r="U210" s="55">
        <f t="shared" si="70"/>
        <v>1301706.2500000002</v>
      </c>
      <c r="V210" s="55">
        <f t="shared" si="70"/>
        <v>459436697.31999999</v>
      </c>
      <c r="W210" s="161">
        <f t="shared" si="41"/>
        <v>83.063070339749274</v>
      </c>
      <c r="X210" s="55">
        <f t="shared" ref="X210" si="71">X18+X24+X57+X78+X115+X120+X127+X139+X184+X200</f>
        <v>2591826464.0800004</v>
      </c>
      <c r="Y210" s="214"/>
    </row>
    <row r="211" spans="1:31" s="70" customFormat="1" ht="24.75" customHeight="1" x14ac:dyDescent="0.25">
      <c r="A211" s="140"/>
      <c r="B211" s="140"/>
      <c r="C211" s="129" t="s">
        <v>448</v>
      </c>
      <c r="D211" s="130">
        <f>D25+D58+D140+D141+D204</f>
        <v>471138500</v>
      </c>
      <c r="E211" s="130">
        <f>E25+E58+E140+E141+E204</f>
        <v>302081404</v>
      </c>
      <c r="F211" s="130">
        <f>F25+F58+F140+F141+F204</f>
        <v>0</v>
      </c>
      <c r="G211" s="130">
        <f>G25+G58+G140+G141+G204</f>
        <v>458465190.71000004</v>
      </c>
      <c r="H211" s="130">
        <f t="shared" ref="H211:V211" si="72">H25+H58+H140+H141+H204</f>
        <v>301111118.69</v>
      </c>
      <c r="I211" s="130">
        <f t="shared" si="72"/>
        <v>0</v>
      </c>
      <c r="J211" s="171">
        <f t="shared" ref="J211:J213" si="73">G211/D211*100</f>
        <v>97.310067147983034</v>
      </c>
      <c r="K211" s="130">
        <f t="shared" si="72"/>
        <v>13231487.600000001</v>
      </c>
      <c r="L211" s="130">
        <f t="shared" si="72"/>
        <v>13231487.600000001</v>
      </c>
      <c r="M211" s="130">
        <f t="shared" si="72"/>
        <v>0</v>
      </c>
      <c r="N211" s="130">
        <f t="shared" si="72"/>
        <v>0</v>
      </c>
      <c r="O211" s="130">
        <f t="shared" si="72"/>
        <v>0</v>
      </c>
      <c r="P211" s="130">
        <f t="shared" si="72"/>
        <v>13231487.600000001</v>
      </c>
      <c r="Q211" s="130">
        <f t="shared" si="72"/>
        <v>12825880.639999999</v>
      </c>
      <c r="R211" s="130">
        <f t="shared" si="72"/>
        <v>12825880.639999999</v>
      </c>
      <c r="S211" s="130">
        <f t="shared" si="72"/>
        <v>0</v>
      </c>
      <c r="T211" s="130">
        <f t="shared" si="72"/>
        <v>0</v>
      </c>
      <c r="U211" s="130">
        <f t="shared" si="72"/>
        <v>0</v>
      </c>
      <c r="V211" s="130">
        <f t="shared" si="72"/>
        <v>12825880.639999999</v>
      </c>
      <c r="W211" s="171">
        <f t="shared" ref="W211:W214" si="74">Q211/K211*100</f>
        <v>96.934532440630463</v>
      </c>
      <c r="X211" s="130">
        <f t="shared" ref="X211" si="75">X25+X58+X140+X141+X204</f>
        <v>471291071.35000008</v>
      </c>
      <c r="Y211" s="214"/>
    </row>
    <row r="212" spans="1:31" s="70" customFormat="1" ht="28.5" customHeight="1" x14ac:dyDescent="0.25">
      <c r="A212" s="140"/>
      <c r="B212" s="140"/>
      <c r="C212" s="129" t="s">
        <v>449</v>
      </c>
      <c r="D212" s="130">
        <f t="shared" ref="D212" si="76">D26</f>
        <v>2739700</v>
      </c>
      <c r="E212" s="130">
        <f t="shared" ref="E212:V212" si="77">E26</f>
        <v>2249257</v>
      </c>
      <c r="F212" s="130">
        <f t="shared" si="77"/>
        <v>0</v>
      </c>
      <c r="G212" s="130">
        <f t="shared" si="77"/>
        <v>2739700</v>
      </c>
      <c r="H212" s="130">
        <f t="shared" si="77"/>
        <v>2249257</v>
      </c>
      <c r="I212" s="130">
        <f t="shared" si="77"/>
        <v>0</v>
      </c>
      <c r="J212" s="171">
        <f t="shared" si="73"/>
        <v>100</v>
      </c>
      <c r="K212" s="130">
        <f t="shared" si="77"/>
        <v>0</v>
      </c>
      <c r="L212" s="130">
        <f t="shared" si="77"/>
        <v>0</v>
      </c>
      <c r="M212" s="130">
        <f t="shared" si="77"/>
        <v>0</v>
      </c>
      <c r="N212" s="130">
        <f t="shared" si="77"/>
        <v>0</v>
      </c>
      <c r="O212" s="130">
        <f t="shared" si="77"/>
        <v>0</v>
      </c>
      <c r="P212" s="130">
        <f t="shared" si="77"/>
        <v>0</v>
      </c>
      <c r="Q212" s="130">
        <f t="shared" si="77"/>
        <v>0</v>
      </c>
      <c r="R212" s="130">
        <f t="shared" si="77"/>
        <v>0</v>
      </c>
      <c r="S212" s="130">
        <f t="shared" si="77"/>
        <v>0</v>
      </c>
      <c r="T212" s="130">
        <f t="shared" si="77"/>
        <v>0</v>
      </c>
      <c r="U212" s="130">
        <f t="shared" si="77"/>
        <v>0</v>
      </c>
      <c r="V212" s="130">
        <f t="shared" si="77"/>
        <v>0</v>
      </c>
      <c r="W212" s="171"/>
      <c r="X212" s="130">
        <f t="shared" ref="X212" si="78">X26</f>
        <v>2739700</v>
      </c>
      <c r="Y212" s="214"/>
    </row>
    <row r="213" spans="1:31" s="70" customFormat="1" ht="36" customHeight="1" x14ac:dyDescent="0.25">
      <c r="A213" s="140"/>
      <c r="B213" s="140"/>
      <c r="C213" s="129" t="s">
        <v>450</v>
      </c>
      <c r="D213" s="130">
        <f t="shared" ref="D213" si="79">D27+D28+D29+D30+D31+D59+D60+D61+D81++D142+D185+D19+D79+D80+D128</f>
        <v>42067604.209999993</v>
      </c>
      <c r="E213" s="130">
        <f t="shared" ref="E213:V213" si="80">E27+E28+E29+E30+E31+E59+E60+E61+E81++E142+E185+E19+E79+E80+E128</f>
        <v>9038419</v>
      </c>
      <c r="F213" s="130">
        <f t="shared" si="80"/>
        <v>228210</v>
      </c>
      <c r="G213" s="130">
        <f t="shared" si="80"/>
        <v>39620724.779999994</v>
      </c>
      <c r="H213" s="130">
        <f t="shared" si="80"/>
        <v>7911575.25</v>
      </c>
      <c r="I213" s="130">
        <f t="shared" si="80"/>
        <v>77628.73</v>
      </c>
      <c r="J213" s="171">
        <f t="shared" si="73"/>
        <v>94.18345903944217</v>
      </c>
      <c r="K213" s="130">
        <f t="shared" si="80"/>
        <v>89891939.329999998</v>
      </c>
      <c r="L213" s="130">
        <f t="shared" si="80"/>
        <v>9891939.3300000001</v>
      </c>
      <c r="M213" s="130">
        <f t="shared" si="80"/>
        <v>80000000</v>
      </c>
      <c r="N213" s="130">
        <f t="shared" si="80"/>
        <v>0</v>
      </c>
      <c r="O213" s="130">
        <f t="shared" si="80"/>
        <v>0</v>
      </c>
      <c r="P213" s="130">
        <f t="shared" si="80"/>
        <v>9891939.3300000001</v>
      </c>
      <c r="Q213" s="130">
        <f t="shared" si="80"/>
        <v>89884559.930000007</v>
      </c>
      <c r="R213" s="130">
        <f t="shared" si="80"/>
        <v>9884559.9299999997</v>
      </c>
      <c r="S213" s="130">
        <f t="shared" si="80"/>
        <v>80000000</v>
      </c>
      <c r="T213" s="130">
        <f t="shared" si="80"/>
        <v>0</v>
      </c>
      <c r="U213" s="130">
        <f t="shared" si="80"/>
        <v>0</v>
      </c>
      <c r="V213" s="130">
        <f t="shared" si="80"/>
        <v>9884559.9299999997</v>
      </c>
      <c r="W213" s="171">
        <f t="shared" si="74"/>
        <v>99.991790810104902</v>
      </c>
      <c r="X213" s="130">
        <f t="shared" ref="X213" si="81">X27+X28+X29+X30+X31+X59+X60+X61+X81++X142+X185+X19+X79+X80+X128</f>
        <v>129505284.70999999</v>
      </c>
      <c r="Y213" s="214"/>
    </row>
    <row r="214" spans="1:31" s="70" customFormat="1" ht="27" customHeight="1" x14ac:dyDescent="0.25">
      <c r="A214" s="115"/>
      <c r="B214" s="115"/>
      <c r="C214" s="137" t="s">
        <v>489</v>
      </c>
      <c r="D214" s="130">
        <f>D143</f>
        <v>0</v>
      </c>
      <c r="E214" s="130">
        <f>E143</f>
        <v>0</v>
      </c>
      <c r="F214" s="130">
        <f>F143</f>
        <v>0</v>
      </c>
      <c r="G214" s="130">
        <f>G143</f>
        <v>0</v>
      </c>
      <c r="H214" s="130">
        <f t="shared" ref="H214:V214" si="82">H143</f>
        <v>0</v>
      </c>
      <c r="I214" s="130">
        <f t="shared" si="82"/>
        <v>0</v>
      </c>
      <c r="J214" s="171"/>
      <c r="K214" s="130">
        <f t="shared" si="82"/>
        <v>58776907</v>
      </c>
      <c r="L214" s="130">
        <f t="shared" si="82"/>
        <v>58776907</v>
      </c>
      <c r="M214" s="130">
        <f t="shared" si="82"/>
        <v>0</v>
      </c>
      <c r="N214" s="130">
        <f t="shared" si="82"/>
        <v>0</v>
      </c>
      <c r="O214" s="130">
        <f t="shared" si="82"/>
        <v>0</v>
      </c>
      <c r="P214" s="130">
        <f t="shared" si="82"/>
        <v>58776907</v>
      </c>
      <c r="Q214" s="130">
        <f t="shared" si="82"/>
        <v>10052629.880000001</v>
      </c>
      <c r="R214" s="130">
        <f t="shared" si="82"/>
        <v>10052629.880000001</v>
      </c>
      <c r="S214" s="130">
        <f t="shared" si="82"/>
        <v>0</v>
      </c>
      <c r="T214" s="130">
        <f t="shared" si="82"/>
        <v>0</v>
      </c>
      <c r="U214" s="130">
        <f t="shared" si="82"/>
        <v>0</v>
      </c>
      <c r="V214" s="130">
        <f t="shared" si="82"/>
        <v>10052629.880000001</v>
      </c>
      <c r="W214" s="171">
        <f t="shared" si="74"/>
        <v>17.10302632971143</v>
      </c>
      <c r="X214" s="130">
        <f t="shared" ref="X214" si="83">X143</f>
        <v>10052629.880000001</v>
      </c>
      <c r="Y214" s="214"/>
    </row>
    <row r="215" spans="1:31" s="69" customFormat="1" ht="35.25" customHeight="1" x14ac:dyDescent="0.25">
      <c r="A215" s="106"/>
      <c r="B215" s="106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Y215" s="214"/>
    </row>
    <row r="216" spans="1:31" s="69" customFormat="1" ht="28.5" customHeight="1" x14ac:dyDescent="0.25">
      <c r="A216" s="106"/>
      <c r="B216" s="106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Y216" s="214"/>
    </row>
    <row r="217" spans="1:31" s="69" customFormat="1" ht="21.75" customHeight="1" x14ac:dyDescent="0.25">
      <c r="A217" s="106"/>
      <c r="B217" s="106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Y217" s="214"/>
    </row>
    <row r="218" spans="1:31" s="183" customFormat="1" ht="28.5" customHeight="1" x14ac:dyDescent="0.55000000000000004">
      <c r="A218" s="179" t="s">
        <v>526</v>
      </c>
      <c r="B218" s="179"/>
      <c r="C218" s="179"/>
      <c r="D218" s="179"/>
      <c r="E218" s="179"/>
      <c r="F218" s="179"/>
      <c r="G218" s="179"/>
      <c r="H218" s="179"/>
      <c r="I218" s="179"/>
      <c r="J218" s="179"/>
      <c r="K218" s="180"/>
      <c r="L218" s="180"/>
      <c r="M218" s="180"/>
      <c r="N218" s="181"/>
      <c r="O218" s="210" t="s">
        <v>527</v>
      </c>
      <c r="P218" s="210"/>
      <c r="Q218" s="210"/>
      <c r="R218" s="180"/>
      <c r="S218" s="180"/>
      <c r="T218" s="180"/>
      <c r="U218" s="180"/>
      <c r="V218" s="182"/>
      <c r="W218" s="182"/>
      <c r="Y218" s="214"/>
    </row>
    <row r="219" spans="1:31" ht="25.5" customHeight="1" x14ac:dyDescent="0.45">
      <c r="A219" s="101"/>
      <c r="B219" s="101"/>
      <c r="C219" s="101"/>
      <c r="D219" s="102"/>
      <c r="E219" s="103"/>
      <c r="F219" s="103"/>
      <c r="G219" s="103"/>
      <c r="H219" s="103"/>
      <c r="I219" s="103"/>
      <c r="J219" s="103"/>
      <c r="K219" s="103"/>
      <c r="L219" s="103"/>
      <c r="M219" s="104"/>
      <c r="N219" s="103"/>
      <c r="O219" s="103"/>
      <c r="P219" s="31"/>
      <c r="Q219" s="31"/>
      <c r="R219" s="31"/>
      <c r="S219" s="31"/>
      <c r="T219" s="31"/>
      <c r="U219" s="31"/>
      <c r="V219" s="31"/>
      <c r="W219" s="31"/>
      <c r="Y219" s="214"/>
    </row>
    <row r="220" spans="1:31" s="188" customFormat="1" ht="30" customHeight="1" x14ac:dyDescent="0.45">
      <c r="A220" s="184" t="s">
        <v>548</v>
      </c>
      <c r="B220" s="185"/>
      <c r="C220" s="185"/>
      <c r="D220" s="186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  <c r="Y220" s="214"/>
    </row>
    <row r="221" spans="1:31" ht="21.75" customHeight="1" x14ac:dyDescent="0.4">
      <c r="A221" s="105" t="s">
        <v>417</v>
      </c>
      <c r="B221" s="87"/>
      <c r="C221" s="87"/>
      <c r="D221" s="85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Y221" s="214"/>
    </row>
    <row r="222" spans="1:31" s="96" customFormat="1" ht="35.25" customHeight="1" x14ac:dyDescent="0.5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5"/>
      <c r="L222" s="95"/>
      <c r="M222" s="95"/>
      <c r="O222" s="209"/>
      <c r="P222" s="209"/>
      <c r="Q222" s="209"/>
      <c r="R222" s="209"/>
      <c r="S222" s="209"/>
      <c r="T222" s="209"/>
      <c r="U222" s="209"/>
      <c r="V222" s="209"/>
      <c r="W222" s="81"/>
      <c r="X222" s="97"/>
      <c r="Y222" s="214"/>
      <c r="Z222" s="97"/>
      <c r="AA222" s="97"/>
      <c r="AB222" s="97"/>
      <c r="AC222" s="97"/>
      <c r="AD222" s="98"/>
      <c r="AE222" s="99"/>
    </row>
    <row r="223" spans="1:31" ht="24" customHeight="1" x14ac:dyDescent="0.25">
      <c r="Y223" s="214"/>
    </row>
    <row r="224" spans="1:31" ht="23.25" customHeight="1" x14ac:dyDescent="0.25">
      <c r="Y224" s="214"/>
    </row>
    <row r="225" spans="25:25" ht="22.5" customHeight="1" x14ac:dyDescent="0.25">
      <c r="Y225" s="214"/>
    </row>
    <row r="226" spans="25:25" x14ac:dyDescent="0.25">
      <c r="Y226" s="214"/>
    </row>
    <row r="227" spans="25:25" x14ac:dyDescent="0.25">
      <c r="Y227" s="214"/>
    </row>
    <row r="228" spans="25:25" x14ac:dyDescent="0.25">
      <c r="Y228" s="214"/>
    </row>
    <row r="229" spans="25:25" x14ac:dyDescent="0.25">
      <c r="Y229" s="214"/>
    </row>
    <row r="230" spans="25:25" x14ac:dyDescent="0.25">
      <c r="Y230" s="214"/>
    </row>
    <row r="231" spans="25:25" x14ac:dyDescent="0.25">
      <c r="Y231" s="214"/>
    </row>
    <row r="232" spans="25:25" x14ac:dyDescent="0.25">
      <c r="Y232" s="214"/>
    </row>
    <row r="233" spans="25:25" x14ac:dyDescent="0.25">
      <c r="Y233" s="214"/>
    </row>
    <row r="234" spans="25:25" x14ac:dyDescent="0.25">
      <c r="Y234" s="214"/>
    </row>
    <row r="235" spans="25:25" x14ac:dyDescent="0.25">
      <c r="Y235" s="214"/>
    </row>
  </sheetData>
  <mergeCells count="41">
    <mergeCell ref="Y191:Y235"/>
    <mergeCell ref="Y1:Y36"/>
    <mergeCell ref="Y37:Y67"/>
    <mergeCell ref="Y68:Y90"/>
    <mergeCell ref="Y92:Y109"/>
    <mergeCell ref="Y110:Y133"/>
    <mergeCell ref="Y134:Y160"/>
    <mergeCell ref="Y162:Y190"/>
    <mergeCell ref="O222:V222"/>
    <mergeCell ref="K15:P15"/>
    <mergeCell ref="K16:K17"/>
    <mergeCell ref="L16:L17"/>
    <mergeCell ref="M16:M17"/>
    <mergeCell ref="N16:O16"/>
    <mergeCell ref="P16:P17"/>
    <mergeCell ref="O218:Q218"/>
    <mergeCell ref="C14:C17"/>
    <mergeCell ref="B14:B17"/>
    <mergeCell ref="A14:A17"/>
    <mergeCell ref="K14:V14"/>
    <mergeCell ref="W14:W17"/>
    <mergeCell ref="D15:F15"/>
    <mergeCell ref="G15:I15"/>
    <mergeCell ref="E16:F16"/>
    <mergeCell ref="G16:G17"/>
    <mergeCell ref="H16:I16"/>
    <mergeCell ref="J14:J17"/>
    <mergeCell ref="D14:I14"/>
    <mergeCell ref="D16:D17"/>
    <mergeCell ref="X14:X17"/>
    <mergeCell ref="Q15:V15"/>
    <mergeCell ref="Q16:Q17"/>
    <mergeCell ref="R16:R17"/>
    <mergeCell ref="S16:S17"/>
    <mergeCell ref="T16:U16"/>
    <mergeCell ref="V16:V17"/>
    <mergeCell ref="A11:X11"/>
    <mergeCell ref="A12:X12"/>
    <mergeCell ref="A10:X10"/>
    <mergeCell ref="Q3:U3"/>
    <mergeCell ref="Q4:U4"/>
  </mergeCells>
  <phoneticPr fontId="2" type="noConversion"/>
  <printOptions horizontalCentered="1"/>
  <pageMargins left="0" right="0" top="0.78740157480314965" bottom="0.51181102362204722" header="0.52" footer="0.19685039370078741"/>
  <pageSetup paperSize="9" scale="34" fitToHeight="100" orientation="landscape" verticalDpi="300" r:id="rId1"/>
  <headerFooter scaleWithDoc="0" alignWithMargins="0">
    <oddHeader xml:space="preserve">&amp;R&amp;14Продовження додатку </oddHeader>
    <oddFooter>&amp;R&amp;9Сторінка &amp;P</oddFooter>
  </headerFooter>
  <rowBreaks count="1" manualBreakCount="1">
    <brk id="18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3</vt:lpstr>
      <vt:lpstr>'дод 2'!Заголовки_для_печати</vt:lpstr>
      <vt:lpstr>'дод 3'!Заголовки_для_печати</vt:lpstr>
      <vt:lpstr>'дод 2'!Область_печати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2021-01-28T06:51:30Z</cp:lastPrinted>
  <dcterms:created xsi:type="dcterms:W3CDTF">2014-01-17T10:52:16Z</dcterms:created>
  <dcterms:modified xsi:type="dcterms:W3CDTF">2021-01-28T06:51:39Z</dcterms:modified>
</cp:coreProperties>
</file>