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60" windowHeight="7755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'!$A$1:$G$156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2" i="1" l="1"/>
  <c r="F122" i="1"/>
  <c r="G110" i="1" l="1"/>
  <c r="G111" i="1"/>
  <c r="D119" i="1" l="1"/>
  <c r="D58" i="1" l="1"/>
  <c r="D55" i="1" s="1"/>
  <c r="D106" i="1" s="1"/>
  <c r="G59" i="1" l="1"/>
  <c r="G57" i="1"/>
  <c r="G61" i="1"/>
  <c r="G60" i="1"/>
  <c r="G84" i="1"/>
  <c r="G47" i="1" l="1"/>
  <c r="F47" i="1"/>
  <c r="G46" i="1"/>
  <c r="F46" i="1"/>
  <c r="G45" i="1"/>
  <c r="F45" i="1"/>
  <c r="E88" i="1" l="1"/>
  <c r="E79" i="1" s="1"/>
  <c r="E147" i="1"/>
  <c r="E148" i="1"/>
  <c r="E149" i="1"/>
  <c r="E150" i="1"/>
  <c r="E151" i="1"/>
  <c r="E146" i="1"/>
  <c r="F68" i="1" l="1"/>
  <c r="G68" i="1"/>
  <c r="E58" i="1"/>
  <c r="E55" i="1" l="1"/>
  <c r="E106" i="1" s="1"/>
  <c r="F106" i="1" s="1"/>
  <c r="G58" i="1"/>
  <c r="D88" i="1"/>
  <c r="D79" i="1" s="1"/>
  <c r="D49" i="1"/>
  <c r="G49" i="1" s="1"/>
  <c r="E44" i="1"/>
  <c r="E35" i="1" s="1"/>
  <c r="F44" i="1"/>
  <c r="G44" i="1"/>
  <c r="D44" i="1"/>
  <c r="D35" i="1" s="1"/>
  <c r="D48" i="1" l="1"/>
  <c r="E48" i="1"/>
  <c r="F49" i="1"/>
  <c r="F72" i="1"/>
  <c r="D52" i="1"/>
  <c r="E52" i="1"/>
  <c r="D69" i="1" l="1"/>
  <c r="E69" i="1"/>
  <c r="F57" i="1"/>
  <c r="F58" i="1"/>
  <c r="F59" i="1"/>
  <c r="F139" i="1" l="1"/>
  <c r="F140" i="1"/>
  <c r="F141" i="1"/>
  <c r="F142" i="1"/>
  <c r="F143" i="1"/>
  <c r="F144" i="1"/>
  <c r="D91" i="1"/>
  <c r="E91" i="1"/>
  <c r="D93" i="1" l="1"/>
  <c r="D107" i="1" s="1"/>
  <c r="E93" i="1"/>
  <c r="D146" i="1"/>
  <c r="D147" i="1"/>
  <c r="D148" i="1"/>
  <c r="D149" i="1"/>
  <c r="D150" i="1"/>
  <c r="D151" i="1"/>
  <c r="F43" i="1"/>
  <c r="F48" i="1"/>
  <c r="C32" i="1"/>
  <c r="E107" i="1" l="1"/>
  <c r="G107" i="1" s="1"/>
  <c r="F107" i="1" l="1"/>
  <c r="G87" i="1" l="1"/>
  <c r="F87" i="1"/>
  <c r="F51" i="1"/>
  <c r="G51" i="1"/>
  <c r="E119" i="1" l="1"/>
  <c r="G48" i="1" l="1"/>
  <c r="G33" i="1"/>
  <c r="G34" i="1"/>
  <c r="D32" i="1"/>
  <c r="D54" i="1" s="1"/>
  <c r="D94" i="1" s="1"/>
  <c r="F33" i="1"/>
  <c r="F34" i="1"/>
  <c r="E32" i="1" l="1"/>
  <c r="E54" i="1" s="1"/>
  <c r="E94" i="1" l="1"/>
  <c r="F54" i="1"/>
  <c r="F70" i="1"/>
  <c r="G70" i="1"/>
  <c r="F94" i="1" l="1"/>
  <c r="G94" i="1"/>
  <c r="G120" i="1"/>
  <c r="G121" i="1"/>
  <c r="G117" i="1"/>
  <c r="G115" i="1"/>
  <c r="G79" i="1"/>
  <c r="G42" i="1"/>
  <c r="G43" i="1"/>
  <c r="G40" i="1"/>
  <c r="G37" i="1"/>
  <c r="F115" i="1"/>
  <c r="F101" i="1"/>
  <c r="F79" i="1"/>
  <c r="F61" i="1"/>
  <c r="F60" i="1"/>
  <c r="F37" i="1"/>
  <c r="G97" i="1"/>
  <c r="G101" i="1"/>
  <c r="G100" i="1"/>
  <c r="F74" i="1"/>
  <c r="F75" i="1"/>
  <c r="F36" i="1"/>
  <c r="F38" i="1"/>
  <c r="F39" i="1"/>
  <c r="D138" i="1" l="1"/>
  <c r="G118" i="1" l="1"/>
  <c r="E138" i="1" l="1"/>
  <c r="F32" i="1" l="1"/>
  <c r="G69" i="1" l="1"/>
  <c r="F64" i="1"/>
  <c r="F40" i="1"/>
  <c r="G36" i="1"/>
  <c r="G38" i="1"/>
  <c r="G39" i="1"/>
  <c r="F41" i="1"/>
  <c r="G41" i="1"/>
  <c r="F42" i="1"/>
  <c r="G52" i="1"/>
  <c r="F62" i="1"/>
  <c r="G62" i="1"/>
  <c r="F63" i="1"/>
  <c r="G63" i="1"/>
  <c r="G64" i="1"/>
  <c r="F65" i="1"/>
  <c r="G65" i="1"/>
  <c r="F66" i="1"/>
  <c r="F67" i="1"/>
  <c r="G67" i="1"/>
  <c r="F69" i="1"/>
  <c r="F71" i="1"/>
  <c r="G71" i="1"/>
  <c r="G72" i="1"/>
  <c r="G74" i="1"/>
  <c r="G75" i="1"/>
  <c r="F76" i="1"/>
  <c r="G76" i="1"/>
  <c r="F77" i="1"/>
  <c r="G77" i="1"/>
  <c r="F80" i="1"/>
  <c r="G80" i="1"/>
  <c r="F81" i="1"/>
  <c r="G81" i="1"/>
  <c r="F82" i="1"/>
  <c r="G82" i="1"/>
  <c r="F85" i="1"/>
  <c r="F86" i="1"/>
  <c r="G86" i="1"/>
  <c r="F91" i="1"/>
  <c r="G91" i="1"/>
  <c r="F92" i="1"/>
  <c r="G92" i="1"/>
  <c r="F93" i="1"/>
  <c r="G93" i="1"/>
  <c r="D96" i="1"/>
  <c r="D108" i="1" s="1"/>
  <c r="E96" i="1"/>
  <c r="E108" i="1" s="1"/>
  <c r="F97" i="1"/>
  <c r="F98" i="1"/>
  <c r="G98" i="1"/>
  <c r="F99" i="1"/>
  <c r="G99" i="1"/>
  <c r="F100" i="1"/>
  <c r="F102" i="1"/>
  <c r="G102" i="1"/>
  <c r="F103" i="1"/>
  <c r="G103" i="1"/>
  <c r="F104" i="1"/>
  <c r="G104" i="1"/>
  <c r="D110" i="1"/>
  <c r="E110" i="1"/>
  <c r="F113" i="1"/>
  <c r="G113" i="1"/>
  <c r="E116" i="1"/>
  <c r="F117" i="1"/>
  <c r="F118" i="1"/>
  <c r="F119" i="1"/>
  <c r="G119" i="1"/>
  <c r="F120" i="1"/>
  <c r="F121" i="1"/>
  <c r="H123" i="1"/>
  <c r="D124" i="1"/>
  <c r="D145" i="1" s="1"/>
  <c r="E124" i="1"/>
  <c r="E145" i="1" s="1"/>
  <c r="F125" i="1"/>
  <c r="G125" i="1"/>
  <c r="F126" i="1"/>
  <c r="G126" i="1"/>
  <c r="F127" i="1"/>
  <c r="G127" i="1"/>
  <c r="F128" i="1"/>
  <c r="G128" i="1"/>
  <c r="F129" i="1"/>
  <c r="G129" i="1"/>
  <c r="F130" i="1"/>
  <c r="G130" i="1"/>
  <c r="D131" i="1"/>
  <c r="D109" i="1" s="1"/>
  <c r="H131" i="1"/>
  <c r="G132" i="1"/>
  <c r="F132" i="1"/>
  <c r="F133" i="1"/>
  <c r="G133" i="1"/>
  <c r="F134" i="1"/>
  <c r="G134" i="1"/>
  <c r="F135" i="1"/>
  <c r="G136" i="1"/>
  <c r="F136" i="1"/>
  <c r="F137" i="1"/>
  <c r="G137" i="1"/>
  <c r="H62" i="1"/>
  <c r="H138" i="1"/>
  <c r="G139" i="1"/>
  <c r="G140" i="1"/>
  <c r="G142" i="1"/>
  <c r="G143" i="1"/>
  <c r="G144" i="1"/>
  <c r="F147" i="1"/>
  <c r="F150" i="1"/>
  <c r="G152" i="1"/>
  <c r="F108" i="1" l="1"/>
  <c r="F110" i="1"/>
  <c r="D111" i="1"/>
  <c r="F55" i="1"/>
  <c r="G55" i="1"/>
  <c r="G106" i="1" s="1"/>
  <c r="F145" i="1"/>
  <c r="G145" i="1"/>
  <c r="F96" i="1"/>
  <c r="F124" i="1"/>
  <c r="F52" i="1"/>
  <c r="G50" i="1"/>
  <c r="D116" i="1"/>
  <c r="G116" i="1" s="1"/>
  <c r="G149" i="1"/>
  <c r="F151" i="1"/>
  <c r="F149" i="1"/>
  <c r="I141" i="1"/>
  <c r="G138" i="1"/>
  <c r="G141" i="1"/>
  <c r="F146" i="1"/>
  <c r="F138" i="1"/>
  <c r="I62" i="1"/>
  <c r="G150" i="1"/>
  <c r="G146" i="1"/>
  <c r="F148" i="1"/>
  <c r="G114" i="1"/>
  <c r="F114" i="1"/>
  <c r="F83" i="1"/>
  <c r="F50" i="1"/>
  <c r="G32" i="1"/>
  <c r="G35" i="1"/>
  <c r="F35" i="1"/>
  <c r="F73" i="1"/>
  <c r="G73" i="1"/>
  <c r="G148" i="1"/>
  <c r="G124" i="1"/>
  <c r="E111" i="1"/>
  <c r="G85" i="1"/>
  <c r="G66" i="1"/>
  <c r="G151" i="1"/>
  <c r="G147" i="1"/>
  <c r="G135" i="1"/>
  <c r="E131" i="1"/>
  <c r="G109" i="1" s="1"/>
  <c r="G96" i="1"/>
  <c r="G108" i="1" s="1"/>
  <c r="G83" i="1"/>
  <c r="E109" i="1" l="1"/>
  <c r="F109" i="1" s="1"/>
  <c r="F111" i="1"/>
  <c r="F116" i="1"/>
  <c r="I52" i="1"/>
  <c r="H52" i="1"/>
  <c r="J52" i="1" s="1"/>
  <c r="G56" i="1"/>
  <c r="F56" i="1"/>
  <c r="I56" i="1"/>
  <c r="G131" i="1"/>
  <c r="K131" i="1"/>
  <c r="F131" i="1"/>
  <c r="L52" i="1" l="1"/>
  <c r="K52" i="1"/>
  <c r="M52" i="1" s="1"/>
</calcChain>
</file>

<file path=xl/sharedStrings.xml><?xml version="1.0" encoding="utf-8"?>
<sst xmlns="http://schemas.openxmlformats.org/spreadsheetml/2006/main" count="189" uniqueCount="164">
  <si>
    <t xml:space="preserve">         (ініціали, прізвище)    </t>
  </si>
  <si>
    <t xml:space="preserve">                                (посада)</t>
  </si>
  <si>
    <t>_________________________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</si>
  <si>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</si>
  <si>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</si>
  <si>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</si>
  <si>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</si>
  <si>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</si>
  <si>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</si>
  <si>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</si>
  <si>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</si>
  <si>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</si>
  <si>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</si>
  <si>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</si>
  <si>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</si>
  <si>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</si>
  <si>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</si>
  <si>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</si>
  <si>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</si>
  <si>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</si>
  <si>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</si>
  <si>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</si>
  <si>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</si>
  <si>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</si>
  <si>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</si>
  <si>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</si>
  <si>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</si>
  <si>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</si>
  <si>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</si>
  <si>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</si>
  <si>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</si>
  <si>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</si>
  <si>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</si>
  <si>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</si>
  <si>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</si>
  <si>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</si>
  <si>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</si>
  <si>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</si>
  <si>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</si>
  <si>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</si>
  <si>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</si>
  <si>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</si>
  <si>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</si>
  <si>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</si>
  <si>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</si>
  <si>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</si>
  <si>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</si>
  <si>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</si>
  <si>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</si>
  <si>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</si>
  <si>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</si>
  <si>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</si>
  <si>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</si>
  <si>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</si>
  <si>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</si>
  <si>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</si>
  <si>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</si>
  <si>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</si>
  <si>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</si>
  <si>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</si>
  <si>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</si>
  <si>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</si>
  <si>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</si>
  <si>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</si>
  <si>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</si>
  <si>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</si>
  <si>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</si>
  <si>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</si>
  <si>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</si>
  <si>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</si>
  <si>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</si>
  <si>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</si>
  <si>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</si>
  <si>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</si>
  <si>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</si>
  <si>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</si>
  <si>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</si>
  <si>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</si>
  <si>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</si>
  <si>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</si>
  <si>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</si>
  <si>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</si>
  <si>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</si>
  <si>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</si>
  <si>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</si>
  <si>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</si>
  <si>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</si>
  <si>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</si>
  <si>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</si>
  <si>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</si>
  <si>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</si>
  <si>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</si>
  <si>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</si>
  <si>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</si>
  <si>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</si>
  <si>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</si>
  <si>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</si>
  <si>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</si>
  <si>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</si>
  <si>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</si>
  <si>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</si>
  <si>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</si>
  <si>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</si>
  <si>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</si>
  <si>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</si>
  <si>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</si>
  <si>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</si>
  <si>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</si>
  <si>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</si>
  <si>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</si>
  <si>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</si>
  <si>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</si>
  <si>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</si>
  <si>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</si>
  <si>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</si>
  <si>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</si>
  <si>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</si>
  <si>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</si>
  <si>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</si>
  <si>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</si>
  <si>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</si>
  <si>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</si>
  <si>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</si>
  <si>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</si>
  <si>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</si>
  <si>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</si>
  <si>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</si>
  <si>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</si>
  <si>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</si>
  <si>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</si>
  <si>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 xml:space="preserve">Комунальне некомерційне підприємство "Клінічна лікарня №5" Сумської міської ради </t>
  </si>
  <si>
    <t>комунальне підприємство</t>
  </si>
  <si>
    <t>м.Суми</t>
  </si>
  <si>
    <t>охорона здоров'я</t>
  </si>
  <si>
    <t>діяльність лікарняних закладів</t>
  </si>
  <si>
    <t>комунальна</t>
  </si>
  <si>
    <t>40007, м.Суми, вул.Марко Вовчок,2</t>
  </si>
  <si>
    <t>(0542)662-800</t>
  </si>
  <si>
    <t>Петренко В'ячеслав Юрійович</t>
  </si>
  <si>
    <t>02000317</t>
  </si>
  <si>
    <t>86.10</t>
  </si>
  <si>
    <r>
      <t>за _</t>
    </r>
    <r>
      <rPr>
        <b/>
        <u/>
        <sz val="14"/>
        <rFont val="Times New Roman"/>
        <family val="1"/>
        <charset val="204"/>
      </rPr>
      <t>2020</t>
    </r>
    <r>
      <rPr>
        <b/>
        <sz val="14"/>
        <rFont val="Times New Roman"/>
        <family val="1"/>
        <charset val="204"/>
      </rPr>
      <t>___  рік</t>
    </r>
  </si>
  <si>
    <t>Інші операційні доходи (розшифрувати)</t>
  </si>
  <si>
    <t>відшкодування збитків</t>
  </si>
  <si>
    <t>резерв сумнівних боргів</t>
  </si>
  <si>
    <t>покриття збитків, що виникли під час нарахування амортизації на  основні засоби, які були отримані в складі статутного капіталу</t>
  </si>
  <si>
    <t>1019.1</t>
  </si>
  <si>
    <t>1019.2</t>
  </si>
  <si>
    <t>1019.3</t>
  </si>
  <si>
    <t>Інші операційні витрати (розшифрувати)</t>
  </si>
  <si>
    <t>1079.1</t>
  </si>
  <si>
    <t>послуги банку</t>
  </si>
  <si>
    <t>1079.2</t>
  </si>
  <si>
    <t>Cписання (ліквідація) необоротних активів</t>
  </si>
  <si>
    <t>в т.ч. виплата пенсій і допомоги</t>
  </si>
  <si>
    <t>Директор</t>
  </si>
  <si>
    <t>В.Ю.Петренко</t>
  </si>
  <si>
    <t xml:space="preserve">Додаток </t>
  </si>
  <si>
    <t xml:space="preserve">до проєкту рішення </t>
  </si>
  <si>
    <t xml:space="preserve">від                №  </t>
  </si>
  <si>
    <t>тис.грн.</t>
  </si>
  <si>
    <t>Одиниця виміру</t>
  </si>
  <si>
    <t>Сумська міська рада</t>
  </si>
  <si>
    <t>Виконавчого комітету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</si>
</sst>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169" fontId="7" fillId="0" borderId="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/>
    </xf>
    <xf numFmtId="169" fontId="7" fillId="4" borderId="3" xfId="0" applyNumberFormat="1" applyFont="1" applyFill="1" applyBorder="1" applyAlignment="1">
      <alignment horizontal="center" vertical="center" wrapText="1"/>
    </xf>
    <xf numFmtId="170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69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додаток до звіту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4"/>
  <sheetViews>
    <sheetView tabSelected="1" view="pageBreakPreview" zoomScaleNormal="100" zoomScaleSheetLayoutView="100" workbookViewId="0">
      <pane ySplit="1" topLeftCell="A9" activePane="bottomLeft" state="frozen"/>
      <selection pane="bottomLeft" activeCell="G3" sqref="G3"/>
    </sheetView>
  </sheetViews>
  <sheetFormatPr defaultColWidth="8.85546875" defaultRowHeight="18.75" x14ac:dyDescent="0.2"/>
  <cols>
    <col min="1" max="1" width="59.2851562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54" customWidth="1"/>
    <col min="6" max="6" width="18.140625" style="1" customWidth="1"/>
    <col min="7" max="7" width="20.2851562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" width="8.85546875" style="1"/>
    <col min="17" max="17" width="12.7109375" style="1" bestFit="1" customWidth="1"/>
    <col min="18" max="16384" width="8.85546875" style="1"/>
  </cols>
  <sheetData>
    <row r="1" spans="1:8" x14ac:dyDescent="0.2">
      <c r="F1" s="146"/>
      <c r="G1" s="146"/>
    </row>
    <row r="2" spans="1:8" x14ac:dyDescent="0.2">
      <c r="E2" s="54" t="s">
        <v>157</v>
      </c>
      <c r="F2" s="52"/>
      <c r="G2" s="52"/>
    </row>
    <row r="3" spans="1:8" x14ac:dyDescent="0.2">
      <c r="E3" s="54" t="s">
        <v>158</v>
      </c>
      <c r="G3" s="52"/>
    </row>
    <row r="4" spans="1:8" x14ac:dyDescent="0.2">
      <c r="E4" s="115" t="s">
        <v>163</v>
      </c>
      <c r="F4" s="116"/>
      <c r="G4" s="117"/>
    </row>
    <row r="5" spans="1:8" ht="18.75" customHeight="1" x14ac:dyDescent="0.2">
      <c r="E5" s="148" t="s">
        <v>159</v>
      </c>
      <c r="F5" s="148"/>
      <c r="G5" s="118"/>
    </row>
    <row r="6" spans="1:8" x14ac:dyDescent="0.2">
      <c r="E6" s="55"/>
      <c r="F6" s="51"/>
      <c r="G6" s="53"/>
    </row>
    <row r="7" spans="1:8" x14ac:dyDescent="0.2">
      <c r="B7" s="138"/>
      <c r="C7" s="138"/>
      <c r="D7" s="50"/>
      <c r="E7" s="56"/>
      <c r="F7" s="139" t="s">
        <v>62</v>
      </c>
      <c r="G7" s="140"/>
    </row>
    <row r="8" spans="1:8" ht="75" customHeight="1" x14ac:dyDescent="0.2">
      <c r="A8" s="47" t="s">
        <v>61</v>
      </c>
      <c r="B8" s="142" t="s">
        <v>130</v>
      </c>
      <c r="C8" s="142"/>
      <c r="D8" s="49" t="s">
        <v>60</v>
      </c>
      <c r="E8" s="57"/>
      <c r="F8" s="147" t="s">
        <v>139</v>
      </c>
      <c r="G8" s="147"/>
    </row>
    <row r="9" spans="1:8" ht="36" customHeight="1" x14ac:dyDescent="0.2">
      <c r="A9" s="47" t="s">
        <v>59</v>
      </c>
      <c r="B9" s="133" t="s">
        <v>131</v>
      </c>
      <c r="C9" s="134"/>
      <c r="D9" s="49" t="s">
        <v>58</v>
      </c>
      <c r="E9" s="58"/>
      <c r="F9" s="127">
        <v>150</v>
      </c>
      <c r="G9" s="127"/>
    </row>
    <row r="10" spans="1:8" ht="18.75" customHeight="1" x14ac:dyDescent="0.2">
      <c r="A10" s="47" t="s">
        <v>57</v>
      </c>
      <c r="B10" s="133" t="s">
        <v>132</v>
      </c>
      <c r="C10" s="134"/>
      <c r="D10" s="49" t="s">
        <v>56</v>
      </c>
      <c r="E10" s="58"/>
      <c r="F10" s="135">
        <v>5910136300</v>
      </c>
      <c r="G10" s="135"/>
    </row>
    <row r="11" spans="1:8" ht="24.75" customHeight="1" x14ac:dyDescent="0.2">
      <c r="A11" s="47" t="s">
        <v>55</v>
      </c>
      <c r="B11" s="136" t="s">
        <v>162</v>
      </c>
      <c r="C11" s="137"/>
      <c r="D11" s="49" t="s">
        <v>54</v>
      </c>
      <c r="E11" s="59"/>
      <c r="F11" s="127">
        <v>1009</v>
      </c>
      <c r="G11" s="127"/>
    </row>
    <row r="12" spans="1:8" ht="18" customHeight="1" x14ac:dyDescent="0.2">
      <c r="A12" s="47" t="s">
        <v>53</v>
      </c>
      <c r="B12" s="133" t="s">
        <v>133</v>
      </c>
      <c r="C12" s="134"/>
      <c r="D12" s="49" t="s">
        <v>52</v>
      </c>
      <c r="E12" s="59"/>
      <c r="F12" s="127"/>
      <c r="G12" s="127"/>
    </row>
    <row r="13" spans="1:8" ht="38.25" customHeight="1" x14ac:dyDescent="0.2">
      <c r="A13" s="47" t="s">
        <v>51</v>
      </c>
      <c r="B13" s="133" t="s">
        <v>134</v>
      </c>
      <c r="C13" s="134"/>
      <c r="D13" s="48" t="s">
        <v>50</v>
      </c>
      <c r="E13" s="59"/>
      <c r="F13" s="127" t="s">
        <v>140</v>
      </c>
      <c r="G13" s="127"/>
    </row>
    <row r="14" spans="1:8" ht="18.75" customHeight="1" x14ac:dyDescent="0.2">
      <c r="A14" s="47" t="s">
        <v>161</v>
      </c>
      <c r="B14" s="133" t="s">
        <v>160</v>
      </c>
      <c r="C14" s="134"/>
      <c r="D14" s="141" t="s">
        <v>49</v>
      </c>
      <c r="E14" s="141"/>
      <c r="F14" s="141"/>
      <c r="G14" s="119">
        <v>25</v>
      </c>
    </row>
    <row r="15" spans="1:8" ht="18.75" customHeight="1" x14ac:dyDescent="0.2">
      <c r="A15" s="47" t="s">
        <v>48</v>
      </c>
      <c r="B15" s="133" t="s">
        <v>135</v>
      </c>
      <c r="C15" s="134"/>
      <c r="D15" s="141" t="s">
        <v>47</v>
      </c>
      <c r="E15" s="141"/>
      <c r="F15" s="141"/>
      <c r="G15" s="41"/>
    </row>
    <row r="16" spans="1:8" ht="18.75" customHeight="1" x14ac:dyDescent="0.2">
      <c r="A16" s="47" t="s">
        <v>46</v>
      </c>
      <c r="B16" s="142" t="s">
        <v>136</v>
      </c>
      <c r="C16" s="142"/>
      <c r="D16" s="142"/>
      <c r="E16" s="142"/>
      <c r="F16" s="142"/>
      <c r="G16" s="142"/>
      <c r="H16" s="143"/>
    </row>
    <row r="17" spans="1:14" ht="18.75" customHeight="1" x14ac:dyDescent="0.2">
      <c r="A17" s="47" t="s">
        <v>45</v>
      </c>
      <c r="B17" s="144" t="s">
        <v>137</v>
      </c>
      <c r="C17" s="144"/>
      <c r="D17" s="144"/>
      <c r="E17" s="144"/>
      <c r="F17" s="79"/>
      <c r="G17" s="80"/>
      <c r="H17" s="81"/>
    </row>
    <row r="18" spans="1:14" ht="18.75" customHeight="1" x14ac:dyDescent="0.2">
      <c r="A18" s="47" t="s">
        <v>44</v>
      </c>
      <c r="B18" s="142" t="s">
        <v>138</v>
      </c>
      <c r="C18" s="142"/>
      <c r="D18" s="142"/>
      <c r="E18" s="142"/>
      <c r="F18" s="142"/>
      <c r="G18" s="82"/>
      <c r="H18" s="83"/>
    </row>
    <row r="19" spans="1:14" ht="18.75" customHeight="1" x14ac:dyDescent="0.2">
      <c r="A19" s="86"/>
      <c r="B19" s="87"/>
      <c r="C19" s="87"/>
      <c r="D19" s="87"/>
      <c r="E19" s="87"/>
      <c r="F19" s="88"/>
      <c r="G19" s="88"/>
    </row>
    <row r="20" spans="1:14" ht="14.25" customHeight="1" x14ac:dyDescent="0.2"/>
    <row r="21" spans="1:14" x14ac:dyDescent="0.2">
      <c r="A21" s="129" t="s">
        <v>43</v>
      </c>
      <c r="B21" s="145"/>
      <c r="C21" s="145"/>
      <c r="D21" s="145"/>
      <c r="E21" s="145"/>
      <c r="F21" s="145"/>
      <c r="G21" s="145"/>
    </row>
    <row r="22" spans="1:14" x14ac:dyDescent="0.2">
      <c r="A22" s="129" t="s">
        <v>42</v>
      </c>
      <c r="B22" s="129"/>
      <c r="C22" s="129"/>
      <c r="D22" s="129"/>
      <c r="E22" s="129"/>
      <c r="F22" s="129"/>
      <c r="G22" s="129"/>
    </row>
    <row r="23" spans="1:14" x14ac:dyDescent="0.2">
      <c r="A23" s="130" t="s">
        <v>141</v>
      </c>
      <c r="B23" s="130"/>
      <c r="C23" s="130"/>
      <c r="D23" s="130"/>
      <c r="E23" s="130"/>
      <c r="F23" s="130"/>
      <c r="G23" s="130"/>
    </row>
    <row r="24" spans="1:14" x14ac:dyDescent="0.2">
      <c r="A24" s="122" t="s">
        <v>41</v>
      </c>
      <c r="B24" s="122"/>
      <c r="C24" s="122"/>
      <c r="D24" s="122"/>
      <c r="E24" s="122"/>
      <c r="F24" s="122"/>
      <c r="G24" s="122"/>
    </row>
    <row r="25" spans="1:14" ht="12.75" customHeight="1" x14ac:dyDescent="0.2">
      <c r="A25" s="122"/>
      <c r="B25" s="122"/>
      <c r="C25" s="122"/>
      <c r="D25" s="122"/>
      <c r="E25" s="122"/>
      <c r="F25" s="122"/>
      <c r="G25" s="122"/>
    </row>
    <row r="26" spans="1:14" x14ac:dyDescent="0.2">
      <c r="A26" s="45"/>
      <c r="B26" s="46"/>
      <c r="C26" s="45"/>
      <c r="D26" s="45"/>
      <c r="E26" s="60"/>
      <c r="F26" s="45"/>
      <c r="G26" s="45" t="s">
        <v>40</v>
      </c>
    </row>
    <row r="27" spans="1:14" s="43" customFormat="1" ht="18.75" customHeight="1" x14ac:dyDescent="0.2">
      <c r="A27" s="131" t="s">
        <v>39</v>
      </c>
      <c r="B27" s="132" t="s">
        <v>38</v>
      </c>
      <c r="C27" s="132" t="s">
        <v>86</v>
      </c>
      <c r="D27" s="128" t="s">
        <v>87</v>
      </c>
      <c r="E27" s="128"/>
      <c r="F27" s="128"/>
      <c r="G27" s="128"/>
    </row>
    <row r="28" spans="1:14" s="43" customFormat="1" ht="29.25" customHeight="1" x14ac:dyDescent="0.2">
      <c r="A28" s="131"/>
      <c r="B28" s="132"/>
      <c r="C28" s="132"/>
      <c r="D28" s="44" t="s">
        <v>37</v>
      </c>
      <c r="E28" s="61" t="s">
        <v>36</v>
      </c>
      <c r="F28" s="44" t="s">
        <v>35</v>
      </c>
      <c r="G28" s="44" t="s">
        <v>34</v>
      </c>
    </row>
    <row r="29" spans="1:14" x14ac:dyDescent="0.2">
      <c r="A29" s="31">
        <v>1</v>
      </c>
      <c r="B29" s="29">
        <v>2</v>
      </c>
      <c r="C29" s="29">
        <v>3</v>
      </c>
      <c r="D29" s="29">
        <v>5</v>
      </c>
      <c r="E29" s="62">
        <v>6</v>
      </c>
      <c r="F29" s="29">
        <v>7</v>
      </c>
      <c r="G29" s="29">
        <v>8</v>
      </c>
    </row>
    <row r="30" spans="1:14" x14ac:dyDescent="0.2">
      <c r="A30" s="124" t="s">
        <v>33</v>
      </c>
      <c r="B30" s="124"/>
      <c r="C30" s="124"/>
      <c r="D30" s="124"/>
      <c r="E30" s="124"/>
      <c r="F30" s="124"/>
      <c r="G30" s="124"/>
    </row>
    <row r="31" spans="1:14" s="40" customFormat="1" ht="18.75" customHeight="1" x14ac:dyDescent="0.2">
      <c r="A31" s="123" t="s">
        <v>32</v>
      </c>
      <c r="B31" s="123"/>
      <c r="C31" s="123"/>
      <c r="D31" s="123"/>
      <c r="E31" s="123"/>
      <c r="F31" s="123"/>
      <c r="G31" s="123"/>
    </row>
    <row r="32" spans="1:14" s="40" customFormat="1" ht="42" customHeight="1" x14ac:dyDescent="0.2">
      <c r="A32" s="16" t="s">
        <v>79</v>
      </c>
      <c r="B32" s="25">
        <v>1000</v>
      </c>
      <c r="C32" s="65">
        <f>C33+C34</f>
        <v>0</v>
      </c>
      <c r="D32" s="73">
        <f>D33+D34</f>
        <v>118856.6</v>
      </c>
      <c r="E32" s="66">
        <f>E33+E34</f>
        <v>118865.2</v>
      </c>
      <c r="F32" s="65">
        <f t="shared" ref="F32:F39" si="0">E32-D32</f>
        <v>8.5999999999912689</v>
      </c>
      <c r="G32" s="65">
        <f>E32*100/D32</f>
        <v>100.00723560997032</v>
      </c>
      <c r="N32" s="42"/>
    </row>
    <row r="33" spans="1:14" s="40" customFormat="1" ht="33" customHeight="1" x14ac:dyDescent="0.2">
      <c r="A33" s="34" t="s">
        <v>88</v>
      </c>
      <c r="B33" s="36">
        <v>1001</v>
      </c>
      <c r="C33" s="69"/>
      <c r="D33" s="90">
        <v>117838.5</v>
      </c>
      <c r="E33" s="90">
        <v>117838.5</v>
      </c>
      <c r="F33" s="69">
        <f t="shared" si="0"/>
        <v>0</v>
      </c>
      <c r="G33" s="69">
        <f t="shared" ref="G33:G34" si="1">E33*100/D33</f>
        <v>100</v>
      </c>
      <c r="N33" s="42"/>
    </row>
    <row r="34" spans="1:14" s="40" customFormat="1" ht="24.75" customHeight="1" x14ac:dyDescent="0.2">
      <c r="A34" s="34" t="s">
        <v>89</v>
      </c>
      <c r="B34" s="36">
        <v>1002</v>
      </c>
      <c r="C34" s="69"/>
      <c r="D34" s="84">
        <v>1018.1</v>
      </c>
      <c r="E34" s="69">
        <v>1026.7</v>
      </c>
      <c r="F34" s="69">
        <f t="shared" si="0"/>
        <v>8.6000000000000227</v>
      </c>
      <c r="G34" s="69">
        <f t="shared" si="1"/>
        <v>100.84471073568412</v>
      </c>
      <c r="N34" s="42"/>
    </row>
    <row r="35" spans="1:14" s="40" customFormat="1" x14ac:dyDescent="0.2">
      <c r="A35" s="16" t="s">
        <v>90</v>
      </c>
      <c r="B35" s="25">
        <v>1010</v>
      </c>
      <c r="C35" s="65"/>
      <c r="D35" s="65">
        <f t="shared" ref="D35:E35" si="2">SUM(D36:D44)</f>
        <v>66649.399999999994</v>
      </c>
      <c r="E35" s="65">
        <f t="shared" si="2"/>
        <v>52120.900000000009</v>
      </c>
      <c r="F35" s="65">
        <f t="shared" si="0"/>
        <v>-14528.499999999985</v>
      </c>
      <c r="G35" s="65">
        <f>E35*100/D35</f>
        <v>78.201604215491827</v>
      </c>
    </row>
    <row r="36" spans="1:14" s="40" customFormat="1" ht="37.5" x14ac:dyDescent="0.2">
      <c r="A36" s="85" t="s">
        <v>91</v>
      </c>
      <c r="B36" s="18">
        <v>1011</v>
      </c>
      <c r="C36" s="69"/>
      <c r="D36" s="70">
        <v>1578.1</v>
      </c>
      <c r="E36" s="71">
        <v>1433.4</v>
      </c>
      <c r="F36" s="67">
        <f t="shared" si="0"/>
        <v>-144.69999999999982</v>
      </c>
      <c r="G36" s="69">
        <f>E36*100/D36</f>
        <v>90.830745833597362</v>
      </c>
    </row>
    <row r="37" spans="1:14" s="40" customFormat="1" x14ac:dyDescent="0.2">
      <c r="A37" s="85" t="s">
        <v>92</v>
      </c>
      <c r="B37" s="18">
        <v>1012</v>
      </c>
      <c r="C37" s="69"/>
      <c r="D37" s="70">
        <v>15546.5</v>
      </c>
      <c r="E37" s="71">
        <v>15546.5</v>
      </c>
      <c r="F37" s="67">
        <f t="shared" si="0"/>
        <v>0</v>
      </c>
      <c r="G37" s="69">
        <f>E37*100/D37</f>
        <v>100</v>
      </c>
    </row>
    <row r="38" spans="1:14" s="40" customFormat="1" x14ac:dyDescent="0.2">
      <c r="A38" s="85" t="s">
        <v>93</v>
      </c>
      <c r="B38" s="18">
        <v>1013</v>
      </c>
      <c r="C38" s="69"/>
      <c r="D38" s="70">
        <v>3517.7</v>
      </c>
      <c r="E38" s="71">
        <v>709.7</v>
      </c>
      <c r="F38" s="67">
        <f t="shared" si="0"/>
        <v>-2808</v>
      </c>
      <c r="G38" s="69">
        <f>E38*100/D38</f>
        <v>20.175114421354863</v>
      </c>
    </row>
    <row r="39" spans="1:14" s="40" customFormat="1" x14ac:dyDescent="0.2">
      <c r="A39" s="85" t="s">
        <v>94</v>
      </c>
      <c r="B39" s="18">
        <v>1014</v>
      </c>
      <c r="C39" s="69"/>
      <c r="D39" s="70">
        <v>40205.4</v>
      </c>
      <c r="E39" s="71">
        <v>28629.5</v>
      </c>
      <c r="F39" s="67">
        <f t="shared" si="0"/>
        <v>-11575.900000000001</v>
      </c>
      <c r="G39" s="69">
        <f>E39*100/D39</f>
        <v>71.208096424858354</v>
      </c>
    </row>
    <row r="40" spans="1:14" s="40" customFormat="1" ht="37.5" x14ac:dyDescent="0.2">
      <c r="A40" s="34" t="s">
        <v>95</v>
      </c>
      <c r="B40" s="18">
        <v>1015</v>
      </c>
      <c r="C40" s="69"/>
      <c r="D40" s="84">
        <v>4583.3</v>
      </c>
      <c r="E40" s="71">
        <v>4583.3999999999996</v>
      </c>
      <c r="F40" s="67">
        <f t="shared" ref="F40:F61" si="3">E40-D40</f>
        <v>9.9999999999454303E-2</v>
      </c>
      <c r="G40" s="69">
        <f t="shared" ref="G40" si="4">E40*100/D40</f>
        <v>100.00218183404968</v>
      </c>
    </row>
    <row r="41" spans="1:14" s="40" customFormat="1" x14ac:dyDescent="0.2">
      <c r="A41" s="32" t="s">
        <v>96</v>
      </c>
      <c r="B41" s="18">
        <v>1016</v>
      </c>
      <c r="C41" s="67"/>
      <c r="D41" s="71">
        <v>110.7</v>
      </c>
      <c r="E41" s="71">
        <v>110.7</v>
      </c>
      <c r="F41" s="67">
        <f t="shared" si="3"/>
        <v>0</v>
      </c>
      <c r="G41" s="69">
        <f>E41*100/D41</f>
        <v>100</v>
      </c>
    </row>
    <row r="42" spans="1:14" s="40" customFormat="1" ht="37.15" customHeight="1" x14ac:dyDescent="0.2">
      <c r="A42" s="85" t="s">
        <v>97</v>
      </c>
      <c r="B42" s="18">
        <v>1017</v>
      </c>
      <c r="C42" s="67"/>
      <c r="D42" s="70"/>
      <c r="E42" s="71"/>
      <c r="F42" s="107">
        <f t="shared" si="3"/>
        <v>0</v>
      </c>
      <c r="G42" s="78" t="e">
        <f t="shared" ref="G42" si="5">E42*100/D42</f>
        <v>#DIV/0!</v>
      </c>
    </row>
    <row r="43" spans="1:14" s="40" customFormat="1" ht="37.5" x14ac:dyDescent="0.2">
      <c r="A43" s="85" t="s">
        <v>98</v>
      </c>
      <c r="B43" s="18">
        <v>1018</v>
      </c>
      <c r="C43" s="67"/>
      <c r="D43" s="71">
        <v>56.9</v>
      </c>
      <c r="E43" s="71">
        <v>56.9</v>
      </c>
      <c r="F43" s="67">
        <f t="shared" si="3"/>
        <v>0</v>
      </c>
      <c r="G43" s="69">
        <f>E43*100/D43</f>
        <v>100</v>
      </c>
    </row>
    <row r="44" spans="1:14" s="40" customFormat="1" x14ac:dyDescent="0.2">
      <c r="A44" s="95" t="s">
        <v>142</v>
      </c>
      <c r="B44" s="18">
        <v>1019</v>
      </c>
      <c r="C44" s="70"/>
      <c r="D44" s="70">
        <f>SUM(D45:D47)</f>
        <v>1050.8</v>
      </c>
      <c r="E44" s="70">
        <f t="shared" ref="E44:G44" si="6">SUM(E45:E47)</f>
        <v>1050.8</v>
      </c>
      <c r="F44" s="70">
        <f t="shared" si="6"/>
        <v>0</v>
      </c>
      <c r="G44" s="70">
        <f t="shared" si="6"/>
        <v>300</v>
      </c>
    </row>
    <row r="45" spans="1:14" s="40" customFormat="1" x14ac:dyDescent="0.2">
      <c r="A45" s="95" t="s">
        <v>143</v>
      </c>
      <c r="B45" s="18" t="s">
        <v>146</v>
      </c>
      <c r="C45" s="67"/>
      <c r="D45" s="70">
        <v>4</v>
      </c>
      <c r="E45" s="71">
        <v>4</v>
      </c>
      <c r="F45" s="90">
        <f t="shared" ref="F45:F47" si="7">E45-D45</f>
        <v>0</v>
      </c>
      <c r="G45" s="69">
        <f t="shared" ref="G45:G47" si="8">E45*100/D45</f>
        <v>100</v>
      </c>
    </row>
    <row r="46" spans="1:14" s="40" customFormat="1" x14ac:dyDescent="0.2">
      <c r="A46" s="95" t="s">
        <v>144</v>
      </c>
      <c r="B46" s="18" t="s">
        <v>147</v>
      </c>
      <c r="C46" s="67"/>
      <c r="D46" s="71">
        <v>44.3</v>
      </c>
      <c r="E46" s="71">
        <v>44.3</v>
      </c>
      <c r="F46" s="90">
        <f t="shared" si="7"/>
        <v>0</v>
      </c>
      <c r="G46" s="69">
        <f t="shared" si="8"/>
        <v>100</v>
      </c>
    </row>
    <row r="47" spans="1:14" s="40" customFormat="1" ht="56.25" x14ac:dyDescent="0.2">
      <c r="A47" s="91" t="s">
        <v>145</v>
      </c>
      <c r="B47" s="18" t="s">
        <v>148</v>
      </c>
      <c r="C47" s="67"/>
      <c r="D47" s="70">
        <v>1002.5</v>
      </c>
      <c r="E47" s="71">
        <v>1002.5</v>
      </c>
      <c r="F47" s="90">
        <f t="shared" si="7"/>
        <v>0</v>
      </c>
      <c r="G47" s="69">
        <f t="shared" si="8"/>
        <v>100</v>
      </c>
    </row>
    <row r="48" spans="1:14" s="40" customFormat="1" x14ac:dyDescent="0.2">
      <c r="A48" s="16" t="s">
        <v>80</v>
      </c>
      <c r="B48" s="25">
        <v>1020</v>
      </c>
      <c r="C48" s="65"/>
      <c r="D48" s="65">
        <f t="shared" ref="D48:E48" si="9">D49+D51</f>
        <v>1278</v>
      </c>
      <c r="E48" s="65">
        <f t="shared" si="9"/>
        <v>1278</v>
      </c>
      <c r="F48" s="65">
        <f t="shared" si="3"/>
        <v>0</v>
      </c>
      <c r="G48" s="65">
        <f>E48*100/D48</f>
        <v>100</v>
      </c>
    </row>
    <row r="49" spans="1:14" s="40" customFormat="1" ht="37.5" x14ac:dyDescent="0.2">
      <c r="A49" s="91" t="s">
        <v>99</v>
      </c>
      <c r="B49" s="92">
        <v>1021</v>
      </c>
      <c r="C49" s="90"/>
      <c r="D49" s="90">
        <f>SUM(D50)</f>
        <v>1196.9000000000001</v>
      </c>
      <c r="E49" s="69">
        <v>1196.9000000000001</v>
      </c>
      <c r="F49" s="90">
        <f t="shared" si="3"/>
        <v>0</v>
      </c>
      <c r="G49" s="69">
        <f t="shared" ref="G49:G55" si="10">E49*100/D49</f>
        <v>100</v>
      </c>
    </row>
    <row r="50" spans="1:14" s="40" customFormat="1" ht="51.75" customHeight="1" x14ac:dyDescent="0.2">
      <c r="A50" s="34" t="s">
        <v>100</v>
      </c>
      <c r="B50" s="36" t="s">
        <v>103</v>
      </c>
      <c r="C50" s="69"/>
      <c r="D50" s="69">
        <v>1196.9000000000001</v>
      </c>
      <c r="E50" s="69">
        <v>1196.9000000000001</v>
      </c>
      <c r="F50" s="69">
        <f t="shared" si="3"/>
        <v>0</v>
      </c>
      <c r="G50" s="69">
        <f t="shared" si="10"/>
        <v>100</v>
      </c>
    </row>
    <row r="51" spans="1:14" ht="21.6" customHeight="1" x14ac:dyDescent="0.3">
      <c r="A51" s="76" t="s">
        <v>101</v>
      </c>
      <c r="B51" s="36">
        <v>1022</v>
      </c>
      <c r="C51" s="69"/>
      <c r="D51" s="69">
        <v>81.099999999999994</v>
      </c>
      <c r="E51" s="71">
        <v>81.099999999999994</v>
      </c>
      <c r="F51" s="69">
        <f t="shared" si="3"/>
        <v>0</v>
      </c>
      <c r="G51" s="69">
        <f t="shared" si="10"/>
        <v>100</v>
      </c>
    </row>
    <row r="52" spans="1:14" s="40" customFormat="1" ht="19.149999999999999" customHeight="1" x14ac:dyDescent="0.2">
      <c r="A52" s="16" t="s">
        <v>81</v>
      </c>
      <c r="B52" s="25">
        <v>1030</v>
      </c>
      <c r="C52" s="65"/>
      <c r="D52" s="65">
        <f t="shared" ref="D52:E52" si="11">D53</f>
        <v>24.2</v>
      </c>
      <c r="E52" s="65">
        <f t="shared" si="11"/>
        <v>24.2</v>
      </c>
      <c r="F52" s="65">
        <f t="shared" si="3"/>
        <v>0</v>
      </c>
      <c r="G52" s="65">
        <f t="shared" si="10"/>
        <v>100</v>
      </c>
      <c r="H52" s="65">
        <f t="shared" ref="H52:M52" si="12">F52*100/E52</f>
        <v>0</v>
      </c>
      <c r="I52" s="65" t="e">
        <f t="shared" si="12"/>
        <v>#DIV/0!</v>
      </c>
      <c r="J52" s="65">
        <f t="shared" si="12"/>
        <v>0</v>
      </c>
      <c r="K52" s="65" t="e">
        <f t="shared" si="12"/>
        <v>#DIV/0!</v>
      </c>
      <c r="L52" s="65" t="e">
        <f t="shared" si="12"/>
        <v>#DIV/0!</v>
      </c>
      <c r="M52" s="65" t="e">
        <f t="shared" si="12"/>
        <v>#DIV/0!</v>
      </c>
    </row>
    <row r="53" spans="1:14" s="40" customFormat="1" ht="19.5" customHeight="1" x14ac:dyDescent="0.2">
      <c r="A53" s="91" t="s">
        <v>102</v>
      </c>
      <c r="B53" s="92">
        <v>1031</v>
      </c>
      <c r="C53" s="90"/>
      <c r="D53" s="90">
        <v>24.2</v>
      </c>
      <c r="E53" s="90">
        <v>24.2</v>
      </c>
      <c r="F53" s="90"/>
      <c r="G53" s="90"/>
    </row>
    <row r="54" spans="1:14" s="40" customFormat="1" ht="19.5" customHeight="1" x14ac:dyDescent="0.2">
      <c r="A54" s="93" t="s">
        <v>63</v>
      </c>
      <c r="B54" s="94">
        <v>1040</v>
      </c>
      <c r="C54" s="66"/>
      <c r="D54" s="66">
        <f t="shared" ref="D54:E54" si="13">D32+D35+D48+D52</f>
        <v>186808.2</v>
      </c>
      <c r="E54" s="66">
        <f t="shared" si="13"/>
        <v>172288.30000000002</v>
      </c>
      <c r="F54" s="65">
        <f t="shared" si="3"/>
        <v>-14519.899999999994</v>
      </c>
      <c r="G54" s="65"/>
    </row>
    <row r="55" spans="1:14" s="40" customFormat="1" ht="19.5" customHeight="1" x14ac:dyDescent="0.2">
      <c r="A55" s="16" t="s">
        <v>82</v>
      </c>
      <c r="B55" s="25">
        <v>1050</v>
      </c>
      <c r="C55" s="65"/>
      <c r="D55" s="65">
        <f>D56+D62+D63+D64+D65+D66+D67+D57+D58</f>
        <v>155489.1</v>
      </c>
      <c r="E55" s="65">
        <f>+E56+E57+E58+E62+E63+E64+E65+E66+E67</f>
        <v>121079.8</v>
      </c>
      <c r="F55" s="65">
        <f t="shared" si="3"/>
        <v>-34409.300000000003</v>
      </c>
      <c r="G55" s="65">
        <f t="shared" si="10"/>
        <v>77.870281582438892</v>
      </c>
    </row>
    <row r="56" spans="1:14" ht="21.75" customHeight="1" x14ac:dyDescent="0.2">
      <c r="A56" s="85" t="s">
        <v>104</v>
      </c>
      <c r="B56" s="29">
        <v>1051</v>
      </c>
      <c r="C56" s="69"/>
      <c r="D56" s="90">
        <v>60247.3</v>
      </c>
      <c r="E56" s="90">
        <v>60247.3</v>
      </c>
      <c r="F56" s="69">
        <f t="shared" si="3"/>
        <v>0</v>
      </c>
      <c r="G56" s="69">
        <f t="shared" ref="G56:G59" si="14">E56*100/D56</f>
        <v>100</v>
      </c>
      <c r="H56" s="1">
        <v>24763</v>
      </c>
      <c r="I56" s="22">
        <f>H56-E56</f>
        <v>-35484.300000000003</v>
      </c>
    </row>
    <row r="57" spans="1:14" ht="18.75" customHeight="1" x14ac:dyDescent="0.2">
      <c r="A57" s="89" t="s">
        <v>105</v>
      </c>
      <c r="B57" s="29">
        <v>1052</v>
      </c>
      <c r="C57" s="69"/>
      <c r="D57" s="90">
        <v>13211.7</v>
      </c>
      <c r="E57" s="90">
        <v>13211.7</v>
      </c>
      <c r="F57" s="69">
        <f t="shared" si="3"/>
        <v>0</v>
      </c>
      <c r="G57" s="69">
        <f t="shared" si="14"/>
        <v>100</v>
      </c>
      <c r="I57" s="22"/>
    </row>
    <row r="58" spans="1:14" ht="16.5" customHeight="1" x14ac:dyDescent="0.2">
      <c r="A58" s="89" t="s">
        <v>106</v>
      </c>
      <c r="B58" s="29">
        <v>1053</v>
      </c>
      <c r="C58" s="69"/>
      <c r="D58" s="69">
        <f>SUM(D59:D61)</f>
        <v>62818.9</v>
      </c>
      <c r="E58" s="69">
        <f>SUM(E59:E61)</f>
        <v>28620.7</v>
      </c>
      <c r="F58" s="69">
        <f t="shared" si="3"/>
        <v>-34198.199999999997</v>
      </c>
      <c r="G58" s="69">
        <f t="shared" si="14"/>
        <v>45.560651332640333</v>
      </c>
      <c r="I58" s="22"/>
    </row>
    <row r="59" spans="1:14" ht="54.75" customHeight="1" x14ac:dyDescent="0.2">
      <c r="A59" s="89" t="s">
        <v>107</v>
      </c>
      <c r="B59" s="29" t="s">
        <v>108</v>
      </c>
      <c r="C59" s="69"/>
      <c r="D59" s="69">
        <v>5183.8</v>
      </c>
      <c r="E59" s="69">
        <v>1697.6</v>
      </c>
      <c r="F59" s="69">
        <f t="shared" si="3"/>
        <v>-3486.2000000000003</v>
      </c>
      <c r="G59" s="69">
        <f t="shared" si="14"/>
        <v>32.748177013002042</v>
      </c>
      <c r="I59" s="22"/>
    </row>
    <row r="60" spans="1:14" ht="18.75" customHeight="1" x14ac:dyDescent="0.2">
      <c r="A60" s="85" t="s">
        <v>76</v>
      </c>
      <c r="B60" s="18" t="s">
        <v>109</v>
      </c>
      <c r="C60" s="69"/>
      <c r="D60" s="69">
        <v>56542.6</v>
      </c>
      <c r="E60" s="69">
        <v>25967.4</v>
      </c>
      <c r="F60" s="69">
        <f>E60-D60</f>
        <v>-30575.199999999997</v>
      </c>
      <c r="G60" s="69">
        <f t="shared" ref="G60:G61" si="15">E60*100/D60</f>
        <v>45.925373081534985</v>
      </c>
    </row>
    <row r="61" spans="1:14" x14ac:dyDescent="0.2">
      <c r="A61" s="34" t="s">
        <v>77</v>
      </c>
      <c r="B61" s="29" t="s">
        <v>110</v>
      </c>
      <c r="C61" s="69"/>
      <c r="D61" s="84">
        <v>1092.5</v>
      </c>
      <c r="E61" s="72">
        <v>955.7</v>
      </c>
      <c r="F61" s="69">
        <f t="shared" si="3"/>
        <v>-136.79999999999995</v>
      </c>
      <c r="G61" s="69">
        <f t="shared" si="15"/>
        <v>87.478260869565219</v>
      </c>
      <c r="N61" s="22"/>
    </row>
    <row r="62" spans="1:14" x14ac:dyDescent="0.2">
      <c r="A62" s="34" t="s">
        <v>111</v>
      </c>
      <c r="B62" s="29">
        <v>1054</v>
      </c>
      <c r="C62" s="69"/>
      <c r="D62" s="111">
        <v>5821.5</v>
      </c>
      <c r="E62" s="72">
        <v>5821.5</v>
      </c>
      <c r="F62" s="69">
        <f t="shared" ref="F62:F79" si="16">E62-D62</f>
        <v>0</v>
      </c>
      <c r="G62" s="69">
        <f t="shared" ref="G62:G72" si="17">E62*100/D62</f>
        <v>100</v>
      </c>
      <c r="H62" s="39" t="e">
        <f>D62+#REF!-D138</f>
        <v>#REF!</v>
      </c>
      <c r="I62" s="38" t="e">
        <f>E62+#REF!-E138</f>
        <v>#REF!</v>
      </c>
      <c r="N62" s="22"/>
    </row>
    <row r="63" spans="1:14" ht="131.25" x14ac:dyDescent="0.2">
      <c r="A63" s="85" t="s">
        <v>127</v>
      </c>
      <c r="B63" s="29">
        <v>1055</v>
      </c>
      <c r="C63" s="69"/>
      <c r="D63" s="84">
        <v>10310.6</v>
      </c>
      <c r="E63" s="72">
        <v>10120.9</v>
      </c>
      <c r="F63" s="69">
        <f t="shared" si="16"/>
        <v>-189.70000000000073</v>
      </c>
      <c r="G63" s="69">
        <f t="shared" si="17"/>
        <v>98.160145869299555</v>
      </c>
    </row>
    <row r="64" spans="1:14" ht="37.5" x14ac:dyDescent="0.2">
      <c r="A64" s="85" t="s">
        <v>112</v>
      </c>
      <c r="B64" s="29">
        <v>1056</v>
      </c>
      <c r="C64" s="69"/>
      <c r="D64" s="120">
        <v>2822.1</v>
      </c>
      <c r="E64" s="120">
        <v>2822.1</v>
      </c>
      <c r="F64" s="69">
        <f t="shared" si="16"/>
        <v>0</v>
      </c>
      <c r="G64" s="69">
        <f t="shared" si="17"/>
        <v>100</v>
      </c>
    </row>
    <row r="65" spans="1:7" x14ac:dyDescent="0.2">
      <c r="A65" s="85" t="s">
        <v>113</v>
      </c>
      <c r="B65" s="29">
        <v>1057</v>
      </c>
      <c r="C65" s="69"/>
      <c r="D65" s="84">
        <v>183.5</v>
      </c>
      <c r="E65" s="72">
        <v>177.7</v>
      </c>
      <c r="F65" s="69">
        <f t="shared" si="16"/>
        <v>-5.8000000000000114</v>
      </c>
      <c r="G65" s="69">
        <f t="shared" si="17"/>
        <v>96.839237057220714</v>
      </c>
    </row>
    <row r="66" spans="1:7" ht="37.5" x14ac:dyDescent="0.2">
      <c r="A66" s="85" t="s">
        <v>114</v>
      </c>
      <c r="B66" s="29">
        <v>1058</v>
      </c>
      <c r="C66" s="69"/>
      <c r="D66" s="69">
        <v>10.199999999999999</v>
      </c>
      <c r="E66" s="71">
        <v>8.3000000000000007</v>
      </c>
      <c r="F66" s="69">
        <f t="shared" si="16"/>
        <v>-1.8999999999999986</v>
      </c>
      <c r="G66" s="69">
        <f t="shared" si="17"/>
        <v>81.37254901960786</v>
      </c>
    </row>
    <row r="67" spans="1:7" x14ac:dyDescent="0.2">
      <c r="A67" s="85" t="s">
        <v>115</v>
      </c>
      <c r="B67" s="29">
        <v>1059</v>
      </c>
      <c r="C67" s="69"/>
      <c r="D67" s="84">
        <v>63.3</v>
      </c>
      <c r="E67" s="72">
        <v>49.6</v>
      </c>
      <c r="F67" s="69">
        <f t="shared" si="16"/>
        <v>-13.699999999999996</v>
      </c>
      <c r="G67" s="69">
        <f t="shared" si="17"/>
        <v>78.35703001579779</v>
      </c>
    </row>
    <row r="68" spans="1:7" x14ac:dyDescent="0.2">
      <c r="A68" s="102" t="s">
        <v>154</v>
      </c>
      <c r="B68" s="29"/>
      <c r="C68" s="69"/>
      <c r="D68" s="84">
        <v>43.3</v>
      </c>
      <c r="E68" s="72">
        <v>43.1</v>
      </c>
      <c r="F68" s="69">
        <f t="shared" si="16"/>
        <v>-0.19999999999999574</v>
      </c>
      <c r="G68" s="69">
        <f t="shared" si="17"/>
        <v>99.53810623556582</v>
      </c>
    </row>
    <row r="69" spans="1:7" ht="29.45" customHeight="1" x14ac:dyDescent="0.2">
      <c r="A69" s="16" t="s">
        <v>83</v>
      </c>
      <c r="B69" s="25">
        <v>1060</v>
      </c>
      <c r="C69" s="65"/>
      <c r="D69" s="65">
        <f t="shared" ref="D69:E69" si="18">D70+D71+D72+D73+D74+D75+D76+D77</f>
        <v>10569.4</v>
      </c>
      <c r="E69" s="65">
        <f t="shared" si="18"/>
        <v>10562</v>
      </c>
      <c r="F69" s="65">
        <f t="shared" si="16"/>
        <v>-7.3999999999996362</v>
      </c>
      <c r="G69" s="65">
        <f t="shared" si="17"/>
        <v>99.929986564989505</v>
      </c>
    </row>
    <row r="70" spans="1:7" ht="19.5" customHeight="1" x14ac:dyDescent="0.2">
      <c r="A70" s="85" t="s">
        <v>104</v>
      </c>
      <c r="B70" s="18">
        <v>1061</v>
      </c>
      <c r="C70" s="69"/>
      <c r="D70" s="104">
        <v>6209.6</v>
      </c>
      <c r="E70" s="104">
        <v>6209.6</v>
      </c>
      <c r="F70" s="69">
        <f t="shared" si="16"/>
        <v>0</v>
      </c>
      <c r="G70" s="69">
        <f t="shared" si="17"/>
        <v>100</v>
      </c>
    </row>
    <row r="71" spans="1:7" ht="18" customHeight="1" x14ac:dyDescent="0.2">
      <c r="A71" s="85" t="s">
        <v>105</v>
      </c>
      <c r="B71" s="18">
        <v>1062</v>
      </c>
      <c r="C71" s="69"/>
      <c r="D71" s="104">
        <v>1357.9</v>
      </c>
      <c r="E71" s="104">
        <v>1357.9</v>
      </c>
      <c r="F71" s="69">
        <f t="shared" si="16"/>
        <v>0</v>
      </c>
      <c r="G71" s="69">
        <f t="shared" si="17"/>
        <v>100</v>
      </c>
    </row>
    <row r="72" spans="1:7" ht="97.5" customHeight="1" x14ac:dyDescent="0.2">
      <c r="A72" s="34" t="s">
        <v>117</v>
      </c>
      <c r="B72" s="18">
        <v>1063</v>
      </c>
      <c r="C72" s="69"/>
      <c r="D72" s="72">
        <v>274.5</v>
      </c>
      <c r="E72" s="72">
        <v>274.5</v>
      </c>
      <c r="F72" s="69">
        <f t="shared" si="16"/>
        <v>0</v>
      </c>
      <c r="G72" s="69">
        <f t="shared" si="17"/>
        <v>100</v>
      </c>
    </row>
    <row r="73" spans="1:7" ht="24.75" customHeight="1" x14ac:dyDescent="0.2">
      <c r="A73" s="34" t="s">
        <v>111</v>
      </c>
      <c r="B73" s="18">
        <v>1064</v>
      </c>
      <c r="C73" s="69"/>
      <c r="D73" s="71">
        <v>183.8</v>
      </c>
      <c r="E73" s="71">
        <v>183.8</v>
      </c>
      <c r="F73" s="69">
        <f t="shared" si="16"/>
        <v>0</v>
      </c>
      <c r="G73" s="69">
        <f t="shared" ref="G73:G79" si="19">E73*100/D73</f>
        <v>100</v>
      </c>
    </row>
    <row r="74" spans="1:7" ht="111.75" customHeight="1" x14ac:dyDescent="0.2">
      <c r="A74" s="85" t="s">
        <v>129</v>
      </c>
      <c r="B74" s="18">
        <v>1065</v>
      </c>
      <c r="C74" s="69"/>
      <c r="D74" s="69">
        <v>2434.9</v>
      </c>
      <c r="E74" s="69">
        <v>2434.9</v>
      </c>
      <c r="F74" s="69">
        <f t="shared" si="16"/>
        <v>0</v>
      </c>
      <c r="G74" s="69">
        <f t="shared" si="19"/>
        <v>100</v>
      </c>
    </row>
    <row r="75" spans="1:7" ht="37.5" x14ac:dyDescent="0.2">
      <c r="A75" s="85" t="s">
        <v>116</v>
      </c>
      <c r="B75" s="18">
        <v>1066</v>
      </c>
      <c r="C75" s="69"/>
      <c r="D75" s="69">
        <v>94.3</v>
      </c>
      <c r="E75" s="69">
        <v>94.3</v>
      </c>
      <c r="F75" s="69">
        <f t="shared" si="16"/>
        <v>0</v>
      </c>
      <c r="G75" s="69">
        <f t="shared" si="19"/>
        <v>100</v>
      </c>
    </row>
    <row r="76" spans="1:7" x14ac:dyDescent="0.2">
      <c r="A76" s="37" t="s">
        <v>113</v>
      </c>
      <c r="B76" s="36">
        <v>1067</v>
      </c>
      <c r="C76" s="69"/>
      <c r="D76" s="69">
        <v>4.5</v>
      </c>
      <c r="E76" s="69">
        <v>4.5</v>
      </c>
      <c r="F76" s="69">
        <f t="shared" si="16"/>
        <v>0</v>
      </c>
      <c r="G76" s="69">
        <f t="shared" si="19"/>
        <v>100</v>
      </c>
    </row>
    <row r="77" spans="1:7" ht="42" customHeight="1" x14ac:dyDescent="0.2">
      <c r="A77" s="34" t="s">
        <v>114</v>
      </c>
      <c r="B77" s="18">
        <v>1068</v>
      </c>
      <c r="C77" s="69"/>
      <c r="D77" s="69">
        <v>9.9</v>
      </c>
      <c r="E77" s="69">
        <v>2.5</v>
      </c>
      <c r="F77" s="69">
        <f t="shared" si="16"/>
        <v>-7.4</v>
      </c>
      <c r="G77" s="69">
        <f t="shared" si="19"/>
        <v>25.252525252525253</v>
      </c>
    </row>
    <row r="78" spans="1:7" ht="18" customHeight="1" x14ac:dyDescent="0.2">
      <c r="A78" s="34" t="s">
        <v>115</v>
      </c>
      <c r="B78" s="18">
        <v>1069</v>
      </c>
      <c r="C78" s="69"/>
      <c r="D78" s="69"/>
      <c r="E78" s="69"/>
      <c r="F78" s="69"/>
      <c r="G78" s="69"/>
    </row>
    <row r="79" spans="1:7" x14ac:dyDescent="0.2">
      <c r="A79" s="33" t="s">
        <v>118</v>
      </c>
      <c r="B79" s="25">
        <v>1070</v>
      </c>
      <c r="C79" s="65"/>
      <c r="D79" s="65">
        <f>D80+D81+D82+D83+D84+D85+D86+D87+D88</f>
        <v>2328.1999999999998</v>
      </c>
      <c r="E79" s="65">
        <f>E80+E81+E82+E83+E84+E85+E86+E87+E88</f>
        <v>2021.1999999999998</v>
      </c>
      <c r="F79" s="65">
        <f t="shared" si="16"/>
        <v>-307</v>
      </c>
      <c r="G79" s="65">
        <f t="shared" si="19"/>
        <v>86.813847607593843</v>
      </c>
    </row>
    <row r="80" spans="1:7" x14ac:dyDescent="0.2">
      <c r="A80" s="85" t="s">
        <v>119</v>
      </c>
      <c r="B80" s="18">
        <v>1071</v>
      </c>
      <c r="C80" s="69"/>
      <c r="D80" s="69"/>
      <c r="E80" s="69"/>
      <c r="F80" s="78">
        <f>E80-D80</f>
        <v>0</v>
      </c>
      <c r="G80" s="78" t="e">
        <f>E80*100/D80</f>
        <v>#DIV/0!</v>
      </c>
    </row>
    <row r="81" spans="1:7" s="35" customFormat="1" ht="36" customHeight="1" x14ac:dyDescent="0.2">
      <c r="A81" s="85" t="s">
        <v>120</v>
      </c>
      <c r="B81" s="18">
        <v>1072</v>
      </c>
      <c r="C81" s="69"/>
      <c r="D81" s="69">
        <v>481.6</v>
      </c>
      <c r="E81" s="69">
        <v>481.6</v>
      </c>
      <c r="F81" s="69">
        <f>E81-D81</f>
        <v>0</v>
      </c>
      <c r="G81" s="69">
        <f>E81*100/D81</f>
        <v>100</v>
      </c>
    </row>
    <row r="82" spans="1:7" ht="37.5" x14ac:dyDescent="0.2">
      <c r="A82" s="85" t="s">
        <v>121</v>
      </c>
      <c r="B82" s="18">
        <v>1073</v>
      </c>
      <c r="C82" s="69"/>
      <c r="D82" s="69"/>
      <c r="E82" s="71"/>
      <c r="F82" s="78">
        <f>E82-D82</f>
        <v>0</v>
      </c>
      <c r="G82" s="78" t="e">
        <f>E82*100/D82</f>
        <v>#DIV/0!</v>
      </c>
    </row>
    <row r="83" spans="1:7" ht="18.600000000000001" customHeight="1" x14ac:dyDescent="0.2">
      <c r="A83" s="85" t="s">
        <v>122</v>
      </c>
      <c r="B83" s="18">
        <v>1074</v>
      </c>
      <c r="C83" s="69"/>
      <c r="D83" s="69">
        <v>1578.1</v>
      </c>
      <c r="E83" s="71">
        <v>1271.0999999999999</v>
      </c>
      <c r="F83" s="69">
        <f>E83-D83</f>
        <v>-307</v>
      </c>
      <c r="G83" s="69">
        <f>E83*100/D83</f>
        <v>80.546226474874842</v>
      </c>
    </row>
    <row r="84" spans="1:7" x14ac:dyDescent="0.2">
      <c r="A84" s="85" t="s">
        <v>123</v>
      </c>
      <c r="B84" s="18">
        <v>1075</v>
      </c>
      <c r="C84" s="69"/>
      <c r="D84" s="71">
        <v>67.8</v>
      </c>
      <c r="E84" s="71">
        <v>67.8</v>
      </c>
      <c r="F84" s="69"/>
      <c r="G84" s="69">
        <f>E84*100/D84</f>
        <v>100</v>
      </c>
    </row>
    <row r="85" spans="1:7" ht="21" customHeight="1" x14ac:dyDescent="0.2">
      <c r="A85" s="85" t="s">
        <v>124</v>
      </c>
      <c r="B85" s="18">
        <v>1076</v>
      </c>
      <c r="C85" s="69"/>
      <c r="D85" s="69">
        <v>0.7</v>
      </c>
      <c r="E85" s="69">
        <v>0.7</v>
      </c>
      <c r="F85" s="69">
        <f t="shared" ref="F85:F94" si="20">E85-D85</f>
        <v>0</v>
      </c>
      <c r="G85" s="69">
        <f t="shared" ref="G85:G94" si="21">E85*100/D85</f>
        <v>100</v>
      </c>
    </row>
    <row r="86" spans="1:7" ht="19.899999999999999" customHeight="1" x14ac:dyDescent="0.2">
      <c r="A86" s="85" t="s">
        <v>125</v>
      </c>
      <c r="B86" s="18">
        <v>1077</v>
      </c>
      <c r="C86" s="69"/>
      <c r="D86" s="103">
        <v>133</v>
      </c>
      <c r="E86" s="103">
        <v>133</v>
      </c>
      <c r="F86" s="69">
        <f t="shared" si="20"/>
        <v>0</v>
      </c>
      <c r="G86" s="69">
        <f t="shared" si="21"/>
        <v>100</v>
      </c>
    </row>
    <row r="87" spans="1:7" ht="18" customHeight="1" x14ac:dyDescent="0.2">
      <c r="A87" s="85" t="s">
        <v>126</v>
      </c>
      <c r="B87" s="18">
        <v>1078</v>
      </c>
      <c r="C87" s="69"/>
      <c r="D87" s="69"/>
      <c r="E87" s="71"/>
      <c r="F87" s="78">
        <f t="shared" si="20"/>
        <v>0</v>
      </c>
      <c r="G87" s="78" t="e">
        <f t="shared" si="21"/>
        <v>#DIV/0!</v>
      </c>
    </row>
    <row r="88" spans="1:7" ht="18" customHeight="1" x14ac:dyDescent="0.2">
      <c r="A88" s="95" t="s">
        <v>149</v>
      </c>
      <c r="B88" s="18">
        <v>1079</v>
      </c>
      <c r="C88" s="69"/>
      <c r="D88" s="69">
        <f>D90+D89</f>
        <v>67</v>
      </c>
      <c r="E88" s="71">
        <f>SUM(E89:E90)</f>
        <v>67</v>
      </c>
      <c r="F88" s="69"/>
      <c r="G88" s="69"/>
    </row>
    <row r="89" spans="1:7" ht="18" customHeight="1" x14ac:dyDescent="0.2">
      <c r="A89" s="95" t="s">
        <v>144</v>
      </c>
      <c r="B89" s="18" t="s">
        <v>150</v>
      </c>
      <c r="C89" s="69"/>
      <c r="D89" s="71">
        <v>60.9</v>
      </c>
      <c r="E89" s="71">
        <v>60.9</v>
      </c>
      <c r="F89" s="69"/>
      <c r="G89" s="69"/>
    </row>
    <row r="90" spans="1:7" ht="18" customHeight="1" x14ac:dyDescent="0.2">
      <c r="A90" s="95" t="s">
        <v>151</v>
      </c>
      <c r="B90" s="18" t="s">
        <v>152</v>
      </c>
      <c r="C90" s="69"/>
      <c r="D90" s="69">
        <v>6.1</v>
      </c>
      <c r="E90" s="103">
        <v>6.1</v>
      </c>
      <c r="F90" s="69"/>
      <c r="G90" s="69"/>
    </row>
    <row r="91" spans="1:7" ht="18" customHeight="1" x14ac:dyDescent="0.2">
      <c r="A91" s="16" t="s">
        <v>84</v>
      </c>
      <c r="B91" s="25">
        <v>1080</v>
      </c>
      <c r="C91" s="65"/>
      <c r="D91" s="65">
        <f t="shared" ref="D91:E91" si="22">D92</f>
        <v>105.4</v>
      </c>
      <c r="E91" s="65">
        <f t="shared" si="22"/>
        <v>105.4</v>
      </c>
      <c r="F91" s="65">
        <f t="shared" si="20"/>
        <v>0</v>
      </c>
      <c r="G91" s="65">
        <f t="shared" si="21"/>
        <v>100</v>
      </c>
    </row>
    <row r="92" spans="1:7" ht="18.75" customHeight="1" x14ac:dyDescent="0.2">
      <c r="A92" s="85" t="s">
        <v>153</v>
      </c>
      <c r="B92" s="18" t="s">
        <v>31</v>
      </c>
      <c r="C92" s="69"/>
      <c r="D92" s="69">
        <v>105.4</v>
      </c>
      <c r="E92" s="71">
        <v>105.4</v>
      </c>
      <c r="F92" s="69">
        <f t="shared" si="20"/>
        <v>0</v>
      </c>
      <c r="G92" s="69">
        <f t="shared" si="21"/>
        <v>100</v>
      </c>
    </row>
    <row r="93" spans="1:7" ht="16.5" customHeight="1" x14ac:dyDescent="0.2">
      <c r="A93" s="16" t="s">
        <v>64</v>
      </c>
      <c r="B93" s="25">
        <v>1090</v>
      </c>
      <c r="C93" s="65"/>
      <c r="D93" s="65">
        <f>D55+D69+D79+D91</f>
        <v>168492.1</v>
      </c>
      <c r="E93" s="65">
        <f>E55+E69+E79+E91</f>
        <v>133768.4</v>
      </c>
      <c r="F93" s="65">
        <f t="shared" si="20"/>
        <v>-34723.700000000012</v>
      </c>
      <c r="G93" s="65">
        <f t="shared" si="21"/>
        <v>79.391496693316782</v>
      </c>
    </row>
    <row r="94" spans="1:7" ht="16.5" customHeight="1" x14ac:dyDescent="0.2">
      <c r="A94" s="16" t="s">
        <v>128</v>
      </c>
      <c r="B94" s="25">
        <v>1100</v>
      </c>
      <c r="C94" s="65"/>
      <c r="D94" s="65">
        <f>D54-D93</f>
        <v>18316.100000000006</v>
      </c>
      <c r="E94" s="65">
        <f>E54-E93</f>
        <v>38519.900000000023</v>
      </c>
      <c r="F94" s="65">
        <f t="shared" si="20"/>
        <v>20203.800000000017</v>
      </c>
      <c r="G94" s="65">
        <f t="shared" si="21"/>
        <v>210.30623331386053</v>
      </c>
    </row>
    <row r="95" spans="1:7" ht="32.25" customHeight="1" x14ac:dyDescent="0.2">
      <c r="A95" s="124" t="s">
        <v>65</v>
      </c>
      <c r="B95" s="124"/>
      <c r="C95" s="124"/>
      <c r="D95" s="124"/>
      <c r="E95" s="124"/>
      <c r="F95" s="124"/>
      <c r="G95" s="124"/>
    </row>
    <row r="96" spans="1:7" ht="27" customHeight="1" x14ac:dyDescent="0.2">
      <c r="A96" s="16" t="s">
        <v>66</v>
      </c>
      <c r="B96" s="27">
        <v>2000</v>
      </c>
      <c r="C96" s="65"/>
      <c r="D96" s="65">
        <f>SUM(D97:D102)</f>
        <v>34560.300000000003</v>
      </c>
      <c r="E96" s="66">
        <f>SUM(E97:E102)</f>
        <v>34560.300000000003</v>
      </c>
      <c r="F96" s="65">
        <f t="shared" ref="F96:F104" si="23">E96-D96</f>
        <v>0</v>
      </c>
      <c r="G96" s="106">
        <f t="shared" ref="G96:G104" si="24">E96*100/D96</f>
        <v>100</v>
      </c>
    </row>
    <row r="97" spans="1:7" x14ac:dyDescent="0.2">
      <c r="A97" s="19" t="s">
        <v>30</v>
      </c>
      <c r="B97" s="29">
        <v>2010</v>
      </c>
      <c r="C97" s="67"/>
      <c r="D97" s="67"/>
      <c r="E97" s="68"/>
      <c r="F97" s="107">
        <f t="shared" si="23"/>
        <v>0</v>
      </c>
      <c r="G97" s="108" t="e">
        <f t="shared" si="24"/>
        <v>#DIV/0!</v>
      </c>
    </row>
    <row r="98" spans="1:7" x14ac:dyDescent="0.2">
      <c r="A98" s="19" t="s">
        <v>29</v>
      </c>
      <c r="B98" s="29">
        <v>2020</v>
      </c>
      <c r="C98" s="74"/>
      <c r="D98" s="68">
        <v>26309.1</v>
      </c>
      <c r="E98" s="68">
        <v>26309.1</v>
      </c>
      <c r="F98" s="67">
        <f t="shared" si="23"/>
        <v>0</v>
      </c>
      <c r="G98" s="17">
        <f t="shared" si="24"/>
        <v>100</v>
      </c>
    </row>
    <row r="99" spans="1:7" ht="37.5" x14ac:dyDescent="0.2">
      <c r="A99" s="19" t="s">
        <v>28</v>
      </c>
      <c r="B99" s="29">
        <v>2030</v>
      </c>
      <c r="C99" s="67"/>
      <c r="D99" s="68">
        <v>1731.9</v>
      </c>
      <c r="E99" s="68">
        <v>1731.9</v>
      </c>
      <c r="F99" s="67">
        <f t="shared" si="23"/>
        <v>0</v>
      </c>
      <c r="G99" s="17">
        <f t="shared" si="24"/>
        <v>100</v>
      </c>
    </row>
    <row r="100" spans="1:7" x14ac:dyDescent="0.2">
      <c r="A100" s="19" t="s">
        <v>27</v>
      </c>
      <c r="B100" s="29">
        <v>2040</v>
      </c>
      <c r="C100" s="74"/>
      <c r="D100" s="67"/>
      <c r="E100" s="68"/>
      <c r="F100" s="107">
        <f t="shared" si="23"/>
        <v>0</v>
      </c>
      <c r="G100" s="109" t="e">
        <f t="shared" si="24"/>
        <v>#DIV/0!</v>
      </c>
    </row>
    <row r="101" spans="1:7" ht="39" customHeight="1" x14ac:dyDescent="0.2">
      <c r="A101" s="19" t="s">
        <v>26</v>
      </c>
      <c r="B101" s="29">
        <v>2050</v>
      </c>
      <c r="C101" s="67"/>
      <c r="D101" s="67"/>
      <c r="E101" s="68"/>
      <c r="F101" s="107">
        <f t="shared" si="23"/>
        <v>0</v>
      </c>
      <c r="G101" s="109" t="e">
        <f t="shared" si="24"/>
        <v>#DIV/0!</v>
      </c>
    </row>
    <row r="102" spans="1:7" x14ac:dyDescent="0.2">
      <c r="A102" s="19" t="s">
        <v>25</v>
      </c>
      <c r="B102" s="29">
        <v>2060</v>
      </c>
      <c r="C102" s="67"/>
      <c r="D102" s="68">
        <v>6519.3</v>
      </c>
      <c r="E102" s="68">
        <v>6519.3</v>
      </c>
      <c r="F102" s="67">
        <f t="shared" si="23"/>
        <v>0</v>
      </c>
      <c r="G102" s="17">
        <f t="shared" si="24"/>
        <v>100</v>
      </c>
    </row>
    <row r="103" spans="1:7" x14ac:dyDescent="0.2">
      <c r="A103" s="19" t="s">
        <v>24</v>
      </c>
      <c r="B103" s="29">
        <v>2100</v>
      </c>
      <c r="C103" s="67"/>
      <c r="D103" s="71">
        <v>63655.199999999997</v>
      </c>
      <c r="E103" s="71">
        <v>63655.199999999997</v>
      </c>
      <c r="F103" s="67">
        <f t="shared" si="23"/>
        <v>0</v>
      </c>
      <c r="G103" s="17">
        <f t="shared" si="24"/>
        <v>100</v>
      </c>
    </row>
    <row r="104" spans="1:7" x14ac:dyDescent="0.2">
      <c r="A104" s="19" t="s">
        <v>23</v>
      </c>
      <c r="B104" s="29">
        <v>2200</v>
      </c>
      <c r="C104" s="67"/>
      <c r="D104" s="71">
        <v>20626.2</v>
      </c>
      <c r="E104" s="71">
        <v>20626.2</v>
      </c>
      <c r="F104" s="67">
        <f t="shared" si="23"/>
        <v>0</v>
      </c>
      <c r="G104" s="17">
        <f t="shared" si="24"/>
        <v>100</v>
      </c>
    </row>
    <row r="105" spans="1:7" ht="31.7" customHeight="1" x14ac:dyDescent="0.2">
      <c r="A105" s="124" t="s">
        <v>67</v>
      </c>
      <c r="B105" s="124"/>
      <c r="C105" s="124"/>
      <c r="D105" s="124"/>
      <c r="E105" s="124"/>
      <c r="F105" s="124"/>
      <c r="G105" s="124"/>
    </row>
    <row r="106" spans="1:7" ht="46.5" customHeight="1" x14ac:dyDescent="0.2">
      <c r="A106" s="30" t="s">
        <v>85</v>
      </c>
      <c r="B106" s="29">
        <v>3010</v>
      </c>
      <c r="C106" s="99"/>
      <c r="D106" s="99">
        <f t="shared" ref="D106:G106" si="25">(D39/D55)</f>
        <v>0.25857375211510003</v>
      </c>
      <c r="E106" s="99">
        <f t="shared" si="25"/>
        <v>0.23645149727700243</v>
      </c>
      <c r="F106" s="99">
        <f>E106-D106</f>
        <v>-2.2122254838097599E-2</v>
      </c>
      <c r="G106" s="99">
        <f t="shared" si="25"/>
        <v>0.91444508710903416</v>
      </c>
    </row>
    <row r="107" spans="1:7" ht="37.5" x14ac:dyDescent="0.2">
      <c r="A107" s="19" t="s">
        <v>22</v>
      </c>
      <c r="B107" s="29">
        <v>3020</v>
      </c>
      <c r="C107" s="113"/>
      <c r="D107" s="113">
        <f t="shared" ref="D107:E107" si="26">D62/D93</f>
        <v>3.4550581303218371E-2</v>
      </c>
      <c r="E107" s="113">
        <f t="shared" si="26"/>
        <v>4.3519246698024351E-2</v>
      </c>
      <c r="F107" s="113">
        <f>E107-D107</f>
        <v>8.9686653948059802E-3</v>
      </c>
      <c r="G107" s="113">
        <f>E107/D107</f>
        <v>1.2595807380517372</v>
      </c>
    </row>
    <row r="108" spans="1:7" ht="37.5" x14ac:dyDescent="0.2">
      <c r="A108" s="19" t="s">
        <v>70</v>
      </c>
      <c r="B108" s="29">
        <v>3030</v>
      </c>
      <c r="C108" s="113"/>
      <c r="D108" s="113">
        <f t="shared" ref="D108:G108" si="27">D96/D93</f>
        <v>0.20511525466179129</v>
      </c>
      <c r="E108" s="113">
        <f t="shared" si="27"/>
        <v>0.2583592238525691</v>
      </c>
      <c r="F108" s="113">
        <f>E108-D108</f>
        <v>5.3243969190777812E-2</v>
      </c>
      <c r="G108" s="113">
        <f t="shared" si="27"/>
        <v>1.2595807380517372</v>
      </c>
    </row>
    <row r="109" spans="1:7" ht="37.5" x14ac:dyDescent="0.2">
      <c r="A109" s="19" t="s">
        <v>21</v>
      </c>
      <c r="B109" s="29">
        <v>3040</v>
      </c>
      <c r="C109" s="113"/>
      <c r="D109" s="113">
        <f t="shared" ref="D109:E109" si="28">D131/D93</f>
        <v>0.48375027671920517</v>
      </c>
      <c r="E109" s="113">
        <f t="shared" si="28"/>
        <v>0.60932253058270858</v>
      </c>
      <c r="F109" s="113">
        <f>E109-D109</f>
        <v>0.1255722538635034</v>
      </c>
      <c r="G109" s="113">
        <f>E131/D131</f>
        <v>1</v>
      </c>
    </row>
    <row r="110" spans="1:7" ht="27.75" customHeight="1" x14ac:dyDescent="0.2">
      <c r="A110" s="30" t="s">
        <v>20</v>
      </c>
      <c r="B110" s="29">
        <v>3050</v>
      </c>
      <c r="C110" s="101"/>
      <c r="D110" s="101">
        <f>D104/D103</f>
        <v>0.32403008709422015</v>
      </c>
      <c r="E110" s="101">
        <f>E104/E103</f>
        <v>0.32403008709422015</v>
      </c>
      <c r="F110" s="114">
        <f t="shared" ref="F110:F111" si="29">E110-D110</f>
        <v>0</v>
      </c>
      <c r="G110" s="113">
        <f>E132/D132</f>
        <v>1</v>
      </c>
    </row>
    <row r="111" spans="1:7" ht="37.5" x14ac:dyDescent="0.2">
      <c r="A111" s="30" t="s">
        <v>19</v>
      </c>
      <c r="B111" s="29">
        <v>3060</v>
      </c>
      <c r="C111" s="101"/>
      <c r="D111" s="101">
        <f>(D98+D99)/D96</f>
        <v>0.81136448468329259</v>
      </c>
      <c r="E111" s="101">
        <f>(E98+E99)/E96</f>
        <v>0.81136448468329259</v>
      </c>
      <c r="F111" s="114">
        <f t="shared" si="29"/>
        <v>0</v>
      </c>
      <c r="G111" s="113">
        <f>E133/D133</f>
        <v>1</v>
      </c>
    </row>
    <row r="112" spans="1:7" ht="29.25" customHeight="1" x14ac:dyDescent="0.2">
      <c r="A112" s="121" t="s">
        <v>68</v>
      </c>
      <c r="B112" s="121"/>
      <c r="C112" s="121"/>
      <c r="D112" s="121"/>
      <c r="E112" s="121"/>
      <c r="F112" s="121"/>
      <c r="G112" s="121"/>
    </row>
    <row r="113" spans="1:8" x14ac:dyDescent="0.2">
      <c r="A113" s="30" t="s">
        <v>18</v>
      </c>
      <c r="B113" s="29">
        <v>4010</v>
      </c>
      <c r="C113" s="67"/>
      <c r="D113" s="68">
        <v>53207</v>
      </c>
      <c r="E113" s="68">
        <v>53207</v>
      </c>
      <c r="F113" s="67">
        <f>E113-D113</f>
        <v>0</v>
      </c>
      <c r="G113" s="17">
        <f t="shared" ref="G113:G119" si="30">E113*100/D113</f>
        <v>100</v>
      </c>
    </row>
    <row r="114" spans="1:8" x14ac:dyDescent="0.2">
      <c r="A114" s="30" t="s">
        <v>17</v>
      </c>
      <c r="B114" s="29">
        <v>4020</v>
      </c>
      <c r="C114" s="67"/>
      <c r="D114" s="71">
        <v>43840.800000000003</v>
      </c>
      <c r="E114" s="71">
        <v>43300.7</v>
      </c>
      <c r="F114" s="67">
        <f>E114-D114</f>
        <v>-540.10000000000582</v>
      </c>
      <c r="G114" s="17">
        <f t="shared" si="30"/>
        <v>98.768042553967987</v>
      </c>
    </row>
    <row r="115" spans="1:8" x14ac:dyDescent="0.2">
      <c r="A115" s="30" t="s">
        <v>16</v>
      </c>
      <c r="B115" s="29">
        <v>4021</v>
      </c>
      <c r="C115" s="67"/>
      <c r="D115" s="71">
        <v>24804.400000000001</v>
      </c>
      <c r="E115" s="71">
        <v>24804.400000000001</v>
      </c>
      <c r="F115" s="67">
        <f>E115-D115</f>
        <v>0</v>
      </c>
      <c r="G115" s="17">
        <f t="shared" si="30"/>
        <v>100</v>
      </c>
    </row>
    <row r="116" spans="1:8" x14ac:dyDescent="0.2">
      <c r="A116" s="16" t="s">
        <v>15</v>
      </c>
      <c r="B116" s="27">
        <v>4030</v>
      </c>
      <c r="C116" s="65"/>
      <c r="D116" s="65">
        <f>D113+D114</f>
        <v>97047.8</v>
      </c>
      <c r="E116" s="66">
        <f>E113+E114</f>
        <v>96507.7</v>
      </c>
      <c r="F116" s="65">
        <f t="shared" ref="F116:F122" si="31">E116-D116</f>
        <v>-540.10000000000582</v>
      </c>
      <c r="G116" s="106">
        <f t="shared" si="30"/>
        <v>99.443470125031169</v>
      </c>
    </row>
    <row r="117" spans="1:8" x14ac:dyDescent="0.2">
      <c r="A117" s="30" t="s">
        <v>14</v>
      </c>
      <c r="B117" s="29">
        <v>4040</v>
      </c>
      <c r="C117" s="67"/>
      <c r="D117" s="71">
        <v>5572.8</v>
      </c>
      <c r="E117" s="71">
        <v>5572.8</v>
      </c>
      <c r="F117" s="67">
        <f t="shared" si="31"/>
        <v>0</v>
      </c>
      <c r="G117" s="77">
        <f t="shared" si="30"/>
        <v>100</v>
      </c>
    </row>
    <row r="118" spans="1:8" x14ac:dyDescent="0.2">
      <c r="A118" s="30" t="s">
        <v>13</v>
      </c>
      <c r="B118" s="29">
        <v>4050</v>
      </c>
      <c r="C118" s="67"/>
      <c r="D118" s="71">
        <v>9267.6</v>
      </c>
      <c r="E118" s="71">
        <v>8727.5</v>
      </c>
      <c r="F118" s="67">
        <f t="shared" si="31"/>
        <v>-540.10000000000036</v>
      </c>
      <c r="G118" s="17">
        <f t="shared" si="30"/>
        <v>94.172169709525662</v>
      </c>
    </row>
    <row r="119" spans="1:8" x14ac:dyDescent="0.2">
      <c r="A119" s="28" t="s">
        <v>12</v>
      </c>
      <c r="B119" s="27">
        <v>4060</v>
      </c>
      <c r="C119" s="65"/>
      <c r="D119" s="66">
        <f>D117+D118</f>
        <v>14840.400000000001</v>
      </c>
      <c r="E119" s="66">
        <f>E117+E118</f>
        <v>14300.3</v>
      </c>
      <c r="F119" s="65">
        <f t="shared" si="31"/>
        <v>-540.10000000000218</v>
      </c>
      <c r="G119" s="106">
        <f t="shared" si="30"/>
        <v>96.360610226139443</v>
      </c>
    </row>
    <row r="120" spans="1:8" x14ac:dyDescent="0.2">
      <c r="A120" s="30" t="s">
        <v>11</v>
      </c>
      <c r="B120" s="29">
        <v>4070</v>
      </c>
      <c r="C120" s="67"/>
      <c r="D120" s="67"/>
      <c r="E120" s="68"/>
      <c r="F120" s="107">
        <f t="shared" si="31"/>
        <v>0</v>
      </c>
      <c r="G120" s="108" t="e">
        <f t="shared" ref="G120:G122" si="32">E120*100/D120</f>
        <v>#DIV/0!</v>
      </c>
    </row>
    <row r="121" spans="1:8" x14ac:dyDescent="0.2">
      <c r="A121" s="30" t="s">
        <v>10</v>
      </c>
      <c r="B121" s="29">
        <v>4080</v>
      </c>
      <c r="C121" s="67"/>
      <c r="D121" s="67"/>
      <c r="E121" s="112"/>
      <c r="F121" s="107">
        <f t="shared" si="31"/>
        <v>0</v>
      </c>
      <c r="G121" s="108" t="e">
        <f t="shared" si="32"/>
        <v>#DIV/0!</v>
      </c>
    </row>
    <row r="122" spans="1:8" x14ac:dyDescent="0.2">
      <c r="A122" s="28" t="s">
        <v>9</v>
      </c>
      <c r="B122" s="27">
        <v>4090</v>
      </c>
      <c r="C122" s="65"/>
      <c r="D122" s="65">
        <v>82207.399999999994</v>
      </c>
      <c r="E122" s="66">
        <v>82207.399999999994</v>
      </c>
      <c r="F122" s="65">
        <f t="shared" si="31"/>
        <v>0</v>
      </c>
      <c r="G122" s="106">
        <f t="shared" si="32"/>
        <v>100</v>
      </c>
    </row>
    <row r="123" spans="1:8" ht="26.45" customHeight="1" x14ac:dyDescent="0.2">
      <c r="A123" s="124" t="s">
        <v>69</v>
      </c>
      <c r="B123" s="124"/>
      <c r="C123" s="124"/>
      <c r="D123" s="124"/>
      <c r="E123" s="124"/>
      <c r="F123" s="124"/>
      <c r="G123" s="124"/>
      <c r="H123" s="26">
        <f>SUM(H124:H128)</f>
        <v>236</v>
      </c>
    </row>
    <row r="124" spans="1:8" ht="37.5" customHeight="1" x14ac:dyDescent="0.2">
      <c r="A124" s="16" t="s">
        <v>71</v>
      </c>
      <c r="B124" s="25">
        <v>5000</v>
      </c>
      <c r="C124" s="65"/>
      <c r="D124" s="65">
        <f>SUM(D125:D130)</f>
        <v>654</v>
      </c>
      <c r="E124" s="66">
        <f>SUM(E125:E130)</f>
        <v>654</v>
      </c>
      <c r="F124" s="65">
        <f t="shared" ref="F124:F151" si="33">E124-D124</f>
        <v>0</v>
      </c>
      <c r="G124" s="65">
        <f t="shared" ref="G124:G152" si="34">E124*100/D124</f>
        <v>100</v>
      </c>
      <c r="H124" s="24">
        <v>84</v>
      </c>
    </row>
    <row r="125" spans="1:8" x14ac:dyDescent="0.2">
      <c r="A125" s="85" t="s">
        <v>8</v>
      </c>
      <c r="B125" s="18">
        <v>5010</v>
      </c>
      <c r="C125" s="68"/>
      <c r="D125" s="68">
        <v>1</v>
      </c>
      <c r="E125" s="68">
        <v>1</v>
      </c>
      <c r="F125" s="67">
        <f t="shared" si="33"/>
        <v>0</v>
      </c>
      <c r="G125" s="67">
        <f t="shared" si="34"/>
        <v>100</v>
      </c>
      <c r="H125" s="24">
        <v>108</v>
      </c>
    </row>
    <row r="126" spans="1:8" x14ac:dyDescent="0.2">
      <c r="A126" s="85" t="s">
        <v>7</v>
      </c>
      <c r="B126" s="18">
        <v>5020</v>
      </c>
      <c r="C126" s="68"/>
      <c r="D126" s="103">
        <v>41</v>
      </c>
      <c r="E126" s="68">
        <v>41</v>
      </c>
      <c r="F126" s="67">
        <f t="shared" si="33"/>
        <v>0</v>
      </c>
      <c r="G126" s="67">
        <f t="shared" si="34"/>
        <v>100</v>
      </c>
      <c r="H126" s="24">
        <v>9</v>
      </c>
    </row>
    <row r="127" spans="1:8" x14ac:dyDescent="0.2">
      <c r="A127" s="85" t="s">
        <v>6</v>
      </c>
      <c r="B127" s="18">
        <v>5030</v>
      </c>
      <c r="C127" s="68"/>
      <c r="D127" s="103">
        <v>132</v>
      </c>
      <c r="E127" s="68">
        <v>132</v>
      </c>
      <c r="F127" s="67">
        <f t="shared" si="33"/>
        <v>0</v>
      </c>
      <c r="G127" s="67">
        <f t="shared" si="34"/>
        <v>100</v>
      </c>
      <c r="H127" s="23">
        <v>35</v>
      </c>
    </row>
    <row r="128" spans="1:8" x14ac:dyDescent="0.2">
      <c r="A128" s="85" t="s">
        <v>5</v>
      </c>
      <c r="B128" s="18">
        <v>5040</v>
      </c>
      <c r="C128" s="68"/>
      <c r="D128" s="103">
        <v>247</v>
      </c>
      <c r="E128" s="68">
        <v>247</v>
      </c>
      <c r="F128" s="67">
        <f t="shared" si="33"/>
        <v>0</v>
      </c>
      <c r="G128" s="67">
        <f t="shared" si="34"/>
        <v>100</v>
      </c>
    </row>
    <row r="129" spans="1:15" x14ac:dyDescent="0.2">
      <c r="A129" s="85" t="s">
        <v>4</v>
      </c>
      <c r="B129" s="18">
        <v>5050</v>
      </c>
      <c r="C129" s="68"/>
      <c r="D129" s="103">
        <v>143</v>
      </c>
      <c r="E129" s="68">
        <v>143</v>
      </c>
      <c r="F129" s="67">
        <f t="shared" si="33"/>
        <v>0</v>
      </c>
      <c r="G129" s="67">
        <f t="shared" si="34"/>
        <v>100</v>
      </c>
    </row>
    <row r="130" spans="1:15" x14ac:dyDescent="0.2">
      <c r="A130" s="85" t="s">
        <v>3</v>
      </c>
      <c r="B130" s="18">
        <v>5060</v>
      </c>
      <c r="C130" s="68"/>
      <c r="D130" s="103">
        <v>90</v>
      </c>
      <c r="E130" s="68">
        <v>90</v>
      </c>
      <c r="F130" s="67">
        <f t="shared" si="33"/>
        <v>0</v>
      </c>
      <c r="G130" s="67">
        <f t="shared" si="34"/>
        <v>100</v>
      </c>
    </row>
    <row r="131" spans="1:15" x14ac:dyDescent="0.2">
      <c r="A131" s="16" t="s">
        <v>72</v>
      </c>
      <c r="B131" s="15">
        <v>5100</v>
      </c>
      <c r="C131" s="65"/>
      <c r="D131" s="65">
        <f>SUM(D132:D137)</f>
        <v>81508.099999999991</v>
      </c>
      <c r="E131" s="66">
        <f>SUM(E132:E137)</f>
        <v>81508.099999999991</v>
      </c>
      <c r="F131" s="65">
        <f t="shared" si="33"/>
        <v>0</v>
      </c>
      <c r="G131" s="65">
        <f t="shared" si="34"/>
        <v>100</v>
      </c>
      <c r="H131" s="22" t="e">
        <f>E63+#REF!+E93+E62+#REF!</f>
        <v>#REF!</v>
      </c>
      <c r="J131" s="22">
        <v>20781.599999999999</v>
      </c>
      <c r="K131" s="22">
        <f>J131-E131</f>
        <v>-60726.499999999993</v>
      </c>
      <c r="L131" s="1">
        <v>106.1</v>
      </c>
      <c r="N131" s="22"/>
    </row>
    <row r="132" spans="1:15" x14ac:dyDescent="0.2">
      <c r="A132" s="85" t="s">
        <v>8</v>
      </c>
      <c r="B132" s="18">
        <v>5110</v>
      </c>
      <c r="C132" s="68"/>
      <c r="D132" s="68">
        <v>871</v>
      </c>
      <c r="E132" s="68">
        <v>871</v>
      </c>
      <c r="F132" s="67">
        <f t="shared" si="33"/>
        <v>0</v>
      </c>
      <c r="G132" s="67">
        <f t="shared" si="34"/>
        <v>100</v>
      </c>
    </row>
    <row r="133" spans="1:15" x14ac:dyDescent="0.2">
      <c r="A133" s="85" t="s">
        <v>7</v>
      </c>
      <c r="B133" s="18">
        <v>5120</v>
      </c>
      <c r="C133" s="68"/>
      <c r="D133" s="68">
        <v>6713.7</v>
      </c>
      <c r="E133" s="68">
        <v>6713.7</v>
      </c>
      <c r="F133" s="67">
        <f t="shared" si="33"/>
        <v>0</v>
      </c>
      <c r="G133" s="67">
        <f t="shared" si="34"/>
        <v>100</v>
      </c>
    </row>
    <row r="134" spans="1:15" x14ac:dyDescent="0.2">
      <c r="A134" s="85" t="s">
        <v>6</v>
      </c>
      <c r="B134" s="18">
        <v>5130</v>
      </c>
      <c r="C134" s="68"/>
      <c r="D134" s="68">
        <v>24231.5</v>
      </c>
      <c r="E134" s="68">
        <v>24231.5</v>
      </c>
      <c r="F134" s="67">
        <f t="shared" si="33"/>
        <v>0</v>
      </c>
      <c r="G134" s="67">
        <f t="shared" si="34"/>
        <v>100</v>
      </c>
    </row>
    <row r="135" spans="1:15" x14ac:dyDescent="0.2">
      <c r="A135" s="85" t="s">
        <v>5</v>
      </c>
      <c r="B135" s="18">
        <v>5140</v>
      </c>
      <c r="C135" s="68"/>
      <c r="D135" s="68">
        <v>28611.3</v>
      </c>
      <c r="E135" s="68">
        <v>28611.3</v>
      </c>
      <c r="F135" s="67">
        <f t="shared" si="33"/>
        <v>0</v>
      </c>
      <c r="G135" s="67">
        <f t="shared" si="34"/>
        <v>100</v>
      </c>
    </row>
    <row r="136" spans="1:15" x14ac:dyDescent="0.2">
      <c r="A136" s="85" t="s">
        <v>4</v>
      </c>
      <c r="B136" s="18">
        <v>5150</v>
      </c>
      <c r="C136" s="68"/>
      <c r="D136" s="68">
        <v>13996.9</v>
      </c>
      <c r="E136" s="68">
        <v>13996.9</v>
      </c>
      <c r="F136" s="67">
        <f t="shared" si="33"/>
        <v>0</v>
      </c>
      <c r="G136" s="67">
        <f t="shared" si="34"/>
        <v>100</v>
      </c>
    </row>
    <row r="137" spans="1:15" x14ac:dyDescent="0.2">
      <c r="A137" s="85" t="s">
        <v>3</v>
      </c>
      <c r="B137" s="18">
        <v>5160</v>
      </c>
      <c r="C137" s="68"/>
      <c r="D137" s="68">
        <v>7083.7</v>
      </c>
      <c r="E137" s="68">
        <v>7083.7</v>
      </c>
      <c r="F137" s="67">
        <f t="shared" si="33"/>
        <v>0</v>
      </c>
      <c r="G137" s="67">
        <f t="shared" si="34"/>
        <v>100</v>
      </c>
    </row>
    <row r="138" spans="1:15" ht="37.5" x14ac:dyDescent="0.2">
      <c r="A138" s="16" t="s">
        <v>73</v>
      </c>
      <c r="B138" s="15">
        <v>5200</v>
      </c>
      <c r="C138" s="65"/>
      <c r="D138" s="65">
        <f>SUM(D139:D144)</f>
        <v>66851.5</v>
      </c>
      <c r="E138" s="66">
        <f>SUM(E139:E144)</f>
        <v>66851.5</v>
      </c>
      <c r="F138" s="65">
        <f t="shared" si="33"/>
        <v>0</v>
      </c>
      <c r="G138" s="65">
        <f t="shared" si="34"/>
        <v>100</v>
      </c>
      <c r="H138" s="22" t="e">
        <f>E62+#REF!+E93-71.14082</f>
        <v>#REF!</v>
      </c>
      <c r="N138" s="22"/>
      <c r="O138" s="22"/>
    </row>
    <row r="139" spans="1:15" x14ac:dyDescent="0.2">
      <c r="A139" s="85" t="s">
        <v>8</v>
      </c>
      <c r="B139" s="18">
        <v>5210</v>
      </c>
      <c r="C139" s="68"/>
      <c r="D139" s="68">
        <v>713.9</v>
      </c>
      <c r="E139" s="68">
        <v>713.9</v>
      </c>
      <c r="F139" s="69">
        <f t="shared" si="33"/>
        <v>0</v>
      </c>
      <c r="G139" s="67">
        <f t="shared" si="34"/>
        <v>100</v>
      </c>
      <c r="H139" s="21">
        <v>231.4</v>
      </c>
    </row>
    <row r="140" spans="1:15" x14ac:dyDescent="0.2">
      <c r="A140" s="85" t="s">
        <v>7</v>
      </c>
      <c r="B140" s="18">
        <v>5220</v>
      </c>
      <c r="C140" s="68"/>
      <c r="D140" s="68">
        <v>5503.1</v>
      </c>
      <c r="E140" s="68">
        <v>5503.1</v>
      </c>
      <c r="F140" s="69">
        <f t="shared" si="33"/>
        <v>0</v>
      </c>
      <c r="G140" s="67">
        <f t="shared" si="34"/>
        <v>100</v>
      </c>
      <c r="H140" s="21">
        <v>2473.5</v>
      </c>
      <c r="N140" s="22"/>
    </row>
    <row r="141" spans="1:15" x14ac:dyDescent="0.2">
      <c r="A141" s="85" t="s">
        <v>6</v>
      </c>
      <c r="B141" s="18">
        <v>5230</v>
      </c>
      <c r="C141" s="68"/>
      <c r="D141" s="68">
        <v>19875.7</v>
      </c>
      <c r="E141" s="68">
        <v>19875.7</v>
      </c>
      <c r="F141" s="69">
        <f t="shared" si="33"/>
        <v>0</v>
      </c>
      <c r="G141" s="67">
        <f t="shared" si="34"/>
        <v>100</v>
      </c>
      <c r="H141" s="21">
        <v>6790.5</v>
      </c>
      <c r="I141" s="22">
        <f>D141+D142+D143+D144</f>
        <v>60634.500000000007</v>
      </c>
    </row>
    <row r="142" spans="1:15" x14ac:dyDescent="0.2">
      <c r="A142" s="85" t="s">
        <v>5</v>
      </c>
      <c r="B142" s="18">
        <v>5240</v>
      </c>
      <c r="C142" s="68"/>
      <c r="D142" s="68">
        <v>23465.7</v>
      </c>
      <c r="E142" s="68">
        <v>23465.7</v>
      </c>
      <c r="F142" s="69">
        <f t="shared" si="33"/>
        <v>0</v>
      </c>
      <c r="G142" s="67">
        <f t="shared" si="34"/>
        <v>100</v>
      </c>
      <c r="H142" s="21">
        <v>5971.6</v>
      </c>
    </row>
    <row r="143" spans="1:15" x14ac:dyDescent="0.2">
      <c r="A143" s="85" t="s">
        <v>4</v>
      </c>
      <c r="B143" s="18">
        <v>5250</v>
      </c>
      <c r="C143" s="68"/>
      <c r="D143" s="68">
        <v>11486.7</v>
      </c>
      <c r="E143" s="68">
        <v>11486.7</v>
      </c>
      <c r="F143" s="69">
        <f t="shared" si="33"/>
        <v>0</v>
      </c>
      <c r="G143" s="67">
        <f t="shared" si="34"/>
        <v>100</v>
      </c>
      <c r="H143" s="21">
        <v>368.3</v>
      </c>
    </row>
    <row r="144" spans="1:15" x14ac:dyDescent="0.2">
      <c r="A144" s="85" t="s">
        <v>3</v>
      </c>
      <c r="B144" s="18">
        <v>5260</v>
      </c>
      <c r="C144" s="68"/>
      <c r="D144" s="68">
        <v>5806.4</v>
      </c>
      <c r="E144" s="68">
        <v>5806.4</v>
      </c>
      <c r="F144" s="69">
        <f t="shared" si="33"/>
        <v>0</v>
      </c>
      <c r="G144" s="67">
        <f t="shared" si="34"/>
        <v>100</v>
      </c>
      <c r="H144" s="21">
        <v>1285.8</v>
      </c>
    </row>
    <row r="145" spans="1:7" ht="42" customHeight="1" x14ac:dyDescent="0.2">
      <c r="A145" s="20" t="s">
        <v>74</v>
      </c>
      <c r="B145" s="15">
        <v>5300</v>
      </c>
      <c r="C145" s="105"/>
      <c r="D145" s="105">
        <f>D138/D124/12*1000</f>
        <v>8518.2849133537202</v>
      </c>
      <c r="E145" s="105">
        <f>E138/E124/12*1000</f>
        <v>8518.2849133537202</v>
      </c>
      <c r="F145" s="65">
        <f t="shared" si="33"/>
        <v>0</v>
      </c>
      <c r="G145" s="65">
        <f t="shared" si="34"/>
        <v>100</v>
      </c>
    </row>
    <row r="146" spans="1:7" x14ac:dyDescent="0.2">
      <c r="A146" s="85" t="s">
        <v>8</v>
      </c>
      <c r="B146" s="18">
        <v>5310</v>
      </c>
      <c r="C146" s="67"/>
      <c r="D146" s="101">
        <f t="shared" ref="D146:E151" si="35">D139/D125/12*1000</f>
        <v>59491.666666666664</v>
      </c>
      <c r="E146" s="100">
        <f>E139/E125/12*1000</f>
        <v>59491.666666666664</v>
      </c>
      <c r="F146" s="67">
        <f t="shared" si="33"/>
        <v>0</v>
      </c>
      <c r="G146" s="69">
        <f t="shared" si="34"/>
        <v>100</v>
      </c>
    </row>
    <row r="147" spans="1:7" x14ac:dyDescent="0.2">
      <c r="A147" s="85" t="s">
        <v>7</v>
      </c>
      <c r="B147" s="18">
        <v>5320</v>
      </c>
      <c r="C147" s="67"/>
      <c r="D147" s="110">
        <f t="shared" si="35"/>
        <v>11185.162601626016</v>
      </c>
      <c r="E147" s="100">
        <f t="shared" si="35"/>
        <v>11185.162601626016</v>
      </c>
      <c r="F147" s="67">
        <f t="shared" si="33"/>
        <v>0</v>
      </c>
      <c r="G147" s="69">
        <f t="shared" si="34"/>
        <v>100.00000000000001</v>
      </c>
    </row>
    <row r="148" spans="1:7" x14ac:dyDescent="0.2">
      <c r="A148" s="85" t="s">
        <v>6</v>
      </c>
      <c r="B148" s="18">
        <v>5330</v>
      </c>
      <c r="C148" s="67"/>
      <c r="D148" s="110">
        <f t="shared" si="35"/>
        <v>12547.790404040406</v>
      </c>
      <c r="E148" s="100">
        <f t="shared" si="35"/>
        <v>12547.790404040406</v>
      </c>
      <c r="F148" s="67">
        <f t="shared" si="33"/>
        <v>0</v>
      </c>
      <c r="G148" s="69">
        <f t="shared" si="34"/>
        <v>100</v>
      </c>
    </row>
    <row r="149" spans="1:7" x14ac:dyDescent="0.2">
      <c r="A149" s="85" t="s">
        <v>5</v>
      </c>
      <c r="B149" s="18">
        <v>5340</v>
      </c>
      <c r="C149" s="67"/>
      <c r="D149" s="110">
        <f t="shared" si="35"/>
        <v>7916.9028340080977</v>
      </c>
      <c r="E149" s="100">
        <f t="shared" si="35"/>
        <v>7916.9028340080977</v>
      </c>
      <c r="F149" s="67">
        <f t="shared" si="33"/>
        <v>0</v>
      </c>
      <c r="G149" s="69">
        <f t="shared" si="34"/>
        <v>100</v>
      </c>
    </row>
    <row r="150" spans="1:7" x14ac:dyDescent="0.2">
      <c r="A150" s="85" t="s">
        <v>4</v>
      </c>
      <c r="B150" s="18">
        <v>5350</v>
      </c>
      <c r="C150" s="67"/>
      <c r="D150" s="110">
        <f t="shared" si="35"/>
        <v>6693.8811188811196</v>
      </c>
      <c r="E150" s="100">
        <f t="shared" si="35"/>
        <v>6693.8811188811196</v>
      </c>
      <c r="F150" s="67">
        <f t="shared" si="33"/>
        <v>0</v>
      </c>
      <c r="G150" s="69">
        <f t="shared" si="34"/>
        <v>100</v>
      </c>
    </row>
    <row r="151" spans="1:7" x14ac:dyDescent="0.2">
      <c r="A151" s="85" t="s">
        <v>3</v>
      </c>
      <c r="B151" s="18">
        <v>5360</v>
      </c>
      <c r="C151" s="67"/>
      <c r="D151" s="110">
        <f t="shared" si="35"/>
        <v>5376.2962962962956</v>
      </c>
      <c r="E151" s="100">
        <f t="shared" si="35"/>
        <v>5376.2962962962956</v>
      </c>
      <c r="F151" s="67">
        <f t="shared" si="33"/>
        <v>0</v>
      </c>
      <c r="G151" s="69">
        <f t="shared" si="34"/>
        <v>100</v>
      </c>
    </row>
    <row r="152" spans="1:7" ht="40.700000000000003" customHeight="1" x14ac:dyDescent="0.2">
      <c r="A152" s="16" t="s">
        <v>75</v>
      </c>
      <c r="B152" s="15">
        <v>5400</v>
      </c>
      <c r="C152" s="75"/>
      <c r="D152" s="66"/>
      <c r="E152" s="66"/>
      <c r="F152" s="65"/>
      <c r="G152" s="75" t="e">
        <f t="shared" si="34"/>
        <v>#DIV/0!</v>
      </c>
    </row>
    <row r="153" spans="1:7" ht="40.700000000000003" customHeight="1" x14ac:dyDescent="0.2">
      <c r="A153" s="96"/>
      <c r="B153" s="97"/>
      <c r="C153" s="98"/>
      <c r="D153" s="98"/>
      <c r="E153" s="98"/>
      <c r="F153" s="98"/>
      <c r="G153" s="98"/>
    </row>
    <row r="154" spans="1:7" x14ac:dyDescent="0.2">
      <c r="A154" s="6"/>
      <c r="B154" s="12"/>
      <c r="C154" s="14"/>
      <c r="D154" s="14"/>
      <c r="E154" s="63"/>
      <c r="F154" s="14"/>
      <c r="G154" s="14"/>
    </row>
    <row r="155" spans="1:7" ht="18.75" customHeight="1" x14ac:dyDescent="0.2">
      <c r="A155" s="13" t="s">
        <v>155</v>
      </c>
      <c r="B155" s="12"/>
      <c r="C155" s="11" t="s">
        <v>2</v>
      </c>
      <c r="D155" s="10"/>
      <c r="E155" s="126" t="s">
        <v>156</v>
      </c>
      <c r="F155" s="126"/>
      <c r="G155" s="126"/>
    </row>
    <row r="156" spans="1:7" s="7" customFormat="1" ht="18" customHeight="1" x14ac:dyDescent="0.2">
      <c r="A156" s="9" t="s">
        <v>1</v>
      </c>
      <c r="C156" s="8" t="s">
        <v>78</v>
      </c>
      <c r="D156" s="8"/>
      <c r="E156" s="125" t="s">
        <v>0</v>
      </c>
      <c r="F156" s="125"/>
      <c r="G156" s="125"/>
    </row>
    <row r="157" spans="1:7" x14ac:dyDescent="0.2">
      <c r="A157" s="6"/>
      <c r="C157" s="5"/>
      <c r="D157" s="4"/>
      <c r="E157" s="64"/>
      <c r="F157" s="4"/>
      <c r="G157" s="4"/>
    </row>
    <row r="158" spans="1:7" x14ac:dyDescent="0.2">
      <c r="A158" s="6"/>
      <c r="C158" s="5"/>
      <c r="D158" s="4"/>
      <c r="E158" s="64"/>
      <c r="F158" s="4"/>
      <c r="G158" s="4"/>
    </row>
    <row r="159" spans="1:7" x14ac:dyDescent="0.2">
      <c r="A159" s="6"/>
      <c r="C159" s="5"/>
      <c r="D159" s="4"/>
      <c r="E159" s="64"/>
      <c r="F159" s="4"/>
      <c r="G159" s="4"/>
    </row>
    <row r="160" spans="1:7" x14ac:dyDescent="0.2">
      <c r="A160" s="6"/>
      <c r="C160" s="5"/>
      <c r="D160" s="4"/>
      <c r="E160" s="64"/>
      <c r="F160" s="4"/>
      <c r="G160" s="4"/>
    </row>
    <row r="161" spans="1:7" x14ac:dyDescent="0.2">
      <c r="A161" s="6"/>
      <c r="C161" s="5"/>
      <c r="D161" s="4"/>
      <c r="E161" s="64"/>
      <c r="F161" s="4"/>
      <c r="G161" s="4"/>
    </row>
    <row r="162" spans="1:7" x14ac:dyDescent="0.2">
      <c r="A162" s="6"/>
      <c r="C162" s="5"/>
      <c r="D162" s="4"/>
      <c r="E162" s="64"/>
      <c r="F162" s="4"/>
      <c r="G162" s="4"/>
    </row>
    <row r="163" spans="1:7" x14ac:dyDescent="0.2">
      <c r="A163" s="6"/>
      <c r="C163" s="5"/>
      <c r="D163" s="4"/>
      <c r="E163" s="64"/>
      <c r="F163" s="4"/>
      <c r="G163" s="4"/>
    </row>
    <row r="164" spans="1:7" x14ac:dyDescent="0.2">
      <c r="A164" s="6"/>
      <c r="C164" s="5"/>
      <c r="D164" s="4"/>
      <c r="E164" s="64"/>
      <c r="F164" s="4"/>
      <c r="G164" s="4"/>
    </row>
    <row r="165" spans="1:7" x14ac:dyDescent="0.2">
      <c r="A165" s="6"/>
      <c r="C165" s="5"/>
      <c r="D165" s="4"/>
      <c r="E165" s="64"/>
      <c r="F165" s="4"/>
      <c r="G165" s="4"/>
    </row>
    <row r="166" spans="1:7" x14ac:dyDescent="0.2">
      <c r="A166" s="6"/>
      <c r="C166" s="5"/>
      <c r="D166" s="4"/>
      <c r="E166" s="64"/>
      <c r="F166" s="4"/>
      <c r="G166" s="4"/>
    </row>
    <row r="167" spans="1:7" x14ac:dyDescent="0.2">
      <c r="A167" s="6"/>
      <c r="C167" s="5"/>
      <c r="D167" s="4"/>
      <c r="E167" s="64"/>
      <c r="F167" s="4"/>
      <c r="G167" s="4"/>
    </row>
    <row r="168" spans="1:7" x14ac:dyDescent="0.2">
      <c r="A168" s="6"/>
      <c r="C168" s="5"/>
      <c r="D168" s="4"/>
      <c r="E168" s="64"/>
      <c r="F168" s="4"/>
      <c r="G168" s="4"/>
    </row>
    <row r="169" spans="1:7" x14ac:dyDescent="0.2">
      <c r="A169" s="6"/>
      <c r="C169" s="5"/>
      <c r="D169" s="4"/>
      <c r="E169" s="64"/>
      <c r="F169" s="4"/>
      <c r="G169" s="4"/>
    </row>
    <row r="170" spans="1:7" x14ac:dyDescent="0.2">
      <c r="A170" s="6"/>
      <c r="C170" s="5"/>
      <c r="D170" s="4"/>
      <c r="E170" s="64"/>
      <c r="F170" s="4"/>
      <c r="G170" s="4"/>
    </row>
    <row r="171" spans="1:7" x14ac:dyDescent="0.2">
      <c r="A171" s="6"/>
      <c r="C171" s="5"/>
      <c r="D171" s="4"/>
      <c r="E171" s="64"/>
      <c r="F171" s="4"/>
      <c r="G171" s="4"/>
    </row>
    <row r="172" spans="1:7" x14ac:dyDescent="0.2">
      <c r="A172" s="6"/>
      <c r="C172" s="5"/>
      <c r="D172" s="4"/>
      <c r="E172" s="64"/>
      <c r="F172" s="4"/>
      <c r="G172" s="4"/>
    </row>
    <row r="173" spans="1:7" x14ac:dyDescent="0.2">
      <c r="A173" s="6"/>
      <c r="C173" s="5"/>
      <c r="D173" s="4"/>
      <c r="E173" s="64"/>
      <c r="F173" s="4"/>
      <c r="G173" s="4"/>
    </row>
    <row r="174" spans="1:7" x14ac:dyDescent="0.2">
      <c r="A174" s="6"/>
      <c r="C174" s="5"/>
      <c r="D174" s="4"/>
      <c r="E174" s="64"/>
      <c r="F174" s="4"/>
      <c r="G174" s="4"/>
    </row>
    <row r="175" spans="1:7" x14ac:dyDescent="0.2">
      <c r="A175" s="6"/>
      <c r="C175" s="5"/>
      <c r="D175" s="4"/>
      <c r="E175" s="64"/>
      <c r="F175" s="4"/>
      <c r="G175" s="4"/>
    </row>
    <row r="176" spans="1:7" x14ac:dyDescent="0.2">
      <c r="A176" s="6"/>
      <c r="C176" s="5"/>
      <c r="D176" s="4"/>
      <c r="E176" s="64"/>
      <c r="F176" s="4"/>
      <c r="G176" s="4"/>
    </row>
    <row r="177" spans="1:7" x14ac:dyDescent="0.2">
      <c r="A177" s="6"/>
      <c r="C177" s="5"/>
      <c r="D177" s="4"/>
      <c r="E177" s="64"/>
      <c r="F177" s="4"/>
      <c r="G177" s="4"/>
    </row>
    <row r="178" spans="1:7" x14ac:dyDescent="0.2">
      <c r="A178" s="6"/>
      <c r="C178" s="5"/>
      <c r="D178" s="4"/>
      <c r="E178" s="64"/>
      <c r="F178" s="4"/>
      <c r="G178" s="4"/>
    </row>
    <row r="179" spans="1:7" x14ac:dyDescent="0.2">
      <c r="A179" s="6"/>
      <c r="C179" s="5"/>
      <c r="D179" s="4"/>
      <c r="E179" s="64"/>
      <c r="F179" s="4"/>
      <c r="G179" s="4"/>
    </row>
    <row r="180" spans="1:7" x14ac:dyDescent="0.2">
      <c r="A180" s="6"/>
      <c r="C180" s="5"/>
      <c r="D180" s="4"/>
      <c r="E180" s="64"/>
      <c r="F180" s="4"/>
      <c r="G180" s="4"/>
    </row>
    <row r="181" spans="1:7" x14ac:dyDescent="0.2">
      <c r="A181" s="6"/>
      <c r="C181" s="5"/>
      <c r="D181" s="4"/>
      <c r="E181" s="64"/>
      <c r="F181" s="4"/>
      <c r="G181" s="4"/>
    </row>
    <row r="182" spans="1:7" x14ac:dyDescent="0.2">
      <c r="A182" s="6"/>
      <c r="C182" s="5"/>
      <c r="D182" s="4"/>
      <c r="E182" s="64"/>
      <c r="F182" s="4"/>
      <c r="G182" s="4"/>
    </row>
    <row r="183" spans="1:7" x14ac:dyDescent="0.2">
      <c r="A183" s="6"/>
      <c r="C183" s="5"/>
      <c r="D183" s="4"/>
      <c r="E183" s="64"/>
      <c r="F183" s="4"/>
      <c r="G183" s="4"/>
    </row>
    <row r="184" spans="1:7" x14ac:dyDescent="0.2">
      <c r="A184" s="6"/>
      <c r="C184" s="5"/>
      <c r="D184" s="4"/>
      <c r="E184" s="64"/>
      <c r="F184" s="4"/>
      <c r="G184" s="4"/>
    </row>
    <row r="185" spans="1:7" x14ac:dyDescent="0.2">
      <c r="A185" s="6"/>
      <c r="C185" s="5"/>
      <c r="D185" s="4"/>
      <c r="E185" s="64"/>
      <c r="F185" s="4"/>
      <c r="G185" s="4"/>
    </row>
    <row r="186" spans="1:7" x14ac:dyDescent="0.2">
      <c r="A186" s="6"/>
      <c r="C186" s="5"/>
      <c r="D186" s="4"/>
      <c r="E186" s="64"/>
      <c r="F186" s="4"/>
      <c r="G186" s="4"/>
    </row>
    <row r="187" spans="1:7" x14ac:dyDescent="0.2">
      <c r="A187" s="6"/>
      <c r="C187" s="5"/>
      <c r="D187" s="4"/>
      <c r="E187" s="64"/>
      <c r="F187" s="4"/>
      <c r="G187" s="4"/>
    </row>
    <row r="188" spans="1:7" x14ac:dyDescent="0.2">
      <c r="A188" s="6"/>
      <c r="C188" s="5"/>
      <c r="D188" s="4"/>
      <c r="E188" s="64"/>
      <c r="F188" s="4"/>
      <c r="G188" s="4"/>
    </row>
    <row r="189" spans="1:7" x14ac:dyDescent="0.2">
      <c r="A189" s="6"/>
      <c r="C189" s="5"/>
      <c r="D189" s="4"/>
      <c r="E189" s="64"/>
      <c r="F189" s="4"/>
      <c r="G189" s="4"/>
    </row>
    <row r="190" spans="1:7" x14ac:dyDescent="0.2">
      <c r="A190" s="6"/>
      <c r="C190" s="5"/>
      <c r="D190" s="4"/>
      <c r="E190" s="64"/>
      <c r="F190" s="4"/>
      <c r="G190" s="4"/>
    </row>
    <row r="191" spans="1:7" x14ac:dyDescent="0.2">
      <c r="A191" s="6"/>
      <c r="C191" s="5"/>
      <c r="D191" s="4"/>
      <c r="E191" s="64"/>
      <c r="F191" s="4"/>
      <c r="G191" s="4"/>
    </row>
    <row r="192" spans="1:7" x14ac:dyDescent="0.2">
      <c r="A192" s="6"/>
      <c r="C192" s="5"/>
      <c r="D192" s="4"/>
      <c r="E192" s="64"/>
      <c r="F192" s="4"/>
      <c r="G192" s="4"/>
    </row>
    <row r="193" spans="1:7" x14ac:dyDescent="0.2">
      <c r="A193" s="6"/>
      <c r="C193" s="5"/>
      <c r="D193" s="4"/>
      <c r="E193" s="64"/>
      <c r="F193" s="4"/>
      <c r="G193" s="4"/>
    </row>
    <row r="194" spans="1:7" x14ac:dyDescent="0.2">
      <c r="A194" s="6"/>
      <c r="C194" s="5"/>
      <c r="D194" s="4"/>
      <c r="E194" s="64"/>
      <c r="F194" s="4"/>
      <c r="G194" s="4"/>
    </row>
    <row r="195" spans="1:7" x14ac:dyDescent="0.2">
      <c r="A195" s="6"/>
      <c r="C195" s="5"/>
      <c r="D195" s="4"/>
      <c r="E195" s="64"/>
      <c r="F195" s="4"/>
      <c r="G195" s="4"/>
    </row>
    <row r="196" spans="1:7" x14ac:dyDescent="0.2">
      <c r="A196" s="6"/>
      <c r="C196" s="5"/>
      <c r="D196" s="4"/>
      <c r="E196" s="64"/>
      <c r="F196" s="4"/>
      <c r="G196" s="4"/>
    </row>
    <row r="197" spans="1:7" x14ac:dyDescent="0.2">
      <c r="A197" s="6"/>
      <c r="C197" s="5"/>
      <c r="D197" s="4"/>
      <c r="E197" s="64"/>
      <c r="F197" s="4"/>
      <c r="G197" s="4"/>
    </row>
    <row r="198" spans="1:7" x14ac:dyDescent="0.2">
      <c r="A198" s="3"/>
    </row>
    <row r="199" spans="1:7" x14ac:dyDescent="0.2">
      <c r="A199" s="3"/>
    </row>
    <row r="200" spans="1:7" x14ac:dyDescent="0.2">
      <c r="A200" s="3"/>
    </row>
    <row r="201" spans="1:7" x14ac:dyDescent="0.2">
      <c r="A201" s="3"/>
    </row>
    <row r="202" spans="1:7" x14ac:dyDescent="0.2">
      <c r="A202" s="3"/>
    </row>
    <row r="203" spans="1:7" x14ac:dyDescent="0.2">
      <c r="A203" s="3"/>
    </row>
    <row r="204" spans="1:7" x14ac:dyDescent="0.2">
      <c r="A204" s="3"/>
    </row>
    <row r="205" spans="1:7" x14ac:dyDescent="0.2">
      <c r="A205" s="3"/>
    </row>
    <row r="206" spans="1:7" x14ac:dyDescent="0.2">
      <c r="A206" s="3"/>
    </row>
    <row r="207" spans="1:7" x14ac:dyDescent="0.2">
      <c r="A207" s="3"/>
    </row>
    <row r="208" spans="1:7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</sheetData>
  <mergeCells count="40">
    <mergeCell ref="F1:G1"/>
    <mergeCell ref="B8:C8"/>
    <mergeCell ref="F8:G8"/>
    <mergeCell ref="F9:G9"/>
    <mergeCell ref="E5:F5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B16:H16"/>
    <mergeCell ref="B17:E17"/>
    <mergeCell ref="B18:F18"/>
    <mergeCell ref="A21:G21"/>
    <mergeCell ref="F11:G11"/>
    <mergeCell ref="A25:G25"/>
    <mergeCell ref="F12:G12"/>
    <mergeCell ref="A30:G30"/>
    <mergeCell ref="D27:G27"/>
    <mergeCell ref="A22:G22"/>
    <mergeCell ref="A23:G23"/>
    <mergeCell ref="A27:A28"/>
    <mergeCell ref="B27:B28"/>
    <mergeCell ref="B13:C13"/>
    <mergeCell ref="F13:G13"/>
    <mergeCell ref="A112:G112"/>
    <mergeCell ref="A24:G24"/>
    <mergeCell ref="A31:G31"/>
    <mergeCell ref="A95:G95"/>
    <mergeCell ref="E156:G156"/>
    <mergeCell ref="E155:G155"/>
    <mergeCell ref="A123:G123"/>
    <mergeCell ref="A105:G105"/>
  </mergeCells>
  <phoneticPr fontId="13" type="noConversion"/>
  <pageMargins left="0.63" right="0.39370078740157483" top="0.39370078740157483" bottom="0.19685039370078741" header="0.39370078740157483" footer="0.39370078740157483"/>
  <pageSetup paperSize="9" scale="50" fitToHeight="4" orientation="portrait" r:id="rId1"/>
  <rowBreaks count="2" manualBreakCount="2">
    <brk id="54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2021-04-14T10:33:10Z</cp:lastPrinted>
  <dcterms:created xsi:type="dcterms:W3CDTF">2019-10-17T10:42:43Z</dcterms:created>
  <dcterms:modified xsi:type="dcterms:W3CDTF">2021-04-14T10:33:28Z</dcterms:modified>
</cp:coreProperties>
</file>