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3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(План)'!$A$1:$E$33</definedName>
    <definedName name="_xlnm.Print_Area" localSheetId="9">'таб 6 до пояс  (Звіт)'!$A$1:$J$18</definedName>
    <definedName name="_xlnm.Print_Area" localSheetId="8">'таб 6 до пояс (План) '!$A$1:$L$18</definedName>
    <definedName name="_xlnm.Print_Area" localSheetId="1">'таб1 до пояс (Звіт)'!$A$1:$I$22</definedName>
    <definedName name="_xlnm.Print_Area" localSheetId="0">'таб1 до пояс (План)'!$A$1:$J$24</definedName>
  </definedNames>
  <calcPr fullCalcOnLoad="1"/>
</workbook>
</file>

<file path=xl/sharedStrings.xml><?xml version="1.0" encoding="utf-8"?>
<sst xmlns="http://schemas.openxmlformats.org/spreadsheetml/2006/main" count="246" uniqueCount="132">
  <si>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</si>
  <si>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</si>
  <si>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</si>
  <si>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</si>
  <si>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</si>
  <si>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</si>
  <si>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</si>
  <si>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</si>
  <si>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</si>
  <si>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</si>
  <si>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</si>
  <si>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</si>
  <si>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</si>
  <si>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</si>
  <si>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</si>
  <si>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</si>
  <si>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</si>
  <si>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</si>
  <si>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</si>
  <si>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</si>
  <si>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</si>
  <si>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</si>
  <si>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</si>
  <si>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</si>
  <si>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</si>
  <si>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</si>
  <si>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</si>
  <si>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</si>
  <si>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</si>
  <si>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</si>
  <si>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</si>
  <si>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</si>
  <si>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</si>
  <si>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</si>
  <si>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</si>
  <si>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</si>
  <si>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</si>
  <si>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</si>
  <si>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</si>
  <si>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</si>
  <si>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</si>
  <si>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</si>
  <si>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</si>
  <si>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</si>
  <si>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</si>
  <si>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</si>
  <si>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</si>
  <si>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</si>
  <si>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</si>
  <si>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</si>
  <si>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</si>
  <si>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</si>
  <si>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</si>
  <si>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</si>
  <si>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</si>
  <si>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</si>
  <si>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</si>
  <si>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</si>
  <si>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</si>
  <si>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</si>
  <si>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</si>
  <si>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</si>
  <si>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</si>
  <si>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</si>
  <si>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</si>
  <si>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</si>
  <si>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</si>
  <si>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</si>
  <si>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</si>
  <si>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</si>
  <si>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Плановий рік </t>
  </si>
  <si>
    <t>планового  року до фактичного виконання минулого  року</t>
  </si>
  <si>
    <t>планового  року до планових показників поточного року</t>
  </si>
  <si>
    <t>8=5/2*100</t>
  </si>
  <si>
    <t>9=5/3*100</t>
  </si>
  <si>
    <t>Планові показники на плановий  рік</t>
  </si>
  <si>
    <t>Довідково: фактичне виконання за І півріччя поточного року</t>
  </si>
  <si>
    <t>6=5-2</t>
  </si>
  <si>
    <t>7=5/2*100</t>
  </si>
  <si>
    <t>8=5-3</t>
  </si>
  <si>
    <t>Довідково: фактичне виконання за І півріччя поточного року, тис.грн.</t>
  </si>
  <si>
    <t>Показники планового  року</t>
  </si>
  <si>
    <t>плановий рік  до фактичного виконання  минулого року</t>
  </si>
  <si>
    <t>плановий рік  до планових показників поточного року</t>
  </si>
  <si>
    <t>9=7/2*100</t>
  </si>
  <si>
    <t>10=7/4*100</t>
  </si>
  <si>
    <t xml:space="preserve">Планові показники </t>
  </si>
  <si>
    <t>- площа потенційних об'єктів оренди</t>
  </si>
  <si>
    <t>Фонд оплати праці штатних працівників,тис.грн.,   в т.ч</t>
  </si>
  <si>
    <t>Порівняння  показників  планового року з фактичним виконанням минулого року</t>
  </si>
  <si>
    <t>Порівняння  показників планового року  з плановими показниками поточного року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</si>
  <si>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</si>
  <si>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</si>
  <si>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</si>
  <si>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</si>
  <si>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</si>
  <si>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</si>
  <si>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</si>
  <si>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</si>
  <si>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</si>
  <si>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</si>
  <si>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</si>
  <si>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</si>
  <si>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</si>
  <si>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</si>
  <si>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</si>
  <si>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</si>
  <si>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</si>
  <si>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</si>
  <si>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</si>
  <si>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</si>
  <si>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</si>
  <si>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</si>
  <si>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</si>
  <si>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</si>
  <si>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Довідково: фактичне виконання  за            І  півріччя поточного року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</si>
  <si>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</si>
  <si>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</si>
  <si>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</si>
  <si>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</si>
  <si>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</si>
  <si>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</si>
  <si>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</si>
  <si>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>Послуги короткострокового платного користування площею ігрового поля</t>
  </si>
  <si>
    <t>- передано в господарське віддання( ігрове поле з хокею на траві):</t>
  </si>
  <si>
    <t>- власністьпередано в господарське віддання( ігрове поле з хокею на траві):</t>
  </si>
  <si>
    <t>Інші операційні доходи</t>
  </si>
  <si>
    <t>Відшкодування природноо газу та водопостачання</t>
  </si>
  <si>
    <t>Керівник(директор)</t>
  </si>
  <si>
    <t>6=4/3*100</t>
  </si>
  <si>
    <t>,</t>
  </si>
  <si>
    <t>Сергій ТАТАРЕНКО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</si>
</sst>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[$-FC19]d\ mmmm\ yyyy\ \г\.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20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9" fontId="7" fillId="0" borderId="10" xfId="0" applyNumberFormat="1" applyFont="1" applyBorder="1" applyAlignment="1">
      <alignment horizontal="center"/>
    </xf>
    <xf numFmtId="210" fontId="3" fillId="0" borderId="10" xfId="0" applyNumberFormat="1" applyFont="1" applyBorder="1" applyAlignment="1">
      <alignment horizontal="left" indent="1"/>
    </xf>
    <xf numFmtId="210" fontId="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209" fontId="3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11</v>
      </c>
      <c r="I1" s="6"/>
      <c r="J1" s="46"/>
    </row>
    <row r="2" spans="1:10" ht="18.75">
      <c r="A2" s="6"/>
      <c r="B2" s="6"/>
      <c r="C2" s="6"/>
      <c r="D2" s="6"/>
      <c r="E2" s="6"/>
      <c r="F2" s="7"/>
      <c r="H2" s="7" t="s">
        <v>15</v>
      </c>
      <c r="I2" s="8"/>
      <c r="J2" s="46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46"/>
    </row>
    <row r="4" spans="1:10" ht="18.7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6"/>
    </row>
    <row r="5" spans="1:10" ht="63.75" customHeight="1">
      <c r="A5" s="49" t="s">
        <v>16</v>
      </c>
      <c r="B5" s="47" t="s">
        <v>17</v>
      </c>
      <c r="C5" s="47" t="s">
        <v>18</v>
      </c>
      <c r="D5" s="47" t="s">
        <v>76</v>
      </c>
      <c r="E5" s="47" t="s">
        <v>75</v>
      </c>
      <c r="F5" s="47" t="s">
        <v>89</v>
      </c>
      <c r="G5" s="47"/>
      <c r="H5" s="47" t="s">
        <v>90</v>
      </c>
      <c r="I5" s="47"/>
      <c r="J5" s="46"/>
    </row>
    <row r="6" spans="1:10" ht="70.5" customHeight="1">
      <c r="A6" s="49"/>
      <c r="B6" s="47"/>
      <c r="C6" s="47"/>
      <c r="D6" s="47"/>
      <c r="E6" s="47"/>
      <c r="F6" s="47"/>
      <c r="G6" s="47"/>
      <c r="H6" s="47"/>
      <c r="I6" s="47"/>
      <c r="J6" s="46"/>
    </row>
    <row r="7" spans="1:10" ht="66.75" customHeight="1">
      <c r="A7" s="49"/>
      <c r="B7" s="47"/>
      <c r="C7" s="47"/>
      <c r="D7" s="47"/>
      <c r="E7" s="47"/>
      <c r="F7" s="14" t="s">
        <v>19</v>
      </c>
      <c r="G7" s="14" t="s">
        <v>20</v>
      </c>
      <c r="H7" s="14" t="s">
        <v>19</v>
      </c>
      <c r="I7" s="14" t="s">
        <v>20</v>
      </c>
      <c r="J7" s="46"/>
    </row>
    <row r="8" spans="1:10" ht="18.75" customHeigh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5" t="s">
        <v>77</v>
      </c>
      <c r="G8" s="25" t="s">
        <v>78</v>
      </c>
      <c r="H8" s="25" t="s">
        <v>79</v>
      </c>
      <c r="I8" s="25" t="s">
        <v>74</v>
      </c>
      <c r="J8" s="46"/>
    </row>
    <row r="9" spans="1:10" ht="93.75">
      <c r="A9" s="12" t="s">
        <v>22</v>
      </c>
      <c r="B9" s="27">
        <v>73.2</v>
      </c>
      <c r="C9" s="27">
        <v>67.4</v>
      </c>
      <c r="D9" s="27">
        <v>0.2</v>
      </c>
      <c r="E9" s="27">
        <v>135.3</v>
      </c>
      <c r="F9" s="27">
        <v>62.1</v>
      </c>
      <c r="G9" s="27">
        <v>184.8</v>
      </c>
      <c r="H9" s="27">
        <v>67.9</v>
      </c>
      <c r="I9" s="27">
        <v>200.7</v>
      </c>
      <c r="J9" s="46"/>
    </row>
    <row r="10" spans="1:10" ht="18.75">
      <c r="A10" s="13" t="s">
        <v>23</v>
      </c>
      <c r="B10" s="27"/>
      <c r="C10" s="27"/>
      <c r="D10" s="27"/>
      <c r="E10" s="27"/>
      <c r="F10" s="27"/>
      <c r="G10" s="27"/>
      <c r="H10" s="27"/>
      <c r="I10" s="27"/>
      <c r="J10" s="46"/>
    </row>
    <row r="11" spans="1:10" ht="63">
      <c r="A11" s="32" t="s">
        <v>123</v>
      </c>
      <c r="B11" s="9">
        <v>73.2</v>
      </c>
      <c r="C11" s="9">
        <v>67.4</v>
      </c>
      <c r="D11" s="27">
        <v>0.2</v>
      </c>
      <c r="E11" s="27">
        <v>135.3</v>
      </c>
      <c r="F11" s="33">
        <v>62.1</v>
      </c>
      <c r="G11" s="9">
        <v>184.8</v>
      </c>
      <c r="H11" s="9">
        <v>67.9</v>
      </c>
      <c r="I11" s="9">
        <v>200.7</v>
      </c>
      <c r="J11" s="46"/>
    </row>
    <row r="12" spans="1:10" ht="18.75">
      <c r="A12" s="11" t="s">
        <v>24</v>
      </c>
      <c r="B12" s="27"/>
      <c r="C12" s="27"/>
      <c r="D12" s="27"/>
      <c r="E12" s="27"/>
      <c r="F12" s="27"/>
      <c r="G12" s="27"/>
      <c r="H12" s="27"/>
      <c r="I12" s="27"/>
      <c r="J12" s="46"/>
    </row>
    <row r="13" spans="1:10" ht="18.75">
      <c r="A13" s="11" t="s">
        <v>24</v>
      </c>
      <c r="B13" s="27"/>
      <c r="C13" s="27"/>
      <c r="D13" s="27"/>
      <c r="E13" s="27"/>
      <c r="F13" s="27"/>
      <c r="G13" s="27"/>
      <c r="H13" s="27"/>
      <c r="I13" s="27"/>
      <c r="J13" s="46"/>
    </row>
    <row r="14" spans="1:10" ht="18.75">
      <c r="A14" s="11" t="s">
        <v>24</v>
      </c>
      <c r="B14" s="27"/>
      <c r="C14" s="27"/>
      <c r="D14" s="27"/>
      <c r="E14" s="27"/>
      <c r="F14" s="27"/>
      <c r="G14" s="27"/>
      <c r="H14" s="27"/>
      <c r="I14" s="27"/>
      <c r="J14" s="46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46"/>
    </row>
    <row r="16" spans="1:10" ht="12.75">
      <c r="A16" s="2"/>
      <c r="B16" s="2"/>
      <c r="C16" s="2"/>
      <c r="D16" s="2"/>
      <c r="E16" s="2"/>
      <c r="F16" s="2"/>
      <c r="G16" s="2"/>
      <c r="H16" s="2"/>
      <c r="J16" s="46"/>
    </row>
    <row r="17" spans="1:10" ht="12.75">
      <c r="A17" s="2"/>
      <c r="B17" s="2"/>
      <c r="C17" s="2"/>
      <c r="D17" s="2"/>
      <c r="E17" s="2"/>
      <c r="F17" s="2"/>
      <c r="G17" s="2"/>
      <c r="H17" s="2"/>
      <c r="J17" s="46"/>
    </row>
    <row r="18" spans="1:10" ht="12.75">
      <c r="A18" s="2"/>
      <c r="B18" s="2"/>
      <c r="C18" s="2"/>
      <c r="D18" s="2"/>
      <c r="E18" s="2"/>
      <c r="F18" s="2"/>
      <c r="G18" s="2"/>
      <c r="H18" s="2"/>
      <c r="J18" s="46"/>
    </row>
    <row r="19" spans="1:10" ht="12.75">
      <c r="A19" s="2"/>
      <c r="B19" s="2"/>
      <c r="C19" s="2"/>
      <c r="D19" s="2"/>
      <c r="E19" s="2"/>
      <c r="F19" s="2"/>
      <c r="G19" s="2"/>
      <c r="H19" s="2"/>
      <c r="J19" s="46"/>
    </row>
    <row r="20" spans="1:10" ht="12.75">
      <c r="A20" s="2"/>
      <c r="B20" s="2"/>
      <c r="C20" s="2"/>
      <c r="D20" s="2"/>
      <c r="E20" s="2"/>
      <c r="F20" s="2"/>
      <c r="G20" s="2"/>
      <c r="H20" s="2"/>
      <c r="J20" s="46"/>
    </row>
    <row r="21" spans="1:10" ht="12.75">
      <c r="A21" s="2"/>
      <c r="B21" s="2"/>
      <c r="C21" s="2"/>
      <c r="D21" s="2"/>
      <c r="E21" s="2"/>
      <c r="F21" s="2"/>
      <c r="G21" s="2"/>
      <c r="H21" s="2"/>
      <c r="J21" s="46"/>
    </row>
    <row r="22" spans="1:10" ht="12.75">
      <c r="A22" s="2"/>
      <c r="B22" s="2"/>
      <c r="C22" s="2"/>
      <c r="D22" s="2"/>
      <c r="E22" s="2"/>
      <c r="F22" s="2"/>
      <c r="G22" s="2"/>
      <c r="H22" s="2"/>
      <c r="J22" s="46"/>
    </row>
    <row r="23" spans="1:10" ht="12.75">
      <c r="A23" s="2"/>
      <c r="B23" s="2"/>
      <c r="C23" s="2"/>
      <c r="D23" s="2"/>
      <c r="E23" s="2"/>
      <c r="F23" s="2"/>
      <c r="G23" s="2"/>
      <c r="H23" s="2"/>
      <c r="J23" s="46"/>
    </row>
    <row r="24" spans="1:10" ht="12.75">
      <c r="A24" s="2"/>
      <c r="B24" s="2"/>
      <c r="C24" s="2"/>
      <c r="D24" s="2"/>
      <c r="E24" s="2"/>
      <c r="F24" s="2"/>
      <c r="G24" s="2"/>
      <c r="H24" s="2"/>
      <c r="J24" s="46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</sheetData>
  <sheetProtection/>
  <mergeCells count="9">
    <mergeCell ref="J1:J2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0">
      <selection activeCell="H24" sqref="H24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7" t="s">
        <v>51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15</v>
      </c>
      <c r="K2" s="6"/>
    </row>
    <row r="3" spans="1:11" ht="32.25" customHeight="1">
      <c r="A3" s="16"/>
      <c r="B3" s="16"/>
      <c r="C3" s="16"/>
      <c r="D3" s="16"/>
      <c r="E3" s="16"/>
      <c r="F3" s="16"/>
      <c r="G3" s="31"/>
      <c r="H3" s="31"/>
      <c r="I3" s="16"/>
      <c r="J3" s="16"/>
      <c r="K3" s="16"/>
    </row>
    <row r="4" spans="1:11" ht="46.5" customHeight="1">
      <c r="A4" s="66" t="s">
        <v>120</v>
      </c>
      <c r="B4" s="67"/>
      <c r="C4" s="67"/>
      <c r="D4" s="67"/>
      <c r="E4" s="67"/>
      <c r="F4" s="67"/>
      <c r="G4" s="67"/>
      <c r="H4" s="67"/>
      <c r="I4" s="67"/>
      <c r="J4" s="67"/>
      <c r="K4" s="6"/>
    </row>
    <row r="5" spans="1:11" ht="24" customHeight="1">
      <c r="A5" s="49"/>
      <c r="B5" s="14"/>
      <c r="C5" s="14"/>
      <c r="D5" s="14"/>
      <c r="E5" s="14"/>
      <c r="F5" s="47" t="s">
        <v>106</v>
      </c>
      <c r="G5" s="47" t="s">
        <v>92</v>
      </c>
      <c r="H5" s="47" t="s">
        <v>107</v>
      </c>
      <c r="I5" s="47" t="s">
        <v>55</v>
      </c>
      <c r="J5" s="47"/>
      <c r="K5" s="6"/>
    </row>
    <row r="6" spans="1:11" ht="27.75" customHeight="1">
      <c r="A6" s="49"/>
      <c r="B6" s="14"/>
      <c r="C6" s="14"/>
      <c r="D6" s="14"/>
      <c r="E6" s="14"/>
      <c r="F6" s="47"/>
      <c r="G6" s="47"/>
      <c r="H6" s="47"/>
      <c r="I6" s="47" t="s">
        <v>109</v>
      </c>
      <c r="J6" s="47" t="s">
        <v>119</v>
      </c>
      <c r="K6" s="6"/>
    </row>
    <row r="7" spans="1:11" ht="79.5" customHeight="1">
      <c r="A7" s="49"/>
      <c r="B7" s="14"/>
      <c r="C7" s="14"/>
      <c r="D7" s="14"/>
      <c r="E7" s="14"/>
      <c r="F7" s="47"/>
      <c r="G7" s="47"/>
      <c r="H7" s="47"/>
      <c r="I7" s="47"/>
      <c r="J7" s="47"/>
      <c r="K7" s="6"/>
    </row>
    <row r="8" spans="1:11" ht="32.25" customHeight="1">
      <c r="A8" s="53" t="s">
        <v>121</v>
      </c>
      <c r="B8" s="53"/>
      <c r="C8" s="53"/>
      <c r="D8" s="53"/>
      <c r="E8" s="53"/>
      <c r="F8" s="53"/>
      <c r="G8" s="53"/>
      <c r="H8" s="53"/>
      <c r="I8" s="53"/>
      <c r="J8" s="53"/>
      <c r="K8" s="6"/>
    </row>
    <row r="9" spans="1:11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6"/>
    </row>
    <row r="10" spans="1:11" ht="18.75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6"/>
    </row>
    <row r="11" spans="1:11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6"/>
    </row>
    <row r="12" spans="1:11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6"/>
    </row>
    <row r="16" spans="1:11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6"/>
    </row>
    <row r="17" spans="1:11" ht="18.75">
      <c r="A17" s="61" t="s">
        <v>128</v>
      </c>
      <c r="B17" s="61"/>
      <c r="C17" s="61"/>
      <c r="D17" s="61"/>
      <c r="E17" s="61"/>
      <c r="F17" s="61"/>
      <c r="G17" s="16"/>
      <c r="H17" s="16" t="s">
        <v>111</v>
      </c>
      <c r="I17" s="16"/>
      <c r="J17" s="43" t="s">
        <v>131</v>
      </c>
      <c r="K17" s="6"/>
    </row>
    <row r="18" spans="1:11" ht="18.75">
      <c r="A18" s="24"/>
      <c r="B18" s="16"/>
      <c r="C18" s="16"/>
      <c r="D18" s="16"/>
      <c r="E18" s="16"/>
      <c r="F18" s="16"/>
      <c r="G18" s="16"/>
      <c r="H18" s="62" t="s">
        <v>14</v>
      </c>
      <c r="I18" s="62"/>
      <c r="J18" s="29" t="s">
        <v>13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A4:J4"/>
    <mergeCell ref="A5:A7"/>
    <mergeCell ref="F5:F7"/>
    <mergeCell ref="G5:G7"/>
    <mergeCell ref="H5:H7"/>
    <mergeCell ref="I5:J5"/>
    <mergeCell ref="I6:I7"/>
    <mergeCell ref="J6:J7"/>
    <mergeCell ref="A8:J8"/>
    <mergeCell ref="A10:J10"/>
    <mergeCell ref="A17:F17"/>
    <mergeCell ref="H18:I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11</v>
      </c>
      <c r="H1" s="6"/>
      <c r="I1" s="46"/>
    </row>
    <row r="2" spans="1:9" ht="18.75">
      <c r="A2" s="6"/>
      <c r="B2" s="6"/>
      <c r="C2" s="6"/>
      <c r="D2" s="6"/>
      <c r="E2" s="7"/>
      <c r="G2" s="7" t="s">
        <v>15</v>
      </c>
      <c r="H2" s="8"/>
      <c r="I2" s="46"/>
    </row>
    <row r="3" spans="1:9" ht="39" customHeight="1">
      <c r="A3" s="6"/>
      <c r="B3" s="6"/>
      <c r="C3" s="6"/>
      <c r="D3" s="6"/>
      <c r="E3" s="7"/>
      <c r="F3" s="7"/>
      <c r="G3" s="7"/>
      <c r="H3" s="8"/>
      <c r="I3" s="46"/>
    </row>
    <row r="4" spans="1:9" ht="18.75">
      <c r="A4" s="48" t="s">
        <v>21</v>
      </c>
      <c r="B4" s="48"/>
      <c r="C4" s="48"/>
      <c r="D4" s="48"/>
      <c r="E4" s="48"/>
      <c r="F4" s="48"/>
      <c r="G4" s="48"/>
      <c r="H4" s="48"/>
      <c r="I4" s="46"/>
    </row>
    <row r="5" spans="1:9" ht="63.75" customHeight="1">
      <c r="A5" s="49" t="s">
        <v>16</v>
      </c>
      <c r="B5" s="47" t="s">
        <v>91</v>
      </c>
      <c r="C5" s="47" t="s">
        <v>92</v>
      </c>
      <c r="D5" s="47" t="s">
        <v>93</v>
      </c>
      <c r="E5" s="47" t="s">
        <v>112</v>
      </c>
      <c r="F5" s="47"/>
      <c r="G5" s="47" t="s">
        <v>95</v>
      </c>
      <c r="H5" s="47"/>
      <c r="I5" s="46"/>
    </row>
    <row r="6" spans="1:9" ht="70.5" customHeight="1">
      <c r="A6" s="49"/>
      <c r="B6" s="47"/>
      <c r="C6" s="47"/>
      <c r="D6" s="47"/>
      <c r="E6" s="47"/>
      <c r="F6" s="47"/>
      <c r="G6" s="47"/>
      <c r="H6" s="47"/>
      <c r="I6" s="46"/>
    </row>
    <row r="7" spans="1:9" ht="66.75" customHeight="1">
      <c r="A7" s="49"/>
      <c r="B7" s="47"/>
      <c r="C7" s="47"/>
      <c r="D7" s="47"/>
      <c r="E7" s="14" t="s">
        <v>19</v>
      </c>
      <c r="F7" s="14" t="s">
        <v>20</v>
      </c>
      <c r="G7" s="14" t="s">
        <v>19</v>
      </c>
      <c r="H7" s="14" t="s">
        <v>20</v>
      </c>
      <c r="I7" s="46"/>
    </row>
    <row r="8" spans="1:9" ht="18.75" customHeight="1">
      <c r="A8" s="25">
        <v>1</v>
      </c>
      <c r="B8" s="26">
        <v>2</v>
      </c>
      <c r="C8" s="26">
        <v>3</v>
      </c>
      <c r="D8" s="26">
        <v>4</v>
      </c>
      <c r="E8" s="25" t="s">
        <v>94</v>
      </c>
      <c r="F8" s="25" t="s">
        <v>129</v>
      </c>
      <c r="G8" s="25" t="s">
        <v>96</v>
      </c>
      <c r="H8" s="25" t="s">
        <v>97</v>
      </c>
      <c r="I8" s="46"/>
    </row>
    <row r="9" spans="1:9" ht="93.75">
      <c r="A9" s="12" t="s">
        <v>22</v>
      </c>
      <c r="B9" s="33">
        <v>0</v>
      </c>
      <c r="C9" s="33">
        <v>0</v>
      </c>
      <c r="D9" s="33">
        <v>0</v>
      </c>
      <c r="E9" s="33">
        <f>SUM(D9)-C9</f>
        <v>0</v>
      </c>
      <c r="F9" s="33">
        <v>0</v>
      </c>
      <c r="G9" s="33">
        <f>SUM(D9)-B9</f>
        <v>0</v>
      </c>
      <c r="H9" s="33">
        <f>SUM(D9)-B9</f>
        <v>0</v>
      </c>
      <c r="I9" s="46"/>
    </row>
    <row r="10" spans="1:9" ht="18.75">
      <c r="A10" s="11" t="s">
        <v>126</v>
      </c>
      <c r="B10" s="33">
        <f>B11+B12</f>
        <v>66.6</v>
      </c>
      <c r="C10" s="33">
        <f>C11+C12</f>
        <v>82.4</v>
      </c>
      <c r="D10" s="33">
        <f>D11+D12</f>
        <v>81</v>
      </c>
      <c r="E10" s="33">
        <f>D10-C10</f>
        <v>-1.4000000000000057</v>
      </c>
      <c r="F10" s="33">
        <f>D10/C10*100</f>
        <v>98.3009708737864</v>
      </c>
      <c r="G10" s="33">
        <f>D10-B10</f>
        <v>14.400000000000006</v>
      </c>
      <c r="H10" s="33">
        <f>D10/B10*100</f>
        <v>121.62162162162163</v>
      </c>
      <c r="I10" s="46"/>
    </row>
    <row r="11" spans="1:9" ht="63">
      <c r="A11" s="32" t="s">
        <v>123</v>
      </c>
      <c r="B11" s="33">
        <v>49</v>
      </c>
      <c r="C11" s="33">
        <v>59.9</v>
      </c>
      <c r="D11" s="33">
        <v>63.9</v>
      </c>
      <c r="E11" s="33">
        <f>D11-C11</f>
        <v>4</v>
      </c>
      <c r="F11" s="33">
        <f>D11/C11*100</f>
        <v>106.67779632721202</v>
      </c>
      <c r="G11" s="33">
        <f>D11-B11</f>
        <v>14.899999999999999</v>
      </c>
      <c r="H11" s="33">
        <f>D11/B11*100</f>
        <v>130.40816326530611</v>
      </c>
      <c r="I11" s="46"/>
    </row>
    <row r="12" spans="1:9" ht="31.5">
      <c r="A12" s="32" t="s">
        <v>127</v>
      </c>
      <c r="B12" s="33">
        <v>17.6</v>
      </c>
      <c r="C12" s="33">
        <v>22.5</v>
      </c>
      <c r="D12" s="33">
        <v>17.1</v>
      </c>
      <c r="E12" s="33">
        <f>D12-C12</f>
        <v>-5.399999999999999</v>
      </c>
      <c r="F12" s="33">
        <f>D12/C12*100</f>
        <v>76</v>
      </c>
      <c r="G12" s="33">
        <f>D12-B12</f>
        <v>-0.5</v>
      </c>
      <c r="H12" s="33">
        <f>D12/B12*100</f>
        <v>97.1590909090909</v>
      </c>
      <c r="I12" s="46"/>
    </row>
    <row r="13" spans="1:9" ht="12.75">
      <c r="A13" s="2"/>
      <c r="B13" s="2"/>
      <c r="C13" s="2" t="s">
        <v>130</v>
      </c>
      <c r="D13" s="2"/>
      <c r="E13" s="2"/>
      <c r="F13" s="2"/>
      <c r="G13" s="2"/>
      <c r="H13" s="2"/>
      <c r="I13" s="46"/>
    </row>
    <row r="14" spans="1:9" ht="12.75">
      <c r="A14" s="2"/>
      <c r="B14" s="2"/>
      <c r="C14" s="2"/>
      <c r="D14" s="2"/>
      <c r="E14" s="2"/>
      <c r="F14" s="2"/>
      <c r="G14" s="2"/>
      <c r="I14" s="46"/>
    </row>
    <row r="15" spans="1:9" ht="12.75">
      <c r="A15" s="2"/>
      <c r="B15" s="2"/>
      <c r="C15" s="2"/>
      <c r="D15" s="2"/>
      <c r="E15" s="2"/>
      <c r="F15" s="2"/>
      <c r="G15" s="2"/>
      <c r="I15" s="46"/>
    </row>
    <row r="16" spans="1:9" ht="12.75">
      <c r="A16" s="2"/>
      <c r="B16" s="2"/>
      <c r="C16" s="2"/>
      <c r="D16" s="2"/>
      <c r="E16" s="2"/>
      <c r="F16" s="2"/>
      <c r="G16" s="2"/>
      <c r="I16" s="46"/>
    </row>
    <row r="17" spans="1:9" ht="12.75">
      <c r="A17" s="2"/>
      <c r="B17" s="2"/>
      <c r="C17" s="2"/>
      <c r="D17" s="2"/>
      <c r="E17" s="2"/>
      <c r="F17" s="2"/>
      <c r="G17" s="2"/>
      <c r="I17" s="46"/>
    </row>
    <row r="18" spans="1:9" ht="12.75">
      <c r="A18" s="2"/>
      <c r="B18" s="2"/>
      <c r="C18" s="2"/>
      <c r="D18" s="2"/>
      <c r="E18" s="2"/>
      <c r="F18" s="2"/>
      <c r="G18" s="2"/>
      <c r="I18" s="46"/>
    </row>
    <row r="19" spans="1:9" ht="12.75">
      <c r="A19" s="2"/>
      <c r="B19" s="2"/>
      <c r="C19" s="2"/>
      <c r="D19" s="2"/>
      <c r="E19" s="2"/>
      <c r="F19" s="2"/>
      <c r="G19" s="2"/>
      <c r="I19" s="46"/>
    </row>
    <row r="20" spans="1:9" ht="12.75">
      <c r="A20" s="2"/>
      <c r="B20" s="2"/>
      <c r="C20" s="2"/>
      <c r="D20" s="2"/>
      <c r="E20" s="2"/>
      <c r="F20" s="2"/>
      <c r="G20" s="2"/>
      <c r="I20" s="46"/>
    </row>
    <row r="21" spans="1:9" ht="12.75">
      <c r="A21" s="2"/>
      <c r="B21" s="2"/>
      <c r="C21" s="2"/>
      <c r="D21" s="2"/>
      <c r="E21" s="2"/>
      <c r="F21" s="2"/>
      <c r="G21" s="2"/>
      <c r="I21" s="46"/>
    </row>
    <row r="22" spans="1:9" ht="12.75">
      <c r="A22" s="2"/>
      <c r="B22" s="2"/>
      <c r="C22" s="2"/>
      <c r="D22" s="2"/>
      <c r="E22" s="2"/>
      <c r="F22" s="2"/>
      <c r="G22" s="2"/>
      <c r="I22" s="46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8">
    <mergeCell ref="I1:I22"/>
    <mergeCell ref="A4:H4"/>
    <mergeCell ref="A5:A7"/>
    <mergeCell ref="B5:B7"/>
    <mergeCell ref="C5:C7"/>
    <mergeCell ref="D5:D7"/>
    <mergeCell ref="E5:F6"/>
    <mergeCell ref="G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25</v>
      </c>
      <c r="J1" s="16"/>
      <c r="K1" s="46"/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15</v>
      </c>
      <c r="J2" s="16"/>
      <c r="K2" s="46"/>
    </row>
    <row r="3" spans="1:11" ht="18.75">
      <c r="A3" s="16"/>
      <c r="B3" s="16"/>
      <c r="C3" s="16"/>
      <c r="D3" s="16"/>
      <c r="E3" s="16"/>
      <c r="F3" s="16"/>
      <c r="J3" s="16"/>
      <c r="K3" s="46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46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46"/>
    </row>
    <row r="6" spans="1:11" ht="18.75">
      <c r="A6" s="50" t="s">
        <v>26</v>
      </c>
      <c r="B6" s="51"/>
      <c r="C6" s="51"/>
      <c r="D6" s="51"/>
      <c r="E6" s="51"/>
      <c r="F6" s="51"/>
      <c r="G6" s="51"/>
      <c r="H6" s="51"/>
      <c r="I6" s="51"/>
      <c r="J6" s="52"/>
      <c r="K6" s="46"/>
    </row>
    <row r="7" spans="1:11" ht="43.5" customHeight="1">
      <c r="A7" s="49" t="s">
        <v>27</v>
      </c>
      <c r="B7" s="47" t="s">
        <v>17</v>
      </c>
      <c r="C7" s="47"/>
      <c r="D7" s="47" t="s">
        <v>18</v>
      </c>
      <c r="E7" s="47"/>
      <c r="F7" s="47" t="s">
        <v>80</v>
      </c>
      <c r="G7" s="47" t="s">
        <v>81</v>
      </c>
      <c r="H7" s="47"/>
      <c r="I7" s="47" t="s">
        <v>29</v>
      </c>
      <c r="J7" s="47"/>
      <c r="K7" s="46"/>
    </row>
    <row r="8" spans="1:11" ht="122.25" customHeight="1">
      <c r="A8" s="49"/>
      <c r="B8" s="14" t="s">
        <v>19</v>
      </c>
      <c r="C8" s="15" t="s">
        <v>28</v>
      </c>
      <c r="D8" s="14" t="s">
        <v>19</v>
      </c>
      <c r="E8" s="15" t="s">
        <v>28</v>
      </c>
      <c r="F8" s="47"/>
      <c r="G8" s="14" t="s">
        <v>19</v>
      </c>
      <c r="H8" s="15" t="s">
        <v>28</v>
      </c>
      <c r="I8" s="15" t="s">
        <v>82</v>
      </c>
      <c r="J8" s="15" t="s">
        <v>83</v>
      </c>
      <c r="K8" s="46"/>
    </row>
    <row r="9" spans="1:11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6">
        <v>8</v>
      </c>
      <c r="I9" s="26" t="s">
        <v>84</v>
      </c>
      <c r="J9" s="26" t="s">
        <v>85</v>
      </c>
      <c r="K9" s="46"/>
    </row>
    <row r="10" spans="1:11" ht="18.75">
      <c r="A10" s="11" t="s">
        <v>30</v>
      </c>
      <c r="B10" s="34">
        <v>139.5</v>
      </c>
      <c r="C10" s="27">
        <f>SUM(B10)/B15*100</f>
        <v>3.653936822253654</v>
      </c>
      <c r="D10" s="34">
        <v>28.7</v>
      </c>
      <c r="E10" s="27">
        <f>SUM(D10)/D15*100</f>
        <v>0.6837891927951968</v>
      </c>
      <c r="F10" s="36">
        <v>1.4</v>
      </c>
      <c r="G10" s="35">
        <v>35.8</v>
      </c>
      <c r="H10" s="27">
        <f>SUM(G10)/G15*100</f>
        <v>0.5274090661323826</v>
      </c>
      <c r="I10" s="27">
        <f aca="true" t="shared" si="0" ref="I10:I15">SUM(G10/B10)*100</f>
        <v>25.663082437275985</v>
      </c>
      <c r="J10" s="27">
        <f aca="true" t="shared" si="1" ref="J10:J15">SUM(G10/D10)</f>
        <v>1.2473867595818815</v>
      </c>
      <c r="K10" s="46"/>
    </row>
    <row r="11" spans="1:11" ht="18.75">
      <c r="A11" s="11" t="s">
        <v>6</v>
      </c>
      <c r="B11" s="34">
        <v>1867.7</v>
      </c>
      <c r="C11" s="27">
        <f>SUM(B11)/B15*100</f>
        <v>48.92084446539892</v>
      </c>
      <c r="D11" s="34">
        <v>2236.7</v>
      </c>
      <c r="E11" s="27">
        <f>SUM(D11)/D15*100</f>
        <v>53.290288763937866</v>
      </c>
      <c r="F11" s="36">
        <v>1010.8</v>
      </c>
      <c r="G11" s="35">
        <v>4094</v>
      </c>
      <c r="H11" s="27">
        <f>SUM(G11)/G15*100</f>
        <v>60.31320437837918</v>
      </c>
      <c r="I11" s="27">
        <f t="shared" si="0"/>
        <v>219.200085666863</v>
      </c>
      <c r="J11" s="27">
        <f t="shared" si="1"/>
        <v>1.8303751061832165</v>
      </c>
      <c r="K11" s="46"/>
    </row>
    <row r="12" spans="1:11" ht="18.75">
      <c r="A12" s="12" t="s">
        <v>7</v>
      </c>
      <c r="B12" s="34">
        <v>412.9</v>
      </c>
      <c r="C12" s="27">
        <f>SUM(B12)/B15*100</f>
        <v>10.815129131960814</v>
      </c>
      <c r="D12" s="34">
        <v>492.1</v>
      </c>
      <c r="E12" s="27">
        <f>SUM(D12)/D15*100</f>
        <v>11.724482988659107</v>
      </c>
      <c r="F12" s="36">
        <v>237.3</v>
      </c>
      <c r="G12" s="35">
        <v>900.7</v>
      </c>
      <c r="H12" s="27">
        <f>SUM(G12)/G15*100</f>
        <v>13.269199605179807</v>
      </c>
      <c r="I12" s="27">
        <f t="shared" si="0"/>
        <v>218.1399854686365</v>
      </c>
      <c r="J12" s="27">
        <f t="shared" si="1"/>
        <v>1.8303190408453567</v>
      </c>
      <c r="K12" s="46"/>
    </row>
    <row r="13" spans="1:11" ht="18.75">
      <c r="A13" s="11" t="s">
        <v>8</v>
      </c>
      <c r="B13" s="34">
        <v>6.5</v>
      </c>
      <c r="C13" s="27">
        <f>SUM(B13)/B15*100</f>
        <v>0.17025512075017024</v>
      </c>
      <c r="D13" s="34">
        <v>0</v>
      </c>
      <c r="E13" s="27">
        <f>SUM(D13)/D15*100</f>
        <v>0</v>
      </c>
      <c r="F13" s="36">
        <v>150</v>
      </c>
      <c r="G13" s="35">
        <v>135.4</v>
      </c>
      <c r="H13" s="27">
        <f>SUM(G13)/G15*100</f>
        <v>1.9947259093386762</v>
      </c>
      <c r="I13" s="27">
        <f t="shared" si="0"/>
        <v>2083.0769230769233</v>
      </c>
      <c r="J13" s="27" t="e">
        <f t="shared" si="1"/>
        <v>#DIV/0!</v>
      </c>
      <c r="K13" s="46"/>
    </row>
    <row r="14" spans="1:11" ht="18.75">
      <c r="A14" s="11" t="s">
        <v>5</v>
      </c>
      <c r="B14" s="34">
        <v>1391.2</v>
      </c>
      <c r="C14" s="27">
        <f>SUM(B14)/B15*100</f>
        <v>36.43983445963644</v>
      </c>
      <c r="D14" s="34">
        <v>1429.7</v>
      </c>
      <c r="E14" s="27">
        <f>SUM(D14)/D15*100</f>
        <v>34.06318498046317</v>
      </c>
      <c r="F14" s="36">
        <v>580.1</v>
      </c>
      <c r="G14" s="35">
        <v>1622</v>
      </c>
      <c r="H14" s="27">
        <f>SUM(G14)/G15*100</f>
        <v>23.895461040969963</v>
      </c>
      <c r="I14" s="27">
        <f t="shared" si="0"/>
        <v>116.5899942495687</v>
      </c>
      <c r="J14" s="27">
        <f t="shared" si="1"/>
        <v>1.1345037420437853</v>
      </c>
      <c r="K14" s="46"/>
    </row>
    <row r="15" spans="1:11" ht="18.75">
      <c r="A15" s="11" t="s">
        <v>31</v>
      </c>
      <c r="B15" s="34">
        <v>3817.8</v>
      </c>
      <c r="C15" s="27">
        <v>100</v>
      </c>
      <c r="D15" s="34">
        <v>4197.2</v>
      </c>
      <c r="E15" s="27">
        <v>100</v>
      </c>
      <c r="F15" s="36">
        <f>SUM(F10:F14)</f>
        <v>1979.6</v>
      </c>
      <c r="G15" s="35">
        <v>6787.9</v>
      </c>
      <c r="H15" s="27">
        <v>100</v>
      </c>
      <c r="I15" s="27">
        <f t="shared" si="0"/>
        <v>177.7961129446278</v>
      </c>
      <c r="J15" s="27">
        <f t="shared" si="1"/>
        <v>1.6172448298865911</v>
      </c>
      <c r="K15" s="46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6"/>
    </row>
    <row r="17" spans="1:1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6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46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46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46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46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46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46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46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46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46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46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46"/>
    </row>
    <row r="29" spans="1:11" ht="18.75">
      <c r="A29" s="16"/>
      <c r="B29" s="16"/>
      <c r="C29" s="16"/>
      <c r="D29" s="16"/>
      <c r="E29" s="16"/>
      <c r="F29" s="16"/>
      <c r="G29" s="16"/>
      <c r="H29" s="16"/>
      <c r="K29" s="46"/>
    </row>
    <row r="30" ht="18.75">
      <c r="K30" s="46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6"/>
      <c r="B1" s="16"/>
      <c r="C1" s="16"/>
      <c r="D1" s="16"/>
      <c r="E1" s="16"/>
      <c r="F1" s="16"/>
      <c r="G1" s="16"/>
      <c r="H1" s="6" t="s">
        <v>25</v>
      </c>
      <c r="I1" s="16"/>
      <c r="J1" s="46"/>
    </row>
    <row r="2" spans="1:10" ht="18.75">
      <c r="A2" s="16"/>
      <c r="B2" s="16"/>
      <c r="C2" s="16"/>
      <c r="D2" s="16"/>
      <c r="E2" s="16"/>
      <c r="F2" s="16"/>
      <c r="G2" s="16"/>
      <c r="H2" s="7" t="s">
        <v>15</v>
      </c>
      <c r="I2" s="16"/>
      <c r="J2" s="46"/>
    </row>
    <row r="3" spans="1:10" ht="18.75">
      <c r="A3" s="16"/>
      <c r="B3" s="16"/>
      <c r="C3" s="16"/>
      <c r="D3" s="16"/>
      <c r="E3" s="16"/>
      <c r="I3" s="16"/>
      <c r="J3" s="46"/>
    </row>
    <row r="4" spans="1:10" ht="18.75">
      <c r="A4" s="16"/>
      <c r="B4" s="16"/>
      <c r="C4" s="16"/>
      <c r="D4" s="16"/>
      <c r="E4" s="16"/>
      <c r="G4" s="7"/>
      <c r="H4" s="8"/>
      <c r="I4" s="16"/>
      <c r="J4" s="46"/>
    </row>
    <row r="5" spans="1:10" ht="18.75">
      <c r="A5" s="16"/>
      <c r="B5" s="16"/>
      <c r="C5" s="16"/>
      <c r="D5" s="16"/>
      <c r="E5" s="16"/>
      <c r="F5" s="16"/>
      <c r="G5" s="16"/>
      <c r="H5" s="16"/>
      <c r="I5" s="16"/>
      <c r="J5" s="46"/>
    </row>
    <row r="6" spans="1:10" ht="18.75">
      <c r="A6" s="50" t="s">
        <v>26</v>
      </c>
      <c r="B6" s="51"/>
      <c r="C6" s="51"/>
      <c r="D6" s="51"/>
      <c r="E6" s="51"/>
      <c r="F6" s="51"/>
      <c r="G6" s="51"/>
      <c r="H6" s="51"/>
      <c r="I6" s="52"/>
      <c r="J6" s="46"/>
    </row>
    <row r="7" spans="1:10" ht="57.75" customHeight="1">
      <c r="A7" s="49" t="s">
        <v>27</v>
      </c>
      <c r="B7" s="47" t="s">
        <v>113</v>
      </c>
      <c r="C7" s="47"/>
      <c r="D7" s="47" t="s">
        <v>92</v>
      </c>
      <c r="E7" s="47"/>
      <c r="F7" s="47" t="s">
        <v>93</v>
      </c>
      <c r="G7" s="47"/>
      <c r="H7" s="47" t="s">
        <v>29</v>
      </c>
      <c r="I7" s="47"/>
      <c r="J7" s="46"/>
    </row>
    <row r="8" spans="1:10" ht="168" customHeight="1">
      <c r="A8" s="49"/>
      <c r="B8" s="14" t="s">
        <v>19</v>
      </c>
      <c r="C8" s="15" t="s">
        <v>28</v>
      </c>
      <c r="D8" s="14" t="s">
        <v>19</v>
      </c>
      <c r="E8" s="15" t="s">
        <v>28</v>
      </c>
      <c r="F8" s="14" t="s">
        <v>19</v>
      </c>
      <c r="G8" s="15" t="s">
        <v>28</v>
      </c>
      <c r="H8" s="30" t="s">
        <v>98</v>
      </c>
      <c r="I8" s="30" t="s">
        <v>100</v>
      </c>
      <c r="J8" s="46"/>
    </row>
    <row r="9" spans="1:10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5">
        <v>6</v>
      </c>
      <c r="G9" s="26">
        <v>7</v>
      </c>
      <c r="H9" s="26" t="s">
        <v>99</v>
      </c>
      <c r="I9" s="26" t="s">
        <v>101</v>
      </c>
      <c r="J9" s="46"/>
    </row>
    <row r="10" spans="1:10" ht="18.75">
      <c r="A10" s="11" t="s">
        <v>30</v>
      </c>
      <c r="B10" s="44">
        <v>31.7</v>
      </c>
      <c r="C10" s="27">
        <f>SUM(B10)/B15*100</f>
        <v>0.7980062430772329</v>
      </c>
      <c r="D10" s="11">
        <v>37.8</v>
      </c>
      <c r="E10" s="27">
        <f>SUM(D10)/D15*100</f>
        <v>0.7300538849296018</v>
      </c>
      <c r="F10" s="44">
        <v>94.4</v>
      </c>
      <c r="G10" s="27">
        <f>SUM(F10)/F15*100</f>
        <v>1.6928484326805826</v>
      </c>
      <c r="H10" s="27">
        <f aca="true" t="shared" si="0" ref="H10:H15">SUM(F10)/D10*100</f>
        <v>249.73544973544978</v>
      </c>
      <c r="I10" s="27">
        <f aca="true" t="shared" si="1" ref="I10:I15">SUM(F10)/B10*100</f>
        <v>297.79179810725554</v>
      </c>
      <c r="J10" s="46"/>
    </row>
    <row r="11" spans="1:10" ht="18.75">
      <c r="A11" s="11" t="s">
        <v>6</v>
      </c>
      <c r="B11" s="45">
        <v>2122</v>
      </c>
      <c r="C11" s="27">
        <f>SUM(B11)/B15*100</f>
        <v>53.41858825898701</v>
      </c>
      <c r="D11" s="11">
        <v>3271.8</v>
      </c>
      <c r="E11" s="27">
        <f>SUM(D11)/D15*100</f>
        <v>63.19021959557332</v>
      </c>
      <c r="F11" s="44">
        <v>3306.9</v>
      </c>
      <c r="G11" s="27">
        <f>SUM(F11)/F15*100</f>
        <v>59.30170002151927</v>
      </c>
      <c r="H11" s="27">
        <f t="shared" si="0"/>
        <v>101.07280396112233</v>
      </c>
      <c r="I11" s="27">
        <f t="shared" si="1"/>
        <v>155.83883129123467</v>
      </c>
      <c r="J11" s="46"/>
    </row>
    <row r="12" spans="1:10" ht="18.75">
      <c r="A12" s="12" t="s">
        <v>7</v>
      </c>
      <c r="B12" s="11">
        <v>488.8</v>
      </c>
      <c r="C12" s="27">
        <f>SUM(B12)/B15*100</f>
        <v>12.304903836471654</v>
      </c>
      <c r="D12" s="44">
        <v>719.8</v>
      </c>
      <c r="E12" s="27">
        <f>SUM(D12)/D15*100</f>
        <v>13.901925565405488</v>
      </c>
      <c r="F12" s="44">
        <v>738.4</v>
      </c>
      <c r="G12" s="27">
        <f>SUM(F12)/F15*100</f>
        <v>13.24151782512015</v>
      </c>
      <c r="H12" s="27">
        <f t="shared" si="0"/>
        <v>102.5840511253126</v>
      </c>
      <c r="I12" s="27">
        <f t="shared" si="1"/>
        <v>151.06382978723403</v>
      </c>
      <c r="J12" s="46"/>
    </row>
    <row r="13" spans="1:10" ht="18.75">
      <c r="A13" s="11" t="s">
        <v>8</v>
      </c>
      <c r="B13" s="11">
        <v>212</v>
      </c>
      <c r="C13" s="27">
        <f>SUM(B13)/B15*100</f>
        <v>5.336824086194744</v>
      </c>
      <c r="D13" s="44">
        <v>85.8</v>
      </c>
      <c r="E13" s="27">
        <f>SUM(D13)/D15*100</f>
        <v>1.65710643722116</v>
      </c>
      <c r="F13" s="44">
        <v>179.2</v>
      </c>
      <c r="G13" s="27">
        <f>SUM(F13)/F15*100</f>
        <v>3.2135427874614444</v>
      </c>
      <c r="H13" s="27">
        <f t="shared" si="0"/>
        <v>208.85780885780883</v>
      </c>
      <c r="I13" s="27">
        <f t="shared" si="1"/>
        <v>84.52830188679245</v>
      </c>
      <c r="J13" s="46"/>
    </row>
    <row r="14" spans="1:10" ht="18.75">
      <c r="A14" s="11" t="s">
        <v>5</v>
      </c>
      <c r="B14" s="11">
        <v>1117.9</v>
      </c>
      <c r="C14" s="27">
        <f>SUM(B14)/B15*100</f>
        <v>28.14167757526936</v>
      </c>
      <c r="D14" s="11">
        <v>1062.5</v>
      </c>
      <c r="E14" s="27">
        <f>SUM(D14)/D15*100</f>
        <v>20.52069451687042</v>
      </c>
      <c r="F14" s="44">
        <v>1257.5</v>
      </c>
      <c r="G14" s="27">
        <f>SUM(F14)/F15*100</f>
        <v>22.550390933218566</v>
      </c>
      <c r="H14" s="27">
        <f t="shared" si="0"/>
        <v>118.3529411764706</v>
      </c>
      <c r="I14" s="27">
        <f t="shared" si="1"/>
        <v>112.48770015207083</v>
      </c>
      <c r="J14" s="46"/>
    </row>
    <row r="15" spans="1:10" ht="18.75">
      <c r="A15" s="11" t="s">
        <v>31</v>
      </c>
      <c r="B15" s="11">
        <f>SUM(B10:B14)</f>
        <v>3972.4</v>
      </c>
      <c r="C15" s="27">
        <v>100</v>
      </c>
      <c r="D15" s="11">
        <f>SUM(D10:D14)</f>
        <v>5177.700000000001</v>
      </c>
      <c r="E15" s="27">
        <v>100</v>
      </c>
      <c r="F15" s="44">
        <f>SUM(F10:F14)</f>
        <v>5576.4</v>
      </c>
      <c r="G15" s="27">
        <v>100</v>
      </c>
      <c r="H15" s="27">
        <f t="shared" si="0"/>
        <v>107.70033026247172</v>
      </c>
      <c r="I15" s="27">
        <f t="shared" si="1"/>
        <v>140.37861242573757</v>
      </c>
      <c r="J15" s="46"/>
    </row>
    <row r="16" spans="1:10" ht="18.75">
      <c r="A16" s="16"/>
      <c r="B16" s="16"/>
      <c r="C16" s="16"/>
      <c r="D16" s="16"/>
      <c r="E16" s="16"/>
      <c r="F16" s="16"/>
      <c r="G16" s="16"/>
      <c r="H16" s="16"/>
      <c r="I16" s="16"/>
      <c r="J16" s="46"/>
    </row>
    <row r="17" spans="1:10" ht="18.75">
      <c r="A17" s="16"/>
      <c r="B17" s="16"/>
      <c r="C17" s="16"/>
      <c r="D17" s="16"/>
      <c r="E17" s="16"/>
      <c r="F17" s="16"/>
      <c r="G17" s="16"/>
      <c r="H17" s="16"/>
      <c r="I17" s="16"/>
      <c r="J17" s="46"/>
    </row>
    <row r="18" spans="1:10" ht="18.75">
      <c r="A18" s="16"/>
      <c r="B18" s="16"/>
      <c r="C18" s="16"/>
      <c r="D18" s="16"/>
      <c r="E18" s="16"/>
      <c r="F18" s="16"/>
      <c r="G18" s="16"/>
      <c r="J18" s="46"/>
    </row>
    <row r="19" spans="1:10" ht="18.75">
      <c r="A19" s="16"/>
      <c r="B19" s="16"/>
      <c r="C19" s="16"/>
      <c r="D19" s="16"/>
      <c r="E19" s="16"/>
      <c r="F19" s="16"/>
      <c r="G19" s="16"/>
      <c r="J19" s="46"/>
    </row>
    <row r="20" spans="1:10" ht="18.75">
      <c r="A20" s="16"/>
      <c r="B20" s="16"/>
      <c r="C20" s="16"/>
      <c r="D20" s="16"/>
      <c r="E20" s="16"/>
      <c r="F20" s="16"/>
      <c r="G20" s="16"/>
      <c r="J20" s="46"/>
    </row>
    <row r="21" spans="1:10" ht="18.75">
      <c r="A21" s="16"/>
      <c r="B21" s="16"/>
      <c r="C21" s="16"/>
      <c r="D21" s="16"/>
      <c r="E21" s="16"/>
      <c r="F21" s="16"/>
      <c r="G21" s="16"/>
      <c r="J21" s="46"/>
    </row>
    <row r="22" spans="1:10" ht="18.75">
      <c r="A22" s="16"/>
      <c r="B22" s="16"/>
      <c r="C22" s="16"/>
      <c r="D22" s="16"/>
      <c r="E22" s="16"/>
      <c r="F22" s="16"/>
      <c r="G22" s="16"/>
      <c r="J22" s="46"/>
    </row>
    <row r="23" spans="1:10" ht="18.75">
      <c r="A23" s="16"/>
      <c r="B23" s="16"/>
      <c r="C23" s="16"/>
      <c r="D23" s="16"/>
      <c r="E23" s="16"/>
      <c r="F23" s="16"/>
      <c r="G23" s="16"/>
      <c r="J23" s="46"/>
    </row>
    <row r="24" spans="1:10" ht="18.75">
      <c r="A24" s="16"/>
      <c r="B24" s="16"/>
      <c r="C24" s="16"/>
      <c r="D24" s="16"/>
      <c r="E24" s="16"/>
      <c r="F24" s="16"/>
      <c r="G24" s="16"/>
      <c r="J24" s="46"/>
    </row>
    <row r="25" spans="1:10" ht="18.75">
      <c r="A25" s="16"/>
      <c r="B25" s="16"/>
      <c r="C25" s="16"/>
      <c r="D25" s="16"/>
      <c r="E25" s="16"/>
      <c r="F25" s="16"/>
      <c r="G25" s="16"/>
      <c r="J25" s="46"/>
    </row>
    <row r="26" spans="1:10" ht="18.75">
      <c r="A26" s="16"/>
      <c r="B26" s="16"/>
      <c r="C26" s="16"/>
      <c r="D26" s="16"/>
      <c r="E26" s="16"/>
      <c r="F26" s="16"/>
      <c r="G26" s="16"/>
      <c r="J26" s="46"/>
    </row>
    <row r="27" spans="1:10" ht="18.75">
      <c r="A27" s="16"/>
      <c r="B27" s="16"/>
      <c r="C27" s="16"/>
      <c r="D27" s="16"/>
      <c r="E27" s="16"/>
      <c r="F27" s="16"/>
      <c r="G27" s="16"/>
      <c r="J27" s="46"/>
    </row>
    <row r="28" spans="1:10" ht="18.75">
      <c r="A28" s="16"/>
      <c r="B28" s="16"/>
      <c r="C28" s="16"/>
      <c r="D28" s="16"/>
      <c r="E28" s="16"/>
      <c r="F28" s="16"/>
      <c r="G28" s="16"/>
      <c r="J28" s="46"/>
    </row>
    <row r="29" spans="1:10" ht="18.75">
      <c r="A29" s="16"/>
      <c r="B29" s="16"/>
      <c r="C29" s="16"/>
      <c r="D29" s="16"/>
      <c r="E29" s="16"/>
      <c r="F29" s="16"/>
      <c r="G29" s="16"/>
      <c r="J29" s="46"/>
    </row>
    <row r="30" ht="18.75">
      <c r="J30" s="46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7" sqref="E7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8" t="s">
        <v>32</v>
      </c>
      <c r="B5" s="48"/>
      <c r="C5" s="48"/>
      <c r="D5" s="48"/>
      <c r="E5" s="48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37.5">
      <c r="A7" s="12" t="s">
        <v>34</v>
      </c>
      <c r="B7" s="11"/>
      <c r="C7" s="11"/>
      <c r="D7" s="11"/>
      <c r="E7" s="37">
        <v>135.3</v>
      </c>
    </row>
    <row r="8" spans="1:5" ht="37.5">
      <c r="A8" s="12" t="s">
        <v>35</v>
      </c>
      <c r="B8" s="11"/>
      <c r="C8" s="11"/>
      <c r="D8" s="11"/>
      <c r="E8" s="37">
        <v>67.4</v>
      </c>
    </row>
    <row r="9" spans="1:5" ht="37.5">
      <c r="A9" s="12" t="s">
        <v>36</v>
      </c>
      <c r="B9" s="11"/>
      <c r="C9" s="11"/>
      <c r="D9" s="11"/>
      <c r="E9" s="27">
        <f>SUM(E8)/E7*100</f>
        <v>49.81522542498153</v>
      </c>
    </row>
    <row r="10" spans="1:5" ht="18.75">
      <c r="A10" s="12" t="s">
        <v>37</v>
      </c>
      <c r="B10" s="11"/>
      <c r="C10" s="11"/>
      <c r="D10" s="11"/>
      <c r="E10" s="38">
        <v>4094</v>
      </c>
    </row>
    <row r="11" spans="1:5" ht="18.75">
      <c r="A11" s="12" t="s">
        <v>38</v>
      </c>
      <c r="B11" s="11"/>
      <c r="C11" s="11"/>
      <c r="D11" s="11"/>
      <c r="E11" s="37">
        <v>2236.7</v>
      </c>
    </row>
    <row r="12" spans="1:5" ht="18.75">
      <c r="A12" s="12" t="s">
        <v>39</v>
      </c>
      <c r="B12" s="11"/>
      <c r="C12" s="11"/>
      <c r="D12" s="11"/>
      <c r="E12" s="27">
        <f>SUM(E11)/E10*100</f>
        <v>54.63361016121152</v>
      </c>
    </row>
    <row r="13" spans="1:5" ht="75">
      <c r="A13" s="12" t="s">
        <v>40</v>
      </c>
      <c r="B13" s="11"/>
      <c r="C13" s="11"/>
      <c r="D13" s="11"/>
      <c r="E13" s="27">
        <f>E9-E12</f>
        <v>-4.818384736229994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8" t="s">
        <v>42</v>
      </c>
      <c r="B20" s="48"/>
      <c r="C20" s="48"/>
      <c r="D20" s="48"/>
      <c r="E20" s="48"/>
    </row>
    <row r="21" spans="1:5" ht="18.75">
      <c r="A21" s="9" t="s">
        <v>27</v>
      </c>
      <c r="B21" s="11"/>
      <c r="C21" s="11"/>
      <c r="D21" s="11"/>
      <c r="E21" s="10" t="s">
        <v>86</v>
      </c>
    </row>
    <row r="22" spans="1:5" ht="37.5">
      <c r="A22" s="12" t="s">
        <v>43</v>
      </c>
      <c r="B22" s="11"/>
      <c r="C22" s="11"/>
      <c r="D22" s="11"/>
      <c r="E22" s="40">
        <v>350</v>
      </c>
    </row>
    <row r="23" spans="1:5" ht="18.75">
      <c r="A23" s="12" t="s">
        <v>44</v>
      </c>
      <c r="B23" s="11"/>
      <c r="C23" s="11"/>
      <c r="D23" s="11"/>
      <c r="E23" s="40"/>
    </row>
    <row r="24" spans="1:5" ht="18.75">
      <c r="A24" s="19" t="s">
        <v>45</v>
      </c>
      <c r="B24" s="11"/>
      <c r="C24" s="11"/>
      <c r="D24" s="11"/>
      <c r="E24" s="40">
        <v>350</v>
      </c>
    </row>
    <row r="25" spans="1:5" ht="18.75">
      <c r="A25" s="19" t="s">
        <v>46</v>
      </c>
      <c r="B25" s="11"/>
      <c r="C25" s="11"/>
      <c r="D25" s="11"/>
      <c r="E25" s="40"/>
    </row>
    <row r="26" spans="1:5" ht="18.75">
      <c r="A26" s="19" t="s">
        <v>47</v>
      </c>
      <c r="B26" s="11"/>
      <c r="C26" s="11"/>
      <c r="D26" s="11"/>
      <c r="E26" s="40"/>
    </row>
    <row r="27" spans="1:5" ht="18.75">
      <c r="A27" s="19" t="s">
        <v>48</v>
      </c>
      <c r="B27" s="11"/>
      <c r="C27" s="11"/>
      <c r="D27" s="11"/>
      <c r="E27" s="40">
        <v>3760</v>
      </c>
    </row>
    <row r="28" spans="1:5" ht="37.5">
      <c r="A28" s="19" t="s">
        <v>124</v>
      </c>
      <c r="B28" s="11"/>
      <c r="C28" s="11"/>
      <c r="D28" s="11"/>
      <c r="E28" s="40">
        <v>3760</v>
      </c>
    </row>
    <row r="29" spans="1:5" ht="18.75">
      <c r="A29" s="19" t="s">
        <v>46</v>
      </c>
      <c r="B29" s="11"/>
      <c r="C29" s="11"/>
      <c r="D29" s="11"/>
      <c r="E29" s="40"/>
    </row>
    <row r="30" spans="1:5" ht="18.75">
      <c r="A30" s="19" t="s">
        <v>47</v>
      </c>
      <c r="B30" s="11"/>
      <c r="C30" s="11"/>
      <c r="D30" s="11"/>
      <c r="E30" s="40"/>
    </row>
    <row r="31" spans="1:5" ht="18.75">
      <c r="A31" s="20" t="s">
        <v>49</v>
      </c>
      <c r="B31" s="11"/>
      <c r="C31" s="11"/>
      <c r="D31" s="11"/>
      <c r="E31" s="40">
        <v>350</v>
      </c>
    </row>
    <row r="32" spans="1:5" ht="18.75">
      <c r="A32" s="21" t="s">
        <v>50</v>
      </c>
      <c r="B32" s="11"/>
      <c r="C32" s="11"/>
      <c r="D32" s="11"/>
      <c r="E32" s="40">
        <v>350</v>
      </c>
    </row>
    <row r="33" spans="1:5" ht="18.75">
      <c r="A33" s="21" t="s">
        <v>87</v>
      </c>
      <c r="B33" s="11"/>
      <c r="C33" s="11"/>
      <c r="D33" s="11"/>
      <c r="E33" s="39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28">
      <selection activeCell="E13" sqref="E13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8" t="s">
        <v>32</v>
      </c>
      <c r="B5" s="48"/>
      <c r="C5" s="48"/>
      <c r="D5" s="48"/>
      <c r="E5" s="48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56.25">
      <c r="A7" s="12" t="s">
        <v>102</v>
      </c>
      <c r="B7" s="11"/>
      <c r="C7" s="11"/>
      <c r="D7" s="11"/>
      <c r="E7" s="33">
        <v>66.6</v>
      </c>
    </row>
    <row r="8" spans="1:5" ht="56.25">
      <c r="A8" s="12" t="s">
        <v>114</v>
      </c>
      <c r="B8" s="11"/>
      <c r="C8" s="11"/>
      <c r="D8" s="11"/>
      <c r="E8" s="33">
        <v>81</v>
      </c>
    </row>
    <row r="9" spans="1:5" ht="37.5">
      <c r="A9" s="12" t="s">
        <v>36</v>
      </c>
      <c r="B9" s="11"/>
      <c r="C9" s="11"/>
      <c r="D9" s="11"/>
      <c r="E9" s="40">
        <f>SUM(E8)/E7*100</f>
        <v>121.62162162162163</v>
      </c>
    </row>
    <row r="10" spans="1:5" ht="37.5">
      <c r="A10" s="12" t="s">
        <v>103</v>
      </c>
      <c r="B10" s="11"/>
      <c r="C10" s="11"/>
      <c r="D10" s="11"/>
      <c r="E10" s="33">
        <v>2122</v>
      </c>
    </row>
    <row r="11" spans="1:5" ht="37.5">
      <c r="A11" s="12" t="s">
        <v>104</v>
      </c>
      <c r="B11" s="11"/>
      <c r="C11" s="11"/>
      <c r="D11" s="11"/>
      <c r="E11" s="9">
        <v>3306.9</v>
      </c>
    </row>
    <row r="12" spans="1:5" ht="18.75">
      <c r="A12" s="12" t="s">
        <v>39</v>
      </c>
      <c r="B12" s="11"/>
      <c r="C12" s="11"/>
      <c r="D12" s="11"/>
      <c r="E12" s="27">
        <f>SUM(E11)/E10*100</f>
        <v>155.83883129123467</v>
      </c>
    </row>
    <row r="13" spans="1:5" ht="75">
      <c r="A13" s="12" t="s">
        <v>40</v>
      </c>
      <c r="B13" s="11"/>
      <c r="C13" s="11"/>
      <c r="D13" s="11"/>
      <c r="E13" s="27">
        <f>E9-E12</f>
        <v>-34.21720966961304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8" t="s">
        <v>42</v>
      </c>
      <c r="B20" s="48"/>
      <c r="C20" s="48"/>
      <c r="D20" s="48"/>
      <c r="E20" s="48"/>
    </row>
    <row r="21" spans="1:5" ht="18.75">
      <c r="A21" s="9" t="s">
        <v>27</v>
      </c>
      <c r="B21" s="11"/>
      <c r="C21" s="11"/>
      <c r="D21" s="11"/>
      <c r="E21" s="10" t="s">
        <v>105</v>
      </c>
    </row>
    <row r="22" spans="1:5" ht="37.5">
      <c r="A22" s="12" t="s">
        <v>43</v>
      </c>
      <c r="B22" s="11"/>
      <c r="C22" s="11"/>
      <c r="D22" s="11"/>
      <c r="E22" s="27">
        <v>350</v>
      </c>
    </row>
    <row r="23" spans="1:5" ht="18.75">
      <c r="A23" s="12" t="s">
        <v>44</v>
      </c>
      <c r="B23" s="11"/>
      <c r="C23" s="11"/>
      <c r="D23" s="11"/>
      <c r="E23" s="27"/>
    </row>
    <row r="24" spans="1:5" ht="18.75">
      <c r="A24" s="19" t="s">
        <v>45</v>
      </c>
      <c r="B24" s="11"/>
      <c r="C24" s="11"/>
      <c r="D24" s="11"/>
      <c r="E24" s="27">
        <v>350</v>
      </c>
    </row>
    <row r="25" spans="1:5" ht="18.75">
      <c r="A25" s="19" t="s">
        <v>46</v>
      </c>
      <c r="B25" s="11"/>
      <c r="C25" s="11"/>
      <c r="D25" s="11"/>
      <c r="E25" s="27"/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>
        <v>3760</v>
      </c>
    </row>
    <row r="28" spans="1:5" ht="32.25">
      <c r="A28" s="41" t="s">
        <v>125</v>
      </c>
      <c r="B28" s="11"/>
      <c r="C28" s="11"/>
      <c r="D28" s="11"/>
      <c r="E28" s="27">
        <v>3760</v>
      </c>
    </row>
    <row r="29" spans="1:5" ht="18.75">
      <c r="A29" s="19" t="s">
        <v>46</v>
      </c>
      <c r="B29" s="11"/>
      <c r="C29" s="11"/>
      <c r="D29" s="11"/>
      <c r="E29" s="27"/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>
        <v>350</v>
      </c>
    </row>
    <row r="32" spans="1:5" ht="18.75">
      <c r="A32" s="21" t="s">
        <v>50</v>
      </c>
      <c r="B32" s="11"/>
      <c r="C32" s="11"/>
      <c r="D32" s="11"/>
      <c r="E32" s="27">
        <v>350</v>
      </c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9" zoomScaleNormal="79" workbookViewId="0" topLeftCell="A4">
      <selection activeCell="F15" sqref="F15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4.8515625" style="0" customWidth="1"/>
    <col min="10" max="10" width="11.00390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7" t="s">
        <v>41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7" t="s">
        <v>15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8"/>
    </row>
    <row r="4" spans="1:13" ht="18.75">
      <c r="A4" s="48" t="s">
        <v>69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3" customHeight="1">
      <c r="A5" s="53" t="s">
        <v>27</v>
      </c>
      <c r="B5" s="11"/>
      <c r="C5" s="11"/>
      <c r="D5" s="11"/>
      <c r="E5" s="11"/>
      <c r="F5" s="54" t="s">
        <v>17</v>
      </c>
      <c r="G5" s="54" t="s">
        <v>18</v>
      </c>
      <c r="H5" s="54" t="s">
        <v>115</v>
      </c>
      <c r="I5" s="54" t="s">
        <v>70</v>
      </c>
      <c r="J5" s="54"/>
      <c r="K5" s="54"/>
      <c r="L5" s="54" t="s">
        <v>55</v>
      </c>
      <c r="M5" s="54"/>
    </row>
    <row r="6" spans="1:13" ht="36.75" customHeight="1">
      <c r="A6" s="53"/>
      <c r="B6" s="11"/>
      <c r="C6" s="11"/>
      <c r="D6" s="11"/>
      <c r="E6" s="11"/>
      <c r="F6" s="54"/>
      <c r="G6" s="54"/>
      <c r="H6" s="54"/>
      <c r="I6" s="54" t="s">
        <v>116</v>
      </c>
      <c r="J6" s="54" t="s">
        <v>52</v>
      </c>
      <c r="K6" s="54"/>
      <c r="L6" s="54" t="s">
        <v>71</v>
      </c>
      <c r="M6" s="54" t="s">
        <v>72</v>
      </c>
    </row>
    <row r="7" spans="1:13" ht="73.5" customHeight="1">
      <c r="A7" s="53"/>
      <c r="B7" s="11"/>
      <c r="C7" s="11"/>
      <c r="D7" s="11"/>
      <c r="E7" s="11"/>
      <c r="F7" s="54"/>
      <c r="G7" s="54"/>
      <c r="H7" s="54"/>
      <c r="I7" s="54"/>
      <c r="J7" s="11" t="s">
        <v>53</v>
      </c>
      <c r="K7" s="11" t="s">
        <v>54</v>
      </c>
      <c r="L7" s="54"/>
      <c r="M7" s="54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73</v>
      </c>
      <c r="M8" s="10" t="s">
        <v>74</v>
      </c>
    </row>
    <row r="9" spans="1:13" ht="75">
      <c r="A9" s="12" t="s">
        <v>56</v>
      </c>
      <c r="B9" s="11"/>
      <c r="C9" s="11"/>
      <c r="D9" s="11"/>
      <c r="E9" s="11"/>
      <c r="F9" s="27">
        <v>73.2</v>
      </c>
      <c r="G9" s="27">
        <v>67.4</v>
      </c>
      <c r="H9" s="27">
        <v>29</v>
      </c>
      <c r="I9" s="27">
        <v>29</v>
      </c>
      <c r="J9" s="27">
        <v>29</v>
      </c>
      <c r="K9" s="27">
        <v>0</v>
      </c>
      <c r="L9" s="27">
        <f>I9/F9*100</f>
        <v>39.61748633879781</v>
      </c>
      <c r="M9" s="27">
        <f>SUM(I9)/G9*100</f>
        <v>43.02670623145401</v>
      </c>
    </row>
    <row r="10" spans="1:13" ht="56.25">
      <c r="A10" s="12" t="s">
        <v>117</v>
      </c>
      <c r="B10" s="11"/>
      <c r="C10" s="11"/>
      <c r="D10" s="11"/>
      <c r="E10" s="11"/>
      <c r="F10" s="42">
        <v>31</v>
      </c>
      <c r="G10" s="42">
        <v>30</v>
      </c>
      <c r="H10" s="42">
        <v>30</v>
      </c>
      <c r="I10" s="42">
        <v>30</v>
      </c>
      <c r="J10" s="42">
        <v>3</v>
      </c>
      <c r="K10" s="42">
        <v>27</v>
      </c>
      <c r="L10" s="42">
        <f aca="true" t="shared" si="0" ref="L10:L16">I10/F10*100</f>
        <v>96.7741935483871</v>
      </c>
      <c r="M10" s="42">
        <f aca="true" t="shared" si="1" ref="M10:M16">SUM(I10)/G10*100</f>
        <v>100</v>
      </c>
    </row>
    <row r="11" spans="1:13" ht="75">
      <c r="A11" s="19" t="s">
        <v>88</v>
      </c>
      <c r="B11" s="11"/>
      <c r="C11" s="11"/>
      <c r="D11" s="11"/>
      <c r="E11" s="11"/>
      <c r="F11" s="27">
        <v>1869.4</v>
      </c>
      <c r="G11" s="27">
        <v>2236.7</v>
      </c>
      <c r="H11" s="27">
        <v>1568.5</v>
      </c>
      <c r="I11" s="27">
        <v>2236.7</v>
      </c>
      <c r="J11" s="27">
        <v>413</v>
      </c>
      <c r="K11" s="27">
        <v>1823.7</v>
      </c>
      <c r="L11" s="27">
        <f t="shared" si="0"/>
        <v>119.6480154060126</v>
      </c>
      <c r="M11" s="27">
        <f t="shared" si="1"/>
        <v>100</v>
      </c>
    </row>
    <row r="12" spans="1:13" ht="18.75">
      <c r="A12" s="19" t="s">
        <v>58</v>
      </c>
      <c r="B12" s="11"/>
      <c r="C12" s="11"/>
      <c r="D12" s="11"/>
      <c r="E12" s="11"/>
      <c r="F12" s="27">
        <v>1572.6</v>
      </c>
      <c r="G12" s="27">
        <v>1720.7</v>
      </c>
      <c r="H12" s="27">
        <v>1048.5</v>
      </c>
      <c r="I12" s="27">
        <v>1720.7</v>
      </c>
      <c r="J12" s="27">
        <v>292.2</v>
      </c>
      <c r="K12" s="27">
        <v>1428.5</v>
      </c>
      <c r="L12" s="27">
        <f t="shared" si="0"/>
        <v>109.41752511763958</v>
      </c>
      <c r="M12" s="27">
        <f t="shared" si="1"/>
        <v>100</v>
      </c>
    </row>
    <row r="13" spans="1:13" ht="18.75">
      <c r="A13" s="19" t="s">
        <v>57</v>
      </c>
      <c r="B13" s="11"/>
      <c r="C13" s="11"/>
      <c r="D13" s="11"/>
      <c r="E13" s="11"/>
      <c r="F13" s="27">
        <v>296.8</v>
      </c>
      <c r="G13" s="27">
        <v>516</v>
      </c>
      <c r="H13" s="27">
        <v>520</v>
      </c>
      <c r="I13" s="27">
        <v>516</v>
      </c>
      <c r="J13" s="27">
        <v>120.8</v>
      </c>
      <c r="K13" s="27">
        <v>395.2</v>
      </c>
      <c r="L13" s="27">
        <f t="shared" si="0"/>
        <v>173.8544474393531</v>
      </c>
      <c r="M13" s="27">
        <f t="shared" si="1"/>
        <v>100</v>
      </c>
    </row>
    <row r="14" spans="1:13" ht="75">
      <c r="A14" s="19" t="s">
        <v>118</v>
      </c>
      <c r="B14" s="11"/>
      <c r="C14" s="11"/>
      <c r="D14" s="11"/>
      <c r="E14" s="11"/>
      <c r="F14" s="27">
        <f aca="true" t="shared" si="2" ref="F14:K14">SUM(F11*1000)/F10/12</f>
        <v>5025.268817204301</v>
      </c>
      <c r="G14" s="27">
        <f t="shared" si="2"/>
        <v>6213.055555555556</v>
      </c>
      <c r="H14" s="27">
        <f t="shared" si="2"/>
        <v>4356.944444444444</v>
      </c>
      <c r="I14" s="27">
        <f t="shared" si="2"/>
        <v>6213.055555555556</v>
      </c>
      <c r="J14" s="27">
        <f t="shared" si="2"/>
        <v>11472.22222222222</v>
      </c>
      <c r="K14" s="27">
        <f t="shared" si="2"/>
        <v>5628.7037037037035</v>
      </c>
      <c r="L14" s="27">
        <f>I14/F14*100</f>
        <v>123.63628258621304</v>
      </c>
      <c r="M14" s="27">
        <f t="shared" si="1"/>
        <v>100</v>
      </c>
    </row>
    <row r="15" spans="1:13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 t="e">
        <f t="shared" si="0"/>
        <v>#DIV/0!</v>
      </c>
      <c r="M15" s="27" t="e">
        <f t="shared" si="1"/>
        <v>#DIV/0!</v>
      </c>
    </row>
    <row r="16" spans="1:13" ht="75">
      <c r="A16" s="19" t="s">
        <v>60</v>
      </c>
      <c r="B16" s="11"/>
      <c r="C16" s="11"/>
      <c r="D16" s="11"/>
      <c r="E16" s="11"/>
      <c r="F16" s="27">
        <f>SUM(F9)/F10/12</f>
        <v>0.1967741935483871</v>
      </c>
      <c r="G16" s="27">
        <f>'таб 5 до пояс (План) '!G14</f>
        <v>6213.055555555556</v>
      </c>
      <c r="H16" s="27">
        <f>SUM(H9)/H10/12</f>
        <v>0.08055555555555556</v>
      </c>
      <c r="I16" s="27">
        <f>SUM(I9)/I10/12</f>
        <v>0.08055555555555556</v>
      </c>
      <c r="J16" s="27">
        <f>SUM(J9)/J10/12</f>
        <v>0.8055555555555555</v>
      </c>
      <c r="K16" s="27">
        <f>SUM(K9)/K10/12</f>
        <v>0</v>
      </c>
      <c r="L16" s="27">
        <f t="shared" si="0"/>
        <v>40.93806921675775</v>
      </c>
      <c r="M16" s="27">
        <f t="shared" si="1"/>
        <v>0.0012965529574820048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11"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  <mergeCell ref="M6:M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13">
      <selection activeCell="H15" sqref="H15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7" t="s">
        <v>41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7" t="s">
        <v>15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8"/>
    </row>
    <row r="4" spans="1:12" ht="18.75">
      <c r="A4" s="48" t="s">
        <v>69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33" customHeight="1">
      <c r="A5" s="53" t="s">
        <v>27</v>
      </c>
      <c r="B5" s="11"/>
      <c r="C5" s="11"/>
      <c r="D5" s="11"/>
      <c r="E5" s="11"/>
      <c r="F5" s="55" t="s">
        <v>106</v>
      </c>
      <c r="G5" s="55" t="s">
        <v>92</v>
      </c>
      <c r="H5" s="60" t="s">
        <v>107</v>
      </c>
      <c r="I5" s="56" t="s">
        <v>52</v>
      </c>
      <c r="J5" s="57"/>
      <c r="K5" s="54" t="s">
        <v>55</v>
      </c>
      <c r="L5" s="54"/>
    </row>
    <row r="6" spans="1:12" ht="36.75" customHeight="1">
      <c r="A6" s="53"/>
      <c r="B6" s="11"/>
      <c r="C6" s="11"/>
      <c r="D6" s="11"/>
      <c r="E6" s="11"/>
      <c r="F6" s="55"/>
      <c r="G6" s="55"/>
      <c r="H6" s="60"/>
      <c r="I6" s="58"/>
      <c r="J6" s="59"/>
      <c r="K6" s="55" t="s">
        <v>109</v>
      </c>
      <c r="L6" s="55" t="s">
        <v>119</v>
      </c>
    </row>
    <row r="7" spans="1:12" ht="108" customHeight="1">
      <c r="A7" s="53"/>
      <c r="B7" s="11"/>
      <c r="C7" s="11"/>
      <c r="D7" s="11"/>
      <c r="E7" s="11"/>
      <c r="F7" s="55"/>
      <c r="G7" s="55"/>
      <c r="H7" s="60"/>
      <c r="I7" s="11" t="s">
        <v>53</v>
      </c>
      <c r="J7" s="11" t="s">
        <v>54</v>
      </c>
      <c r="K7" s="55"/>
      <c r="L7" s="55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108</v>
      </c>
      <c r="I8" s="9">
        <v>5</v>
      </c>
      <c r="J8" s="9">
        <v>6</v>
      </c>
      <c r="K8" s="10" t="s">
        <v>110</v>
      </c>
      <c r="L8" s="10" t="s">
        <v>97</v>
      </c>
    </row>
    <row r="9" spans="1:12" ht="75">
      <c r="A9" s="12" t="s">
        <v>56</v>
      </c>
      <c r="B9" s="11"/>
      <c r="C9" s="11"/>
      <c r="D9" s="11"/>
      <c r="E9" s="11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ht="56.25">
      <c r="A10" s="12" t="s">
        <v>117</v>
      </c>
      <c r="B10" s="11"/>
      <c r="C10" s="11"/>
      <c r="D10" s="11"/>
      <c r="E10" s="11"/>
      <c r="F10" s="42">
        <v>30</v>
      </c>
      <c r="G10" s="42">
        <v>30</v>
      </c>
      <c r="H10" s="42">
        <v>30</v>
      </c>
      <c r="I10" s="42">
        <v>3</v>
      </c>
      <c r="J10" s="42">
        <v>27</v>
      </c>
      <c r="K10" s="42">
        <f>SUM(H10)/G10*100</f>
        <v>100</v>
      </c>
      <c r="L10" s="42">
        <f>SUM(H10)/F10*100</f>
        <v>100</v>
      </c>
    </row>
    <row r="11" spans="1:12" ht="75">
      <c r="A11" s="19" t="s">
        <v>88</v>
      </c>
      <c r="B11" s="11"/>
      <c r="C11" s="11"/>
      <c r="D11" s="11"/>
      <c r="E11" s="11"/>
      <c r="F11" s="27">
        <f>F12+F13</f>
        <v>2122</v>
      </c>
      <c r="G11" s="27">
        <f>G12+G13</f>
        <v>3271.7999999999997</v>
      </c>
      <c r="H11" s="27">
        <f>H12+H13</f>
        <v>3306.9</v>
      </c>
      <c r="I11" s="27">
        <f>I12+I13</f>
        <v>506.59999999999997</v>
      </c>
      <c r="J11" s="27">
        <f>J12+J13</f>
        <v>2800.3</v>
      </c>
      <c r="K11" s="27">
        <f>SUM(H11)/G11*100</f>
        <v>101.07280396112233</v>
      </c>
      <c r="L11" s="27">
        <f>SUM(H11)/F11*100</f>
        <v>155.83883129123467</v>
      </c>
    </row>
    <row r="12" spans="1:12" ht="18.75">
      <c r="A12" s="19" t="s">
        <v>58</v>
      </c>
      <c r="B12" s="11"/>
      <c r="C12" s="11"/>
      <c r="D12" s="11"/>
      <c r="E12" s="11"/>
      <c r="F12" s="27">
        <v>1412.4</v>
      </c>
      <c r="G12" s="27">
        <v>3031.1</v>
      </c>
      <c r="H12" s="27">
        <v>1856.5</v>
      </c>
      <c r="I12" s="27">
        <v>351.4</v>
      </c>
      <c r="J12" s="27">
        <f>H12-I12</f>
        <v>1505.1</v>
      </c>
      <c r="K12" s="27">
        <f>SUM(H12)/G12*100</f>
        <v>61.24839167299001</v>
      </c>
      <c r="L12" s="27">
        <f>SUM(H12)/F12*100</f>
        <v>131.44293401302747</v>
      </c>
    </row>
    <row r="13" spans="1:12" ht="18.75">
      <c r="A13" s="19" t="s">
        <v>57</v>
      </c>
      <c r="B13" s="11"/>
      <c r="C13" s="11"/>
      <c r="D13" s="11"/>
      <c r="E13" s="11"/>
      <c r="F13" s="27">
        <v>709.6</v>
      </c>
      <c r="G13" s="27">
        <v>240.7</v>
      </c>
      <c r="H13" s="27">
        <v>1450.4</v>
      </c>
      <c r="I13" s="27">
        <v>155.2</v>
      </c>
      <c r="J13" s="27">
        <f>H13-I13</f>
        <v>1295.2</v>
      </c>
      <c r="K13" s="27">
        <f>SUM(H13)/G13*100</f>
        <v>602.5758205234733</v>
      </c>
      <c r="L13" s="27">
        <f>SUM(H13)/F13*100</f>
        <v>204.3968432919955</v>
      </c>
    </row>
    <row r="14" spans="1:12" ht="75">
      <c r="A14" s="19" t="s">
        <v>118</v>
      </c>
      <c r="B14" s="11"/>
      <c r="C14" s="11"/>
      <c r="D14" s="11"/>
      <c r="E14" s="11"/>
      <c r="F14" s="27">
        <f>SUM(F11*1000)/F10/12</f>
        <v>5894.444444444444</v>
      </c>
      <c r="G14" s="27">
        <f>SUM(G11*1000)/G10/12</f>
        <v>9088.333333333332</v>
      </c>
      <c r="H14" s="27">
        <f>SUM(H11*1000)/H10/12</f>
        <v>9185.833333333334</v>
      </c>
      <c r="I14" s="27">
        <f>SUM(I11*1000)/I10/12</f>
        <v>14072.22222222222</v>
      </c>
      <c r="J14" s="27">
        <f>SUM(J11*1000)/J10/12</f>
        <v>8642.901234567902</v>
      </c>
      <c r="K14" s="27">
        <f>SUM(H14)/G14*100</f>
        <v>101.07280396112235</v>
      </c>
      <c r="L14" s="27">
        <f>SUM(H14)/F14*100</f>
        <v>155.8388312912347</v>
      </c>
    </row>
    <row r="15" spans="1:12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ht="75">
      <c r="A16" s="19" t="s">
        <v>60</v>
      </c>
      <c r="B16" s="11"/>
      <c r="C16" s="11"/>
      <c r="D16" s="11"/>
      <c r="E16" s="11"/>
      <c r="F16" s="27">
        <f>SUM(F9)/F10/12</f>
        <v>0</v>
      </c>
      <c r="G16" s="27">
        <f>SUM(G9)/G10/12</f>
        <v>0</v>
      </c>
      <c r="H16" s="27">
        <f>SUM(H9)/H10/12</f>
        <v>0</v>
      </c>
      <c r="I16" s="27">
        <f>SUM(I9)/I10/12</f>
        <v>0</v>
      </c>
      <c r="J16" s="27">
        <f>SUM(J9)/J10/12</f>
        <v>0</v>
      </c>
      <c r="K16" s="27">
        <v>0</v>
      </c>
      <c r="L16" s="27">
        <v>0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4">
      <selection activeCell="A9" sqref="A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51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15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63" t="s">
        <v>122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6"/>
    </row>
    <row r="5" spans="1:13" ht="24" customHeight="1">
      <c r="A5" s="49"/>
      <c r="B5" s="14"/>
      <c r="C5" s="14"/>
      <c r="D5" s="14"/>
      <c r="E5" s="14"/>
      <c r="F5" s="47" t="s">
        <v>61</v>
      </c>
      <c r="G5" s="47" t="s">
        <v>62</v>
      </c>
      <c r="H5" s="47" t="s">
        <v>0</v>
      </c>
      <c r="I5" s="47" t="s">
        <v>63</v>
      </c>
      <c r="J5" s="47"/>
      <c r="K5" s="47"/>
      <c r="L5" s="47"/>
      <c r="M5" s="6"/>
    </row>
    <row r="6" spans="1:13" ht="27.75" customHeight="1">
      <c r="A6" s="49"/>
      <c r="B6" s="14"/>
      <c r="C6" s="14"/>
      <c r="D6" s="14"/>
      <c r="E6" s="14"/>
      <c r="F6" s="47"/>
      <c r="G6" s="47"/>
      <c r="H6" s="47"/>
      <c r="I6" s="47" t="s">
        <v>1</v>
      </c>
      <c r="J6" s="47" t="s">
        <v>2</v>
      </c>
      <c r="K6" s="47" t="s">
        <v>3</v>
      </c>
      <c r="L6" s="47" t="s">
        <v>4</v>
      </c>
      <c r="M6" s="6"/>
    </row>
    <row r="7" spans="1:13" ht="48" customHeight="1">
      <c r="A7" s="49"/>
      <c r="B7" s="14"/>
      <c r="C7" s="14"/>
      <c r="D7" s="14"/>
      <c r="E7" s="14"/>
      <c r="F7" s="47"/>
      <c r="G7" s="47"/>
      <c r="H7" s="47"/>
      <c r="I7" s="47"/>
      <c r="J7" s="47"/>
      <c r="K7" s="47"/>
      <c r="L7" s="47"/>
      <c r="M7" s="6"/>
    </row>
    <row r="8" spans="1:13" ht="32.25" customHeight="1">
      <c r="A8" s="53" t="s">
        <v>121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6"/>
    </row>
    <row r="9" spans="1:13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28"/>
      <c r="L9" s="28"/>
      <c r="M9" s="6"/>
    </row>
    <row r="10" spans="1:13" ht="18.75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"/>
    </row>
    <row r="11" spans="1:13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28"/>
      <c r="L11" s="28"/>
      <c r="M11" s="6"/>
    </row>
    <row r="12" spans="1:13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8.75">
      <c r="A17" s="61" t="s">
        <v>12</v>
      </c>
      <c r="B17" s="61"/>
      <c r="C17" s="61"/>
      <c r="D17" s="61"/>
      <c r="E17" s="61"/>
      <c r="F17" s="61"/>
      <c r="G17" s="16"/>
      <c r="H17" s="16" t="s">
        <v>68</v>
      </c>
      <c r="I17" s="16"/>
      <c r="J17" s="16"/>
      <c r="K17" s="16" t="s">
        <v>68</v>
      </c>
      <c r="L17" s="16"/>
      <c r="M17" s="6"/>
    </row>
    <row r="18" spans="1:13" ht="18.75">
      <c r="A18" s="24"/>
      <c r="B18" s="16"/>
      <c r="C18" s="16"/>
      <c r="D18" s="16"/>
      <c r="E18" s="16"/>
      <c r="F18" s="16"/>
      <c r="G18" s="16"/>
      <c r="H18" s="62" t="s">
        <v>14</v>
      </c>
      <c r="I18" s="62"/>
      <c r="J18" s="16"/>
      <c r="K18" s="62" t="s">
        <v>13</v>
      </c>
      <c r="L18" s="62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  <mergeCell ref="A10:L10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2022-01-17T13:39:15Z</cp:lastPrinted>
  <dcterms:created xsi:type="dcterms:W3CDTF">1996-10-08T23:32:33Z</dcterms:created>
  <dcterms:modified xsi:type="dcterms:W3CDTF">2022-01-21T09:03:15Z</dcterms:modified>
  <cp:category/>
  <cp:version/>
  <cp:contentType/>
  <cp:contentStatus/>
</cp:coreProperties>
</file>