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'Показники'!$A$1:$L$171</definedName>
  </definedNames>
  <calcPr fullCalcOnLoad="1"/>
</workbook>
</file>

<file path=xl/sharedStrings.xml><?xml version="1.0" encoding="utf-8"?>
<sst xmlns="http://schemas.openxmlformats.org/spreadsheetml/2006/main" count="170" uniqueCount="101">
  <si>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</si>
  <si>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</si>
  <si>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</si>
  <si>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</si>
  <si>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</si>
  <si>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</si>
  <si>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</si>
  <si>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</si>
  <si>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</si>
  <si>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</si>
  <si>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</si>
  <si>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</si>
  <si>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</si>
  <si>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</si>
  <si>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</si>
  <si>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</si>
  <si>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</si>
  <si>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</si>
  <si>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</si>
  <si>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</si>
  <si>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</si>
  <si>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</si>
  <si>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</si>
  <si>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</si>
  <si>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</si>
  <si>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</si>
  <si>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</si>
  <si>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</si>
  <si>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</si>
  <si>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</si>
  <si>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</si>
  <si>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</si>
  <si>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</si>
  <si>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</si>
  <si>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</si>
  <si>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</si>
  <si>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</si>
  <si>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</si>
  <si>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</si>
  <si>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</si>
  <si>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</si>
  <si>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</si>
  <si>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</si>
  <si>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</si>
  <si>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</si>
  <si>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</si>
  <si>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</si>
  <si>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</si>
  <si>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</si>
  <si>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</si>
  <si>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</si>
  <si>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</si>
  <si>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</si>
  <si>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</si>
  <si>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</si>
  <si>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</si>
  <si>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</si>
  <si>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</si>
  <si>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</si>
  <si>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</si>
  <si>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</si>
  <si>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</si>
  <si>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</si>
  <si>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</si>
  <si>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2017 рік (план)</t>
  </si>
  <si>
    <t>2019 рік (прогноз)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</si>
  <si>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</si>
  <si>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</si>
  <si>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</si>
  <si>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</si>
  <si>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</si>
  <si>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</si>
  <si>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</si>
  <si>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</si>
  <si>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</si>
  <si>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</si>
  <si>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</si>
  <si>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</si>
  <si>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</si>
  <si>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>середні витрати на додаткове медичне обслуговування одного учасника антитерористичної операції в рік, грн.</t>
  </si>
  <si>
    <t>Підпрограма 6. Медичне забезпечення учасників антитерористичної операції.</t>
  </si>
  <si>
    <t>Відповідальні виконавці, КПКВК, завдання програми, результативні показники</t>
  </si>
  <si>
    <t>КПКВК  1513190</t>
  </si>
  <si>
    <t>КПКВК  1513201</t>
  </si>
  <si>
    <t>КПКВК 1011010</t>
  </si>
  <si>
    <t>КПКВК 1011020</t>
  </si>
  <si>
    <t>КПКВК 1013160</t>
  </si>
  <si>
    <t>Завдання 4. Забезпечети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</si>
  <si>
    <t>середній розмір одноразової цільової матеріальної допомоги, грн.</t>
  </si>
  <si>
    <t xml:space="preserve">кількість учасників антитерористичної операції та членів сімей загиблих учасників антитерористичної операції, яким буде надано одноразову цільву матеріальну допомогу для придбання житла, осіб </t>
  </si>
  <si>
    <t>КПКВК 1513400, КПКВК 0313400</t>
  </si>
  <si>
    <t>до рішення Сумської міської ради  "Про внесення змін до рішення Сумської міської ради від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</si>
  <si>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Виконавець:</t>
  </si>
  <si>
    <t>_________________ Масік Т.О.</t>
  </si>
  <si>
    <t xml:space="preserve">кількість дітей, яким надані послуги з оздоровлення в позаміських дитячих закладах оздоровлення та відпочинку або дитячих центрах України, осіб </t>
  </si>
  <si>
    <t>середні витрати на оздоровлення однієї дитини в позаміських дитячих закладах оздоровлення та відпочинку або дитячих центрах України, грн.</t>
  </si>
  <si>
    <t xml:space="preserve"> Додаток 6</t>
  </si>
  <si>
    <t>від  14 червня  2017 року № 2231-МР</t>
  </si>
  <si>
    <t>Продовження додатка 6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</si>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</sst>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0"/>
      <color indexed="18"/>
      <name val="Times New Roman"/>
      <family val="1"/>
    </font>
    <font>
      <sz val="15"/>
      <name val="Times New Roman"/>
      <family val="1"/>
    </font>
    <font>
      <sz val="15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16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18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16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18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16" fontId="17" fillId="0" borderId="10" xfId="0" applyNumberFormat="1" applyFont="1" applyFill="1" applyBorder="1" applyAlignment="1">
      <alignment horizontal="center" vertical="center" wrapText="1"/>
    </xf>
    <xf numFmtId="216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 shrinkToFit="1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216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216" fontId="4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SheetLayoutView="75" zoomScalePageLayoutView="0" workbookViewId="0" topLeftCell="A4">
      <selection activeCell="D18" sqref="D18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28125" style="2" customWidth="1"/>
    <col min="7" max="7" width="16.421875" style="2" customWidth="1"/>
    <col min="8" max="8" width="13.7109375" style="2" customWidth="1"/>
    <col min="9" max="9" width="16.421875" style="0" customWidth="1"/>
    <col min="10" max="10" width="16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44" t="s">
        <v>96</v>
      </c>
      <c r="I1" s="144"/>
      <c r="J1" s="144"/>
      <c r="K1" s="144"/>
    </row>
    <row r="2" spans="1:12" ht="128.25" customHeight="1">
      <c r="A2" s="6"/>
      <c r="H2" s="139" t="s">
        <v>91</v>
      </c>
      <c r="I2" s="139"/>
      <c r="J2" s="139"/>
      <c r="K2" s="139"/>
      <c r="L2" s="11"/>
    </row>
    <row r="3" spans="1:11" ht="18.75">
      <c r="A3" s="8"/>
      <c r="H3" s="116" t="s">
        <v>97</v>
      </c>
      <c r="I3" s="117"/>
      <c r="J3" s="117"/>
      <c r="K3" s="2"/>
    </row>
    <row r="4" spans="8:10" ht="15.75">
      <c r="H4" s="10"/>
      <c r="I4" s="3"/>
      <c r="J4" s="3"/>
    </row>
    <row r="5" spans="1:12" ht="36" customHeight="1">
      <c r="A5" s="134" t="s">
        <v>66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2"/>
    </row>
    <row r="6" ht="12.75">
      <c r="A6" s="1"/>
    </row>
    <row r="7" spans="1:14" s="2" customFormat="1" ht="32.25" customHeight="1">
      <c r="A7" s="132" t="s">
        <v>81</v>
      </c>
      <c r="B7" s="132" t="s">
        <v>24</v>
      </c>
      <c r="C7" s="132" t="s">
        <v>64</v>
      </c>
      <c r="D7" s="132"/>
      <c r="E7" s="132"/>
      <c r="F7" s="132" t="s">
        <v>37</v>
      </c>
      <c r="G7" s="132"/>
      <c r="H7" s="132"/>
      <c r="I7" s="132" t="s">
        <v>65</v>
      </c>
      <c r="J7" s="132"/>
      <c r="K7" s="132"/>
      <c r="L7" s="9"/>
      <c r="N7" s="4"/>
    </row>
    <row r="8" spans="1:14" s="2" customFormat="1" ht="1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9"/>
      <c r="N8" s="4"/>
    </row>
    <row r="9" spans="1:14" s="2" customFormat="1" ht="18.75" customHeight="1">
      <c r="A9" s="132"/>
      <c r="B9" s="132"/>
      <c r="C9" s="133" t="s">
        <v>0</v>
      </c>
      <c r="D9" s="133" t="s">
        <v>1</v>
      </c>
      <c r="E9" s="133"/>
      <c r="F9" s="133" t="s">
        <v>0</v>
      </c>
      <c r="G9" s="133" t="s">
        <v>1</v>
      </c>
      <c r="H9" s="133"/>
      <c r="I9" s="133" t="s">
        <v>0</v>
      </c>
      <c r="J9" s="133" t="s">
        <v>1</v>
      </c>
      <c r="K9" s="133"/>
      <c r="L9" s="7"/>
      <c r="N9" s="4"/>
    </row>
    <row r="10" spans="1:14" s="2" customFormat="1" ht="28.5">
      <c r="A10" s="132"/>
      <c r="B10" s="132"/>
      <c r="C10" s="133"/>
      <c r="D10" s="15" t="s">
        <v>2</v>
      </c>
      <c r="E10" s="15" t="s">
        <v>3</v>
      </c>
      <c r="F10" s="133"/>
      <c r="G10" s="15" t="s">
        <v>2</v>
      </c>
      <c r="H10" s="15" t="s">
        <v>3</v>
      </c>
      <c r="I10" s="133"/>
      <c r="J10" s="15" t="s">
        <v>2</v>
      </c>
      <c r="K10" s="15" t="s">
        <v>3</v>
      </c>
      <c r="L10" s="7"/>
      <c r="N10" s="4"/>
    </row>
    <row r="11" spans="1:14" s="2" customFormat="1" ht="15.75" customHeight="1">
      <c r="A11" s="83">
        <v>1</v>
      </c>
      <c r="B11" s="3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7"/>
      <c r="N11" s="4"/>
    </row>
    <row r="12" spans="1:15" s="2" customFormat="1" ht="21" customHeight="1">
      <c r="A12" s="114" t="s">
        <v>56</v>
      </c>
      <c r="B12" s="58"/>
      <c r="C12" s="62">
        <f>D12+E12</f>
        <v>34013345</v>
      </c>
      <c r="D12" s="62">
        <f>D17+D58+D77+D102+D127+D152</f>
        <v>34013345</v>
      </c>
      <c r="E12" s="62">
        <f>E17+E58+E77+E102+E127</f>
        <v>0</v>
      </c>
      <c r="F12" s="62">
        <f>G12+H12</f>
        <v>21885856</v>
      </c>
      <c r="G12" s="62">
        <f>+G17+G58+G77+G102+G127</f>
        <v>21885856</v>
      </c>
      <c r="H12" s="62">
        <f>+H17+H58+H77+H102+H127</f>
        <v>0</v>
      </c>
      <c r="I12" s="62">
        <f>J12+K12</f>
        <v>21935464</v>
      </c>
      <c r="J12" s="62">
        <f>+J17+J58+J77+J102+J127</f>
        <v>21935464</v>
      </c>
      <c r="K12" s="62">
        <f>+K17+K58+K77+K102+K127</f>
        <v>0</v>
      </c>
      <c r="L12" s="70"/>
      <c r="N12" s="4"/>
      <c r="O12" s="71"/>
    </row>
    <row r="13" spans="1:14" s="2" customFormat="1" ht="17.25" customHeight="1">
      <c r="A13" s="98" t="s">
        <v>90</v>
      </c>
      <c r="B13" s="20"/>
      <c r="C13" s="38"/>
      <c r="D13" s="38"/>
      <c r="E13" s="38"/>
      <c r="F13" s="38"/>
      <c r="G13" s="38"/>
      <c r="H13" s="38"/>
      <c r="I13" s="38"/>
      <c r="J13" s="38"/>
      <c r="K13" s="38"/>
      <c r="L13" s="39"/>
      <c r="N13" s="4"/>
    </row>
    <row r="14" spans="1:14" s="2" customFormat="1" ht="33" customHeight="1">
      <c r="A14" s="101" t="s">
        <v>45</v>
      </c>
      <c r="B14" s="20"/>
      <c r="C14" s="38"/>
      <c r="D14" s="38"/>
      <c r="E14" s="38"/>
      <c r="F14" s="38"/>
      <c r="G14" s="38"/>
      <c r="H14" s="38"/>
      <c r="I14" s="38"/>
      <c r="J14" s="38"/>
      <c r="K14" s="38"/>
      <c r="L14" s="39"/>
      <c r="N14" s="4"/>
    </row>
    <row r="15" spans="1:14" s="2" customFormat="1" ht="19.5" customHeight="1">
      <c r="A15" s="136" t="s">
        <v>51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0"/>
      <c r="N15" s="4"/>
    </row>
    <row r="16" spans="1:14" s="2" customFormat="1" ht="19.5" customHeight="1">
      <c r="A16" s="135" t="s">
        <v>21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41"/>
      <c r="N16" s="4"/>
    </row>
    <row r="17" spans="1:14" s="43" customFormat="1" ht="23.25" customHeight="1">
      <c r="A17" s="132" t="s">
        <v>57</v>
      </c>
      <c r="B17" s="74" t="s">
        <v>19</v>
      </c>
      <c r="C17" s="21">
        <f>D17+E17</f>
        <v>25735766</v>
      </c>
      <c r="D17" s="21">
        <f>D18+D19</f>
        <v>25735766</v>
      </c>
      <c r="E17" s="21">
        <f>E18+E19</f>
        <v>0</v>
      </c>
      <c r="F17" s="21">
        <f>G17+H17</f>
        <v>21544821</v>
      </c>
      <c r="G17" s="21">
        <f>SUM(G18:G19)</f>
        <v>21544821</v>
      </c>
      <c r="H17" s="21">
        <f>SUM(H18:H19)</f>
        <v>0</v>
      </c>
      <c r="I17" s="21">
        <f>J17+K17</f>
        <v>21575331</v>
      </c>
      <c r="J17" s="21">
        <f>SUM(J18:J19)</f>
        <v>21575331</v>
      </c>
      <c r="K17" s="21">
        <f>SUM(K18:K19)</f>
        <v>0</v>
      </c>
      <c r="L17" s="42"/>
      <c r="N17" s="44"/>
    </row>
    <row r="18" spans="1:14" s="43" customFormat="1" ht="23.25" customHeight="1">
      <c r="A18" s="132"/>
      <c r="B18" s="29">
        <v>1513400</v>
      </c>
      <c r="C18" s="21">
        <f>C20+C28+C46</f>
        <v>25651766</v>
      </c>
      <c r="D18" s="21">
        <f>D20+D28+D46</f>
        <v>25651766</v>
      </c>
      <c r="E18" s="21">
        <f>E20+E28</f>
        <v>0</v>
      </c>
      <c r="F18" s="21">
        <f>F20+F28+F46</f>
        <v>21544821</v>
      </c>
      <c r="G18" s="21">
        <f>G20+G28+G46</f>
        <v>21544821</v>
      </c>
      <c r="H18" s="21">
        <f>H20+H28+H38</f>
        <v>0</v>
      </c>
      <c r="I18" s="21">
        <f>I20+I28+I46</f>
        <v>21575331</v>
      </c>
      <c r="J18" s="21">
        <f>J20+J28+J46</f>
        <v>21575331</v>
      </c>
      <c r="K18" s="21">
        <f>K20+K28+K38</f>
        <v>0</v>
      </c>
      <c r="L18" s="42"/>
      <c r="N18" s="44"/>
    </row>
    <row r="19" spans="1:14" s="43" customFormat="1" ht="23.25" customHeight="1">
      <c r="A19" s="132"/>
      <c r="B19" s="30" t="s">
        <v>28</v>
      </c>
      <c r="C19" s="21">
        <f>+C38</f>
        <v>84000</v>
      </c>
      <c r="D19" s="21">
        <f>D38</f>
        <v>84000</v>
      </c>
      <c r="E19" s="21">
        <f>+E38</f>
        <v>0</v>
      </c>
      <c r="F19" s="21">
        <f>+F38</f>
        <v>0</v>
      </c>
      <c r="G19" s="21">
        <f>+G38</f>
        <v>0</v>
      </c>
      <c r="H19" s="21">
        <f>H38</f>
        <v>0</v>
      </c>
      <c r="I19" s="21">
        <f>+I38</f>
        <v>0</v>
      </c>
      <c r="J19" s="21">
        <f>+J38</f>
        <v>0</v>
      </c>
      <c r="K19" s="21">
        <f>K38</f>
        <v>0</v>
      </c>
      <c r="L19" s="42"/>
      <c r="N19" s="44"/>
    </row>
    <row r="20" spans="1:12" ht="31.5" customHeight="1">
      <c r="A20" s="86" t="s">
        <v>70</v>
      </c>
      <c r="B20" s="45">
        <v>1513400</v>
      </c>
      <c r="C20" s="16">
        <f>E20+D20</f>
        <v>4111600</v>
      </c>
      <c r="D20" s="16">
        <f>2540400+1570000+1200</f>
        <v>4111600</v>
      </c>
      <c r="E20" s="16">
        <v>0</v>
      </c>
      <c r="F20" s="16">
        <f>H20+G20</f>
        <v>0</v>
      </c>
      <c r="G20" s="21">
        <v>0</v>
      </c>
      <c r="H20" s="21">
        <f>E20*1.05</f>
        <v>0</v>
      </c>
      <c r="I20" s="16">
        <f>K20+J20</f>
        <v>0</v>
      </c>
      <c r="J20" s="21">
        <v>0</v>
      </c>
      <c r="K20" s="21">
        <f>H20*1.043</f>
        <v>0</v>
      </c>
      <c r="L20" s="22"/>
    </row>
    <row r="21" spans="1:12" ht="18" customHeight="1">
      <c r="A21" s="58" t="s">
        <v>4</v>
      </c>
      <c r="B21" s="79"/>
      <c r="C21" s="17"/>
      <c r="D21" s="17"/>
      <c r="E21" s="17"/>
      <c r="F21" s="17"/>
      <c r="G21" s="17"/>
      <c r="H21" s="17"/>
      <c r="I21" s="17"/>
      <c r="J21" s="17"/>
      <c r="K21" s="17"/>
      <c r="L21" s="23"/>
    </row>
    <row r="22" spans="1:12" ht="15">
      <c r="A22" s="87" t="s">
        <v>5</v>
      </c>
      <c r="B22" s="79"/>
      <c r="C22" s="17"/>
      <c r="D22" s="17"/>
      <c r="E22" s="17"/>
      <c r="F22" s="17"/>
      <c r="G22" s="17"/>
      <c r="H22" s="17"/>
      <c r="I22" s="17"/>
      <c r="J22" s="17"/>
      <c r="K22" s="17"/>
      <c r="L22" s="23"/>
    </row>
    <row r="23" spans="1:13" ht="18" customHeight="1">
      <c r="A23" s="115" t="s">
        <v>10</v>
      </c>
      <c r="B23" s="79"/>
      <c r="C23" s="18">
        <f>D23+E23</f>
        <v>1585</v>
      </c>
      <c r="D23" s="18">
        <f>331+1570-360+26+18</f>
        <v>1585</v>
      </c>
      <c r="E23" s="18">
        <v>0</v>
      </c>
      <c r="F23" s="18">
        <f>G23+H23</f>
        <v>0</v>
      </c>
      <c r="G23" s="18">
        <v>0</v>
      </c>
      <c r="H23" s="18">
        <v>0</v>
      </c>
      <c r="I23" s="18">
        <f>J23+K23</f>
        <v>0</v>
      </c>
      <c r="J23" s="18">
        <v>0</v>
      </c>
      <c r="K23" s="18">
        <v>0</v>
      </c>
      <c r="L23" s="24"/>
      <c r="M23" s="141"/>
    </row>
    <row r="24" spans="1:13" ht="17.25" customHeight="1">
      <c r="A24" s="89" t="s">
        <v>14</v>
      </c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23"/>
      <c r="M24" s="141"/>
    </row>
    <row r="25" spans="1:12" ht="16.5">
      <c r="A25" s="107" t="s">
        <v>12</v>
      </c>
      <c r="B25" s="79"/>
      <c r="C25" s="26">
        <f>D25+E25</f>
        <v>2594.069400630915</v>
      </c>
      <c r="D25" s="26">
        <f>D20/D23</f>
        <v>2594.069400630915</v>
      </c>
      <c r="E25" s="26">
        <v>0</v>
      </c>
      <c r="F25" s="26">
        <f>G25+H25</f>
        <v>0</v>
      </c>
      <c r="G25" s="27">
        <v>0</v>
      </c>
      <c r="H25" s="26">
        <v>0</v>
      </c>
      <c r="I25" s="26">
        <f>J25+K25</f>
        <v>0</v>
      </c>
      <c r="J25" s="27">
        <v>0</v>
      </c>
      <c r="K25" s="26">
        <v>0</v>
      </c>
      <c r="L25" s="13"/>
    </row>
    <row r="26" spans="1:12" ht="16.5">
      <c r="A26" s="84" t="s">
        <v>13</v>
      </c>
      <c r="B26" s="79"/>
      <c r="C26" s="26"/>
      <c r="D26" s="26"/>
      <c r="E26" s="26"/>
      <c r="F26" s="26"/>
      <c r="G26" s="27"/>
      <c r="H26" s="26"/>
      <c r="I26" s="26"/>
      <c r="J26" s="27"/>
      <c r="K26" s="26"/>
      <c r="L26" s="13"/>
    </row>
    <row r="27" spans="1:12" ht="38.25" customHeight="1">
      <c r="A27" s="107" t="s">
        <v>25</v>
      </c>
      <c r="B27" s="79"/>
      <c r="C27" s="37">
        <f>D27+E27</f>
        <v>0</v>
      </c>
      <c r="D27" s="37">
        <v>0</v>
      </c>
      <c r="E27" s="37">
        <v>0</v>
      </c>
      <c r="F27" s="37">
        <f>G27+H27</f>
        <v>0</v>
      </c>
      <c r="G27" s="72">
        <f>G20/D20*100</f>
        <v>0</v>
      </c>
      <c r="H27" s="37">
        <v>0</v>
      </c>
      <c r="I27" s="37">
        <f>J27+K27</f>
        <v>0</v>
      </c>
      <c r="J27" s="72">
        <v>0</v>
      </c>
      <c r="K27" s="37">
        <v>0</v>
      </c>
      <c r="L27" s="13"/>
    </row>
    <row r="28" spans="1:13" ht="31.5" customHeight="1">
      <c r="A28" s="86" t="s">
        <v>22</v>
      </c>
      <c r="B28" s="45">
        <v>1513400</v>
      </c>
      <c r="C28" s="16">
        <f>D28+E28</f>
        <v>540166</v>
      </c>
      <c r="D28" s="16">
        <f>3276+536890</f>
        <v>540166</v>
      </c>
      <c r="E28" s="16">
        <v>0</v>
      </c>
      <c r="F28" s="16">
        <f>G28+H28</f>
        <v>544821</v>
      </c>
      <c r="G28" s="21">
        <v>544821</v>
      </c>
      <c r="H28" s="21">
        <v>0</v>
      </c>
      <c r="I28" s="16">
        <f>J28+K28</f>
        <v>575331</v>
      </c>
      <c r="J28" s="21">
        <v>575331</v>
      </c>
      <c r="K28" s="21">
        <v>0</v>
      </c>
      <c r="L28" s="22"/>
      <c r="M28" s="25"/>
    </row>
    <row r="29" spans="1:12" ht="16.5">
      <c r="A29" s="58" t="s">
        <v>4</v>
      </c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23"/>
    </row>
    <row r="30" spans="1:12" ht="16.5">
      <c r="A30" s="87" t="s">
        <v>5</v>
      </c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23"/>
    </row>
    <row r="31" spans="1:12" ht="17.25" customHeight="1">
      <c r="A31" s="115" t="s">
        <v>11</v>
      </c>
      <c r="B31" s="20"/>
      <c r="C31" s="18">
        <f>D31+E31</f>
        <v>28</v>
      </c>
      <c r="D31" s="18">
        <v>28</v>
      </c>
      <c r="E31" s="18">
        <v>0</v>
      </c>
      <c r="F31" s="18">
        <f>G31+H31</f>
        <v>20</v>
      </c>
      <c r="G31" s="18">
        <v>20</v>
      </c>
      <c r="H31" s="18">
        <v>0</v>
      </c>
      <c r="I31" s="18">
        <f>J31+K31</f>
        <v>20</v>
      </c>
      <c r="J31" s="18">
        <v>20</v>
      </c>
      <c r="K31" s="18">
        <v>0</v>
      </c>
      <c r="L31" s="24"/>
    </row>
    <row r="32" spans="1:12" ht="18.75" customHeight="1">
      <c r="A32" s="89" t="s">
        <v>14</v>
      </c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23"/>
    </row>
    <row r="33" spans="1:12" ht="15.75" customHeight="1">
      <c r="A33" s="109" t="s">
        <v>67</v>
      </c>
      <c r="B33" s="20"/>
      <c r="C33" s="26">
        <f>D33+E33</f>
        <v>1607.6369047619048</v>
      </c>
      <c r="D33" s="26">
        <f>D28/D31/12</f>
        <v>1607.6369047619048</v>
      </c>
      <c r="E33" s="26">
        <v>0</v>
      </c>
      <c r="F33" s="26">
        <f>G33+H33</f>
        <v>2270.0875</v>
      </c>
      <c r="G33" s="27">
        <f>G28/G31/12</f>
        <v>2270.0875</v>
      </c>
      <c r="H33" s="27">
        <v>0</v>
      </c>
      <c r="I33" s="31">
        <f>J33+K33</f>
        <v>2397.2125</v>
      </c>
      <c r="J33" s="27">
        <f>J28/J31/12</f>
        <v>2397.2125</v>
      </c>
      <c r="K33" s="27">
        <v>0</v>
      </c>
      <c r="L33" s="32"/>
    </row>
    <row r="34" spans="1:12" ht="16.5">
      <c r="A34" s="84" t="s">
        <v>13</v>
      </c>
      <c r="B34" s="20"/>
      <c r="C34" s="26"/>
      <c r="D34" s="26"/>
      <c r="E34" s="26"/>
      <c r="F34" s="26"/>
      <c r="G34" s="27"/>
      <c r="H34" s="27"/>
      <c r="I34" s="26"/>
      <c r="J34" s="27"/>
      <c r="K34" s="27"/>
      <c r="L34" s="32"/>
    </row>
    <row r="35" spans="1:12" ht="31.5" customHeight="1">
      <c r="A35" s="107" t="s">
        <v>25</v>
      </c>
      <c r="B35" s="20"/>
      <c r="C35" s="37">
        <v>0</v>
      </c>
      <c r="D35" s="37">
        <v>0</v>
      </c>
      <c r="E35" s="37">
        <v>0</v>
      </c>
      <c r="F35" s="37">
        <f>G35+H35</f>
        <v>117.71666983561786</v>
      </c>
      <c r="G35" s="72">
        <f>G28/462824*100</f>
        <v>117.71666983561786</v>
      </c>
      <c r="H35" s="72">
        <v>0</v>
      </c>
      <c r="I35" s="37">
        <f>J35+K35</f>
        <v>105.60000440511655</v>
      </c>
      <c r="J35" s="72">
        <f>J28/G28*100</f>
        <v>105.60000440511655</v>
      </c>
      <c r="K35" s="72">
        <v>0</v>
      </c>
      <c r="L35" s="32"/>
    </row>
    <row r="36" spans="1:12" ht="26.25" customHeight="1">
      <c r="A36" s="8"/>
      <c r="B36" s="82"/>
      <c r="C36" s="33"/>
      <c r="D36" s="33"/>
      <c r="E36" s="33"/>
      <c r="F36" s="33"/>
      <c r="G36" s="33"/>
      <c r="H36" s="33"/>
      <c r="I36" s="137" t="s">
        <v>98</v>
      </c>
      <c r="J36" s="137"/>
      <c r="K36" s="137"/>
      <c r="L36" s="33"/>
    </row>
    <row r="37" spans="1:12" ht="14.25">
      <c r="A37" s="83">
        <v>1</v>
      </c>
      <c r="B37" s="3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  <c r="K37" s="15">
        <v>11</v>
      </c>
      <c r="L37" s="7"/>
    </row>
    <row r="38" spans="1:12" ht="149.25" customHeight="1">
      <c r="A38" s="86" t="s">
        <v>71</v>
      </c>
      <c r="B38" s="110" t="s">
        <v>28</v>
      </c>
      <c r="C38" s="16">
        <f>D38+E38</f>
        <v>84000</v>
      </c>
      <c r="D38" s="16">
        <v>84000</v>
      </c>
      <c r="E38" s="16">
        <v>0</v>
      </c>
      <c r="F38" s="16">
        <f>G38+H38</f>
        <v>0</v>
      </c>
      <c r="G38" s="21">
        <v>0</v>
      </c>
      <c r="H38" s="16">
        <v>0</v>
      </c>
      <c r="I38" s="16">
        <f>J38+K38</f>
        <v>0</v>
      </c>
      <c r="J38" s="21">
        <f>G38*1.043</f>
        <v>0</v>
      </c>
      <c r="K38" s="16">
        <v>0</v>
      </c>
      <c r="L38" s="28"/>
    </row>
    <row r="39" spans="1:12" ht="19.5" customHeight="1">
      <c r="A39" s="58" t="s">
        <v>4</v>
      </c>
      <c r="B39" s="20"/>
      <c r="C39" s="34"/>
      <c r="D39" s="34"/>
      <c r="E39" s="34"/>
      <c r="F39" s="34"/>
      <c r="G39" s="34"/>
      <c r="H39" s="34"/>
      <c r="I39" s="34"/>
      <c r="J39" s="34"/>
      <c r="K39" s="34"/>
      <c r="L39" s="22"/>
    </row>
    <row r="40" spans="1:12" ht="14.25">
      <c r="A40" s="111" t="s">
        <v>5</v>
      </c>
      <c r="B40" s="35"/>
      <c r="C40" s="15"/>
      <c r="D40" s="15"/>
      <c r="E40" s="15"/>
      <c r="F40" s="15"/>
      <c r="G40" s="15"/>
      <c r="H40" s="15"/>
      <c r="I40" s="15"/>
      <c r="J40" s="15"/>
      <c r="K40" s="15"/>
      <c r="L40" s="22"/>
    </row>
    <row r="41" spans="1:12" ht="128.25" customHeight="1">
      <c r="A41" s="91" t="s">
        <v>72</v>
      </c>
      <c r="B41" s="35"/>
      <c r="C41" s="36">
        <f>D41+E41</f>
        <v>7</v>
      </c>
      <c r="D41" s="36">
        <v>7</v>
      </c>
      <c r="E41" s="36">
        <v>0</v>
      </c>
      <c r="F41" s="36">
        <f>H41+G41</f>
        <v>0</v>
      </c>
      <c r="G41" s="36">
        <v>0</v>
      </c>
      <c r="H41" s="36">
        <v>0</v>
      </c>
      <c r="I41" s="36">
        <f>J41+K41</f>
        <v>0</v>
      </c>
      <c r="J41" s="36">
        <v>0</v>
      </c>
      <c r="K41" s="36">
        <v>0</v>
      </c>
      <c r="L41" s="22"/>
    </row>
    <row r="42" spans="1:12" ht="15" customHeight="1">
      <c r="A42" s="89" t="s">
        <v>14</v>
      </c>
      <c r="B42" s="20"/>
      <c r="C42" s="34"/>
      <c r="D42" s="34"/>
      <c r="E42" s="34"/>
      <c r="F42" s="34"/>
      <c r="G42" s="34"/>
      <c r="H42" s="34"/>
      <c r="I42" s="34"/>
      <c r="J42" s="34"/>
      <c r="K42" s="34"/>
      <c r="L42" s="13"/>
    </row>
    <row r="43" spans="1:12" ht="21" customHeight="1">
      <c r="A43" s="104" t="s">
        <v>30</v>
      </c>
      <c r="B43" s="20"/>
      <c r="C43" s="26">
        <f>D43+E43</f>
        <v>12000</v>
      </c>
      <c r="D43" s="26">
        <f>D38/D41</f>
        <v>12000</v>
      </c>
      <c r="E43" s="26">
        <v>0</v>
      </c>
      <c r="F43" s="26">
        <f>G43+H43</f>
        <v>0</v>
      </c>
      <c r="G43" s="27">
        <v>0</v>
      </c>
      <c r="H43" s="26">
        <v>0</v>
      </c>
      <c r="I43" s="26">
        <f>J43+K43</f>
        <v>0</v>
      </c>
      <c r="J43" s="27">
        <f>G43*1.043</f>
        <v>0</v>
      </c>
      <c r="K43" s="26">
        <v>0</v>
      </c>
      <c r="L43" s="13"/>
    </row>
    <row r="44" spans="1:12" ht="19.5" customHeight="1">
      <c r="A44" s="84" t="s">
        <v>13</v>
      </c>
      <c r="B44" s="20"/>
      <c r="C44" s="26"/>
      <c r="D44" s="26"/>
      <c r="E44" s="26"/>
      <c r="F44" s="26"/>
      <c r="G44" s="26"/>
      <c r="H44" s="26"/>
      <c r="I44" s="26"/>
      <c r="J44" s="26"/>
      <c r="K44" s="26"/>
      <c r="L44" s="13"/>
    </row>
    <row r="45" spans="1:12" ht="29.25" customHeight="1">
      <c r="A45" s="90" t="s">
        <v>25</v>
      </c>
      <c r="B45" s="20"/>
      <c r="C45" s="37">
        <f>+D45+E45</f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13"/>
    </row>
    <row r="46" spans="1:12" ht="62.25" customHeight="1">
      <c r="A46" s="86" t="s">
        <v>87</v>
      </c>
      <c r="B46" s="45">
        <v>1513400</v>
      </c>
      <c r="C46" s="16">
        <f>D46+E46</f>
        <v>21000000</v>
      </c>
      <c r="D46" s="16">
        <v>21000000</v>
      </c>
      <c r="E46" s="16">
        <v>0</v>
      </c>
      <c r="F46" s="16">
        <f>G46+H46</f>
        <v>21000000</v>
      </c>
      <c r="G46" s="16">
        <v>21000000</v>
      </c>
      <c r="H46" s="16">
        <v>0</v>
      </c>
      <c r="I46" s="16">
        <f>J46+K46</f>
        <v>21000000</v>
      </c>
      <c r="J46" s="16">
        <v>21000000</v>
      </c>
      <c r="K46" s="16">
        <v>0</v>
      </c>
      <c r="L46" s="13"/>
    </row>
    <row r="47" spans="1:12" ht="16.5" customHeight="1">
      <c r="A47" s="95" t="s">
        <v>4</v>
      </c>
      <c r="B47" s="20"/>
      <c r="C47" s="37"/>
      <c r="D47" s="37"/>
      <c r="E47" s="37"/>
      <c r="F47" s="37"/>
      <c r="G47" s="37"/>
      <c r="H47" s="37"/>
      <c r="I47" s="37"/>
      <c r="J47" s="37"/>
      <c r="K47" s="37"/>
      <c r="L47" s="13"/>
    </row>
    <row r="48" spans="1:12" ht="20.25" customHeight="1">
      <c r="A48" s="122" t="s">
        <v>5</v>
      </c>
      <c r="B48" s="20"/>
      <c r="C48" s="37"/>
      <c r="D48" s="37"/>
      <c r="E48" s="37"/>
      <c r="F48" s="37"/>
      <c r="G48" s="37"/>
      <c r="H48" s="37"/>
      <c r="I48" s="37"/>
      <c r="J48" s="37"/>
      <c r="K48" s="37"/>
      <c r="L48" s="13"/>
    </row>
    <row r="49" spans="1:12" ht="61.5" customHeight="1">
      <c r="A49" s="90" t="s">
        <v>89</v>
      </c>
      <c r="B49" s="20"/>
      <c r="C49" s="56">
        <f>D49+E49</f>
        <v>60</v>
      </c>
      <c r="D49" s="56">
        <v>60</v>
      </c>
      <c r="E49" s="56">
        <v>0</v>
      </c>
      <c r="F49" s="56">
        <f>G49+H49</f>
        <v>60</v>
      </c>
      <c r="G49" s="56">
        <v>60</v>
      </c>
      <c r="H49" s="56">
        <v>0</v>
      </c>
      <c r="I49" s="56">
        <f>J49+K49</f>
        <v>60</v>
      </c>
      <c r="J49" s="56">
        <v>60</v>
      </c>
      <c r="K49" s="56">
        <v>0</v>
      </c>
      <c r="L49" s="13"/>
    </row>
    <row r="50" spans="1:12" ht="18" customHeight="1">
      <c r="A50" s="123" t="s">
        <v>14</v>
      </c>
      <c r="B50" s="20"/>
      <c r="C50" s="37"/>
      <c r="D50" s="37"/>
      <c r="E50" s="37"/>
      <c r="F50" s="37"/>
      <c r="G50" s="37"/>
      <c r="H50" s="37"/>
      <c r="I50" s="37"/>
      <c r="J50" s="37"/>
      <c r="K50" s="37"/>
      <c r="L50" s="13"/>
    </row>
    <row r="51" spans="1:12" ht="21" customHeight="1">
      <c r="A51" s="104" t="s">
        <v>88</v>
      </c>
      <c r="B51" s="20"/>
      <c r="C51" s="37">
        <f>D51+E51</f>
        <v>350000</v>
      </c>
      <c r="D51" s="37">
        <v>350000</v>
      </c>
      <c r="E51" s="37">
        <v>0</v>
      </c>
      <c r="F51" s="37">
        <f>G51+H51</f>
        <v>350000</v>
      </c>
      <c r="G51" s="37">
        <v>350000</v>
      </c>
      <c r="H51" s="37">
        <v>0</v>
      </c>
      <c r="I51" s="37">
        <f>J51+K51</f>
        <v>350000</v>
      </c>
      <c r="J51" s="37">
        <v>350000</v>
      </c>
      <c r="K51" s="37">
        <v>0</v>
      </c>
      <c r="L51" s="13"/>
    </row>
    <row r="52" spans="1:12" ht="19.5" customHeight="1">
      <c r="A52" s="84" t="s">
        <v>13</v>
      </c>
      <c r="B52" s="20"/>
      <c r="C52" s="37"/>
      <c r="D52" s="37"/>
      <c r="E52" s="37"/>
      <c r="F52" s="37"/>
      <c r="G52" s="37"/>
      <c r="H52" s="37"/>
      <c r="I52" s="37"/>
      <c r="J52" s="37"/>
      <c r="K52" s="37"/>
      <c r="L52" s="13"/>
    </row>
    <row r="53" spans="1:12" ht="35.25" customHeight="1">
      <c r="A53" s="107" t="s">
        <v>25</v>
      </c>
      <c r="B53" s="20"/>
      <c r="C53" s="37">
        <f>D53+E53</f>
        <v>0</v>
      </c>
      <c r="D53" s="37">
        <v>0</v>
      </c>
      <c r="E53" s="37">
        <v>0</v>
      </c>
      <c r="F53" s="37">
        <f>G53+H53</f>
        <v>100</v>
      </c>
      <c r="G53" s="37">
        <f>G46/D46*100</f>
        <v>100</v>
      </c>
      <c r="H53" s="37">
        <v>0</v>
      </c>
      <c r="I53" s="37">
        <f>J53+K53</f>
        <v>100</v>
      </c>
      <c r="J53" s="37">
        <f>J46/G46*100</f>
        <v>100</v>
      </c>
      <c r="K53" s="37">
        <v>0</v>
      </c>
      <c r="L53" s="13"/>
    </row>
    <row r="54" spans="1:12" ht="18.75" customHeight="1">
      <c r="A54" s="98" t="s">
        <v>82</v>
      </c>
      <c r="B54" s="29">
        <v>1513190</v>
      </c>
      <c r="C54" s="17"/>
      <c r="D54" s="17"/>
      <c r="E54" s="17"/>
      <c r="F54" s="17"/>
      <c r="G54" s="17"/>
      <c r="H54" s="17"/>
      <c r="I54" s="17"/>
      <c r="J54" s="17"/>
      <c r="K54" s="17"/>
      <c r="L54" s="23"/>
    </row>
    <row r="55" spans="1:12" ht="18" customHeight="1">
      <c r="A55" s="101" t="s">
        <v>46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23"/>
    </row>
    <row r="56" spans="1:15" s="2" customFormat="1" ht="39.75" customHeight="1">
      <c r="A56" s="142" t="s">
        <v>52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22"/>
      <c r="M56" s="48"/>
      <c r="N56" s="49"/>
      <c r="O56" s="4"/>
    </row>
    <row r="57" spans="1:12" ht="34.5" customHeight="1">
      <c r="A57" s="143" t="s">
        <v>47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46"/>
    </row>
    <row r="58" spans="1:12" ht="31.5" customHeight="1">
      <c r="A58" s="112" t="s">
        <v>48</v>
      </c>
      <c r="B58" s="20"/>
      <c r="C58" s="16">
        <f>E58+D58</f>
        <v>347889</v>
      </c>
      <c r="D58" s="16">
        <v>347889</v>
      </c>
      <c r="E58" s="16">
        <v>0</v>
      </c>
      <c r="F58" s="16">
        <f>H58+G58</f>
        <v>0</v>
      </c>
      <c r="G58" s="21">
        <v>0</v>
      </c>
      <c r="H58" s="21">
        <f>E58*1.05</f>
        <v>0</v>
      </c>
      <c r="I58" s="16">
        <f>K58+J58</f>
        <v>0</v>
      </c>
      <c r="J58" s="21">
        <v>0</v>
      </c>
      <c r="K58" s="21">
        <f>H58*1.043</f>
        <v>0</v>
      </c>
      <c r="L58" s="47"/>
    </row>
    <row r="59" spans="1:12" ht="26.25" customHeight="1">
      <c r="A59" s="8"/>
      <c r="B59" s="82"/>
      <c r="C59" s="33"/>
      <c r="D59" s="33"/>
      <c r="E59" s="33"/>
      <c r="F59" s="33"/>
      <c r="G59" s="33"/>
      <c r="H59" s="33"/>
      <c r="I59" s="137" t="s">
        <v>98</v>
      </c>
      <c r="J59" s="137"/>
      <c r="K59" s="137"/>
      <c r="L59" s="33"/>
    </row>
    <row r="60" spans="1:12" ht="14.25">
      <c r="A60" s="83">
        <v>1</v>
      </c>
      <c r="B60" s="35">
        <v>2</v>
      </c>
      <c r="C60" s="15">
        <v>3</v>
      </c>
      <c r="D60" s="15">
        <v>4</v>
      </c>
      <c r="E60" s="15">
        <v>5</v>
      </c>
      <c r="F60" s="15">
        <v>6</v>
      </c>
      <c r="G60" s="15">
        <v>7</v>
      </c>
      <c r="H60" s="15">
        <v>8</v>
      </c>
      <c r="I60" s="15">
        <v>9</v>
      </c>
      <c r="J60" s="15">
        <v>10</v>
      </c>
      <c r="K60" s="15">
        <v>11</v>
      </c>
      <c r="L60" s="7"/>
    </row>
    <row r="61" spans="1:12" ht="16.5">
      <c r="A61" s="109" t="s">
        <v>4</v>
      </c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23"/>
    </row>
    <row r="62" spans="1:12" ht="16.5">
      <c r="A62" s="101" t="s">
        <v>5</v>
      </c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23"/>
    </row>
    <row r="63" spans="1:12" ht="16.5" customHeight="1">
      <c r="A63" s="107" t="s">
        <v>15</v>
      </c>
      <c r="B63" s="50"/>
      <c r="C63" s="18">
        <f>D63+E63</f>
        <v>471</v>
      </c>
      <c r="D63" s="18">
        <f>SUM(D64:D65)</f>
        <v>471</v>
      </c>
      <c r="E63" s="18">
        <v>0</v>
      </c>
      <c r="F63" s="18">
        <f>G63+H63</f>
        <v>0</v>
      </c>
      <c r="G63" s="18">
        <f>SUM(G64:G64)</f>
        <v>0</v>
      </c>
      <c r="H63" s="18">
        <v>0</v>
      </c>
      <c r="I63" s="18">
        <f>J63+K63</f>
        <v>0</v>
      </c>
      <c r="J63" s="18">
        <v>0</v>
      </c>
      <c r="K63" s="18">
        <v>0</v>
      </c>
      <c r="L63" s="24"/>
    </row>
    <row r="64" spans="1:12" ht="64.5" customHeight="1">
      <c r="A64" s="113" t="s">
        <v>49</v>
      </c>
      <c r="B64" s="20"/>
      <c r="C64" s="18">
        <f>D64+E64</f>
        <v>465</v>
      </c>
      <c r="D64" s="18">
        <v>465</v>
      </c>
      <c r="E64" s="18">
        <v>0</v>
      </c>
      <c r="F64" s="18">
        <f>G64+H64</f>
        <v>0</v>
      </c>
      <c r="G64" s="18">
        <v>0</v>
      </c>
      <c r="H64" s="18">
        <v>0</v>
      </c>
      <c r="I64" s="18">
        <f>J64+K64</f>
        <v>0</v>
      </c>
      <c r="J64" s="18">
        <v>0</v>
      </c>
      <c r="K64" s="18">
        <v>0</v>
      </c>
      <c r="L64" s="22"/>
    </row>
    <row r="65" spans="1:12" ht="32.25" customHeight="1">
      <c r="A65" s="113" t="s">
        <v>44</v>
      </c>
      <c r="B65" s="20"/>
      <c r="C65" s="18">
        <f>D65+E65</f>
        <v>6</v>
      </c>
      <c r="D65" s="18">
        <v>6</v>
      </c>
      <c r="E65" s="18">
        <v>0</v>
      </c>
      <c r="F65" s="18">
        <f>G65+H65</f>
        <v>0</v>
      </c>
      <c r="G65" s="18">
        <v>0</v>
      </c>
      <c r="H65" s="18">
        <v>0</v>
      </c>
      <c r="I65" s="18">
        <f>J65+K65</f>
        <v>0</v>
      </c>
      <c r="J65" s="18">
        <v>0</v>
      </c>
      <c r="K65" s="18">
        <v>0</v>
      </c>
      <c r="L65" s="22"/>
    </row>
    <row r="66" spans="1:12" ht="15">
      <c r="A66" s="84" t="s">
        <v>14</v>
      </c>
      <c r="B66" s="20"/>
      <c r="C66" s="34"/>
      <c r="D66" s="34"/>
      <c r="E66" s="34"/>
      <c r="F66" s="34"/>
      <c r="G66" s="34"/>
      <c r="H66" s="34"/>
      <c r="I66" s="34"/>
      <c r="J66" s="34"/>
      <c r="K66" s="34"/>
      <c r="L66" s="13"/>
    </row>
    <row r="67" spans="1:12" ht="43.5" customHeight="1">
      <c r="A67" s="104" t="s">
        <v>39</v>
      </c>
      <c r="B67" s="20"/>
      <c r="C67" s="26">
        <f>D67+E67</f>
        <v>738.6178343949044</v>
      </c>
      <c r="D67" s="26">
        <f>D58/D63</f>
        <v>738.6178343949044</v>
      </c>
      <c r="E67" s="26">
        <v>0</v>
      </c>
      <c r="F67" s="26">
        <f>G67+H67</f>
        <v>0</v>
      </c>
      <c r="G67" s="26">
        <v>0</v>
      </c>
      <c r="H67" s="26">
        <v>0</v>
      </c>
      <c r="I67" s="26">
        <f>J67+K67</f>
        <v>0</v>
      </c>
      <c r="J67" s="26">
        <v>0</v>
      </c>
      <c r="K67" s="26">
        <v>0</v>
      </c>
      <c r="L67" s="13"/>
    </row>
    <row r="68" spans="1:12" ht="32.25" customHeight="1">
      <c r="A68" s="104" t="s">
        <v>68</v>
      </c>
      <c r="B68" s="20"/>
      <c r="C68" s="31">
        <f>D68+E68</f>
        <v>667.1161290322581</v>
      </c>
      <c r="D68" s="31">
        <f>310209/D64</f>
        <v>667.1161290322581</v>
      </c>
      <c r="E68" s="31">
        <v>0</v>
      </c>
      <c r="F68" s="31">
        <f>G68+H68</f>
        <v>0</v>
      </c>
      <c r="G68" s="31">
        <v>0</v>
      </c>
      <c r="H68" s="31">
        <v>0</v>
      </c>
      <c r="I68" s="31">
        <f>J68+K68</f>
        <v>0</v>
      </c>
      <c r="J68" s="31">
        <v>0</v>
      </c>
      <c r="K68" s="31">
        <v>0</v>
      </c>
      <c r="L68" s="51"/>
    </row>
    <row r="69" spans="1:12" ht="32.25" customHeight="1">
      <c r="A69" s="104" t="s">
        <v>69</v>
      </c>
      <c r="B69" s="20"/>
      <c r="C69" s="26">
        <f>D69+E69</f>
        <v>6280</v>
      </c>
      <c r="D69" s="26">
        <f>37680/D65</f>
        <v>6280</v>
      </c>
      <c r="E69" s="31">
        <v>0</v>
      </c>
      <c r="F69" s="31">
        <f>G69+H69</f>
        <v>0</v>
      </c>
      <c r="G69" s="31">
        <v>0</v>
      </c>
      <c r="H69" s="31">
        <v>0</v>
      </c>
      <c r="I69" s="31">
        <f>J69+K69</f>
        <v>0</v>
      </c>
      <c r="J69" s="31">
        <v>0</v>
      </c>
      <c r="K69" s="31">
        <v>0</v>
      </c>
      <c r="L69" s="51"/>
    </row>
    <row r="70" spans="1:12" ht="17.25" customHeight="1">
      <c r="A70" s="84" t="s">
        <v>16</v>
      </c>
      <c r="B70" s="20"/>
      <c r="C70" s="26"/>
      <c r="D70" s="26"/>
      <c r="E70" s="26"/>
      <c r="F70" s="26"/>
      <c r="G70" s="26"/>
      <c r="H70" s="26"/>
      <c r="I70" s="26"/>
      <c r="J70" s="26"/>
      <c r="K70" s="26"/>
      <c r="L70" s="13"/>
    </row>
    <row r="71" spans="1:12" ht="19.5" customHeight="1">
      <c r="A71" s="102" t="s">
        <v>20</v>
      </c>
      <c r="B71" s="20"/>
      <c r="C71" s="26">
        <f>D71+E71</f>
        <v>100</v>
      </c>
      <c r="D71" s="26">
        <v>100</v>
      </c>
      <c r="E71" s="26">
        <v>0</v>
      </c>
      <c r="F71" s="26">
        <f>G71+H71</f>
        <v>100</v>
      </c>
      <c r="G71" s="26">
        <v>100</v>
      </c>
      <c r="H71" s="26">
        <v>0</v>
      </c>
      <c r="I71" s="26">
        <f>J71+K71</f>
        <v>100</v>
      </c>
      <c r="J71" s="26">
        <v>100</v>
      </c>
      <c r="K71" s="26">
        <v>0</v>
      </c>
      <c r="L71" s="13"/>
    </row>
    <row r="72" spans="1:12" ht="27.75" customHeight="1">
      <c r="A72" s="105" t="s">
        <v>26</v>
      </c>
      <c r="B72" s="20"/>
      <c r="C72" s="52">
        <f>D72+E72</f>
        <v>0</v>
      </c>
      <c r="D72" s="52">
        <v>0</v>
      </c>
      <c r="E72" s="52">
        <v>0</v>
      </c>
      <c r="F72" s="52">
        <f>G72+H72</f>
        <v>0</v>
      </c>
      <c r="G72" s="52">
        <f>G58/D58*100</f>
        <v>0</v>
      </c>
      <c r="H72" s="52">
        <v>0</v>
      </c>
      <c r="I72" s="52">
        <f>J72+K72</f>
        <v>0</v>
      </c>
      <c r="J72" s="52">
        <v>0</v>
      </c>
      <c r="K72" s="52">
        <v>0</v>
      </c>
      <c r="L72" s="51"/>
    </row>
    <row r="73" spans="1:12" ht="15.75">
      <c r="A73" s="98" t="s">
        <v>83</v>
      </c>
      <c r="B73" s="29">
        <v>1513200</v>
      </c>
      <c r="C73" s="17"/>
      <c r="D73" s="17"/>
      <c r="E73" s="17"/>
      <c r="F73" s="17"/>
      <c r="G73" s="17"/>
      <c r="H73" s="17"/>
      <c r="I73" s="17"/>
      <c r="J73" s="17"/>
      <c r="K73" s="17"/>
      <c r="L73" s="23"/>
    </row>
    <row r="74" spans="1:13" ht="22.5" customHeight="1">
      <c r="A74" s="101" t="s">
        <v>46</v>
      </c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23"/>
      <c r="M74" s="25"/>
    </row>
    <row r="75" spans="1:12" ht="20.25" customHeight="1">
      <c r="A75" s="140" t="s">
        <v>53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22"/>
    </row>
    <row r="76" spans="1:12" ht="21" customHeight="1">
      <c r="A76" s="148" t="s">
        <v>7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54"/>
    </row>
    <row r="77" spans="1:12" ht="19.5" customHeight="1">
      <c r="A77" s="106" t="s">
        <v>57</v>
      </c>
      <c r="B77" s="53"/>
      <c r="C77" s="55">
        <f aca="true" t="shared" si="0" ref="C77:K77">C78+C88</f>
        <v>784150</v>
      </c>
      <c r="D77" s="55">
        <f t="shared" si="0"/>
        <v>784150</v>
      </c>
      <c r="E77" s="55">
        <f t="shared" si="0"/>
        <v>0</v>
      </c>
      <c r="F77" s="55">
        <f t="shared" si="0"/>
        <v>341035</v>
      </c>
      <c r="G77" s="55">
        <f t="shared" si="0"/>
        <v>341035</v>
      </c>
      <c r="H77" s="55">
        <f t="shared" si="0"/>
        <v>0</v>
      </c>
      <c r="I77" s="55">
        <f t="shared" si="0"/>
        <v>360133</v>
      </c>
      <c r="J77" s="55">
        <f t="shared" si="0"/>
        <v>360133</v>
      </c>
      <c r="K77" s="55">
        <f t="shared" si="0"/>
        <v>0</v>
      </c>
      <c r="L77" s="80"/>
    </row>
    <row r="78" spans="1:13" ht="33" customHeight="1">
      <c r="A78" s="84" t="s">
        <v>29</v>
      </c>
      <c r="B78" s="20"/>
      <c r="C78" s="16">
        <f>E78+D78</f>
        <v>319620</v>
      </c>
      <c r="D78" s="16">
        <f>320820-1200</f>
        <v>319620</v>
      </c>
      <c r="E78" s="16">
        <v>0</v>
      </c>
      <c r="F78" s="16">
        <f>H78+G78</f>
        <v>341035</v>
      </c>
      <c r="G78" s="21">
        <v>341035</v>
      </c>
      <c r="H78" s="21">
        <f>E78*1.05</f>
        <v>0</v>
      </c>
      <c r="I78" s="16">
        <f>K78+J78</f>
        <v>360133</v>
      </c>
      <c r="J78" s="21">
        <v>360133</v>
      </c>
      <c r="K78" s="21">
        <f>H78*1.043</f>
        <v>0</v>
      </c>
      <c r="L78" s="47"/>
      <c r="M78" s="81"/>
    </row>
    <row r="79" spans="1:12" ht="18" customHeight="1">
      <c r="A79" s="107" t="s">
        <v>8</v>
      </c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23"/>
    </row>
    <row r="80" spans="1:12" ht="16.5">
      <c r="A80" s="84" t="s">
        <v>9</v>
      </c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22"/>
    </row>
    <row r="81" spans="1:15" s="2" customFormat="1" ht="19.5" customHeight="1">
      <c r="A81" s="107" t="s">
        <v>15</v>
      </c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22"/>
      <c r="M81" s="24"/>
      <c r="O81" s="4"/>
    </row>
    <row r="82" spans="1:14" s="2" customFormat="1" ht="52.5" customHeight="1">
      <c r="A82" s="108" t="s">
        <v>31</v>
      </c>
      <c r="B82" s="20"/>
      <c r="C82" s="18">
        <f>D82+E82</f>
        <v>84</v>
      </c>
      <c r="D82" s="18">
        <f>81+3</f>
        <v>84</v>
      </c>
      <c r="E82" s="18">
        <v>0</v>
      </c>
      <c r="F82" s="18">
        <f>G82+H82</f>
        <v>84</v>
      </c>
      <c r="G82" s="18">
        <v>84</v>
      </c>
      <c r="H82" s="18">
        <v>0</v>
      </c>
      <c r="I82" s="18">
        <f>J82+K82</f>
        <v>84</v>
      </c>
      <c r="J82" s="18">
        <v>84</v>
      </c>
      <c r="K82" s="18">
        <v>0</v>
      </c>
      <c r="L82" s="24"/>
      <c r="N82" s="4"/>
    </row>
    <row r="83" spans="1:14" s="2" customFormat="1" ht="16.5">
      <c r="A83" s="84" t="s">
        <v>14</v>
      </c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23"/>
      <c r="N83" s="4"/>
    </row>
    <row r="84" spans="1:14" s="2" customFormat="1" ht="45" customHeight="1">
      <c r="A84" s="104" t="s">
        <v>50</v>
      </c>
      <c r="B84" s="20"/>
      <c r="C84" s="26">
        <f>D84+E84</f>
        <v>3805</v>
      </c>
      <c r="D84" s="26">
        <f>D78/D82</f>
        <v>3805</v>
      </c>
      <c r="E84" s="26">
        <v>0</v>
      </c>
      <c r="F84" s="26">
        <f>G84+H84</f>
        <v>4059.940476190476</v>
      </c>
      <c r="G84" s="27">
        <f>G78/G82</f>
        <v>4059.940476190476</v>
      </c>
      <c r="H84" s="26">
        <v>0</v>
      </c>
      <c r="I84" s="26">
        <f>J84+K84</f>
        <v>4287.297619047619</v>
      </c>
      <c r="J84" s="27">
        <f>J78/J82</f>
        <v>4287.297619047619</v>
      </c>
      <c r="K84" s="26">
        <v>0</v>
      </c>
      <c r="L84" s="22"/>
      <c r="N84" s="4"/>
    </row>
    <row r="85" spans="1:14" s="2" customFormat="1" ht="15" customHeight="1">
      <c r="A85" s="84" t="s">
        <v>13</v>
      </c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23"/>
      <c r="N85" s="4"/>
    </row>
    <row r="86" spans="1:14" s="2" customFormat="1" ht="17.25" customHeight="1">
      <c r="A86" s="105" t="s">
        <v>20</v>
      </c>
      <c r="B86" s="20"/>
      <c r="C86" s="26">
        <f>D86+E86</f>
        <v>100</v>
      </c>
      <c r="D86" s="26">
        <v>100</v>
      </c>
      <c r="E86" s="26">
        <v>0</v>
      </c>
      <c r="F86" s="26">
        <f>G86+H86</f>
        <v>100</v>
      </c>
      <c r="G86" s="26">
        <v>100</v>
      </c>
      <c r="H86" s="26">
        <v>0</v>
      </c>
      <c r="I86" s="26">
        <f>J86+K86</f>
        <v>100</v>
      </c>
      <c r="J86" s="26">
        <v>100</v>
      </c>
      <c r="K86" s="26">
        <v>0</v>
      </c>
      <c r="L86" s="13"/>
      <c r="N86" s="4"/>
    </row>
    <row r="87" spans="1:14" s="2" customFormat="1" ht="33" customHeight="1">
      <c r="A87" s="91" t="s">
        <v>27</v>
      </c>
      <c r="B87" s="20"/>
      <c r="C87" s="26">
        <f>D87+E87</f>
        <v>0</v>
      </c>
      <c r="D87" s="26">
        <v>0</v>
      </c>
      <c r="E87" s="26">
        <v>0</v>
      </c>
      <c r="F87" s="26">
        <f>G87+H87</f>
        <v>106.70014392090607</v>
      </c>
      <c r="G87" s="26">
        <f>G78/D78*100</f>
        <v>106.70014392090607</v>
      </c>
      <c r="H87" s="26">
        <v>0</v>
      </c>
      <c r="I87" s="26">
        <f>J87+K87</f>
        <v>105.60001172900142</v>
      </c>
      <c r="J87" s="26">
        <f>J78/G78*100</f>
        <v>105.60001172900142</v>
      </c>
      <c r="K87" s="26">
        <v>0</v>
      </c>
      <c r="L87" s="13"/>
      <c r="N87" s="4"/>
    </row>
    <row r="88" spans="1:12" ht="33" customHeight="1">
      <c r="A88" s="99" t="s">
        <v>23</v>
      </c>
      <c r="B88" s="20"/>
      <c r="C88" s="16">
        <f>E88+D88</f>
        <v>464530</v>
      </c>
      <c r="D88" s="16">
        <f>464530</f>
        <v>464530</v>
      </c>
      <c r="E88" s="16">
        <v>0</v>
      </c>
      <c r="F88" s="16">
        <f>H88+G88</f>
        <v>0</v>
      </c>
      <c r="G88" s="21">
        <v>0</v>
      </c>
      <c r="H88" s="21">
        <f>E88*1.05</f>
        <v>0</v>
      </c>
      <c r="I88" s="16">
        <f>K88+J88</f>
        <v>0</v>
      </c>
      <c r="J88" s="21">
        <v>0</v>
      </c>
      <c r="K88" s="21">
        <f>H88*1.043</f>
        <v>0</v>
      </c>
      <c r="L88" s="47"/>
    </row>
    <row r="89" spans="1:12" ht="17.25" customHeight="1">
      <c r="A89" s="107" t="s">
        <v>8</v>
      </c>
      <c r="B89" s="20"/>
      <c r="C89" s="17"/>
      <c r="D89" s="17"/>
      <c r="E89" s="17"/>
      <c r="F89" s="17"/>
      <c r="G89" s="17"/>
      <c r="H89" s="17"/>
      <c r="I89" s="17"/>
      <c r="J89" s="17"/>
      <c r="K89" s="17"/>
      <c r="L89" s="23"/>
    </row>
    <row r="90" spans="1:12" ht="15" customHeight="1">
      <c r="A90" s="84" t="s">
        <v>9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23"/>
    </row>
    <row r="91" spans="1:12" ht="23.25" customHeight="1">
      <c r="A91" s="107" t="s">
        <v>17</v>
      </c>
      <c r="B91" s="20"/>
      <c r="C91" s="18">
        <f>D91+E91</f>
        <v>190</v>
      </c>
      <c r="D91" s="18">
        <f>175+15</f>
        <v>190</v>
      </c>
      <c r="E91" s="18">
        <v>0</v>
      </c>
      <c r="F91" s="18">
        <f>G91+H91</f>
        <v>0</v>
      </c>
      <c r="G91" s="18">
        <v>0</v>
      </c>
      <c r="H91" s="18">
        <v>0</v>
      </c>
      <c r="I91" s="18">
        <f>J91+K91</f>
        <v>0</v>
      </c>
      <c r="J91" s="18">
        <v>0</v>
      </c>
      <c r="K91" s="18">
        <v>0</v>
      </c>
      <c r="L91" s="24"/>
    </row>
    <row r="92" spans="1:12" ht="26.25" customHeight="1">
      <c r="A92" s="8"/>
      <c r="B92" s="82"/>
      <c r="C92" s="33"/>
      <c r="D92" s="33"/>
      <c r="E92" s="33"/>
      <c r="F92" s="33"/>
      <c r="G92" s="33"/>
      <c r="H92" s="33"/>
      <c r="I92" s="137" t="s">
        <v>98</v>
      </c>
      <c r="J92" s="137"/>
      <c r="K92" s="137"/>
      <c r="L92" s="33"/>
    </row>
    <row r="93" spans="1:12" ht="14.25">
      <c r="A93" s="83">
        <v>1</v>
      </c>
      <c r="B93" s="35">
        <v>2</v>
      </c>
      <c r="C93" s="15">
        <v>3</v>
      </c>
      <c r="D93" s="15">
        <v>4</v>
      </c>
      <c r="E93" s="15">
        <v>5</v>
      </c>
      <c r="F93" s="15">
        <v>6</v>
      </c>
      <c r="G93" s="15">
        <v>7</v>
      </c>
      <c r="H93" s="15">
        <v>8</v>
      </c>
      <c r="I93" s="15">
        <v>9</v>
      </c>
      <c r="J93" s="15">
        <v>10</v>
      </c>
      <c r="K93" s="15">
        <v>11</v>
      </c>
      <c r="L93" s="7"/>
    </row>
    <row r="94" spans="1:12" ht="19.5" customHeight="1">
      <c r="A94" s="84" t="s">
        <v>14</v>
      </c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23"/>
    </row>
    <row r="95" spans="1:12" ht="21" customHeight="1">
      <c r="A95" s="109" t="s">
        <v>18</v>
      </c>
      <c r="B95" s="20"/>
      <c r="C95" s="26">
        <f>D95+E95</f>
        <v>2444.8947368421054</v>
      </c>
      <c r="D95" s="26">
        <f>D88/D91</f>
        <v>2444.8947368421054</v>
      </c>
      <c r="E95" s="26">
        <v>0</v>
      </c>
      <c r="F95" s="26">
        <f>G95+H95</f>
        <v>0</v>
      </c>
      <c r="G95" s="27">
        <v>0</v>
      </c>
      <c r="H95" s="26">
        <v>0</v>
      </c>
      <c r="I95" s="26">
        <f>J95+K95</f>
        <v>0</v>
      </c>
      <c r="J95" s="27">
        <v>0</v>
      </c>
      <c r="K95" s="26">
        <v>0</v>
      </c>
      <c r="L95" s="13"/>
    </row>
    <row r="96" spans="1:12" ht="18.75" customHeight="1">
      <c r="A96" s="84" t="s">
        <v>13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23"/>
    </row>
    <row r="97" spans="1:12" ht="33.75" customHeight="1">
      <c r="A97" s="105" t="s">
        <v>27</v>
      </c>
      <c r="B97" s="20"/>
      <c r="C97" s="37">
        <f>D97+E97</f>
        <v>0</v>
      </c>
      <c r="D97" s="37">
        <v>0</v>
      </c>
      <c r="E97" s="37">
        <v>0</v>
      </c>
      <c r="F97" s="37">
        <f>G97+H97</f>
        <v>0</v>
      </c>
      <c r="G97" s="37">
        <f>G88/D88*100</f>
        <v>0</v>
      </c>
      <c r="H97" s="37">
        <v>0</v>
      </c>
      <c r="I97" s="37">
        <f>J97+K97</f>
        <v>0</v>
      </c>
      <c r="J97" s="37">
        <v>0</v>
      </c>
      <c r="K97" s="37">
        <v>0</v>
      </c>
      <c r="L97" s="13"/>
    </row>
    <row r="98" spans="1:12" ht="18.75" customHeight="1">
      <c r="A98" s="77" t="s">
        <v>84</v>
      </c>
      <c r="B98" s="57">
        <v>1011010</v>
      </c>
      <c r="C98" s="58"/>
      <c r="D98" s="58"/>
      <c r="E98" s="58"/>
      <c r="F98" s="58"/>
      <c r="G98" s="58"/>
      <c r="H98" s="58"/>
      <c r="I98" s="58"/>
      <c r="J98" s="58"/>
      <c r="K98" s="58"/>
      <c r="L98" s="5"/>
    </row>
    <row r="99" spans="1:13" ht="29.25" customHeight="1">
      <c r="A99" s="101" t="s">
        <v>32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"/>
      <c r="M99" s="25"/>
    </row>
    <row r="100" spans="1:12" ht="36" customHeight="1">
      <c r="A100" s="138" t="s">
        <v>54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59"/>
    </row>
    <row r="101" spans="1:12" ht="33" customHeight="1">
      <c r="A101" s="149" t="s">
        <v>55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60"/>
    </row>
    <row r="102" spans="1:12" ht="21" customHeight="1">
      <c r="A102" s="92" t="s">
        <v>57</v>
      </c>
      <c r="B102" s="61"/>
      <c r="C102" s="62">
        <f>D102+E102</f>
        <v>1580040</v>
      </c>
      <c r="D102" s="62">
        <f>D103+D112</f>
        <v>1580040</v>
      </c>
      <c r="E102" s="62">
        <f>E103+E112</f>
        <v>0</v>
      </c>
      <c r="F102" s="62">
        <f>G102+H102</f>
        <v>0</v>
      </c>
      <c r="G102" s="62">
        <f>G103+G112</f>
        <v>0</v>
      </c>
      <c r="H102" s="62">
        <f>H103+H112</f>
        <v>0</v>
      </c>
      <c r="I102" s="62">
        <f>J102+K102</f>
        <v>0</v>
      </c>
      <c r="J102" s="62">
        <f>J103+J112</f>
        <v>0</v>
      </c>
      <c r="K102" s="62">
        <f>K103+K112</f>
        <v>0</v>
      </c>
      <c r="L102" s="60"/>
    </row>
    <row r="103" spans="1:12" ht="73.5" customHeight="1">
      <c r="A103" s="94" t="s">
        <v>59</v>
      </c>
      <c r="B103" s="20"/>
      <c r="C103" s="21">
        <f>D103+E103</f>
        <v>294840</v>
      </c>
      <c r="D103" s="21">
        <f>116424+178416</f>
        <v>294840</v>
      </c>
      <c r="E103" s="21">
        <v>0</v>
      </c>
      <c r="F103" s="21">
        <f>G103+H103</f>
        <v>0</v>
      </c>
      <c r="G103" s="63">
        <v>0</v>
      </c>
      <c r="H103" s="21">
        <f>E103*1.05</f>
        <v>0</v>
      </c>
      <c r="I103" s="21">
        <f>J103+K103</f>
        <v>0</v>
      </c>
      <c r="J103" s="21">
        <v>0</v>
      </c>
      <c r="K103" s="21">
        <f>H103*1.043</f>
        <v>0</v>
      </c>
      <c r="L103" s="32"/>
    </row>
    <row r="104" spans="1:12" ht="15">
      <c r="A104" s="58" t="s">
        <v>4</v>
      </c>
      <c r="B104" s="58"/>
      <c r="C104" s="64"/>
      <c r="D104" s="64"/>
      <c r="E104" s="64"/>
      <c r="F104" s="64"/>
      <c r="G104" s="64"/>
      <c r="H104" s="64"/>
      <c r="I104" s="64"/>
      <c r="J104" s="64"/>
      <c r="K104" s="64"/>
      <c r="L104" s="65"/>
    </row>
    <row r="105" spans="1:14" s="2" customFormat="1" ht="15">
      <c r="A105" s="87" t="s">
        <v>5</v>
      </c>
      <c r="B105" s="58"/>
      <c r="C105" s="64"/>
      <c r="D105" s="64"/>
      <c r="E105" s="64"/>
      <c r="F105" s="64"/>
      <c r="G105" s="64"/>
      <c r="H105" s="64"/>
      <c r="I105" s="64"/>
      <c r="J105" s="64"/>
      <c r="K105" s="64"/>
      <c r="L105" s="65"/>
      <c r="N105" s="4"/>
    </row>
    <row r="106" spans="1:14" s="2" customFormat="1" ht="77.25" customHeight="1">
      <c r="A106" s="91" t="s">
        <v>58</v>
      </c>
      <c r="B106" s="58"/>
      <c r="C106" s="66">
        <f>D106+E106</f>
        <v>150</v>
      </c>
      <c r="D106" s="66">
        <f>70+80</f>
        <v>150</v>
      </c>
      <c r="E106" s="66">
        <v>0</v>
      </c>
      <c r="F106" s="66">
        <v>0</v>
      </c>
      <c r="G106" s="66">
        <v>0</v>
      </c>
      <c r="H106" s="66">
        <v>0</v>
      </c>
      <c r="I106" s="66">
        <f>J106+K106</f>
        <v>0</v>
      </c>
      <c r="J106" s="66">
        <v>0</v>
      </c>
      <c r="K106" s="66">
        <v>0</v>
      </c>
      <c r="L106" s="65"/>
      <c r="N106" s="4"/>
    </row>
    <row r="107" spans="1:14" s="2" customFormat="1" ht="21" customHeight="1">
      <c r="A107" s="102" t="s">
        <v>33</v>
      </c>
      <c r="B107" s="58"/>
      <c r="C107" s="66">
        <f>D107+E107</f>
        <v>252</v>
      </c>
      <c r="D107" s="66">
        <v>252</v>
      </c>
      <c r="E107" s="66">
        <v>0</v>
      </c>
      <c r="F107" s="66">
        <v>0</v>
      </c>
      <c r="G107" s="66">
        <v>0</v>
      </c>
      <c r="H107" s="66">
        <v>0</v>
      </c>
      <c r="I107" s="66">
        <f>J107+K107</f>
        <v>0</v>
      </c>
      <c r="J107" s="66">
        <v>0</v>
      </c>
      <c r="K107" s="66">
        <v>0</v>
      </c>
      <c r="L107" s="65"/>
      <c r="N107" s="4"/>
    </row>
    <row r="108" spans="1:14" s="2" customFormat="1" ht="15" customHeight="1">
      <c r="A108" s="96" t="s">
        <v>14</v>
      </c>
      <c r="B108" s="58"/>
      <c r="C108" s="66"/>
      <c r="D108" s="66"/>
      <c r="E108" s="66"/>
      <c r="F108" s="66"/>
      <c r="G108" s="66"/>
      <c r="H108" s="66"/>
      <c r="I108" s="66"/>
      <c r="J108" s="66"/>
      <c r="K108" s="66"/>
      <c r="L108" s="65"/>
      <c r="N108" s="4"/>
    </row>
    <row r="109" spans="1:14" s="2" customFormat="1" ht="17.25" customHeight="1">
      <c r="A109" s="97" t="s">
        <v>40</v>
      </c>
      <c r="B109" s="58"/>
      <c r="C109" s="27">
        <f>D109+E109</f>
        <v>7.8</v>
      </c>
      <c r="D109" s="27">
        <v>7.8</v>
      </c>
      <c r="E109" s="27">
        <v>0</v>
      </c>
      <c r="F109" s="27">
        <v>0</v>
      </c>
      <c r="G109" s="27">
        <v>0</v>
      </c>
      <c r="H109" s="27">
        <v>0</v>
      </c>
      <c r="I109" s="27">
        <f>J109+K109</f>
        <v>0</v>
      </c>
      <c r="J109" s="27">
        <v>0</v>
      </c>
      <c r="K109" s="27">
        <v>0</v>
      </c>
      <c r="L109" s="65"/>
      <c r="N109" s="4"/>
    </row>
    <row r="110" spans="1:14" s="2" customFormat="1" ht="17.25" customHeight="1">
      <c r="A110" s="84" t="s">
        <v>13</v>
      </c>
      <c r="B110" s="58"/>
      <c r="C110" s="27"/>
      <c r="D110" s="27"/>
      <c r="E110" s="27"/>
      <c r="F110" s="27"/>
      <c r="G110" s="27"/>
      <c r="H110" s="27"/>
      <c r="I110" s="27"/>
      <c r="J110" s="27"/>
      <c r="K110" s="27"/>
      <c r="L110" s="65"/>
      <c r="N110" s="4"/>
    </row>
    <row r="111" spans="1:14" s="2" customFormat="1" ht="17.25" customHeight="1">
      <c r="A111" s="91" t="s">
        <v>43</v>
      </c>
      <c r="B111" s="58"/>
      <c r="C111" s="72">
        <f>D111+E111</f>
        <v>0</v>
      </c>
      <c r="D111" s="72">
        <v>0</v>
      </c>
      <c r="E111" s="72">
        <v>0</v>
      </c>
      <c r="F111" s="72">
        <v>0</v>
      </c>
      <c r="G111" s="72">
        <f>G103/D103*100</f>
        <v>0</v>
      </c>
      <c r="H111" s="72">
        <v>0</v>
      </c>
      <c r="I111" s="72">
        <f>J111+K111</f>
        <v>0</v>
      </c>
      <c r="J111" s="72">
        <v>0</v>
      </c>
      <c r="K111" s="72">
        <v>0</v>
      </c>
      <c r="L111" s="65"/>
      <c r="N111" s="4"/>
    </row>
    <row r="112" spans="1:15" s="2" customFormat="1" ht="75" customHeight="1">
      <c r="A112" s="94" t="s">
        <v>60</v>
      </c>
      <c r="B112" s="58"/>
      <c r="C112" s="21">
        <f>D112+E112</f>
        <v>1285200</v>
      </c>
      <c r="D112" s="21">
        <f>635040+650160</f>
        <v>1285200</v>
      </c>
      <c r="E112" s="21">
        <v>0</v>
      </c>
      <c r="F112" s="21">
        <f>G112+H112</f>
        <v>0</v>
      </c>
      <c r="G112" s="21">
        <v>0</v>
      </c>
      <c r="H112" s="21">
        <v>0</v>
      </c>
      <c r="I112" s="21">
        <f>J112+K112</f>
        <v>0</v>
      </c>
      <c r="J112" s="21">
        <v>0</v>
      </c>
      <c r="K112" s="21">
        <v>0</v>
      </c>
      <c r="L112" s="22"/>
      <c r="M112" s="65"/>
      <c r="O112" s="4"/>
    </row>
    <row r="113" spans="1:12" ht="17.25" customHeight="1">
      <c r="A113" s="58" t="s">
        <v>4</v>
      </c>
      <c r="B113" s="58"/>
      <c r="C113" s="27"/>
      <c r="D113" s="27"/>
      <c r="E113" s="27"/>
      <c r="F113" s="27"/>
      <c r="G113" s="27"/>
      <c r="H113" s="27"/>
      <c r="I113" s="27"/>
      <c r="J113" s="27"/>
      <c r="K113" s="27"/>
      <c r="L113" s="65"/>
    </row>
    <row r="114" spans="1:12" ht="17.25" customHeight="1">
      <c r="A114" s="87" t="s">
        <v>5</v>
      </c>
      <c r="B114" s="58"/>
      <c r="C114" s="27"/>
      <c r="D114" s="27"/>
      <c r="E114" s="27"/>
      <c r="F114" s="27"/>
      <c r="G114" s="27"/>
      <c r="H114" s="27"/>
      <c r="I114" s="27"/>
      <c r="J114" s="27"/>
      <c r="K114" s="27"/>
      <c r="L114" s="65"/>
    </row>
    <row r="115" spans="1:12" ht="59.25" customHeight="1">
      <c r="A115" s="91" t="s">
        <v>41</v>
      </c>
      <c r="B115" s="58"/>
      <c r="C115" s="66">
        <f>D115+E115</f>
        <v>500</v>
      </c>
      <c r="D115" s="66">
        <f>280+220</f>
        <v>500</v>
      </c>
      <c r="E115" s="66">
        <v>0</v>
      </c>
      <c r="F115" s="66">
        <f>G115+H115</f>
        <v>0</v>
      </c>
      <c r="G115" s="66">
        <v>0</v>
      </c>
      <c r="H115" s="66">
        <v>0</v>
      </c>
      <c r="I115" s="67">
        <f>J115+K115</f>
        <v>0</v>
      </c>
      <c r="J115" s="67">
        <v>0</v>
      </c>
      <c r="K115" s="67">
        <v>0</v>
      </c>
      <c r="L115" s="65"/>
    </row>
    <row r="116" spans="1:12" ht="17.25" customHeight="1">
      <c r="A116" s="102" t="s">
        <v>33</v>
      </c>
      <c r="B116" s="58"/>
      <c r="C116" s="66">
        <f>D116+E116</f>
        <v>252</v>
      </c>
      <c r="D116" s="66">
        <v>252</v>
      </c>
      <c r="E116" s="66">
        <v>0</v>
      </c>
      <c r="F116" s="66">
        <f>G116+H116</f>
        <v>0</v>
      </c>
      <c r="G116" s="66">
        <v>0</v>
      </c>
      <c r="H116" s="66">
        <v>0</v>
      </c>
      <c r="I116" s="67">
        <f>J116+K116</f>
        <v>0</v>
      </c>
      <c r="J116" s="67">
        <v>0</v>
      </c>
      <c r="K116" s="67">
        <v>0</v>
      </c>
      <c r="L116" s="65"/>
    </row>
    <row r="117" spans="1:12" ht="17.25" customHeight="1">
      <c r="A117" s="96" t="s">
        <v>14</v>
      </c>
      <c r="B117" s="58"/>
      <c r="C117" s="27"/>
      <c r="D117" s="27"/>
      <c r="E117" s="27"/>
      <c r="F117" s="66">
        <f>G117+H117</f>
        <v>0</v>
      </c>
      <c r="G117" s="66"/>
      <c r="H117" s="66"/>
      <c r="I117" s="27"/>
      <c r="J117" s="27"/>
      <c r="K117" s="27"/>
      <c r="L117" s="65"/>
    </row>
    <row r="118" spans="1:12" ht="17.25" customHeight="1">
      <c r="A118" s="97" t="s">
        <v>40</v>
      </c>
      <c r="B118" s="58"/>
      <c r="C118" s="27">
        <f>D118+E118</f>
        <v>10.2</v>
      </c>
      <c r="D118" s="27">
        <v>10.2</v>
      </c>
      <c r="E118" s="27">
        <v>0</v>
      </c>
      <c r="F118" s="68">
        <f>G118+H118</f>
        <v>0</v>
      </c>
      <c r="G118" s="27">
        <v>0</v>
      </c>
      <c r="H118" s="27">
        <v>0</v>
      </c>
      <c r="I118" s="27">
        <f>J118+K118</f>
        <v>0</v>
      </c>
      <c r="J118" s="27">
        <v>0</v>
      </c>
      <c r="K118" s="27">
        <v>0</v>
      </c>
      <c r="L118" s="65"/>
    </row>
    <row r="119" spans="1:12" ht="17.25" customHeight="1">
      <c r="A119" s="84" t="s">
        <v>13</v>
      </c>
      <c r="B119" s="58"/>
      <c r="C119" s="27"/>
      <c r="D119" s="27"/>
      <c r="E119" s="27"/>
      <c r="F119" s="68"/>
      <c r="G119" s="27"/>
      <c r="H119" s="27"/>
      <c r="I119" s="27"/>
      <c r="J119" s="27"/>
      <c r="K119" s="27"/>
      <c r="L119" s="65"/>
    </row>
    <row r="120" spans="1:12" ht="17.25" customHeight="1">
      <c r="A120" s="91" t="s">
        <v>43</v>
      </c>
      <c r="B120" s="58"/>
      <c r="C120" s="75">
        <f>D120+E120</f>
        <v>0</v>
      </c>
      <c r="D120" s="75">
        <v>0</v>
      </c>
      <c r="E120" s="75">
        <v>0</v>
      </c>
      <c r="F120" s="75">
        <f>G120+H120</f>
        <v>0</v>
      </c>
      <c r="G120" s="75">
        <f>G112/D112*100</f>
        <v>0</v>
      </c>
      <c r="H120" s="75">
        <v>0</v>
      </c>
      <c r="I120" s="75">
        <f>J120+K120</f>
        <v>0</v>
      </c>
      <c r="J120" s="75">
        <v>0</v>
      </c>
      <c r="K120" s="75">
        <v>0</v>
      </c>
      <c r="L120" s="65"/>
    </row>
    <row r="121" spans="1:12" ht="33" customHeight="1">
      <c r="A121" s="103" t="s">
        <v>34</v>
      </c>
      <c r="B121" s="20"/>
      <c r="C121" s="38"/>
      <c r="D121" s="38"/>
      <c r="E121" s="38"/>
      <c r="F121" s="38"/>
      <c r="G121" s="38"/>
      <c r="H121" s="38"/>
      <c r="I121" s="38"/>
      <c r="J121" s="38"/>
      <c r="K121" s="38"/>
      <c r="L121" s="39"/>
    </row>
    <row r="122" spans="1:12" ht="12" customHeight="1">
      <c r="A122" s="124"/>
      <c r="B122" s="82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26.25" customHeight="1">
      <c r="A123" s="8"/>
      <c r="B123" s="82"/>
      <c r="C123" s="33"/>
      <c r="D123" s="33"/>
      <c r="E123" s="33"/>
      <c r="F123" s="33"/>
      <c r="G123" s="33"/>
      <c r="H123" s="33"/>
      <c r="I123" s="145" t="s">
        <v>98</v>
      </c>
      <c r="J123" s="145"/>
      <c r="K123" s="145"/>
      <c r="L123" s="33"/>
    </row>
    <row r="124" spans="1:12" ht="14.25">
      <c r="A124" s="83">
        <v>1</v>
      </c>
      <c r="B124" s="35">
        <v>2</v>
      </c>
      <c r="C124" s="15">
        <v>3</v>
      </c>
      <c r="D124" s="15">
        <v>4</v>
      </c>
      <c r="E124" s="15">
        <v>5</v>
      </c>
      <c r="F124" s="15">
        <v>6</v>
      </c>
      <c r="G124" s="15">
        <v>7</v>
      </c>
      <c r="H124" s="15">
        <v>8</v>
      </c>
      <c r="I124" s="15">
        <v>9</v>
      </c>
      <c r="J124" s="15">
        <v>10</v>
      </c>
      <c r="K124" s="15">
        <v>11</v>
      </c>
      <c r="L124" s="7"/>
    </row>
    <row r="125" spans="1:12" ht="39.75" customHeight="1">
      <c r="A125" s="138" t="s">
        <v>61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59"/>
    </row>
    <row r="126" spans="1:12" ht="34.5" customHeight="1">
      <c r="A126" s="147" t="s">
        <v>62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60"/>
    </row>
    <row r="127" spans="1:12" ht="18.75" customHeight="1">
      <c r="A127" s="92" t="s">
        <v>6</v>
      </c>
      <c r="B127" s="61"/>
      <c r="C127" s="62">
        <f>D127+E127</f>
        <v>5029000</v>
      </c>
      <c r="D127" s="62">
        <f>D129+D139</f>
        <v>5029000</v>
      </c>
      <c r="E127" s="62">
        <f>E129+E139</f>
        <v>0</v>
      </c>
      <c r="F127" s="93">
        <f>G127+H127</f>
        <v>0</v>
      </c>
      <c r="G127" s="93">
        <v>0</v>
      </c>
      <c r="H127" s="93">
        <v>0</v>
      </c>
      <c r="I127" s="93">
        <f>J127+K127</f>
        <v>0</v>
      </c>
      <c r="J127" s="93">
        <v>0</v>
      </c>
      <c r="K127" s="93">
        <v>0</v>
      </c>
      <c r="L127" s="60"/>
    </row>
    <row r="128" spans="1:12" ht="18.75" customHeight="1">
      <c r="A128" s="77" t="s">
        <v>85</v>
      </c>
      <c r="B128" s="57">
        <v>1011020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0"/>
    </row>
    <row r="129" spans="1:12" ht="28.5" customHeight="1">
      <c r="A129" s="94" t="s">
        <v>35</v>
      </c>
      <c r="B129" s="20"/>
      <c r="C129" s="21">
        <f>D129+E129</f>
        <v>1470000</v>
      </c>
      <c r="D129" s="21">
        <f>857500+612500</f>
        <v>1470000</v>
      </c>
      <c r="E129" s="21">
        <v>0</v>
      </c>
      <c r="F129" s="21">
        <f>G129</f>
        <v>0</v>
      </c>
      <c r="G129" s="21">
        <v>0</v>
      </c>
      <c r="H129" s="21">
        <f>E129*1.05</f>
        <v>0</v>
      </c>
      <c r="I129" s="21">
        <f>J129+K129</f>
        <v>0</v>
      </c>
      <c r="J129" s="21">
        <v>0</v>
      </c>
      <c r="K129" s="21">
        <f>H129*1.043</f>
        <v>0</v>
      </c>
      <c r="L129" s="32"/>
    </row>
    <row r="130" spans="1:12" ht="15">
      <c r="A130" s="58" t="s">
        <v>4</v>
      </c>
      <c r="B130" s="58"/>
      <c r="C130" s="64"/>
      <c r="D130" s="64"/>
      <c r="E130" s="64"/>
      <c r="F130" s="64"/>
      <c r="G130" s="64"/>
      <c r="H130" s="64"/>
      <c r="I130" s="64"/>
      <c r="J130" s="64"/>
      <c r="K130" s="64"/>
      <c r="L130" s="65"/>
    </row>
    <row r="131" spans="1:12" ht="15">
      <c r="A131" s="87" t="s">
        <v>5</v>
      </c>
      <c r="B131" s="58"/>
      <c r="C131" s="64"/>
      <c r="D131" s="64"/>
      <c r="E131" s="64"/>
      <c r="F131" s="64"/>
      <c r="G131" s="64"/>
      <c r="H131" s="64"/>
      <c r="I131" s="64"/>
      <c r="J131" s="64"/>
      <c r="K131" s="64"/>
      <c r="L131" s="65"/>
    </row>
    <row r="132" spans="1:12" ht="78.75" customHeight="1">
      <c r="A132" s="91" t="s">
        <v>63</v>
      </c>
      <c r="B132" s="58"/>
      <c r="C132" s="66">
        <f>D132+E132</f>
        <v>1200</v>
      </c>
      <c r="D132" s="66">
        <f>300+400+500</f>
        <v>1200</v>
      </c>
      <c r="E132" s="66">
        <v>0</v>
      </c>
      <c r="F132" s="66">
        <f>G132</f>
        <v>0</v>
      </c>
      <c r="G132" s="66">
        <v>0</v>
      </c>
      <c r="H132" s="66">
        <v>0</v>
      </c>
      <c r="I132" s="66">
        <f>J132+K132</f>
        <v>0</v>
      </c>
      <c r="J132" s="66">
        <v>0</v>
      </c>
      <c r="K132" s="66">
        <v>0</v>
      </c>
      <c r="L132" s="65"/>
    </row>
    <row r="133" spans="1:12" ht="28.5" customHeight="1">
      <c r="A133" s="95" t="s">
        <v>36</v>
      </c>
      <c r="B133" s="58"/>
      <c r="C133" s="66">
        <f>D133+E133</f>
        <v>175</v>
      </c>
      <c r="D133" s="66">
        <v>175</v>
      </c>
      <c r="E133" s="66">
        <v>0</v>
      </c>
      <c r="F133" s="66">
        <f>G133</f>
        <v>0</v>
      </c>
      <c r="G133" s="66">
        <v>0</v>
      </c>
      <c r="H133" s="66">
        <v>0</v>
      </c>
      <c r="I133" s="66">
        <f>J133+K133</f>
        <v>0</v>
      </c>
      <c r="J133" s="66">
        <v>0</v>
      </c>
      <c r="K133" s="66">
        <v>0</v>
      </c>
      <c r="L133" s="65"/>
    </row>
    <row r="134" spans="1:12" ht="15" customHeight="1">
      <c r="A134" s="96" t="s">
        <v>14</v>
      </c>
      <c r="B134" s="58"/>
      <c r="C134" s="66"/>
      <c r="D134" s="66"/>
      <c r="E134" s="66"/>
      <c r="F134" s="66"/>
      <c r="G134" s="66"/>
      <c r="H134" s="66"/>
      <c r="I134" s="66"/>
      <c r="J134" s="66"/>
      <c r="K134" s="66"/>
      <c r="L134" s="65"/>
    </row>
    <row r="135" spans="1:12" ht="16.5" customHeight="1">
      <c r="A135" s="97" t="s">
        <v>42</v>
      </c>
      <c r="B135" s="58"/>
      <c r="C135" s="27">
        <f>D135+E135</f>
        <v>7</v>
      </c>
      <c r="D135" s="27">
        <v>7</v>
      </c>
      <c r="E135" s="27">
        <v>0</v>
      </c>
      <c r="F135" s="27">
        <f>G135</f>
        <v>0</v>
      </c>
      <c r="G135" s="27">
        <v>0</v>
      </c>
      <c r="H135" s="27">
        <v>0</v>
      </c>
      <c r="I135" s="27">
        <f>J135+K135</f>
        <v>0</v>
      </c>
      <c r="J135" s="27">
        <v>0</v>
      </c>
      <c r="K135" s="27">
        <v>0</v>
      </c>
      <c r="L135" s="22"/>
    </row>
    <row r="136" spans="1:12" ht="16.5" customHeight="1">
      <c r="A136" s="84" t="s">
        <v>13</v>
      </c>
      <c r="B136" s="58"/>
      <c r="C136" s="27"/>
      <c r="D136" s="27"/>
      <c r="E136" s="27"/>
      <c r="F136" s="27"/>
      <c r="G136" s="27"/>
      <c r="H136" s="27"/>
      <c r="I136" s="27"/>
      <c r="J136" s="27"/>
      <c r="K136" s="27"/>
      <c r="L136" s="22"/>
    </row>
    <row r="137" spans="1:12" ht="16.5" customHeight="1">
      <c r="A137" s="91" t="s">
        <v>43</v>
      </c>
      <c r="B137" s="58"/>
      <c r="C137" s="72">
        <f>D137+E137</f>
        <v>0</v>
      </c>
      <c r="D137" s="72">
        <v>0</v>
      </c>
      <c r="E137" s="72">
        <v>0</v>
      </c>
      <c r="F137" s="72">
        <f>G137+H137</f>
        <v>0</v>
      </c>
      <c r="G137" s="72">
        <f>G129/D129*100</f>
        <v>0</v>
      </c>
      <c r="H137" s="72">
        <v>0</v>
      </c>
      <c r="I137" s="72">
        <f>J137+K137</f>
        <v>0</v>
      </c>
      <c r="J137" s="72">
        <v>0</v>
      </c>
      <c r="K137" s="72">
        <v>0</v>
      </c>
      <c r="L137" s="22"/>
    </row>
    <row r="138" spans="1:12" ht="22.5" customHeight="1">
      <c r="A138" s="98" t="s">
        <v>86</v>
      </c>
      <c r="B138" s="57">
        <v>1013160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65"/>
    </row>
    <row r="139" spans="1:11" ht="42" customHeight="1">
      <c r="A139" s="99" t="s">
        <v>38</v>
      </c>
      <c r="B139" s="20"/>
      <c r="C139" s="16">
        <f>D139+E139</f>
        <v>3559000</v>
      </c>
      <c r="D139" s="16">
        <f>3230000+329000</f>
        <v>3559000</v>
      </c>
      <c r="E139" s="16">
        <v>0</v>
      </c>
      <c r="F139" s="16">
        <v>0</v>
      </c>
      <c r="G139" s="16">
        <v>0</v>
      </c>
      <c r="H139" s="16">
        <v>0</v>
      </c>
      <c r="I139" s="16">
        <f>J139+K139</f>
        <v>0</v>
      </c>
      <c r="J139" s="16">
        <v>0</v>
      </c>
      <c r="K139" s="16">
        <v>0</v>
      </c>
    </row>
    <row r="140" spans="1:11" ht="15">
      <c r="A140" s="58" t="s">
        <v>4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4.25">
      <c r="A141" s="87" t="s">
        <v>5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45.75" customHeight="1">
      <c r="A142" s="131" t="s">
        <v>94</v>
      </c>
      <c r="B142" s="20"/>
      <c r="C142" s="56">
        <f>D142+E142</f>
        <v>8</v>
      </c>
      <c r="D142" s="56">
        <v>8</v>
      </c>
      <c r="E142" s="56">
        <v>0</v>
      </c>
      <c r="F142" s="56">
        <v>0</v>
      </c>
      <c r="G142" s="56">
        <v>0</v>
      </c>
      <c r="H142" s="56">
        <v>0</v>
      </c>
      <c r="I142" s="56">
        <f>J142+K142</f>
        <v>0</v>
      </c>
      <c r="J142" s="56">
        <v>0</v>
      </c>
      <c r="K142" s="56">
        <v>0</v>
      </c>
    </row>
    <row r="143" spans="1:11" ht="31.5" customHeight="1">
      <c r="A143" s="131" t="s">
        <v>73</v>
      </c>
      <c r="B143" s="20"/>
      <c r="C143" s="56">
        <f>D143+E143</f>
        <v>700</v>
      </c>
      <c r="D143" s="56">
        <v>700</v>
      </c>
      <c r="E143" s="56">
        <v>0</v>
      </c>
      <c r="F143" s="56">
        <v>0</v>
      </c>
      <c r="G143" s="56">
        <v>0</v>
      </c>
      <c r="H143" s="56">
        <v>0</v>
      </c>
      <c r="I143" s="56">
        <f>J143+K143</f>
        <v>0</v>
      </c>
      <c r="J143" s="56">
        <v>0</v>
      </c>
      <c r="K143" s="56">
        <v>0</v>
      </c>
    </row>
    <row r="144" spans="1:11" ht="16.5">
      <c r="A144" s="84" t="s">
        <v>14</v>
      </c>
      <c r="B144" s="20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ht="48" customHeight="1">
      <c r="A145" s="100" t="s">
        <v>95</v>
      </c>
      <c r="B145" s="20"/>
      <c r="C145" s="26">
        <f>D145+E145</f>
        <v>10000</v>
      </c>
      <c r="D145" s="26">
        <v>10000</v>
      </c>
      <c r="E145" s="26">
        <v>0</v>
      </c>
      <c r="F145" s="26">
        <v>0</v>
      </c>
      <c r="G145" s="26">
        <v>0</v>
      </c>
      <c r="H145" s="26">
        <v>0</v>
      </c>
      <c r="I145" s="26">
        <f>J145+K145</f>
        <v>0</v>
      </c>
      <c r="J145" s="26">
        <v>0</v>
      </c>
      <c r="K145" s="26">
        <v>0</v>
      </c>
    </row>
    <row r="146" spans="1:11" ht="31.5" customHeight="1">
      <c r="A146" s="100" t="s">
        <v>74</v>
      </c>
      <c r="B146" s="20"/>
      <c r="C146" s="26">
        <f>D146+E146</f>
        <v>4970</v>
      </c>
      <c r="D146" s="26">
        <v>4970</v>
      </c>
      <c r="E146" s="26">
        <v>0</v>
      </c>
      <c r="F146" s="26">
        <v>0</v>
      </c>
      <c r="G146" s="26">
        <v>0</v>
      </c>
      <c r="H146" s="26">
        <v>0</v>
      </c>
      <c r="I146" s="26">
        <f>J146+K146</f>
        <v>0</v>
      </c>
      <c r="J146" s="26">
        <v>0</v>
      </c>
      <c r="K146" s="26">
        <v>0</v>
      </c>
    </row>
    <row r="147" spans="1:11" ht="14.25">
      <c r="A147" s="84" t="s">
        <v>13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6.5">
      <c r="A148" s="91" t="s">
        <v>43</v>
      </c>
      <c r="B148" s="20"/>
      <c r="C148" s="76">
        <f>D148+E148</f>
        <v>0</v>
      </c>
      <c r="D148" s="76">
        <v>0</v>
      </c>
      <c r="E148" s="76">
        <v>0</v>
      </c>
      <c r="F148" s="76">
        <f>G148+H148</f>
        <v>0</v>
      </c>
      <c r="G148" s="76">
        <f>G139/D139*100</f>
        <v>0</v>
      </c>
      <c r="H148" s="76">
        <v>0</v>
      </c>
      <c r="I148" s="76">
        <f>J148+K148</f>
        <v>0</v>
      </c>
      <c r="J148" s="76">
        <v>0</v>
      </c>
      <c r="K148" s="76">
        <v>0</v>
      </c>
    </row>
    <row r="149" spans="1:11" s="14" customFormat="1" ht="31.5" customHeight="1">
      <c r="A149" s="84" t="s">
        <v>75</v>
      </c>
      <c r="B149" s="74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2" s="14" customFormat="1" ht="21" customHeight="1">
      <c r="A150" s="142" t="s">
        <v>80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49"/>
    </row>
    <row r="151" spans="1:14" ht="24.75" customHeight="1">
      <c r="A151" s="146" t="s">
        <v>76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85"/>
      <c r="N151" s="2"/>
    </row>
    <row r="152" spans="1:12" ht="31.5" customHeight="1">
      <c r="A152" s="86" t="s">
        <v>77</v>
      </c>
      <c r="B152" s="45"/>
      <c r="C152" s="16">
        <f>E152+D152</f>
        <v>536500</v>
      </c>
      <c r="D152" s="16">
        <v>536500</v>
      </c>
      <c r="E152" s="16">
        <v>0</v>
      </c>
      <c r="F152" s="16">
        <f>H152+G152</f>
        <v>0</v>
      </c>
      <c r="G152" s="21">
        <v>0</v>
      </c>
      <c r="H152" s="21">
        <f>E152*1.05</f>
        <v>0</v>
      </c>
      <c r="I152" s="16">
        <f>K152+J152</f>
        <v>0</v>
      </c>
      <c r="J152" s="21">
        <v>0</v>
      </c>
      <c r="K152" s="21">
        <f>H152*1.043</f>
        <v>0</v>
      </c>
      <c r="L152" s="22"/>
    </row>
    <row r="153" spans="1:12" ht="18" customHeight="1">
      <c r="A153" s="58" t="s">
        <v>4</v>
      </c>
      <c r="B153" s="79"/>
      <c r="C153" s="17"/>
      <c r="D153" s="17"/>
      <c r="E153" s="17"/>
      <c r="F153" s="17"/>
      <c r="G153" s="17"/>
      <c r="H153" s="17"/>
      <c r="I153" s="17"/>
      <c r="J153" s="17"/>
      <c r="K153" s="17"/>
      <c r="L153" s="23"/>
    </row>
    <row r="154" spans="1:12" ht="15">
      <c r="A154" s="87" t="s">
        <v>5</v>
      </c>
      <c r="B154" s="79"/>
      <c r="C154" s="17"/>
      <c r="D154" s="17"/>
      <c r="E154" s="17"/>
      <c r="F154" s="17"/>
      <c r="G154" s="17"/>
      <c r="H154" s="17"/>
      <c r="I154" s="17"/>
      <c r="J154" s="17"/>
      <c r="K154" s="17"/>
      <c r="L154" s="23"/>
    </row>
    <row r="155" spans="1:13" ht="33.75" customHeight="1">
      <c r="A155" s="88" t="s">
        <v>78</v>
      </c>
      <c r="B155" s="79"/>
      <c r="C155" s="18">
        <f>D155+E155</f>
        <v>918</v>
      </c>
      <c r="D155" s="18">
        <v>918</v>
      </c>
      <c r="E155" s="18">
        <v>0</v>
      </c>
      <c r="F155" s="18">
        <f>G155+H155</f>
        <v>0</v>
      </c>
      <c r="G155" s="18">
        <v>0</v>
      </c>
      <c r="H155" s="18">
        <v>0</v>
      </c>
      <c r="I155" s="18">
        <f>J155+K155</f>
        <v>0</v>
      </c>
      <c r="J155" s="18">
        <v>0</v>
      </c>
      <c r="K155" s="18">
        <v>0</v>
      </c>
      <c r="L155" s="24"/>
      <c r="M155" s="141"/>
    </row>
    <row r="156" spans="1:13" ht="10.5" customHeight="1">
      <c r="A156" s="118"/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24"/>
      <c r="M156" s="141"/>
    </row>
    <row r="157" spans="1:13" ht="26.25" customHeight="1">
      <c r="A157" s="8"/>
      <c r="B157" s="82"/>
      <c r="C157" s="33"/>
      <c r="D157" s="33"/>
      <c r="E157" s="33"/>
      <c r="F157" s="33"/>
      <c r="G157" s="33"/>
      <c r="H157" s="33"/>
      <c r="I157" s="145" t="s">
        <v>98</v>
      </c>
      <c r="J157" s="145"/>
      <c r="K157" s="145"/>
      <c r="L157" s="33"/>
      <c r="M157" s="141"/>
    </row>
    <row r="158" spans="1:13" ht="14.25">
      <c r="A158" s="83">
        <v>1</v>
      </c>
      <c r="B158" s="35">
        <v>2</v>
      </c>
      <c r="C158" s="15">
        <v>3</v>
      </c>
      <c r="D158" s="15">
        <v>4</v>
      </c>
      <c r="E158" s="15">
        <v>5</v>
      </c>
      <c r="F158" s="15">
        <v>6</v>
      </c>
      <c r="G158" s="15">
        <v>7</v>
      </c>
      <c r="H158" s="15">
        <v>8</v>
      </c>
      <c r="I158" s="15">
        <v>9</v>
      </c>
      <c r="J158" s="15">
        <v>10</v>
      </c>
      <c r="K158" s="15">
        <v>11</v>
      </c>
      <c r="L158" s="7"/>
      <c r="M158" s="141"/>
    </row>
    <row r="159" spans="1:13" ht="17.25" customHeight="1">
      <c r="A159" s="89" t="s">
        <v>14</v>
      </c>
      <c r="B159" s="79"/>
      <c r="C159" s="19"/>
      <c r="D159" s="19"/>
      <c r="E159" s="19"/>
      <c r="F159" s="19"/>
      <c r="G159" s="19"/>
      <c r="H159" s="19"/>
      <c r="I159" s="19"/>
      <c r="J159" s="19"/>
      <c r="K159" s="19"/>
      <c r="L159" s="23"/>
      <c r="M159" s="141"/>
    </row>
    <row r="160" spans="1:12" ht="30">
      <c r="A160" s="90" t="s">
        <v>79</v>
      </c>
      <c r="B160" s="79"/>
      <c r="C160" s="26">
        <f>D160+E160</f>
        <v>584.4226579520697</v>
      </c>
      <c r="D160" s="26">
        <f>D152/D155</f>
        <v>584.4226579520697</v>
      </c>
      <c r="E160" s="26">
        <v>0</v>
      </c>
      <c r="F160" s="26">
        <f>G160+H160</f>
        <v>0</v>
      </c>
      <c r="G160" s="27">
        <v>0</v>
      </c>
      <c r="H160" s="26">
        <v>0</v>
      </c>
      <c r="I160" s="26">
        <f>J160+K160</f>
        <v>0</v>
      </c>
      <c r="J160" s="27">
        <v>0</v>
      </c>
      <c r="K160" s="26">
        <v>0</v>
      </c>
      <c r="L160" s="13"/>
    </row>
    <row r="161" spans="1:12" ht="16.5">
      <c r="A161" s="84" t="s">
        <v>13</v>
      </c>
      <c r="B161" s="79"/>
      <c r="C161" s="26"/>
      <c r="D161" s="26"/>
      <c r="E161" s="26"/>
      <c r="F161" s="26"/>
      <c r="G161" s="27"/>
      <c r="H161" s="26"/>
      <c r="I161" s="26"/>
      <c r="J161" s="27"/>
      <c r="K161" s="26"/>
      <c r="L161" s="13"/>
    </row>
    <row r="162" spans="1:12" ht="26.25" customHeight="1">
      <c r="A162" s="91" t="s">
        <v>43</v>
      </c>
      <c r="B162" s="79"/>
      <c r="C162" s="37">
        <f>D162+E162</f>
        <v>0</v>
      </c>
      <c r="D162" s="37">
        <v>0</v>
      </c>
      <c r="E162" s="37">
        <v>0</v>
      </c>
      <c r="F162" s="37">
        <f>G162+H162</f>
        <v>0</v>
      </c>
      <c r="G162" s="72">
        <f>G152/D152*100</f>
        <v>0</v>
      </c>
      <c r="H162" s="37">
        <v>0</v>
      </c>
      <c r="I162" s="37">
        <f>J162+K162</f>
        <v>0</v>
      </c>
      <c r="J162" s="72">
        <v>0</v>
      </c>
      <c r="K162" s="37">
        <v>0</v>
      </c>
      <c r="L162" s="13"/>
    </row>
    <row r="163" spans="2:8" s="78" customFormat="1" ht="12.75">
      <c r="B163" s="14"/>
      <c r="F163" s="14"/>
      <c r="G163" s="14"/>
      <c r="H163" s="14"/>
    </row>
    <row r="165" spans="1:15" s="128" customFormat="1" ht="21.75" customHeight="1">
      <c r="A165" s="128" t="s">
        <v>99</v>
      </c>
      <c r="E165" s="129"/>
      <c r="F165" s="129"/>
      <c r="G165" s="129"/>
      <c r="H165" s="128" t="s">
        <v>100</v>
      </c>
      <c r="J165" s="129"/>
      <c r="K165" s="129"/>
      <c r="O165" s="130"/>
    </row>
    <row r="166" spans="5:15" s="125" customFormat="1" ht="11.25" customHeight="1">
      <c r="E166" s="126"/>
      <c r="F166" s="126"/>
      <c r="G166" s="126"/>
      <c r="H166" s="126"/>
      <c r="J166" s="126"/>
      <c r="K166" s="126"/>
      <c r="O166" s="73"/>
    </row>
    <row r="167" spans="1:15" s="125" customFormat="1" ht="21" customHeight="1">
      <c r="A167" s="121" t="s">
        <v>92</v>
      </c>
      <c r="E167" s="126"/>
      <c r="F167" s="126"/>
      <c r="G167" s="126"/>
      <c r="H167" s="126"/>
      <c r="J167" s="126"/>
      <c r="K167" s="126"/>
      <c r="O167" s="73"/>
    </row>
    <row r="168" spans="2:15" s="127" customFormat="1" ht="7.5" customHeight="1">
      <c r="B168" s="125"/>
      <c r="F168" s="125"/>
      <c r="G168" s="125"/>
      <c r="H168" s="125"/>
      <c r="L168" s="125"/>
      <c r="M168" s="125"/>
      <c r="N168" s="4"/>
      <c r="O168" s="125"/>
    </row>
    <row r="169" spans="1:15" s="127" customFormat="1" ht="12.75">
      <c r="A169" s="127" t="s">
        <v>93</v>
      </c>
      <c r="B169" s="125"/>
      <c r="F169" s="125"/>
      <c r="G169" s="125"/>
      <c r="H169" s="125"/>
      <c r="L169" s="125"/>
      <c r="M169" s="125"/>
      <c r="N169" s="4"/>
      <c r="O169" s="125"/>
    </row>
  </sheetData>
  <sheetProtection/>
  <mergeCells count="34">
    <mergeCell ref="H1:K1"/>
    <mergeCell ref="I123:K123"/>
    <mergeCell ref="A150:K150"/>
    <mergeCell ref="A151:K151"/>
    <mergeCell ref="M155:M159"/>
    <mergeCell ref="I157:K157"/>
    <mergeCell ref="A126:K126"/>
    <mergeCell ref="A125:K125"/>
    <mergeCell ref="A76:K76"/>
    <mergeCell ref="A101:K101"/>
    <mergeCell ref="A75:K75"/>
    <mergeCell ref="M23:M24"/>
    <mergeCell ref="A56:K56"/>
    <mergeCell ref="A57:K57"/>
    <mergeCell ref="I36:K36"/>
    <mergeCell ref="I59:K59"/>
    <mergeCell ref="I92:K92"/>
    <mergeCell ref="A100:K100"/>
    <mergeCell ref="H2:K2"/>
    <mergeCell ref="D9:E9"/>
    <mergeCell ref="A7:A10"/>
    <mergeCell ref="C9:C10"/>
    <mergeCell ref="I9:I10"/>
    <mergeCell ref="J9:K9"/>
    <mergeCell ref="B7:B10"/>
    <mergeCell ref="C7:E8"/>
    <mergeCell ref="F7:H8"/>
    <mergeCell ref="F9:F10"/>
    <mergeCell ref="A17:A19"/>
    <mergeCell ref="A5:K5"/>
    <mergeCell ref="G9:H9"/>
    <mergeCell ref="I7:K8"/>
    <mergeCell ref="A16:K16"/>
    <mergeCell ref="A15:K15"/>
  </mergeCells>
  <printOptions horizontalCentered="1"/>
  <pageMargins left="0.7874015748031497" right="0.7874015748031497" top="0.96" bottom="0.53" header="0.5118110236220472" footer="0.3937007874015748"/>
  <pageSetup horizontalDpi="600" verticalDpi="600" orientation="landscape" paperSize="9" scale="58" r:id="rId1"/>
  <rowBreaks count="5" manualBreakCount="5">
    <brk id="35" max="11" man="1"/>
    <brk id="58" max="11" man="1"/>
    <brk id="91" max="11" man="1"/>
    <brk id="121" max="11" man="1"/>
    <brk id="155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2017-06-01T06:22:36Z</cp:lastPrinted>
  <dcterms:created xsi:type="dcterms:W3CDTF">1996-10-08T23:32:33Z</dcterms:created>
  <dcterms:modified xsi:type="dcterms:W3CDTF">2017-06-15T11:29:40Z</dcterms:modified>
  <cp:category/>
  <cp:version/>
  <cp:contentType/>
  <cp:contentStatus/>
</cp:coreProperties>
</file>