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05" activeTab="7"/>
  </bookViews>
  <sheets>
    <sheet name="завд 1 " sheetId="1" r:id="rId1"/>
    <sheet name="Завд. 2" sheetId="2" r:id="rId2"/>
    <sheet name="завд3" sheetId="3" r:id="rId3"/>
    <sheet name="завд 4" sheetId="4" r:id="rId4"/>
    <sheet name="завд 5" sheetId="5" r:id="rId5"/>
    <sheet name="завд 6" sheetId="6" r:id="rId6"/>
    <sheet name="завд8" sheetId="7" r:id="rId7"/>
    <sheet name="завд7" sheetId="8" r:id="rId8"/>
    <sheet name="завд. 9" sheetId="9" r:id="rId9"/>
  </sheets>
  <definedNames>
    <definedName name="_xlnm.Print_Area" localSheetId="0">'завд 1 '!$A$1:$P$61</definedName>
    <definedName name="_xlnm.Print_Area" localSheetId="3">'завд 4'!$A$1:$Q$26</definedName>
    <definedName name="_xlnm.Print_Area" localSheetId="4">'завд 5'!$A$1:$R$30</definedName>
    <definedName name="_xlnm.Print_Area" localSheetId="5">'завд 6'!$A$1:$Q$62</definedName>
    <definedName name="_xlnm.Print_Area" localSheetId="1">'Завд. 2'!$A$1:$P$135</definedName>
    <definedName name="_xlnm.Print_Area" localSheetId="8">'завд. 9'!$A$1:$Q$19</definedName>
    <definedName name="_xlnm.Print_Area" localSheetId="7">'завд7'!$A$1:$Q$39</definedName>
    <definedName name="_xlnm.Print_Area" localSheetId="6">'завд8'!$A$1:$Q$27</definedName>
  </definedNames>
  <calcPr fullCalcOnLoad="1"/>
</workbook>
</file>

<file path=xl/sharedStrings.xml><?xml version="1.0" encoding="utf-8"?>
<sst xmlns="http://schemas.openxmlformats.org/spreadsheetml/2006/main" count="683" uniqueCount="257">
  <si>
    <t>Капітальний ремонт ліфтового обладнання</t>
  </si>
  <si>
    <t>1.1.</t>
  </si>
  <si>
    <t>1.2.</t>
  </si>
  <si>
    <t>2.1.</t>
  </si>
  <si>
    <t>1.1.1</t>
  </si>
  <si>
    <t>1.1.3</t>
  </si>
  <si>
    <t>1.1.4</t>
  </si>
  <si>
    <t>2.1.1</t>
  </si>
  <si>
    <t>2.1.3</t>
  </si>
  <si>
    <t>2.1.4</t>
  </si>
  <si>
    <t>1.2.1</t>
  </si>
  <si>
    <t>Площа, кв.м</t>
  </si>
  <si>
    <t>Капітальний ремонт м'якої покрівлі</t>
  </si>
  <si>
    <t>Капітальний ремонт мереж теплопостачання</t>
  </si>
  <si>
    <t>Капітальний ремонт мереж водопостачання та водовідведення</t>
  </si>
  <si>
    <t>Встановлення АВР</t>
  </si>
  <si>
    <t>Встановлення дизельного джерела електропостачання</t>
  </si>
  <si>
    <t>Кількість, од./ площа, кв.м</t>
  </si>
  <si>
    <t>3.1.</t>
  </si>
  <si>
    <t>3.1.1</t>
  </si>
  <si>
    <t>Капітальний ремонт оцинкованої, шиферної покрівлі</t>
  </si>
  <si>
    <t>2.</t>
  </si>
  <si>
    <t>1.1.2</t>
  </si>
  <si>
    <t>Придбання автотранспорту</t>
  </si>
  <si>
    <t>1.1.1.</t>
  </si>
  <si>
    <t>1.</t>
  </si>
  <si>
    <t>КУ "Сумська міська клінічна лікарня №1"</t>
  </si>
  <si>
    <t>Кількість, кв.м</t>
  </si>
  <si>
    <t>Фіброгастроскоп</t>
  </si>
  <si>
    <t>2.1.2</t>
  </si>
  <si>
    <t>2.1.1.</t>
  </si>
  <si>
    <t>2.2.1.</t>
  </si>
  <si>
    <t xml:space="preserve">Відкрита реанімаційна система для новонароджених </t>
  </si>
  <si>
    <t>Апарат для неінвазивної вентиляції новонароджених з комплектом масок та назальних канюль</t>
  </si>
  <si>
    <t>Завдання 2. Забезпечити придбання  обладнання лікувально-профілактичними закладами для надання необхідної допомоги дорослому населенню міста</t>
  </si>
  <si>
    <t>КТКВК 080101(КУ "Сумська міська дитяча клінічна лікарня Святої Зінаїди")</t>
  </si>
  <si>
    <t>080101"Лікарні"</t>
  </si>
  <si>
    <t>Завдання Програми, КТКВК та перелік обладнання</t>
  </si>
  <si>
    <t>Завдання Програми, КТКВК та перелік послуг</t>
  </si>
  <si>
    <t xml:space="preserve"> 080101 "Лікарні"</t>
  </si>
  <si>
    <t>Сума, тис. грн.</t>
  </si>
  <si>
    <t>2.2.</t>
  </si>
  <si>
    <t>КУ "Сумська міська дитяча клінічна лікарня Святої Зінаїди"</t>
  </si>
  <si>
    <t>Середні витрати на 1 од./на 1 кв.м, тис.грн.</t>
  </si>
  <si>
    <t>1.3.</t>
  </si>
  <si>
    <t>1.3.1</t>
  </si>
  <si>
    <t>1.4.</t>
  </si>
  <si>
    <t>080500 "Загальні і спеціалізовані стоматологічні поліклініки"</t>
  </si>
  <si>
    <t>Стоматоустановка з кріслом пацієнта</t>
  </si>
  <si>
    <t>Середні витрати на ремонт 1 кв.м.</t>
  </si>
  <si>
    <t>Вартість, тис.         грн.</t>
  </si>
  <si>
    <t>Кіль-        кість, од.</t>
  </si>
  <si>
    <t>КУ "Сумська міська клінічна лікарня № 4"</t>
  </si>
  <si>
    <t>КУ "Сумська міська клінічна лікарня № 5"</t>
  </si>
  <si>
    <t>№ з/п</t>
  </si>
  <si>
    <t>КУ "Сумська міська клінічна лікарня № 1"</t>
  </si>
  <si>
    <t>Інше обладнання</t>
  </si>
  <si>
    <t>___________</t>
  </si>
  <si>
    <t>Придбання обладнання для встановлення пожежної сигналізації</t>
  </si>
  <si>
    <t>Придбання ліфтового обладнання</t>
  </si>
  <si>
    <t>1.1.2.</t>
  </si>
  <si>
    <t>УЗД</t>
  </si>
  <si>
    <t>2.3.</t>
  </si>
  <si>
    <t xml:space="preserve"> 080203 "Перинатальні центри, пологові будинки"</t>
  </si>
  <si>
    <t>Вартість тис.         грн.</t>
  </si>
  <si>
    <t>080800 "Первинна медикосанітарна допомога"</t>
  </si>
  <si>
    <t>КЗ "Центр первинної медикосанітарної допомоги №3"</t>
  </si>
  <si>
    <t>____________</t>
  </si>
  <si>
    <t>1.4.1</t>
  </si>
  <si>
    <t>2.2.1</t>
  </si>
  <si>
    <t>2.3.1</t>
  </si>
  <si>
    <t>080800"Первинна медико-санітарна допомога"</t>
  </si>
  <si>
    <t>_________</t>
  </si>
  <si>
    <t>Вартість, тис.    грн.</t>
  </si>
  <si>
    <t>Вартість, тис. грн.</t>
  </si>
  <si>
    <t>Сума, тис.грн.</t>
  </si>
  <si>
    <t>Вартість тис.грн.</t>
  </si>
  <si>
    <t>3.</t>
  </si>
  <si>
    <t xml:space="preserve">Капітальний ремонт електричних мереж </t>
  </si>
  <si>
    <t>3.1</t>
  </si>
  <si>
    <t>УЗД апарат для обстеження судин</t>
  </si>
  <si>
    <t>Гематологічний аналізатор</t>
  </si>
  <si>
    <t>О.М. Лисенко</t>
  </si>
  <si>
    <t>КЗ "Центр первинної медикосанітарної допомоги №3 м. Суми"</t>
  </si>
  <si>
    <t>КЗ"Центр первинної медико-санітарної допомоги №3            м. Суми"</t>
  </si>
  <si>
    <t>2016-план</t>
  </si>
  <si>
    <t>2018 - прогноз</t>
  </si>
  <si>
    <t>2019 - прогноз</t>
  </si>
  <si>
    <t>2020 - прогноз</t>
  </si>
  <si>
    <t>1 етап</t>
  </si>
  <si>
    <t>2 етап</t>
  </si>
  <si>
    <t>Лабораторне облаладнання</t>
  </si>
  <si>
    <t>Діагностичне обладнання:</t>
  </si>
  <si>
    <t>Електроенцелограф</t>
  </si>
  <si>
    <t>Комплекс рентген-діагностичний</t>
  </si>
  <si>
    <t>Флюорографічний цифровий апарат</t>
  </si>
  <si>
    <t>Ректосигмоскоп</t>
  </si>
  <si>
    <t>Томограф</t>
  </si>
  <si>
    <t>Лапараскопічна стійка</t>
  </si>
  <si>
    <t>Апарат УЗД</t>
  </si>
  <si>
    <t>Стіл операційний багатопрофільний</t>
  </si>
  <si>
    <t>Ангіограф</t>
  </si>
  <si>
    <t>Відеоколоноскоп  EVIS EXERA</t>
  </si>
  <si>
    <t>Апарат ШВЛ для палат інтенсивної терапії "Ювент-Т"</t>
  </si>
  <si>
    <t>Лікувально-діагностичне обладнання, у т.ч.:</t>
  </si>
  <si>
    <t>Рентгенологічне обладнання, у т.ч.:</t>
  </si>
  <si>
    <t>Ендоскопічне обладнання, у т.ч.:</t>
  </si>
  <si>
    <t>Наркозно-дихальна апаратура, у т.ч.</t>
  </si>
  <si>
    <t>3.2.</t>
  </si>
  <si>
    <t>3.2.1</t>
  </si>
  <si>
    <t xml:space="preserve">  3.1.1</t>
  </si>
  <si>
    <t>Діагностичне</t>
  </si>
  <si>
    <t>Електроенцефалограф</t>
  </si>
  <si>
    <t>Лампа щілинна</t>
  </si>
  <si>
    <t>Монітор пацієнта</t>
  </si>
  <si>
    <t>Фізіотерапевтичне, у т.ч.:</t>
  </si>
  <si>
    <t>Холтерівська система ЕКГ</t>
  </si>
  <si>
    <t>Фіброгастродуоденоскоп</t>
  </si>
  <si>
    <t>Авторефрактометр</t>
  </si>
  <si>
    <t>Автоматичний апарат для миття та дезинфекції ендоскопів</t>
  </si>
  <si>
    <t>Наркозно-дихальне:</t>
  </si>
  <si>
    <t>Лабораторне:</t>
  </si>
  <si>
    <t>4.</t>
  </si>
  <si>
    <t xml:space="preserve">Капітальний ремонт вентиляційних мереж </t>
  </si>
  <si>
    <t>4.1.</t>
  </si>
  <si>
    <t>4.1.1</t>
  </si>
  <si>
    <t xml:space="preserve">  3.1.2</t>
  </si>
  <si>
    <t>Відіоколоноскоп</t>
  </si>
  <si>
    <t>Реанімаційне обладнання</t>
  </si>
  <si>
    <t xml:space="preserve">Апарат ШВЛ </t>
  </si>
  <si>
    <t>Апарат наркозно-дихальний</t>
  </si>
  <si>
    <t>СРАР 3-х канальний</t>
  </si>
  <si>
    <t>Фізіотерапевтичне:</t>
  </si>
  <si>
    <t>Апарат для плазмоферезу</t>
  </si>
  <si>
    <t>Апаарт штучної нирки</t>
  </si>
  <si>
    <t>Аналізатор біохімічний</t>
  </si>
  <si>
    <t>Мікроскоп офтольмологічний</t>
  </si>
  <si>
    <t>Факоемульсифікатор</t>
  </si>
  <si>
    <t>Рентгенівський комплекс на три робочих місця</t>
  </si>
  <si>
    <t>Монітор для стеження за хворим</t>
  </si>
  <si>
    <t>Дефібрилятор</t>
  </si>
  <si>
    <t xml:space="preserve">Холтерівський добовий монітор </t>
  </si>
  <si>
    <t>Гастрофіброскоп</t>
  </si>
  <si>
    <t>Електрокардіограф</t>
  </si>
  <si>
    <t>Додаток 3.12 до додатку 3</t>
  </si>
  <si>
    <t>до рішення Сумської міської ради "Про затвердження міської комплексної</t>
  </si>
  <si>
    <t xml:space="preserve">                                           Розвиток матеріально-технічної бази лікувально-профілактичних закладів міста </t>
  </si>
  <si>
    <t>Додаток 3.13 до додатку 3</t>
  </si>
  <si>
    <t>Додаток 3.14 до додатку 3</t>
  </si>
  <si>
    <t xml:space="preserve">Завдання 3. Забезпечити  проведення капітальних ремонтів та придбання ліфтового обладнання лікувально-профілактичних закладів міста </t>
  </si>
  <si>
    <t>Завдання 4. Забезпечити проведення капітальних ремонтів приміщень лікувально-профілактичних закладів міста</t>
  </si>
  <si>
    <t>Додаток 3.15 до додатку 3</t>
  </si>
  <si>
    <t>Додаток 3.16 до додатку 3</t>
  </si>
  <si>
    <t>Завдання 5. Забезпечити проведення капітальних ремонтів покрівель лікувально-профілактичних закладів міста</t>
  </si>
  <si>
    <t>Додаток 3.17 до додатку 3</t>
  </si>
  <si>
    <t>Завдання 6. Забезпечити проведення капітальних ремонтів інженерних мереж лікувально-профілактичних закладів міста</t>
  </si>
  <si>
    <t>Додаток 3.18 до додатку 3</t>
  </si>
  <si>
    <t>0 / 0,110</t>
  </si>
  <si>
    <t xml:space="preserve"> </t>
  </si>
  <si>
    <t xml:space="preserve">Завдання 8. Забезпечити  придбання та переобладнання автотранспорту для лікувально-профілактичних закладів міста </t>
  </si>
  <si>
    <t>3.1.1.</t>
  </si>
  <si>
    <t>3.2</t>
  </si>
  <si>
    <t>3.3</t>
  </si>
  <si>
    <t>3.3.1</t>
  </si>
  <si>
    <t xml:space="preserve"> Програми "Охорона здоров'я на 2016-2020 роки"</t>
  </si>
  <si>
    <t xml:space="preserve">                                            міської комплексної програми "Охорона здоров'я на 2016-2020 роки"</t>
  </si>
  <si>
    <t xml:space="preserve"> Програми "Охорона здоров'я  на 2016-2020 роки"</t>
  </si>
  <si>
    <t>Апарат наркозний Леон</t>
  </si>
  <si>
    <t>Концентрат кисню</t>
  </si>
  <si>
    <t>Лор-комбайн</t>
  </si>
  <si>
    <t>Ендовідеокамера  для діагностичного лапараскопу</t>
  </si>
  <si>
    <t>Завдання 7. Забезпечити приведення системи пожежної сигналізації та категорійності електропостачання до вимог чинного заканодавства, тис. грн.</t>
  </si>
  <si>
    <t>Додаток 3.19 до додатку 3</t>
  </si>
  <si>
    <t>Завдання1.Забезпечити придбання медичного обладнання для надання медичної допомоги дитячому населенню міста</t>
  </si>
  <si>
    <t xml:space="preserve">                                                               Розрахунок орієнтовних витрат на виконання Підпрограми VII. </t>
  </si>
  <si>
    <t xml:space="preserve">                                            міської комплексної Програми "Охорона здоров'я на 2016-2020 роки"</t>
  </si>
  <si>
    <t>КУ "Сумський міський клінічний пологовий будинок"</t>
  </si>
  <si>
    <t>КУ "Сумська міська клінічна стоматологічна поліклініка"</t>
  </si>
  <si>
    <t xml:space="preserve">                                                               Розрахунок орієнтовних витрат на виконання Підпрограми VII </t>
  </si>
  <si>
    <t>Діагностичне обладнання</t>
  </si>
  <si>
    <t>Рентгенологічний комплекс на 2 роб.місця</t>
  </si>
  <si>
    <t>Ванна фізіотерапевтична</t>
  </si>
  <si>
    <t>Автоматичний коагулометр</t>
  </si>
  <si>
    <t>Автоматичний аналізатор сечі</t>
  </si>
  <si>
    <t>Автоматичний імуноферментний аналізатор</t>
  </si>
  <si>
    <t>Автоматична система електрофарезу</t>
  </si>
  <si>
    <t>Контактний лазерний літотріптер</t>
  </si>
  <si>
    <t>Радіохірургічний апарат</t>
  </si>
  <si>
    <t>Кардіостимулятор моделі 5348 з набором електродів</t>
  </si>
  <si>
    <t>Система для проведення чрезстравохідної та ендокардіальної стимуляції</t>
  </si>
  <si>
    <t>4.1.2</t>
  </si>
  <si>
    <t>КУ "Сумський міський клінічний пологовий будинок Пресвятої Діви Марії"</t>
  </si>
  <si>
    <t>Компресорна станція</t>
  </si>
  <si>
    <t>Датчик УЗД-Філіпс</t>
  </si>
  <si>
    <t>загальний фонд</t>
  </si>
  <si>
    <t>холодильник</t>
  </si>
  <si>
    <t>датчик до пульсоксометру</t>
  </si>
  <si>
    <t>3.1.2</t>
  </si>
  <si>
    <t>Карато-рефлектометр</t>
  </si>
  <si>
    <t xml:space="preserve">1 / </t>
  </si>
  <si>
    <t>657,8 /</t>
  </si>
  <si>
    <t xml:space="preserve">657,8 /  </t>
  </si>
  <si>
    <t>0 /2880</t>
  </si>
  <si>
    <t>0 / 0,122</t>
  </si>
  <si>
    <t>0 /350,3</t>
  </si>
  <si>
    <t>0 /2727,3</t>
  </si>
  <si>
    <t>0 /300,0</t>
  </si>
  <si>
    <t>0 /7727,3</t>
  </si>
  <si>
    <t>0 /850,0</t>
  </si>
  <si>
    <t>Крісло хірургічнестоматологічне</t>
  </si>
  <si>
    <t>Апарат для вакуумного масажу</t>
  </si>
  <si>
    <t>Капітальний ремонт медичного обладнання</t>
  </si>
  <si>
    <t>Завдання 10. Забезпечити  проведення капітальних ремонтів медичного обладнання лікувально - профілактичними закладами міста</t>
  </si>
  <si>
    <t>у тому числі: спеціальний фонд</t>
  </si>
  <si>
    <t>Мамограф</t>
  </si>
  <si>
    <t>КУ "Сумська міська клінічна  стоматологічна поліклініка"</t>
  </si>
  <si>
    <t>Додаток 3.11 до додатку 3</t>
  </si>
  <si>
    <t>Пересувнийфлюорограф</t>
  </si>
  <si>
    <t>Ретгенапарат пересувний</t>
  </si>
  <si>
    <t>Аспіратор для новонароджених</t>
  </si>
  <si>
    <t>Обладнання для операційної</t>
  </si>
  <si>
    <t>ЦСО</t>
  </si>
  <si>
    <t>Камерва "Помед -1"</t>
  </si>
  <si>
    <t>Ультрозвукова ванна</t>
  </si>
  <si>
    <t>Ортопантомограф</t>
  </si>
  <si>
    <t>Лазер хірургічний стоматологічний</t>
  </si>
  <si>
    <t>Візіограф</t>
  </si>
  <si>
    <t>Пульсоксиметр</t>
  </si>
  <si>
    <t>Мікроскоп</t>
  </si>
  <si>
    <t>Добовий монітор артеріального тиску</t>
  </si>
  <si>
    <t>Аналізатор сечі</t>
  </si>
  <si>
    <t>Апарати для фізпроцедур</t>
  </si>
  <si>
    <t>Фотометр</t>
  </si>
  <si>
    <t>Інфузомат</t>
  </si>
  <si>
    <t>Сінаптофор</t>
  </si>
  <si>
    <t>Стерилізатор повітряний</t>
  </si>
  <si>
    <t>Стерилізатор паровий</t>
  </si>
  <si>
    <t>4.2</t>
  </si>
  <si>
    <t>4.2.1</t>
  </si>
  <si>
    <t>Пересувний флюорограф</t>
  </si>
  <si>
    <t>Флюроавтомобіль</t>
  </si>
  <si>
    <t>Апарат УВЧ,УЗТ</t>
  </si>
  <si>
    <t>Фіброколоноскоп</t>
  </si>
  <si>
    <t>1/450,0</t>
  </si>
  <si>
    <t>32,7/0,882</t>
  </si>
  <si>
    <t>32,7/307,0</t>
  </si>
  <si>
    <t>Сумський міський голова                                                                                                                                                         О.М. Лисенко</t>
  </si>
  <si>
    <t>Сумський міський голова                                                                                                                                                                    О.М. Лисенко</t>
  </si>
  <si>
    <t>Сумський міський голова                                                                                                                                                      О.М. Лисенко</t>
  </si>
  <si>
    <t>Сумський міський голова</t>
  </si>
  <si>
    <t>на виконання делегованих повноважень депутатів обласної ради</t>
  </si>
  <si>
    <t>субвенція з держаного бюджету місцевим бюджетам на здійсненя заходів щодо соціально-екномічного розвитку окремих територій</t>
  </si>
  <si>
    <t>Апарат УЗТ</t>
  </si>
  <si>
    <t>комп'ютер</t>
  </si>
  <si>
    <t>2017 - план</t>
  </si>
  <si>
    <t>Виконавець: Кіпенко Н.Б.</t>
  </si>
  <si>
    <t>від 25 січня  2017 року № 1724 -МР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</si>
</sst>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0"/>
    <numFmt numFmtId="192" formatCode="0.0000000"/>
    <numFmt numFmtId="193" formatCode="0.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49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sz val="11"/>
      <name val="Arial Cyr"/>
      <family val="0"/>
    </font>
    <font>
      <sz val="8"/>
      <name val="Arial"/>
      <family val="2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Times New Roman"/>
      <family val="1"/>
    </font>
    <font>
      <sz val="12"/>
      <name val="Arial Cyr"/>
      <family val="0"/>
    </font>
    <font>
      <sz val="12"/>
      <color indexed="9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7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188" fontId="5" fillId="0" borderId="0" xfId="0" applyNumberFormat="1" applyFont="1" applyAlignment="1">
      <alignment/>
    </xf>
    <xf numFmtId="0" fontId="5" fillId="0" borderId="0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188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1" fontId="6" fillId="32" borderId="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1" fillId="0" borderId="0" xfId="53" applyFont="1" applyFill="1">
      <alignment/>
      <protection/>
    </xf>
    <xf numFmtId="0" fontId="6" fillId="0" borderId="0" xfId="53" applyFont="1" applyFill="1">
      <alignment/>
      <protection/>
    </xf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188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11" xfId="0" applyFont="1" applyFill="1" applyBorder="1" applyAlignment="1">
      <alignment horizontal="left" vertical="top" wrapText="1"/>
    </xf>
    <xf numFmtId="188" fontId="11" fillId="0" borderId="11" xfId="0" applyNumberFormat="1" applyFont="1" applyBorder="1" applyAlignment="1">
      <alignment horizontal="center" vertical="center" wrapText="1"/>
    </xf>
    <xf numFmtId="189" fontId="1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188" fontId="1" fillId="32" borderId="11" xfId="0" applyNumberFormat="1" applyFont="1" applyFill="1" applyBorder="1" applyAlignment="1">
      <alignment horizontal="center" vertical="center" wrapText="1"/>
    </xf>
    <xf numFmtId="189" fontId="1" fillId="32" borderId="11" xfId="0" applyNumberFormat="1" applyFont="1" applyFill="1" applyBorder="1" applyAlignment="1">
      <alignment horizontal="center" vertical="center" wrapText="1"/>
    </xf>
    <xf numFmtId="188" fontId="1" fillId="0" borderId="11" xfId="0" applyNumberFormat="1" applyFont="1" applyBorder="1" applyAlignment="1">
      <alignment horizontal="center" vertical="center" wrapText="1"/>
    </xf>
    <xf numFmtId="189" fontId="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wrapText="1"/>
    </xf>
    <xf numFmtId="0" fontId="1" fillId="0" borderId="11" xfId="0" applyFont="1" applyBorder="1" applyAlignment="1">
      <alignment/>
    </xf>
    <xf numFmtId="188" fontId="11" fillId="0" borderId="11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188" fontId="1" fillId="0" borderId="11" xfId="0" applyNumberFormat="1" applyFont="1" applyBorder="1" applyAlignment="1">
      <alignment horizontal="center" vertical="center"/>
    </xf>
    <xf numFmtId="188" fontId="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justify"/>
    </xf>
    <xf numFmtId="0" fontId="1" fillId="0" borderId="11" xfId="0" applyFont="1" applyBorder="1" applyAlignment="1">
      <alignment horizontal="justify"/>
    </xf>
    <xf numFmtId="0" fontId="11" fillId="32" borderId="11" xfId="0" applyFont="1" applyFill="1" applyBorder="1" applyAlignment="1">
      <alignment horizontal="justify" vertical="center" wrapText="1"/>
    </xf>
    <xf numFmtId="188" fontId="11" fillId="0" borderId="11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11" xfId="0" applyFont="1" applyBorder="1" applyAlignment="1">
      <alignment horizontal="left" wrapText="1"/>
    </xf>
    <xf numFmtId="188" fontId="1" fillId="0" borderId="11" xfId="0" applyNumberFormat="1" applyFont="1" applyBorder="1" applyAlignment="1">
      <alignment/>
    </xf>
    <xf numFmtId="0" fontId="11" fillId="0" borderId="11" xfId="0" applyFont="1" applyFill="1" applyBorder="1" applyAlignment="1">
      <alignment horizontal="left" vertical="center" wrapText="1"/>
    </xf>
    <xf numFmtId="1" fontId="1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1" fontId="1" fillId="32" borderId="11" xfId="0" applyNumberFormat="1" applyFont="1" applyFill="1" applyBorder="1" applyAlignment="1">
      <alignment horizontal="center" vertical="center" wrapText="1"/>
    </xf>
    <xf numFmtId="188" fontId="11" fillId="32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188" fontId="1" fillId="0" borderId="11" xfId="0" applyNumberFormat="1" applyFont="1" applyBorder="1" applyAlignment="1">
      <alignment horizontal="left" vertical="center" wrapText="1"/>
    </xf>
    <xf numFmtId="2" fontId="1" fillId="32" borderId="1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11" fillId="0" borderId="11" xfId="53" applyFont="1" applyFill="1" applyBorder="1" applyAlignment="1">
      <alignment horizontal="left" vertical="center" wrapText="1"/>
      <protection/>
    </xf>
    <xf numFmtId="0" fontId="1" fillId="0" borderId="11" xfId="0" applyFont="1" applyBorder="1" applyAlignment="1">
      <alignment wrapText="1"/>
    </xf>
    <xf numFmtId="0" fontId="1" fillId="32" borderId="11" xfId="0" applyFont="1" applyFill="1" applyBorder="1" applyAlignment="1">
      <alignment horizontal="left" wrapText="1"/>
    </xf>
    <xf numFmtId="0" fontId="1" fillId="32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wrapText="1"/>
    </xf>
    <xf numFmtId="0" fontId="1" fillId="32" borderId="11" xfId="0" applyFont="1" applyFill="1" applyBorder="1" applyAlignment="1">
      <alignment wrapText="1"/>
    </xf>
    <xf numFmtId="0" fontId="11" fillId="32" borderId="11" xfId="0" applyFont="1" applyFill="1" applyBorder="1" applyAlignment="1">
      <alignment horizontal="left" wrapText="1"/>
    </xf>
    <xf numFmtId="188" fontId="1" fillId="0" borderId="12" xfId="0" applyNumberFormat="1" applyFont="1" applyBorder="1" applyAlignment="1">
      <alignment horizontal="center" vertical="center" wrapText="1"/>
    </xf>
    <xf numFmtId="0" fontId="14" fillId="32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2" fontId="1" fillId="0" borderId="11" xfId="0" applyNumberFormat="1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1" fillId="0" borderId="13" xfId="0" applyFont="1" applyBorder="1" applyAlignment="1">
      <alignment horizontal="left" vertical="center" wrapText="1"/>
    </xf>
    <xf numFmtId="188" fontId="11" fillId="0" borderId="13" xfId="0" applyNumberFormat="1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4" fillId="0" borderId="11" xfId="0" applyFont="1" applyBorder="1" applyAlignment="1">
      <alignment wrapText="1"/>
    </xf>
    <xf numFmtId="0" fontId="14" fillId="32" borderId="12" xfId="0" applyFont="1" applyFill="1" applyBorder="1" applyAlignment="1">
      <alignment wrapText="1"/>
    </xf>
    <xf numFmtId="0" fontId="1" fillId="0" borderId="12" xfId="0" applyFont="1" applyBorder="1" applyAlignment="1">
      <alignment wrapText="1"/>
    </xf>
    <xf numFmtId="0" fontId="14" fillId="0" borderId="11" xfId="0" applyFont="1" applyBorder="1" applyAlignment="1">
      <alignment horizontal="justify"/>
    </xf>
    <xf numFmtId="0" fontId="1" fillId="0" borderId="12" xfId="0" applyFont="1" applyBorder="1" applyAlignment="1">
      <alignment horizontal="left" vertical="center" wrapText="1"/>
    </xf>
    <xf numFmtId="188" fontId="1" fillId="0" borderId="0" xfId="0" applyNumberFormat="1" applyFont="1" applyBorder="1" applyAlignment="1">
      <alignment horizontal="center" vertical="center" wrapText="1"/>
    </xf>
    <xf numFmtId="188" fontId="1" fillId="0" borderId="0" xfId="0" applyNumberFormat="1" applyFont="1" applyAlignment="1">
      <alignment/>
    </xf>
    <xf numFmtId="1" fontId="11" fillId="0" borderId="11" xfId="0" applyNumberFormat="1" applyFont="1" applyBorder="1" applyAlignment="1">
      <alignment horizontal="left" vertical="center" wrapText="1"/>
    </xf>
    <xf numFmtId="2" fontId="11" fillId="0" borderId="11" xfId="0" applyNumberFormat="1" applyFont="1" applyBorder="1" applyAlignment="1">
      <alignment horizontal="left" vertical="center" wrapText="1"/>
    </xf>
    <xf numFmtId="188" fontId="11" fillId="0" borderId="11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/>
    </xf>
    <xf numFmtId="188" fontId="1" fillId="0" borderId="11" xfId="0" applyNumberFormat="1" applyFont="1" applyBorder="1" applyAlignment="1">
      <alignment horizontal="left"/>
    </xf>
    <xf numFmtId="1" fontId="1" fillId="0" borderId="11" xfId="0" applyNumberFormat="1" applyFont="1" applyBorder="1" applyAlignment="1">
      <alignment horizontal="left"/>
    </xf>
    <xf numFmtId="1" fontId="1" fillId="0" borderId="11" xfId="0" applyNumberFormat="1" applyFont="1" applyBorder="1" applyAlignment="1">
      <alignment horizontal="left" vertical="center" wrapText="1"/>
    </xf>
    <xf numFmtId="188" fontId="1" fillId="32" borderId="11" xfId="0" applyNumberFormat="1" applyFont="1" applyFill="1" applyBorder="1" applyAlignment="1">
      <alignment horizontal="left" vertical="center" wrapText="1"/>
    </xf>
    <xf numFmtId="1" fontId="1" fillId="32" borderId="11" xfId="0" applyNumberFormat="1" applyFont="1" applyFill="1" applyBorder="1" applyAlignment="1">
      <alignment horizontal="left" vertical="center" wrapText="1"/>
    </xf>
    <xf numFmtId="1" fontId="11" fillId="32" borderId="11" xfId="0" applyNumberFormat="1" applyFont="1" applyFill="1" applyBorder="1" applyAlignment="1">
      <alignment horizontal="left" vertical="center" wrapText="1"/>
    </xf>
    <xf numFmtId="188" fontId="11" fillId="32" borderId="11" xfId="0" applyNumberFormat="1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wrapText="1"/>
    </xf>
    <xf numFmtId="0" fontId="14" fillId="32" borderId="11" xfId="0" applyFont="1" applyFill="1" applyBorder="1" applyAlignment="1">
      <alignment horizontal="left" wrapText="1"/>
    </xf>
    <xf numFmtId="188" fontId="11" fillId="0" borderId="11" xfId="0" applyNumberFormat="1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" fontId="11" fillId="0" borderId="11" xfId="0" applyNumberFormat="1" applyFont="1" applyBorder="1" applyAlignment="1">
      <alignment horizontal="left"/>
    </xf>
    <xf numFmtId="2" fontId="11" fillId="0" borderId="11" xfId="0" applyNumberFormat="1" applyFont="1" applyBorder="1" applyAlignment="1">
      <alignment horizontal="left"/>
    </xf>
    <xf numFmtId="188" fontId="11" fillId="0" borderId="11" xfId="0" applyNumberFormat="1" applyFont="1" applyBorder="1" applyAlignment="1">
      <alignment horizontal="left" vertical="center"/>
    </xf>
    <xf numFmtId="1" fontId="11" fillId="0" borderId="11" xfId="0" applyNumberFormat="1" applyFont="1" applyBorder="1" applyAlignment="1">
      <alignment horizontal="left" vertical="center"/>
    </xf>
    <xf numFmtId="188" fontId="1" fillId="0" borderId="11" xfId="0" applyNumberFormat="1" applyFont="1" applyFill="1" applyBorder="1" applyAlignment="1">
      <alignment horizontal="left" vertical="center" wrapText="1"/>
    </xf>
    <xf numFmtId="188" fontId="14" fillId="0" borderId="11" xfId="0" applyNumberFormat="1" applyFont="1" applyFill="1" applyBorder="1" applyAlignment="1">
      <alignment horizontal="left" vertical="center" wrapText="1"/>
    </xf>
    <xf numFmtId="188" fontId="11" fillId="0" borderId="11" xfId="0" applyNumberFormat="1" applyFont="1" applyFill="1" applyBorder="1" applyAlignment="1">
      <alignment horizontal="left" vertical="center" wrapText="1"/>
    </xf>
    <xf numFmtId="1" fontId="1" fillId="0" borderId="11" xfId="0" applyNumberFormat="1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188" fontId="1" fillId="0" borderId="11" xfId="0" applyNumberFormat="1" applyFont="1" applyBorder="1" applyAlignment="1">
      <alignment horizontal="left" vertical="center"/>
    </xf>
    <xf numFmtId="188" fontId="1" fillId="32" borderId="11" xfId="0" applyNumberFormat="1" applyFont="1" applyFill="1" applyBorder="1" applyAlignment="1">
      <alignment horizontal="left" wrapText="1"/>
    </xf>
    <xf numFmtId="1" fontId="1" fillId="0" borderId="11" xfId="0" applyNumberFormat="1" applyFont="1" applyBorder="1" applyAlignment="1">
      <alignment horizontal="left" vertical="center"/>
    </xf>
    <xf numFmtId="2" fontId="1" fillId="0" borderId="11" xfId="0" applyNumberFormat="1" applyFont="1" applyBorder="1" applyAlignment="1">
      <alignment horizontal="left" vertical="center"/>
    </xf>
    <xf numFmtId="188" fontId="11" fillId="0" borderId="11" xfId="0" applyNumberFormat="1" applyFont="1" applyFill="1" applyBorder="1" applyAlignment="1">
      <alignment horizontal="left" vertical="center"/>
    </xf>
    <xf numFmtId="188" fontId="1" fillId="0" borderId="11" xfId="0" applyNumberFormat="1" applyFont="1" applyFill="1" applyBorder="1" applyAlignment="1">
      <alignment horizontal="left"/>
    </xf>
    <xf numFmtId="0" fontId="1" fillId="32" borderId="11" xfId="0" applyFont="1" applyFill="1" applyBorder="1" applyAlignment="1">
      <alignment horizontal="left" vertical="center"/>
    </xf>
    <xf numFmtId="188" fontId="1" fillId="32" borderId="11" xfId="0" applyNumberFormat="1" applyFont="1" applyFill="1" applyBorder="1" applyAlignment="1">
      <alignment horizontal="left" vertical="center"/>
    </xf>
    <xf numFmtId="2" fontId="1" fillId="0" borderId="11" xfId="0" applyNumberFormat="1" applyFont="1" applyBorder="1" applyAlignment="1">
      <alignment horizontal="left"/>
    </xf>
    <xf numFmtId="2" fontId="11" fillId="0" borderId="11" xfId="0" applyNumberFormat="1" applyFont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3" fillId="0" borderId="11" xfId="0" applyFont="1" applyBorder="1" applyAlignment="1">
      <alignment horizontal="left"/>
    </xf>
    <xf numFmtId="188" fontId="13" fillId="0" borderId="11" xfId="0" applyNumberFormat="1" applyFont="1" applyBorder="1" applyAlignment="1">
      <alignment horizontal="left"/>
    </xf>
    <xf numFmtId="0" fontId="1" fillId="32" borderId="11" xfId="0" applyFont="1" applyFill="1" applyBorder="1" applyAlignment="1">
      <alignment horizontal="left"/>
    </xf>
    <xf numFmtId="188" fontId="1" fillId="32" borderId="11" xfId="0" applyNumberFormat="1" applyFont="1" applyFill="1" applyBorder="1" applyAlignment="1">
      <alignment horizontal="left"/>
    </xf>
    <xf numFmtId="188" fontId="11" fillId="0" borderId="11" xfId="0" applyNumberFormat="1" applyFont="1" applyFill="1" applyBorder="1" applyAlignment="1">
      <alignment horizontal="left"/>
    </xf>
    <xf numFmtId="0" fontId="1" fillId="32" borderId="0" xfId="0" applyFont="1" applyFill="1" applyAlignment="1">
      <alignment/>
    </xf>
    <xf numFmtId="2" fontId="11" fillId="0" borderId="13" xfId="0" applyNumberFormat="1" applyFont="1" applyBorder="1" applyAlignment="1">
      <alignment horizontal="left" vertical="center" wrapText="1"/>
    </xf>
    <xf numFmtId="1" fontId="1" fillId="0" borderId="14" xfId="0" applyNumberFormat="1" applyFont="1" applyBorder="1" applyAlignment="1">
      <alignment horizontal="left" vertical="center" wrapText="1"/>
    </xf>
    <xf numFmtId="1" fontId="11" fillId="0" borderId="14" xfId="0" applyNumberFormat="1" applyFont="1" applyBorder="1" applyAlignment="1">
      <alignment horizontal="left" vertical="center" wrapText="1"/>
    </xf>
    <xf numFmtId="0" fontId="14" fillId="32" borderId="12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188" fontId="12" fillId="0" borderId="11" xfId="0" applyNumberFormat="1" applyFont="1" applyBorder="1" applyAlignment="1">
      <alignment horizontal="left"/>
    </xf>
    <xf numFmtId="1" fontId="11" fillId="0" borderId="13" xfId="0" applyNumberFormat="1" applyFont="1" applyBorder="1" applyAlignment="1">
      <alignment horizontal="left" vertical="center" wrapText="1"/>
    </xf>
    <xf numFmtId="2" fontId="11" fillId="0" borderId="11" xfId="0" applyNumberFormat="1" applyFont="1" applyBorder="1" applyAlignment="1">
      <alignment horizontal="justify" vertical="center"/>
    </xf>
    <xf numFmtId="1" fontId="11" fillId="0" borderId="11" xfId="0" applyNumberFormat="1" applyFont="1" applyBorder="1" applyAlignment="1">
      <alignment horizontal="justify" vertical="center"/>
    </xf>
    <xf numFmtId="188" fontId="11" fillId="0" borderId="11" xfId="0" applyNumberFormat="1" applyFont="1" applyBorder="1" applyAlignment="1">
      <alignment horizontal="justify" vertical="center"/>
    </xf>
    <xf numFmtId="0" fontId="11" fillId="0" borderId="11" xfId="0" applyFont="1" applyBorder="1" applyAlignment="1">
      <alignment horizontal="left" vertical="top"/>
    </xf>
    <xf numFmtId="188" fontId="11" fillId="0" borderId="11" xfId="0" applyNumberFormat="1" applyFont="1" applyBorder="1" applyAlignment="1">
      <alignment horizontal="left" vertical="top"/>
    </xf>
    <xf numFmtId="1" fontId="14" fillId="0" borderId="11" xfId="0" applyNumberFormat="1" applyFont="1" applyFill="1" applyBorder="1" applyAlignment="1">
      <alignment horizontal="left" vertical="center" wrapText="1"/>
    </xf>
    <xf numFmtId="1" fontId="11" fillId="0" borderId="11" xfId="0" applyNumberFormat="1" applyFont="1" applyFill="1" applyBorder="1" applyAlignment="1">
      <alignment horizontal="left" vertical="center" wrapText="1"/>
    </xf>
    <xf numFmtId="1" fontId="1" fillId="32" borderId="11" xfId="0" applyNumberFormat="1" applyFont="1" applyFill="1" applyBorder="1" applyAlignment="1">
      <alignment horizontal="left" wrapText="1"/>
    </xf>
    <xf numFmtId="0" fontId="11" fillId="0" borderId="11" xfId="0" applyFont="1" applyBorder="1" applyAlignment="1">
      <alignment horizontal="left" vertical="top" wrapText="1"/>
    </xf>
    <xf numFmtId="189" fontId="11" fillId="0" borderId="11" xfId="0" applyNumberFormat="1" applyFont="1" applyBorder="1" applyAlignment="1">
      <alignment horizontal="left" vertical="center" wrapText="1"/>
    </xf>
    <xf numFmtId="189" fontId="1" fillId="0" borderId="11" xfId="0" applyNumberFormat="1" applyFont="1" applyBorder="1" applyAlignment="1">
      <alignment horizontal="left" vertical="center" wrapText="1"/>
    </xf>
    <xf numFmtId="189" fontId="1" fillId="32" borderId="11" xfId="0" applyNumberFormat="1" applyFont="1" applyFill="1" applyBorder="1" applyAlignment="1">
      <alignment horizontal="left" vertical="center" wrapText="1"/>
    </xf>
    <xf numFmtId="2" fontId="1" fillId="0" borderId="11" xfId="0" applyNumberFormat="1" applyFont="1" applyFill="1" applyBorder="1" applyAlignment="1">
      <alignment horizontal="left" vertical="center" wrapText="1"/>
    </xf>
    <xf numFmtId="189" fontId="11" fillId="32" borderId="11" xfId="0" applyNumberFormat="1" applyFont="1" applyFill="1" applyBorder="1" applyAlignment="1">
      <alignment horizontal="left" vertical="center" wrapText="1"/>
    </xf>
    <xf numFmtId="189" fontId="11" fillId="0" borderId="11" xfId="0" applyNumberFormat="1" applyFont="1" applyBorder="1" applyAlignment="1">
      <alignment horizontal="left"/>
    </xf>
    <xf numFmtId="188" fontId="1" fillId="0" borderId="11" xfId="0" applyNumberFormat="1" applyFont="1" applyFill="1" applyBorder="1" applyAlignment="1">
      <alignment horizontal="left" vertical="center"/>
    </xf>
    <xf numFmtId="189" fontId="1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top" wrapText="1"/>
    </xf>
    <xf numFmtId="189" fontId="11" fillId="0" borderId="11" xfId="0" applyNumberFormat="1" applyFont="1" applyBorder="1" applyAlignment="1">
      <alignment horizontal="left" vertical="center"/>
    </xf>
    <xf numFmtId="189" fontId="1" fillId="0" borderId="11" xfId="0" applyNumberFormat="1" applyFont="1" applyBorder="1" applyAlignment="1">
      <alignment horizontal="left" vertical="center"/>
    </xf>
    <xf numFmtId="188" fontId="11" fillId="0" borderId="11" xfId="0" applyNumberFormat="1" applyFont="1" applyFill="1" applyBorder="1" applyAlignment="1">
      <alignment horizontal="left" vertical="top" wrapText="1"/>
    </xf>
    <xf numFmtId="189" fontId="11" fillId="0" borderId="11" xfId="0" applyNumberFormat="1" applyFont="1" applyFill="1" applyBorder="1" applyAlignment="1">
      <alignment horizontal="left" vertical="top" wrapText="1"/>
    </xf>
    <xf numFmtId="189" fontId="1" fillId="0" borderId="11" xfId="0" applyNumberFormat="1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top"/>
    </xf>
    <xf numFmtId="0" fontId="1" fillId="0" borderId="11" xfId="0" applyFont="1" applyBorder="1" applyAlignment="1">
      <alignment horizontal="center" vertical="top" wrapText="1"/>
    </xf>
    <xf numFmtId="2" fontId="11" fillId="32" borderId="11" xfId="0" applyNumberFormat="1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/>
    </xf>
    <xf numFmtId="49" fontId="1" fillId="0" borderId="11" xfId="0" applyNumberFormat="1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left" vertical="center" wrapText="1"/>
    </xf>
    <xf numFmtId="188" fontId="11" fillId="0" borderId="11" xfId="0" applyNumberFormat="1" applyFont="1" applyBorder="1" applyAlignment="1">
      <alignment horizontal="left" vertical="top" wrapText="1"/>
    </xf>
    <xf numFmtId="189" fontId="11" fillId="0" borderId="11" xfId="0" applyNumberFormat="1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 wrapText="1"/>
    </xf>
    <xf numFmtId="188" fontId="1" fillId="0" borderId="11" xfId="0" applyNumberFormat="1" applyFont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left" vertical="top" wrapText="1"/>
    </xf>
    <xf numFmtId="188" fontId="1" fillId="0" borderId="11" xfId="0" applyNumberFormat="1" applyFont="1" applyFill="1" applyBorder="1" applyAlignment="1">
      <alignment horizontal="left" vertical="top" wrapText="1"/>
    </xf>
    <xf numFmtId="189" fontId="1" fillId="0" borderId="11" xfId="0" applyNumberFormat="1" applyFont="1" applyFill="1" applyBorder="1" applyAlignment="1">
      <alignment horizontal="left" vertical="top" wrapText="1"/>
    </xf>
    <xf numFmtId="189" fontId="1" fillId="0" borderId="11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/>
    </xf>
    <xf numFmtId="188" fontId="1" fillId="0" borderId="11" xfId="0" applyNumberFormat="1" applyFont="1" applyBorder="1" applyAlignment="1">
      <alignment horizontal="left" vertical="top"/>
    </xf>
    <xf numFmtId="2" fontId="1" fillId="0" borderId="11" xfId="0" applyNumberFormat="1" applyFont="1" applyBorder="1" applyAlignment="1">
      <alignment horizontal="left" vertical="top"/>
    </xf>
    <xf numFmtId="2" fontId="1" fillId="0" borderId="11" xfId="0" applyNumberFormat="1" applyFont="1" applyFill="1" applyBorder="1" applyAlignment="1">
      <alignment horizontal="left" vertical="top" wrapText="1"/>
    </xf>
    <xf numFmtId="188" fontId="1" fillId="32" borderId="11" xfId="0" applyNumberFormat="1" applyFont="1" applyFill="1" applyBorder="1" applyAlignment="1">
      <alignment horizontal="left" vertical="top" wrapText="1"/>
    </xf>
    <xf numFmtId="189" fontId="1" fillId="32" borderId="11" xfId="0" applyNumberFormat="1" applyFont="1" applyFill="1" applyBorder="1" applyAlignment="1">
      <alignment horizontal="left" vertical="top" wrapText="1"/>
    </xf>
    <xf numFmtId="2" fontId="11" fillId="0" borderId="11" xfId="0" applyNumberFormat="1" applyFont="1" applyBorder="1" applyAlignment="1">
      <alignment horizontal="left" vertical="top" wrapText="1"/>
    </xf>
    <xf numFmtId="2" fontId="1" fillId="32" borderId="11" xfId="0" applyNumberFormat="1" applyFont="1" applyFill="1" applyBorder="1" applyAlignment="1">
      <alignment horizontal="left" vertical="top" wrapText="1"/>
    </xf>
    <xf numFmtId="1" fontId="1" fillId="0" borderId="11" xfId="0" applyNumberFormat="1" applyFont="1" applyFill="1" applyBorder="1" applyAlignment="1">
      <alignment horizontal="left" vertical="top" wrapText="1"/>
    </xf>
    <xf numFmtId="1" fontId="5" fillId="0" borderId="0" xfId="0" applyNumberFormat="1" applyFont="1" applyAlignment="1">
      <alignment/>
    </xf>
    <xf numFmtId="0" fontId="0" fillId="0" borderId="0" xfId="0" applyFont="1" applyAlignment="1">
      <alignment/>
    </xf>
    <xf numFmtId="188" fontId="1" fillId="0" borderId="0" xfId="0" applyNumberFormat="1" applyFont="1" applyFill="1" applyAlignment="1">
      <alignment/>
    </xf>
    <xf numFmtId="188" fontId="1" fillId="0" borderId="13" xfId="0" applyNumberFormat="1" applyFont="1" applyBorder="1" applyAlignment="1">
      <alignment horizontal="left" vertical="center" wrapText="1"/>
    </xf>
    <xf numFmtId="188" fontId="1" fillId="0" borderId="11" xfId="0" applyNumberFormat="1" applyFont="1" applyBorder="1" applyAlignment="1">
      <alignment horizontal="left" wrapText="1"/>
    </xf>
    <xf numFmtId="188" fontId="14" fillId="32" borderId="12" xfId="0" applyNumberFormat="1" applyFont="1" applyFill="1" applyBorder="1" applyAlignment="1">
      <alignment horizontal="left" wrapText="1"/>
    </xf>
    <xf numFmtId="188" fontId="1" fillId="0" borderId="12" xfId="0" applyNumberFormat="1" applyFont="1" applyBorder="1" applyAlignment="1">
      <alignment horizontal="left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justify" wrapText="1"/>
    </xf>
    <xf numFmtId="0" fontId="1" fillId="0" borderId="11" xfId="0" applyFont="1" applyFill="1" applyBorder="1" applyAlignment="1">
      <alignment/>
    </xf>
    <xf numFmtId="1" fontId="1" fillId="0" borderId="11" xfId="0" applyNumberFormat="1" applyFont="1" applyBorder="1" applyAlignment="1">
      <alignment horizontal="center" vertical="center"/>
    </xf>
    <xf numFmtId="0" fontId="11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 horizontal="left" vertical="top" wrapText="1"/>
    </xf>
    <xf numFmtId="0" fontId="1" fillId="32" borderId="11" xfId="0" applyFont="1" applyFill="1" applyBorder="1" applyAlignment="1">
      <alignment vertical="center" wrapText="1"/>
    </xf>
    <xf numFmtId="0" fontId="11" fillId="32" borderId="11" xfId="0" applyFont="1" applyFill="1" applyBorder="1" applyAlignment="1">
      <alignment wrapText="1"/>
    </xf>
    <xf numFmtId="0" fontId="1" fillId="32" borderId="11" xfId="0" applyFont="1" applyFill="1" applyBorder="1" applyAlignment="1">
      <alignment horizontal="left" vertical="top" wrapText="1"/>
    </xf>
    <xf numFmtId="0" fontId="11" fillId="32" borderId="11" xfId="0" applyFont="1" applyFill="1" applyBorder="1" applyAlignment="1">
      <alignment horizontal="justify"/>
    </xf>
    <xf numFmtId="0" fontId="1" fillId="32" borderId="11" xfId="0" applyFont="1" applyFill="1" applyBorder="1" applyAlignment="1">
      <alignment horizontal="justify" vertical="top"/>
    </xf>
    <xf numFmtId="0" fontId="11" fillId="32" borderId="11" xfId="0" applyFont="1" applyFill="1" applyBorder="1" applyAlignment="1">
      <alignment horizontal="justify" vertical="top"/>
    </xf>
    <xf numFmtId="0" fontId="1" fillId="32" borderId="11" xfId="0" applyFont="1" applyFill="1" applyBorder="1" applyAlignment="1">
      <alignment horizontal="justify"/>
    </xf>
    <xf numFmtId="0" fontId="1" fillId="0" borderId="0" xfId="54" applyFont="1" applyFill="1">
      <alignment/>
      <protection/>
    </xf>
    <xf numFmtId="0" fontId="6" fillId="0" borderId="0" xfId="54" applyFont="1" applyFill="1">
      <alignment/>
      <protection/>
    </xf>
    <xf numFmtId="1" fontId="11" fillId="0" borderId="11" xfId="0" applyNumberFormat="1" applyFont="1" applyBorder="1" applyAlignment="1">
      <alignment horizontal="center" vertical="center"/>
    </xf>
    <xf numFmtId="188" fontId="11" fillId="0" borderId="0" xfId="0" applyNumberFormat="1" applyFont="1" applyAlignment="1">
      <alignment horizontal="left" vertical="center"/>
    </xf>
    <xf numFmtId="189" fontId="11" fillId="0" borderId="0" xfId="0" applyNumberFormat="1" applyFont="1" applyAlignment="1">
      <alignment horizontal="left" vertical="center"/>
    </xf>
    <xf numFmtId="188" fontId="1" fillId="33" borderId="11" xfId="0" applyNumberFormat="1" applyFont="1" applyFill="1" applyBorder="1" applyAlignment="1">
      <alignment horizontal="left" vertical="center" wrapText="1"/>
    </xf>
    <xf numFmtId="188" fontId="14" fillId="32" borderId="11" xfId="0" applyNumberFormat="1" applyFont="1" applyFill="1" applyBorder="1" applyAlignment="1">
      <alignment horizontal="left"/>
    </xf>
    <xf numFmtId="188" fontId="1" fillId="33" borderId="11" xfId="0" applyNumberFormat="1" applyFont="1" applyFill="1" applyBorder="1" applyAlignment="1">
      <alignment horizontal="left" vertical="top" wrapText="1"/>
    </xf>
    <xf numFmtId="2" fontId="1" fillId="33" borderId="11" xfId="0" applyNumberFormat="1" applyFont="1" applyFill="1" applyBorder="1" applyAlignment="1">
      <alignment horizontal="left" vertical="top" wrapText="1"/>
    </xf>
    <xf numFmtId="189" fontId="1" fillId="0" borderId="11" xfId="0" applyNumberFormat="1" applyFont="1" applyBorder="1" applyAlignment="1">
      <alignment horizontal="center"/>
    </xf>
    <xf numFmtId="189" fontId="11" fillId="32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188" fontId="11" fillId="33" borderId="11" xfId="0" applyNumberFormat="1" applyFont="1" applyFill="1" applyBorder="1" applyAlignment="1">
      <alignment horizontal="left" vertical="top"/>
    </xf>
    <xf numFmtId="189" fontId="1" fillId="33" borderId="11" xfId="0" applyNumberFormat="1" applyFont="1" applyFill="1" applyBorder="1" applyAlignment="1">
      <alignment horizontal="left" vertical="center" wrapText="1"/>
    </xf>
    <xf numFmtId="189" fontId="11" fillId="33" borderId="11" xfId="0" applyNumberFormat="1" applyFont="1" applyFill="1" applyBorder="1" applyAlignment="1">
      <alignment horizontal="left" vertical="center" wrapText="1"/>
    </xf>
    <xf numFmtId="188" fontId="11" fillId="33" borderId="11" xfId="0" applyNumberFormat="1" applyFont="1" applyFill="1" applyBorder="1" applyAlignment="1">
      <alignment horizontal="left" vertical="center" wrapText="1"/>
    </xf>
    <xf numFmtId="188" fontId="1" fillId="33" borderId="11" xfId="0" applyNumberFormat="1" applyFont="1" applyFill="1" applyBorder="1" applyAlignment="1">
      <alignment horizontal="left" vertical="center"/>
    </xf>
    <xf numFmtId="189" fontId="11" fillId="33" borderId="11" xfId="0" applyNumberFormat="1" applyFont="1" applyFill="1" applyBorder="1" applyAlignment="1">
      <alignment horizontal="left" vertical="center"/>
    </xf>
    <xf numFmtId="188" fontId="11" fillId="33" borderId="11" xfId="0" applyNumberFormat="1" applyFont="1" applyFill="1" applyBorder="1" applyAlignment="1">
      <alignment horizontal="left" vertical="center"/>
    </xf>
    <xf numFmtId="188" fontId="11" fillId="33" borderId="11" xfId="0" applyNumberFormat="1" applyFont="1" applyFill="1" applyBorder="1" applyAlignment="1">
      <alignment horizontal="left" vertical="top" wrapText="1"/>
    </xf>
    <xf numFmtId="189" fontId="1" fillId="33" borderId="11" xfId="0" applyNumberFormat="1" applyFont="1" applyFill="1" applyBorder="1" applyAlignment="1">
      <alignment horizontal="left" vertical="top" wrapText="1"/>
    </xf>
    <xf numFmtId="188" fontId="1" fillId="33" borderId="11" xfId="0" applyNumberFormat="1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188" fontId="1" fillId="33" borderId="11" xfId="0" applyNumberFormat="1" applyFont="1" applyFill="1" applyBorder="1" applyAlignment="1">
      <alignment horizontal="center" vertical="center" wrapText="1"/>
    </xf>
    <xf numFmtId="188" fontId="1" fillId="33" borderId="11" xfId="0" applyNumberFormat="1" applyFont="1" applyFill="1" applyBorder="1" applyAlignment="1">
      <alignment/>
    </xf>
    <xf numFmtId="188" fontId="1" fillId="33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Border="1" applyAlignment="1">
      <alignment/>
    </xf>
    <xf numFmtId="1" fontId="8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1" fillId="32" borderId="12" xfId="0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0" fontId="1" fillId="33" borderId="0" xfId="53" applyFont="1" applyFill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Розрахунки МТБ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R61"/>
  <sheetViews>
    <sheetView view="pageBreakPreview" zoomScale="75" zoomScaleNormal="75" zoomScaleSheetLayoutView="75" zoomScalePageLayoutView="0" workbookViewId="0" topLeftCell="A1">
      <selection activeCell="H4" sqref="H4:O4"/>
    </sheetView>
  </sheetViews>
  <sheetFormatPr defaultColWidth="9.140625" defaultRowHeight="12.75"/>
  <cols>
    <col min="1" max="1" width="39.8515625" style="3" customWidth="1"/>
    <col min="2" max="2" width="10.57421875" style="3" customWidth="1"/>
    <col min="3" max="3" width="7.28125" style="3" customWidth="1"/>
    <col min="4" max="4" width="9.00390625" style="3" customWidth="1"/>
    <col min="5" max="5" width="9.421875" style="3" customWidth="1"/>
    <col min="6" max="6" width="7.28125" style="3" customWidth="1"/>
    <col min="7" max="7" width="9.7109375" style="3" customWidth="1"/>
    <col min="8" max="8" width="9.57421875" style="3" customWidth="1"/>
    <col min="9" max="9" width="7.7109375" style="3" customWidth="1"/>
    <col min="10" max="10" width="8.57421875" style="3" customWidth="1"/>
    <col min="11" max="11" width="10.421875" style="3" customWidth="1"/>
    <col min="12" max="12" width="7.421875" style="3" customWidth="1"/>
    <col min="13" max="13" width="7.8515625" style="3" customWidth="1"/>
    <col min="14" max="14" width="10.00390625" style="3" customWidth="1"/>
    <col min="15" max="15" width="8.140625" style="3" customWidth="1"/>
    <col min="16" max="16" width="8.421875" style="3" customWidth="1"/>
    <col min="17" max="16384" width="9.140625" style="3" customWidth="1"/>
  </cols>
  <sheetData>
    <row r="1" spans="10:15" ht="18.75">
      <c r="J1" s="1"/>
      <c r="K1" s="26" t="s">
        <v>216</v>
      </c>
      <c r="L1" s="1"/>
      <c r="M1" s="5"/>
      <c r="N1" s="27"/>
      <c r="O1" s="27"/>
    </row>
    <row r="2" spans="2:18" ht="19.5" customHeight="1">
      <c r="B2" s="28"/>
      <c r="C2" s="28"/>
      <c r="D2" s="28"/>
      <c r="E2" s="28"/>
      <c r="F2" s="28"/>
      <c r="G2" s="28"/>
      <c r="H2" s="255" t="s">
        <v>145</v>
      </c>
      <c r="I2" s="255"/>
      <c r="J2" s="255"/>
      <c r="K2" s="255"/>
      <c r="L2" s="255"/>
      <c r="M2" s="255"/>
      <c r="N2" s="255"/>
      <c r="O2" s="255"/>
      <c r="P2" s="255"/>
      <c r="Q2" s="255"/>
      <c r="R2" s="255"/>
    </row>
    <row r="3" spans="2:18" ht="18" customHeight="1">
      <c r="B3" s="28"/>
      <c r="C3" s="28"/>
      <c r="D3" s="28"/>
      <c r="E3" s="28"/>
      <c r="F3" s="28"/>
      <c r="G3" s="28"/>
      <c r="H3" s="28" t="s">
        <v>164</v>
      </c>
      <c r="I3" s="28"/>
      <c r="J3" s="148"/>
      <c r="K3" s="148"/>
      <c r="L3" s="148"/>
      <c r="M3" s="148"/>
      <c r="N3" s="148"/>
      <c r="O3" s="148"/>
      <c r="P3" s="28"/>
      <c r="Q3" s="28"/>
      <c r="R3" s="28"/>
    </row>
    <row r="4" spans="2:18" ht="19.5" customHeight="1">
      <c r="B4" s="28"/>
      <c r="C4" s="28"/>
      <c r="D4" s="28"/>
      <c r="E4" s="28"/>
      <c r="F4" s="28"/>
      <c r="G4" s="28"/>
      <c r="H4" s="263" t="s">
        <v>256</v>
      </c>
      <c r="I4" s="263"/>
      <c r="J4" s="263"/>
      <c r="K4" s="263"/>
      <c r="L4" s="263"/>
      <c r="M4" s="263"/>
      <c r="N4" s="263"/>
      <c r="O4" s="263"/>
      <c r="P4" s="28"/>
      <c r="Q4" s="28"/>
      <c r="R4" s="28"/>
    </row>
    <row r="5" spans="1:18" ht="18.75">
      <c r="A5" s="12"/>
      <c r="B5" s="28"/>
      <c r="C5" s="28"/>
      <c r="D5" s="28"/>
      <c r="E5" s="28"/>
      <c r="F5" s="28"/>
      <c r="G5" s="28"/>
      <c r="H5" s="28"/>
      <c r="I5" s="28"/>
      <c r="J5" s="1"/>
      <c r="K5" s="1"/>
      <c r="L5" s="1"/>
      <c r="M5" s="1"/>
      <c r="N5" s="1"/>
      <c r="O5" s="1"/>
      <c r="P5" s="28"/>
      <c r="Q5" s="28"/>
      <c r="R5" s="28"/>
    </row>
    <row r="6" spans="1:18" ht="18.75">
      <c r="A6" s="256" t="s">
        <v>174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8"/>
      <c r="R6" s="28"/>
    </row>
    <row r="7" spans="1:18" ht="18.75">
      <c r="A7" s="257" t="s">
        <v>146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8"/>
      <c r="R7" s="28"/>
    </row>
    <row r="8" spans="1:18" ht="18.75">
      <c r="A8" s="257" t="s">
        <v>175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91"/>
      <c r="R8" s="91"/>
    </row>
    <row r="9" spans="1:18" ht="15.75" customHeight="1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4"/>
      <c r="P9" s="93"/>
      <c r="Q9" s="28"/>
      <c r="R9" s="28"/>
    </row>
    <row r="10" spans="1:18" ht="15.75" customHeight="1">
      <c r="A10" s="92"/>
      <c r="B10" s="264" t="s">
        <v>89</v>
      </c>
      <c r="C10" s="264"/>
      <c r="D10" s="264"/>
      <c r="E10" s="264"/>
      <c r="F10" s="264"/>
      <c r="G10" s="264"/>
      <c r="H10" s="264"/>
      <c r="I10" s="264"/>
      <c r="J10" s="264"/>
      <c r="K10" s="264" t="s">
        <v>90</v>
      </c>
      <c r="L10" s="264"/>
      <c r="M10" s="264"/>
      <c r="N10" s="264"/>
      <c r="O10" s="264"/>
      <c r="P10" s="264"/>
      <c r="Q10" s="28"/>
      <c r="R10" s="28"/>
    </row>
    <row r="11" spans="1:18" ht="21" customHeight="1">
      <c r="A11" s="258" t="s">
        <v>37</v>
      </c>
      <c r="B11" s="260" t="s">
        <v>85</v>
      </c>
      <c r="C11" s="260"/>
      <c r="D11" s="260"/>
      <c r="E11" s="260" t="s">
        <v>254</v>
      </c>
      <c r="F11" s="260"/>
      <c r="G11" s="260"/>
      <c r="H11" s="262" t="s">
        <v>86</v>
      </c>
      <c r="I11" s="262"/>
      <c r="J11" s="262"/>
      <c r="K11" s="261" t="s">
        <v>87</v>
      </c>
      <c r="L11" s="261"/>
      <c r="M11" s="261"/>
      <c r="N11" s="261" t="s">
        <v>88</v>
      </c>
      <c r="O11" s="261"/>
      <c r="P11" s="261"/>
      <c r="Q11" s="28"/>
      <c r="R11" s="28"/>
    </row>
    <row r="12" spans="1:18" ht="50.25" customHeight="1">
      <c r="A12" s="259"/>
      <c r="B12" s="32" t="s">
        <v>50</v>
      </c>
      <c r="C12" s="32" t="s">
        <v>51</v>
      </c>
      <c r="D12" s="32" t="s">
        <v>40</v>
      </c>
      <c r="E12" s="32" t="s">
        <v>50</v>
      </c>
      <c r="F12" s="32" t="s">
        <v>51</v>
      </c>
      <c r="G12" s="32" t="s">
        <v>40</v>
      </c>
      <c r="H12" s="32" t="s">
        <v>50</v>
      </c>
      <c r="I12" s="32" t="s">
        <v>51</v>
      </c>
      <c r="J12" s="32" t="s">
        <v>40</v>
      </c>
      <c r="K12" s="32" t="s">
        <v>50</v>
      </c>
      <c r="L12" s="32" t="s">
        <v>51</v>
      </c>
      <c r="M12" s="32" t="s">
        <v>40</v>
      </c>
      <c r="N12" s="32" t="s">
        <v>50</v>
      </c>
      <c r="O12" s="32" t="s">
        <v>51</v>
      </c>
      <c r="P12" s="32" t="s">
        <v>40</v>
      </c>
      <c r="Q12" s="28"/>
      <c r="R12" s="28"/>
    </row>
    <row r="13" spans="1:16" ht="68.25" customHeight="1">
      <c r="A13" s="219" t="s">
        <v>173</v>
      </c>
      <c r="B13" s="156">
        <f>B14</f>
        <v>227.25897435897437</v>
      </c>
      <c r="C13" s="157">
        <f aca="true" t="shared" si="0" ref="C13:P13">C14</f>
        <v>39</v>
      </c>
      <c r="D13" s="156">
        <f t="shared" si="0"/>
        <v>8863.1</v>
      </c>
      <c r="E13" s="156">
        <f t="shared" si="0"/>
        <v>7268.841709653648</v>
      </c>
      <c r="F13" s="157">
        <f t="shared" si="0"/>
        <v>133</v>
      </c>
      <c r="G13" s="158">
        <f t="shared" si="0"/>
        <v>8718.6</v>
      </c>
      <c r="H13" s="156">
        <f t="shared" si="0"/>
        <v>1010</v>
      </c>
      <c r="I13" s="157">
        <f t="shared" si="0"/>
        <v>27</v>
      </c>
      <c r="J13" s="156">
        <f t="shared" si="0"/>
        <v>1369.8</v>
      </c>
      <c r="K13" s="156">
        <f t="shared" si="0"/>
        <v>127.8</v>
      </c>
      <c r="L13" s="157">
        <f t="shared" si="0"/>
        <v>12</v>
      </c>
      <c r="M13" s="156">
        <f t="shared" si="0"/>
        <v>405.6</v>
      </c>
      <c r="N13" s="156">
        <f t="shared" si="0"/>
        <v>381</v>
      </c>
      <c r="O13" s="157">
        <f t="shared" si="0"/>
        <v>9</v>
      </c>
      <c r="P13" s="156">
        <f t="shared" si="0"/>
        <v>447</v>
      </c>
    </row>
    <row r="14" spans="1:16" ht="53.25" customHeight="1">
      <c r="A14" s="95" t="s">
        <v>35</v>
      </c>
      <c r="B14" s="149">
        <f>D14/C14</f>
        <v>227.25897435897437</v>
      </c>
      <c r="C14" s="95">
        <f>SUM(C16:C45)</f>
        <v>39</v>
      </c>
      <c r="D14" s="95">
        <v>8863.1</v>
      </c>
      <c r="E14" s="149">
        <f aca="true" t="shared" si="1" ref="D14:P14">SUM(E15:E44)</f>
        <v>7268.841709653648</v>
      </c>
      <c r="F14" s="95">
        <f t="shared" si="1"/>
        <v>133</v>
      </c>
      <c r="G14" s="96">
        <f t="shared" si="1"/>
        <v>8718.6</v>
      </c>
      <c r="H14" s="96">
        <f t="shared" si="1"/>
        <v>1010</v>
      </c>
      <c r="I14" s="155">
        <f t="shared" si="1"/>
        <v>27</v>
      </c>
      <c r="J14" s="96">
        <f t="shared" si="1"/>
        <v>1369.8</v>
      </c>
      <c r="K14" s="96">
        <f t="shared" si="1"/>
        <v>127.8</v>
      </c>
      <c r="L14" s="155">
        <f t="shared" si="1"/>
        <v>12</v>
      </c>
      <c r="M14" s="96">
        <f t="shared" si="1"/>
        <v>405.6</v>
      </c>
      <c r="N14" s="96">
        <f t="shared" si="1"/>
        <v>381</v>
      </c>
      <c r="O14" s="155">
        <f t="shared" si="1"/>
        <v>9</v>
      </c>
      <c r="P14" s="96">
        <f t="shared" si="1"/>
        <v>447</v>
      </c>
    </row>
    <row r="15" spans="1:16" ht="18.75" customHeight="1">
      <c r="A15" s="97" t="s">
        <v>115</v>
      </c>
      <c r="B15" s="98"/>
      <c r="C15" s="98"/>
      <c r="D15" s="98"/>
      <c r="E15" s="108"/>
      <c r="F15" s="108"/>
      <c r="G15" s="108"/>
      <c r="H15" s="108"/>
      <c r="I15" s="108"/>
      <c r="J15" s="127"/>
      <c r="K15" s="73"/>
      <c r="L15" s="73"/>
      <c r="M15" s="73"/>
      <c r="N15" s="108"/>
      <c r="O15" s="108"/>
      <c r="P15" s="108"/>
    </row>
    <row r="16" spans="1:16" ht="18.75" customHeight="1">
      <c r="A16" s="98" t="s">
        <v>169</v>
      </c>
      <c r="B16" s="206">
        <v>1500</v>
      </c>
      <c r="C16" s="98">
        <v>1</v>
      </c>
      <c r="D16" s="206">
        <v>1500</v>
      </c>
      <c r="E16" s="108"/>
      <c r="F16" s="108"/>
      <c r="G16" s="108"/>
      <c r="H16" s="108"/>
      <c r="I16" s="108"/>
      <c r="J16" s="127"/>
      <c r="K16" s="73"/>
      <c r="L16" s="73"/>
      <c r="M16" s="73"/>
      <c r="N16" s="108"/>
      <c r="O16" s="108"/>
      <c r="P16" s="108"/>
    </row>
    <row r="17" spans="1:16" ht="18.75" customHeight="1">
      <c r="A17" s="98" t="s">
        <v>116</v>
      </c>
      <c r="B17" s="206"/>
      <c r="C17" s="98"/>
      <c r="D17" s="206"/>
      <c r="E17" s="73">
        <v>200</v>
      </c>
      <c r="F17" s="112">
        <v>1</v>
      </c>
      <c r="G17" s="73">
        <f>E17*F17</f>
        <v>200</v>
      </c>
      <c r="H17" s="108"/>
      <c r="I17" s="108"/>
      <c r="J17" s="127"/>
      <c r="K17" s="73"/>
      <c r="L17" s="73"/>
      <c r="M17" s="73"/>
      <c r="N17" s="108"/>
      <c r="O17" s="108"/>
      <c r="P17" s="108"/>
    </row>
    <row r="18" spans="1:16" ht="18.75" customHeight="1">
      <c r="A18" s="98" t="s">
        <v>231</v>
      </c>
      <c r="B18" s="206">
        <v>202.8</v>
      </c>
      <c r="C18" s="98">
        <v>1</v>
      </c>
      <c r="D18" s="206">
        <v>202.8</v>
      </c>
      <c r="E18" s="73">
        <f>G18/F18</f>
        <v>27.17391304347826</v>
      </c>
      <c r="F18" s="112">
        <v>23</v>
      </c>
      <c r="G18" s="73">
        <v>625</v>
      </c>
      <c r="H18" s="108"/>
      <c r="I18" s="108"/>
      <c r="J18" s="127"/>
      <c r="K18" s="73"/>
      <c r="L18" s="73"/>
      <c r="M18" s="73"/>
      <c r="N18" s="108"/>
      <c r="O18" s="108"/>
      <c r="P18" s="108"/>
    </row>
    <row r="19" spans="1:16" ht="18.75" customHeight="1">
      <c r="A19" s="98" t="s">
        <v>232</v>
      </c>
      <c r="B19" s="206"/>
      <c r="C19" s="98"/>
      <c r="D19" s="206"/>
      <c r="E19" s="73">
        <v>120</v>
      </c>
      <c r="F19" s="112">
        <v>1</v>
      </c>
      <c r="G19" s="73">
        <v>120</v>
      </c>
      <c r="H19" s="108"/>
      <c r="I19" s="108"/>
      <c r="J19" s="127"/>
      <c r="K19" s="73"/>
      <c r="L19" s="73"/>
      <c r="M19" s="73"/>
      <c r="N19" s="108"/>
      <c r="O19" s="108"/>
      <c r="P19" s="108"/>
    </row>
    <row r="20" spans="1:16" ht="18.75" customHeight="1">
      <c r="A20" s="98" t="s">
        <v>179</v>
      </c>
      <c r="B20" s="206"/>
      <c r="C20" s="98"/>
      <c r="D20" s="206"/>
      <c r="E20" s="73"/>
      <c r="F20" s="112"/>
      <c r="G20" s="73"/>
      <c r="H20" s="108"/>
      <c r="I20" s="108"/>
      <c r="J20" s="127"/>
      <c r="K20" s="73"/>
      <c r="L20" s="73"/>
      <c r="M20" s="73"/>
      <c r="N20" s="108"/>
      <c r="O20" s="108"/>
      <c r="P20" s="108"/>
    </row>
    <row r="21" spans="1:16" ht="33.75" customHeight="1">
      <c r="A21" s="98" t="s">
        <v>180</v>
      </c>
      <c r="B21" s="206"/>
      <c r="C21" s="98"/>
      <c r="D21" s="206"/>
      <c r="E21" s="73">
        <v>4500</v>
      </c>
      <c r="F21" s="112">
        <v>1</v>
      </c>
      <c r="G21" s="73">
        <v>4500</v>
      </c>
      <c r="H21" s="108"/>
      <c r="I21" s="108"/>
      <c r="J21" s="127"/>
      <c r="K21" s="73"/>
      <c r="L21" s="73"/>
      <c r="M21" s="73"/>
      <c r="N21" s="108"/>
      <c r="O21" s="108"/>
      <c r="P21" s="108"/>
    </row>
    <row r="22" spans="1:16" ht="18" customHeight="1">
      <c r="A22" s="77" t="s">
        <v>252</v>
      </c>
      <c r="B22" s="207">
        <v>93.4</v>
      </c>
      <c r="C22" s="57">
        <v>1</v>
      </c>
      <c r="D22" s="207">
        <v>93.4</v>
      </c>
      <c r="E22" s="110"/>
      <c r="F22" s="111"/>
      <c r="G22" s="73"/>
      <c r="H22" s="110"/>
      <c r="I22" s="110"/>
      <c r="J22" s="73"/>
      <c r="K22" s="110"/>
      <c r="L22" s="110"/>
      <c r="M22" s="73"/>
      <c r="N22" s="112"/>
      <c r="O22" s="112"/>
      <c r="P22" s="106"/>
    </row>
    <row r="23" spans="1:16" ht="18" customHeight="1">
      <c r="A23" s="77" t="s">
        <v>229</v>
      </c>
      <c r="B23" s="207"/>
      <c r="C23" s="57"/>
      <c r="D23" s="207"/>
      <c r="E23" s="110">
        <v>50</v>
      </c>
      <c r="F23" s="111">
        <v>1</v>
      </c>
      <c r="G23" s="73">
        <v>50</v>
      </c>
      <c r="H23" s="110"/>
      <c r="I23" s="110"/>
      <c r="J23" s="73"/>
      <c r="K23" s="110"/>
      <c r="L23" s="110"/>
      <c r="M23" s="73"/>
      <c r="N23" s="150"/>
      <c r="O23" s="150"/>
      <c r="P23" s="151"/>
    </row>
    <row r="24" spans="1:16" ht="19.5" customHeight="1">
      <c r="A24" s="99" t="s">
        <v>120</v>
      </c>
      <c r="B24" s="207"/>
      <c r="C24" s="57"/>
      <c r="D24" s="207"/>
      <c r="E24" s="110"/>
      <c r="F24" s="111"/>
      <c r="G24" s="73"/>
      <c r="H24" s="110"/>
      <c r="I24" s="110"/>
      <c r="J24" s="73"/>
      <c r="K24" s="110"/>
      <c r="L24" s="110"/>
      <c r="M24" s="73"/>
      <c r="N24" s="150"/>
      <c r="O24" s="150"/>
      <c r="P24" s="151"/>
    </row>
    <row r="25" spans="1:16" ht="15.75" customHeight="1">
      <c r="A25" s="77" t="s">
        <v>168</v>
      </c>
      <c r="B25" s="207"/>
      <c r="C25" s="57"/>
      <c r="D25" s="207"/>
      <c r="E25" s="110">
        <v>43.1</v>
      </c>
      <c r="F25" s="111">
        <v>1</v>
      </c>
      <c r="G25" s="73">
        <v>43.1</v>
      </c>
      <c r="H25" s="110"/>
      <c r="I25" s="110"/>
      <c r="J25" s="73"/>
      <c r="K25" s="110"/>
      <c r="L25" s="110"/>
      <c r="M25" s="73"/>
      <c r="N25" s="112"/>
      <c r="O25" s="112"/>
      <c r="P25" s="106"/>
    </row>
    <row r="26" spans="1:16" ht="17.25" customHeight="1">
      <c r="A26" s="77" t="s">
        <v>167</v>
      </c>
      <c r="B26" s="207">
        <v>1500</v>
      </c>
      <c r="C26" s="57">
        <v>1</v>
      </c>
      <c r="D26" s="207">
        <v>1500</v>
      </c>
      <c r="E26" s="111"/>
      <c r="F26" s="111"/>
      <c r="G26" s="32"/>
      <c r="H26" s="110">
        <v>800</v>
      </c>
      <c r="I26" s="110">
        <v>1</v>
      </c>
      <c r="J26" s="73">
        <v>800</v>
      </c>
      <c r="K26" s="110"/>
      <c r="L26" s="110"/>
      <c r="M26" s="73"/>
      <c r="N26" s="112"/>
      <c r="O26" s="73"/>
      <c r="P26" s="73"/>
    </row>
    <row r="27" spans="1:16" ht="17.25" customHeight="1">
      <c r="A27" s="101" t="s">
        <v>227</v>
      </c>
      <c r="B27" s="209"/>
      <c r="C27" s="153"/>
      <c r="D27" s="209"/>
      <c r="E27" s="110">
        <f>G27/F27</f>
        <v>18</v>
      </c>
      <c r="F27" s="111">
        <v>14</v>
      </c>
      <c r="G27" s="32">
        <v>252</v>
      </c>
      <c r="H27" s="110"/>
      <c r="I27" s="110"/>
      <c r="J27" s="73"/>
      <c r="K27" s="110"/>
      <c r="L27" s="110"/>
      <c r="M27" s="73"/>
      <c r="N27" s="112"/>
      <c r="O27" s="73"/>
      <c r="P27" s="73"/>
    </row>
    <row r="28" spans="1:16" ht="15.75">
      <c r="A28" s="100" t="s">
        <v>111</v>
      </c>
      <c r="B28" s="208"/>
      <c r="C28" s="152"/>
      <c r="D28" s="208"/>
      <c r="E28" s="229"/>
      <c r="F28" s="109"/>
      <c r="G28" s="110"/>
      <c r="H28" s="109"/>
      <c r="I28" s="109"/>
      <c r="J28" s="109"/>
      <c r="K28" s="110"/>
      <c r="L28" s="110"/>
      <c r="M28" s="110"/>
      <c r="N28" s="110"/>
      <c r="O28" s="110"/>
      <c r="P28" s="110"/>
    </row>
    <row r="29" spans="1:16" ht="15.75">
      <c r="A29" s="101" t="s">
        <v>112</v>
      </c>
      <c r="B29" s="209"/>
      <c r="C29" s="153"/>
      <c r="D29" s="209"/>
      <c r="E29" s="110">
        <v>120</v>
      </c>
      <c r="F29" s="109">
        <v>2</v>
      </c>
      <c r="G29" s="110">
        <v>240</v>
      </c>
      <c r="H29" s="109"/>
      <c r="I29" s="109"/>
      <c r="J29" s="110"/>
      <c r="K29" s="132"/>
      <c r="L29" s="132"/>
      <c r="M29" s="110"/>
      <c r="N29" s="110">
        <v>120</v>
      </c>
      <c r="O29" s="110">
        <v>1</v>
      </c>
      <c r="P29" s="110">
        <v>120</v>
      </c>
    </row>
    <row r="30" spans="1:16" ht="17.25" customHeight="1">
      <c r="A30" s="101" t="s">
        <v>113</v>
      </c>
      <c r="B30" s="209"/>
      <c r="C30" s="153"/>
      <c r="D30" s="209"/>
      <c r="E30" s="110">
        <v>210</v>
      </c>
      <c r="F30" s="111">
        <v>1</v>
      </c>
      <c r="G30" s="110">
        <f>E30*F30</f>
        <v>210</v>
      </c>
      <c r="H30" s="112"/>
      <c r="I30" s="112"/>
      <c r="J30" s="110"/>
      <c r="K30" s="132"/>
      <c r="L30" s="132"/>
      <c r="M30" s="110"/>
      <c r="N30" s="110">
        <v>250</v>
      </c>
      <c r="O30" s="110">
        <v>1</v>
      </c>
      <c r="P30" s="110">
        <v>250</v>
      </c>
    </row>
    <row r="31" spans="1:16" ht="17.25" customHeight="1">
      <c r="A31" s="101" t="s">
        <v>114</v>
      </c>
      <c r="B31" s="209"/>
      <c r="C31" s="153"/>
      <c r="D31" s="209"/>
      <c r="E31" s="110">
        <v>100</v>
      </c>
      <c r="F31" s="111">
        <v>3</v>
      </c>
      <c r="G31" s="110">
        <f>E31*F31</f>
        <v>300</v>
      </c>
      <c r="H31" s="112"/>
      <c r="I31" s="112"/>
      <c r="J31" s="110"/>
      <c r="K31" s="132">
        <v>100</v>
      </c>
      <c r="L31" s="132">
        <v>1</v>
      </c>
      <c r="M31" s="110">
        <v>100</v>
      </c>
      <c r="N31" s="110"/>
      <c r="O31" s="110"/>
      <c r="P31" s="110"/>
    </row>
    <row r="32" spans="1:16" ht="15.75">
      <c r="A32" s="101" t="s">
        <v>117</v>
      </c>
      <c r="B32" s="209"/>
      <c r="C32" s="153"/>
      <c r="D32" s="209"/>
      <c r="E32" s="109">
        <v>950</v>
      </c>
      <c r="F32" s="109">
        <v>1</v>
      </c>
      <c r="G32" s="110">
        <v>950</v>
      </c>
      <c r="H32" s="109">
        <v>195</v>
      </c>
      <c r="I32" s="109">
        <v>1</v>
      </c>
      <c r="J32" s="110">
        <v>195</v>
      </c>
      <c r="K32" s="154"/>
      <c r="L32" s="154"/>
      <c r="M32" s="110"/>
      <c r="N32" s="110"/>
      <c r="O32" s="110"/>
      <c r="P32" s="110"/>
    </row>
    <row r="33" spans="1:16" ht="15.75">
      <c r="A33" s="101" t="s">
        <v>118</v>
      </c>
      <c r="B33" s="209">
        <v>199</v>
      </c>
      <c r="C33" s="153">
        <v>1</v>
      </c>
      <c r="D33" s="209">
        <v>199</v>
      </c>
      <c r="E33" s="109"/>
      <c r="F33" s="109"/>
      <c r="G33" s="110"/>
      <c r="H33" s="109"/>
      <c r="I33" s="109"/>
      <c r="J33" s="110"/>
      <c r="K33" s="154"/>
      <c r="L33" s="154"/>
      <c r="M33" s="110"/>
      <c r="N33" s="110"/>
      <c r="O33" s="110"/>
      <c r="P33" s="110"/>
    </row>
    <row r="34" spans="1:16" ht="31.5">
      <c r="A34" s="53" t="s">
        <v>119</v>
      </c>
      <c r="B34" s="110"/>
      <c r="C34" s="109"/>
      <c r="D34" s="110"/>
      <c r="E34" s="110">
        <v>158</v>
      </c>
      <c r="F34" s="110">
        <v>1</v>
      </c>
      <c r="G34" s="110">
        <v>158</v>
      </c>
      <c r="H34" s="119"/>
      <c r="I34" s="121"/>
      <c r="J34" s="110"/>
      <c r="K34" s="119"/>
      <c r="L34" s="119"/>
      <c r="M34" s="110"/>
      <c r="N34" s="119"/>
      <c r="O34" s="121"/>
      <c r="P34" s="119"/>
    </row>
    <row r="35" spans="1:16" ht="15.75">
      <c r="A35" s="102" t="s">
        <v>121</v>
      </c>
      <c r="B35" s="109"/>
      <c r="C35" s="109"/>
      <c r="D35" s="110"/>
      <c r="E35" s="110"/>
      <c r="F35" s="110"/>
      <c r="G35" s="110"/>
      <c r="H35" s="119"/>
      <c r="I35" s="121"/>
      <c r="J35" s="110"/>
      <c r="K35" s="119"/>
      <c r="L35" s="119"/>
      <c r="M35" s="110"/>
      <c r="N35" s="119"/>
      <c r="O35" s="121"/>
      <c r="P35" s="119"/>
    </row>
    <row r="36" spans="1:16" ht="15.75">
      <c r="A36" s="53" t="s">
        <v>230</v>
      </c>
      <c r="B36" s="109"/>
      <c r="C36" s="109"/>
      <c r="D36" s="110"/>
      <c r="E36" s="110">
        <v>300</v>
      </c>
      <c r="F36" s="111">
        <v>1</v>
      </c>
      <c r="G36" s="110">
        <v>300</v>
      </c>
      <c r="H36" s="119"/>
      <c r="I36" s="121"/>
      <c r="J36" s="110"/>
      <c r="K36" s="119"/>
      <c r="L36" s="119"/>
      <c r="M36" s="110"/>
      <c r="N36" s="119"/>
      <c r="O36" s="121"/>
      <c r="P36" s="119"/>
    </row>
    <row r="37" spans="1:16" ht="15.75">
      <c r="A37" s="53" t="s">
        <v>228</v>
      </c>
      <c r="B37" s="109"/>
      <c r="C37" s="109"/>
      <c r="D37" s="110"/>
      <c r="E37" s="110">
        <v>16</v>
      </c>
      <c r="F37" s="111">
        <v>3</v>
      </c>
      <c r="G37" s="110">
        <v>48</v>
      </c>
      <c r="H37" s="119"/>
      <c r="I37" s="121"/>
      <c r="J37" s="110"/>
      <c r="K37" s="119"/>
      <c r="L37" s="119"/>
      <c r="M37" s="110"/>
      <c r="N37" s="119"/>
      <c r="O37" s="121"/>
      <c r="P37" s="119"/>
    </row>
    <row r="38" spans="1:16" ht="15.75">
      <c r="A38" s="53" t="s">
        <v>233</v>
      </c>
      <c r="B38" s="109"/>
      <c r="C38" s="109"/>
      <c r="D38" s="110"/>
      <c r="E38" s="110">
        <v>25</v>
      </c>
      <c r="F38" s="111">
        <v>8</v>
      </c>
      <c r="G38" s="110">
        <v>200</v>
      </c>
      <c r="H38" s="119"/>
      <c r="I38" s="121"/>
      <c r="J38" s="110"/>
      <c r="K38" s="119"/>
      <c r="L38" s="119"/>
      <c r="M38" s="110"/>
      <c r="N38" s="119"/>
      <c r="O38" s="121"/>
      <c r="P38" s="119"/>
    </row>
    <row r="39" spans="1:16" ht="15.75">
      <c r="A39" s="53" t="s">
        <v>234</v>
      </c>
      <c r="B39" s="109"/>
      <c r="C39" s="109"/>
      <c r="D39" s="110"/>
      <c r="E39" s="110">
        <v>50</v>
      </c>
      <c r="F39" s="111">
        <v>1</v>
      </c>
      <c r="G39" s="110">
        <v>50</v>
      </c>
      <c r="H39" s="119"/>
      <c r="I39" s="121"/>
      <c r="J39" s="110"/>
      <c r="K39" s="119"/>
      <c r="L39" s="119"/>
      <c r="M39" s="110"/>
      <c r="N39" s="119"/>
      <c r="O39" s="121"/>
      <c r="P39" s="119"/>
    </row>
    <row r="40" spans="1:16" ht="15.75">
      <c r="A40" s="53" t="s">
        <v>235</v>
      </c>
      <c r="B40" s="109"/>
      <c r="C40" s="109"/>
      <c r="D40" s="110"/>
      <c r="E40" s="110">
        <v>130</v>
      </c>
      <c r="F40" s="111">
        <v>10</v>
      </c>
      <c r="G40" s="110">
        <v>130</v>
      </c>
      <c r="H40" s="119"/>
      <c r="I40" s="121"/>
      <c r="J40" s="110"/>
      <c r="K40" s="119"/>
      <c r="L40" s="119"/>
      <c r="M40" s="110"/>
      <c r="N40" s="119"/>
      <c r="O40" s="121"/>
      <c r="P40" s="119"/>
    </row>
    <row r="41" spans="1:16" ht="15.75">
      <c r="A41" s="53" t="s">
        <v>236</v>
      </c>
      <c r="B41" s="109"/>
      <c r="C41" s="109"/>
      <c r="D41" s="110"/>
      <c r="E41" s="110">
        <v>250</v>
      </c>
      <c r="F41" s="111">
        <v>1</v>
      </c>
      <c r="G41" s="110">
        <v>250</v>
      </c>
      <c r="H41" s="119"/>
      <c r="I41" s="121"/>
      <c r="J41" s="110"/>
      <c r="K41" s="119"/>
      <c r="L41" s="119"/>
      <c r="M41" s="110"/>
      <c r="N41" s="119"/>
      <c r="O41" s="121"/>
      <c r="P41" s="119"/>
    </row>
    <row r="42" spans="1:16" ht="63">
      <c r="A42" s="53" t="s">
        <v>251</v>
      </c>
      <c r="B42" s="109"/>
      <c r="C42" s="109"/>
      <c r="D42" s="110"/>
      <c r="E42" s="110"/>
      <c r="F42" s="111"/>
      <c r="G42" s="110"/>
      <c r="H42" s="119"/>
      <c r="I42" s="121"/>
      <c r="J42" s="110"/>
      <c r="K42" s="119"/>
      <c r="L42" s="119"/>
      <c r="M42" s="110"/>
      <c r="N42" s="119"/>
      <c r="O42" s="121"/>
      <c r="P42" s="119"/>
    </row>
    <row r="43" spans="1:16" ht="15.75">
      <c r="A43" s="77" t="s">
        <v>99</v>
      </c>
      <c r="B43" s="109">
        <v>2846.9</v>
      </c>
      <c r="C43" s="109">
        <v>1</v>
      </c>
      <c r="D43" s="110">
        <v>2846.9</v>
      </c>
      <c r="E43" s="110"/>
      <c r="F43" s="111"/>
      <c r="G43" s="110"/>
      <c r="H43" s="119"/>
      <c r="I43" s="121"/>
      <c r="J43" s="110"/>
      <c r="K43" s="119"/>
      <c r="L43" s="119"/>
      <c r="M43" s="110"/>
      <c r="N43" s="119"/>
      <c r="O43" s="121"/>
      <c r="P43" s="119"/>
    </row>
    <row r="44" spans="1:16" ht="15.75">
      <c r="A44" s="47" t="s">
        <v>56</v>
      </c>
      <c r="B44" s="110">
        <f>D44/C44</f>
        <v>86.93103448275862</v>
      </c>
      <c r="C44" s="109">
        <v>29</v>
      </c>
      <c r="D44" s="110">
        <v>2521</v>
      </c>
      <c r="E44" s="110">
        <f>G44/F44</f>
        <v>1.5677966101694916</v>
      </c>
      <c r="F44" s="111">
        <v>59</v>
      </c>
      <c r="G44" s="110">
        <v>92.5</v>
      </c>
      <c r="H44" s="110">
        <v>15</v>
      </c>
      <c r="I44" s="110">
        <v>25</v>
      </c>
      <c r="J44" s="110">
        <v>374.8</v>
      </c>
      <c r="K44" s="110">
        <v>27.8</v>
      </c>
      <c r="L44" s="110">
        <v>11</v>
      </c>
      <c r="M44" s="110">
        <v>305.6</v>
      </c>
      <c r="N44" s="110">
        <v>11</v>
      </c>
      <c r="O44" s="110">
        <v>7</v>
      </c>
      <c r="P44" s="110">
        <v>77</v>
      </c>
    </row>
    <row r="45" spans="1:16" ht="18.75">
      <c r="A45" s="47" t="s">
        <v>253</v>
      </c>
      <c r="B45" s="109">
        <f>D45/C45</f>
        <v>11.25</v>
      </c>
      <c r="C45" s="109">
        <v>4</v>
      </c>
      <c r="D45" s="110">
        <v>45</v>
      </c>
      <c r="E45" s="253"/>
      <c r="F45" s="253"/>
      <c r="G45" s="252"/>
      <c r="H45" s="252"/>
      <c r="I45" s="250"/>
      <c r="J45" s="250"/>
      <c r="K45" s="251"/>
      <c r="L45" s="251"/>
      <c r="M45" s="251"/>
      <c r="N45" s="251"/>
      <c r="O45" s="251"/>
      <c r="P45" s="251"/>
    </row>
    <row r="46" spans="1:16" ht="18.75">
      <c r="A46" s="12"/>
      <c r="B46" s="12"/>
      <c r="C46" s="12"/>
      <c r="D46" s="12"/>
      <c r="E46" s="12"/>
      <c r="F46" s="12"/>
      <c r="G46" s="15"/>
      <c r="H46" s="15"/>
      <c r="I46" s="15"/>
      <c r="J46" s="15"/>
      <c r="K46" s="12"/>
      <c r="L46" s="12"/>
      <c r="M46" s="12"/>
      <c r="N46" s="12"/>
      <c r="O46" s="12"/>
      <c r="P46" s="12"/>
    </row>
    <row r="47" ht="18.75">
      <c r="P47" s="12"/>
    </row>
    <row r="51" spans="1:15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8" spans="1:15" ht="18.75">
      <c r="A58" s="254" t="s">
        <v>248</v>
      </c>
      <c r="B58" s="254"/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</row>
    <row r="59" spans="1:15" ht="15.75">
      <c r="A59" s="28"/>
      <c r="B59" s="28"/>
      <c r="C59" s="28"/>
      <c r="D59" s="28"/>
      <c r="E59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5.75">
      <c r="A60" s="68" t="s">
        <v>255</v>
      </c>
      <c r="B60" s="28"/>
      <c r="C60" s="28"/>
      <c r="D60" s="28"/>
      <c r="E60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8.75">
      <c r="A61" s="12" t="s">
        <v>72</v>
      </c>
      <c r="B61" s="12"/>
      <c r="C61" s="12"/>
      <c r="D61" s="12"/>
      <c r="E61"/>
      <c r="F61" s="1"/>
      <c r="G61" s="1"/>
      <c r="H61" s="1"/>
      <c r="I61" s="1"/>
      <c r="J61" s="1"/>
      <c r="K61" s="1"/>
      <c r="L61" s="1"/>
      <c r="M61" s="1"/>
      <c r="N61" s="1"/>
      <c r="O61" s="1"/>
    </row>
  </sheetData>
  <sheetProtection/>
  <mergeCells count="14">
    <mergeCell ref="B11:D11"/>
    <mergeCell ref="B10:J10"/>
    <mergeCell ref="K10:P10"/>
    <mergeCell ref="A8:P8"/>
    <mergeCell ref="A58:O58"/>
    <mergeCell ref="H2:R2"/>
    <mergeCell ref="A6:P6"/>
    <mergeCell ref="A7:P7"/>
    <mergeCell ref="A11:A12"/>
    <mergeCell ref="E11:G11"/>
    <mergeCell ref="K11:M11"/>
    <mergeCell ref="N11:P11"/>
    <mergeCell ref="H11:J11"/>
    <mergeCell ref="H4:O4"/>
  </mergeCells>
  <printOptions/>
  <pageMargins left="0.984251968503937" right="0.7874015748031497" top="1.1811023622047245" bottom="0.787401574803149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R151"/>
  <sheetViews>
    <sheetView view="pageBreakPreview" zoomScale="75" zoomScaleNormal="75" zoomScaleSheetLayoutView="75" zoomScalePageLayoutView="0" workbookViewId="0" topLeftCell="A1">
      <selection activeCell="H4" sqref="H4:O4"/>
    </sheetView>
  </sheetViews>
  <sheetFormatPr defaultColWidth="9.140625" defaultRowHeight="12.75"/>
  <cols>
    <col min="1" max="1" width="56.8515625" style="0" customWidth="1"/>
    <col min="2" max="2" width="8.140625" style="0" customWidth="1"/>
    <col min="3" max="3" width="10.7109375" style="0" customWidth="1"/>
    <col min="4" max="4" width="9.57421875" style="0" bestFit="1" customWidth="1"/>
    <col min="5" max="5" width="7.421875" style="0" customWidth="1"/>
    <col min="6" max="6" width="10.7109375" style="0" customWidth="1"/>
    <col min="7" max="7" width="9.28125" style="0" bestFit="1" customWidth="1"/>
    <col min="8" max="8" width="8.140625" style="0" customWidth="1"/>
    <col min="9" max="9" width="11.00390625" style="0" customWidth="1"/>
    <col min="10" max="10" width="9.57421875" style="0" bestFit="1" customWidth="1"/>
    <col min="11" max="11" width="8.28125" style="0" customWidth="1"/>
    <col min="12" max="12" width="11.140625" style="0" customWidth="1"/>
    <col min="13" max="13" width="9.8515625" style="0" customWidth="1"/>
    <col min="14" max="14" width="7.57421875" style="0" customWidth="1"/>
  </cols>
  <sheetData>
    <row r="1" spans="1:18" ht="18.75">
      <c r="A1" s="3"/>
      <c r="B1" s="3"/>
      <c r="C1" s="3"/>
      <c r="D1" s="3"/>
      <c r="E1" s="3"/>
      <c r="F1" s="3"/>
      <c r="G1" s="3"/>
      <c r="H1" s="3"/>
      <c r="I1" s="3"/>
      <c r="J1" s="1"/>
      <c r="K1" s="26" t="s">
        <v>144</v>
      </c>
      <c r="L1" s="1"/>
      <c r="M1" s="5"/>
      <c r="N1" s="27"/>
      <c r="O1" s="27"/>
      <c r="P1" s="3"/>
      <c r="Q1" s="3"/>
      <c r="R1" s="3"/>
    </row>
    <row r="2" spans="1:18" ht="15.75" customHeight="1">
      <c r="A2" s="3"/>
      <c r="B2" s="28"/>
      <c r="C2" s="28"/>
      <c r="D2" s="28"/>
      <c r="E2" s="28"/>
      <c r="F2" s="28"/>
      <c r="G2" s="28"/>
      <c r="H2" s="255" t="s">
        <v>145</v>
      </c>
      <c r="I2" s="255"/>
      <c r="J2" s="255"/>
      <c r="K2" s="255"/>
      <c r="L2" s="255"/>
      <c r="M2" s="255"/>
      <c r="N2" s="255"/>
      <c r="O2" s="255"/>
      <c r="P2" s="255"/>
      <c r="Q2" s="255"/>
      <c r="R2" s="255"/>
    </row>
    <row r="3" spans="1:18" ht="18.75" customHeight="1">
      <c r="A3" s="3"/>
      <c r="B3" s="28"/>
      <c r="C3" s="28"/>
      <c r="D3" s="28"/>
      <c r="E3" s="28"/>
      <c r="F3" s="28"/>
      <c r="G3" s="28"/>
      <c r="H3" s="28" t="s">
        <v>164</v>
      </c>
      <c r="I3" s="28"/>
      <c r="J3" s="148"/>
      <c r="K3" s="148"/>
      <c r="L3" s="148"/>
      <c r="M3" s="148"/>
      <c r="N3" s="148"/>
      <c r="O3" s="148"/>
      <c r="P3" s="28"/>
      <c r="Q3" s="28"/>
      <c r="R3" s="28"/>
    </row>
    <row r="4" spans="1:18" ht="18" customHeight="1">
      <c r="A4" s="3"/>
      <c r="B4" s="28"/>
      <c r="C4" s="28"/>
      <c r="D4" s="28"/>
      <c r="E4" s="28"/>
      <c r="F4" s="28"/>
      <c r="G4" s="28"/>
      <c r="H4" s="263" t="s">
        <v>256</v>
      </c>
      <c r="I4" s="263"/>
      <c r="J4" s="263"/>
      <c r="K4" s="263"/>
      <c r="L4" s="263"/>
      <c r="M4" s="263"/>
      <c r="N4" s="263"/>
      <c r="O4" s="263"/>
      <c r="P4" s="28"/>
      <c r="Q4" s="28"/>
      <c r="R4" s="28"/>
    </row>
    <row r="5" spans="1:18" ht="18.75">
      <c r="A5" s="12"/>
      <c r="B5" s="28"/>
      <c r="C5" s="28"/>
      <c r="D5" s="28"/>
      <c r="E5" s="28"/>
      <c r="F5" s="28"/>
      <c r="G5" s="28"/>
      <c r="H5" s="28"/>
      <c r="I5" s="28"/>
      <c r="J5" s="1"/>
      <c r="K5" s="1"/>
      <c r="L5" s="1"/>
      <c r="M5" s="1"/>
      <c r="N5" s="1"/>
      <c r="O5" s="1"/>
      <c r="P5" s="28"/>
      <c r="Q5" s="28"/>
      <c r="R5" s="28"/>
    </row>
    <row r="6" spans="1:18" ht="18.75">
      <c r="A6" s="256" t="s">
        <v>174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8"/>
      <c r="R6" s="28"/>
    </row>
    <row r="7" spans="1:18" ht="18.75">
      <c r="A7" s="257" t="s">
        <v>146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8"/>
      <c r="R7" s="28"/>
    </row>
    <row r="8" spans="1:18" ht="18.75" customHeight="1">
      <c r="A8" s="257" t="s">
        <v>165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91"/>
      <c r="R8" s="91"/>
    </row>
    <row r="9" spans="1:16" ht="18.75">
      <c r="A9" s="16"/>
      <c r="B9" s="265" t="s">
        <v>89</v>
      </c>
      <c r="C9" s="265"/>
      <c r="D9" s="265"/>
      <c r="E9" s="265"/>
      <c r="F9" s="265"/>
      <c r="G9" s="265"/>
      <c r="H9" s="265"/>
      <c r="I9" s="265"/>
      <c r="J9" s="265"/>
      <c r="K9" s="265" t="s">
        <v>90</v>
      </c>
      <c r="L9" s="265"/>
      <c r="M9" s="265"/>
      <c r="N9" s="265"/>
      <c r="O9" s="265"/>
      <c r="P9" s="265"/>
    </row>
    <row r="10" spans="1:16" ht="18.75" customHeight="1">
      <c r="A10" s="258" t="s">
        <v>37</v>
      </c>
      <c r="B10" s="260" t="s">
        <v>85</v>
      </c>
      <c r="C10" s="260"/>
      <c r="D10" s="260"/>
      <c r="E10" s="260" t="s">
        <v>254</v>
      </c>
      <c r="F10" s="260"/>
      <c r="G10" s="260"/>
      <c r="H10" s="262" t="s">
        <v>86</v>
      </c>
      <c r="I10" s="262"/>
      <c r="J10" s="262"/>
      <c r="K10" s="261" t="s">
        <v>87</v>
      </c>
      <c r="L10" s="261"/>
      <c r="M10" s="261"/>
      <c r="N10" s="261" t="s">
        <v>88</v>
      </c>
      <c r="O10" s="261"/>
      <c r="P10" s="261"/>
    </row>
    <row r="11" spans="1:16" ht="47.25">
      <c r="A11" s="259"/>
      <c r="B11" s="32" t="s">
        <v>51</v>
      </c>
      <c r="C11" s="32" t="s">
        <v>50</v>
      </c>
      <c r="D11" s="32" t="s">
        <v>40</v>
      </c>
      <c r="E11" s="32" t="s">
        <v>51</v>
      </c>
      <c r="F11" s="32" t="s">
        <v>50</v>
      </c>
      <c r="G11" s="32" t="s">
        <v>40</v>
      </c>
      <c r="H11" s="32" t="s">
        <v>51</v>
      </c>
      <c r="I11" s="32" t="s">
        <v>50</v>
      </c>
      <c r="J11" s="32" t="s">
        <v>40</v>
      </c>
      <c r="K11" s="32" t="s">
        <v>51</v>
      </c>
      <c r="L11" s="32" t="s">
        <v>50</v>
      </c>
      <c r="M11" s="32" t="s">
        <v>40</v>
      </c>
      <c r="N11" s="32" t="s">
        <v>51</v>
      </c>
      <c r="O11" s="32" t="s">
        <v>50</v>
      </c>
      <c r="P11" s="32" t="s">
        <v>40</v>
      </c>
    </row>
    <row r="12" spans="1:16" ht="48" customHeight="1">
      <c r="A12" s="76" t="s">
        <v>34</v>
      </c>
      <c r="B12" s="121">
        <f>B13+B84+B103+B113</f>
        <v>141</v>
      </c>
      <c r="C12" s="122">
        <f>D12/B12</f>
        <v>68.31702127659575</v>
      </c>
      <c r="D12" s="119">
        <f>D13+D84+D103+D113</f>
        <v>9632.7</v>
      </c>
      <c r="E12" s="121">
        <f>E13+E84+E103+E113</f>
        <v>186</v>
      </c>
      <c r="F12" s="119">
        <f>G12/E12</f>
        <v>208.00537634408602</v>
      </c>
      <c r="G12" s="119">
        <f>G13+G84+G103+G113</f>
        <v>38689</v>
      </c>
      <c r="H12" s="121">
        <f>H13+H84+H103+H113</f>
        <v>84</v>
      </c>
      <c r="I12" s="119">
        <f>J12/H12</f>
        <v>257.20556666666664</v>
      </c>
      <c r="J12" s="119">
        <f>J13+J84+J103+J113</f>
        <v>21605.2676</v>
      </c>
      <c r="K12" s="121">
        <f>K13+K84+K103+K113</f>
        <v>149</v>
      </c>
      <c r="L12" s="119">
        <f>M12/K12</f>
        <v>125.42641735302014</v>
      </c>
      <c r="M12" s="119">
        <f>M13+M84+M103+M113</f>
        <v>18688.5361856</v>
      </c>
      <c r="N12" s="121">
        <f>N13+N84+N103+N113</f>
        <v>235</v>
      </c>
      <c r="O12" s="119">
        <f>P12/N12</f>
        <v>82.03731486240682</v>
      </c>
      <c r="P12" s="119">
        <f>P13+P84+P103+P113</f>
        <v>19278.768992665602</v>
      </c>
    </row>
    <row r="13" spans="1:16" ht="15.75">
      <c r="A13" s="56" t="s">
        <v>36</v>
      </c>
      <c r="B13" s="121">
        <f>B14+B42+B58</f>
        <v>71</v>
      </c>
      <c r="C13" s="119">
        <f>D13/B13</f>
        <v>94.48028169014086</v>
      </c>
      <c r="D13" s="119">
        <f>D14+D42+D58</f>
        <v>6708.1</v>
      </c>
      <c r="E13" s="121">
        <f>E14+E42+E58</f>
        <v>123</v>
      </c>
      <c r="F13" s="119">
        <f>G13/E13</f>
        <v>248.72520325203251</v>
      </c>
      <c r="G13" s="119">
        <f>G14+G42+G58</f>
        <v>30593.2</v>
      </c>
      <c r="H13" s="121">
        <f>H14+H42+H58</f>
        <v>51</v>
      </c>
      <c r="I13" s="119">
        <f>J13/H13</f>
        <v>287.3411764705882</v>
      </c>
      <c r="J13" s="119">
        <f>J14+J42+J58</f>
        <v>14654.4</v>
      </c>
      <c r="K13" s="121">
        <f>K14+K42+K58</f>
        <v>120</v>
      </c>
      <c r="L13" s="119">
        <f>M13/K13</f>
        <v>93.5875</v>
      </c>
      <c r="M13" s="119">
        <f>M14+M42+M58</f>
        <v>11230.5</v>
      </c>
      <c r="N13" s="121">
        <f>N14+N42+N58</f>
        <v>198</v>
      </c>
      <c r="O13" s="119">
        <f>P13/N13</f>
        <v>58.531313131313134</v>
      </c>
      <c r="P13" s="119">
        <f>P14+P42+P58</f>
        <v>11589.2</v>
      </c>
    </row>
    <row r="14" spans="1:16" ht="16.5" customHeight="1">
      <c r="A14" s="217" t="s">
        <v>26</v>
      </c>
      <c r="B14" s="124">
        <f>SUM(B16:B40)</f>
        <v>27</v>
      </c>
      <c r="C14" s="123">
        <f>D14/B14</f>
        <v>168.02962962962962</v>
      </c>
      <c r="D14" s="123">
        <f>SUM(D15:D40)</f>
        <v>4536.8</v>
      </c>
      <c r="E14" s="124">
        <f>SUM(E15:E41)</f>
        <v>44</v>
      </c>
      <c r="F14" s="123">
        <f>G14/E14</f>
        <v>214.5431818181818</v>
      </c>
      <c r="G14" s="123">
        <v>9439.9</v>
      </c>
      <c r="H14" s="123">
        <f aca="true" t="shared" si="0" ref="H14:P14">SUM(H16:H40)</f>
        <v>33</v>
      </c>
      <c r="I14" s="123">
        <f>J14/H14</f>
        <v>135.6181818181818</v>
      </c>
      <c r="J14" s="123">
        <f t="shared" si="0"/>
        <v>4475.4</v>
      </c>
      <c r="K14" s="124">
        <f t="shared" si="0"/>
        <v>18</v>
      </c>
      <c r="L14" s="123">
        <f>M14/K14</f>
        <v>220.89444444444445</v>
      </c>
      <c r="M14" s="123">
        <f t="shared" si="0"/>
        <v>3976.1</v>
      </c>
      <c r="N14" s="123">
        <f t="shared" si="0"/>
        <v>16</v>
      </c>
      <c r="O14" s="123">
        <f>P14/N14</f>
        <v>292.8125</v>
      </c>
      <c r="P14" s="123">
        <f t="shared" si="0"/>
        <v>4685</v>
      </c>
    </row>
    <row r="15" spans="1:16" ht="16.5" customHeight="1">
      <c r="A15" s="210" t="s">
        <v>181</v>
      </c>
      <c r="B15" s="128">
        <v>1</v>
      </c>
      <c r="C15" s="125">
        <v>135.2</v>
      </c>
      <c r="D15" s="125">
        <v>135.3</v>
      </c>
      <c r="E15" s="161"/>
      <c r="F15" s="126"/>
      <c r="G15" s="126"/>
      <c r="H15" s="161"/>
      <c r="I15" s="126"/>
      <c r="J15" s="126"/>
      <c r="K15" s="161"/>
      <c r="L15" s="126"/>
      <c r="M15" s="126"/>
      <c r="N15" s="126"/>
      <c r="O15" s="126"/>
      <c r="P15" s="126"/>
    </row>
    <row r="16" spans="1:16" ht="16.5" customHeight="1">
      <c r="A16" s="81" t="s">
        <v>133</v>
      </c>
      <c r="B16" s="128">
        <v>1</v>
      </c>
      <c r="C16" s="125">
        <v>412.5</v>
      </c>
      <c r="D16" s="125">
        <f>C16*B16</f>
        <v>412.5</v>
      </c>
      <c r="E16" s="128"/>
      <c r="F16" s="125"/>
      <c r="G16" s="125"/>
      <c r="H16" s="128"/>
      <c r="I16" s="125"/>
      <c r="J16" s="125"/>
      <c r="K16" s="128"/>
      <c r="L16" s="125"/>
      <c r="M16" s="125"/>
      <c r="N16" s="125"/>
      <c r="O16" s="125"/>
      <c r="P16" s="125"/>
    </row>
    <row r="17" spans="1:16" ht="16.5" customHeight="1">
      <c r="A17" s="81" t="s">
        <v>182</v>
      </c>
      <c r="B17" s="128"/>
      <c r="C17" s="125"/>
      <c r="D17" s="125">
        <f>C17*B17</f>
        <v>0</v>
      </c>
      <c r="E17" s="128"/>
      <c r="F17" s="125"/>
      <c r="G17" s="125"/>
      <c r="H17" s="128"/>
      <c r="I17" s="125"/>
      <c r="J17" s="125"/>
      <c r="K17" s="128">
        <v>1</v>
      </c>
      <c r="L17" s="125">
        <v>150</v>
      </c>
      <c r="M17" s="125">
        <v>150</v>
      </c>
      <c r="N17" s="125">
        <v>1</v>
      </c>
      <c r="O17" s="125">
        <v>150</v>
      </c>
      <c r="P17" s="125">
        <v>150</v>
      </c>
    </row>
    <row r="18" spans="1:16" ht="16.5" customHeight="1">
      <c r="A18" s="81" t="s">
        <v>183</v>
      </c>
      <c r="B18" s="128"/>
      <c r="C18" s="125"/>
      <c r="D18" s="125"/>
      <c r="E18" s="128"/>
      <c r="F18" s="125"/>
      <c r="G18" s="125"/>
      <c r="H18" s="128">
        <v>1</v>
      </c>
      <c r="I18" s="125">
        <v>150</v>
      </c>
      <c r="J18" s="125">
        <v>150</v>
      </c>
      <c r="K18" s="128"/>
      <c r="L18" s="125"/>
      <c r="M18" s="125"/>
      <c r="N18" s="125">
        <v>1</v>
      </c>
      <c r="O18" s="125">
        <v>150</v>
      </c>
      <c r="P18" s="125">
        <v>150</v>
      </c>
    </row>
    <row r="19" spans="1:16" ht="16.5" customHeight="1">
      <c r="A19" s="81" t="s">
        <v>184</v>
      </c>
      <c r="B19" s="128"/>
      <c r="C19" s="125"/>
      <c r="D19" s="125"/>
      <c r="E19" s="128"/>
      <c r="F19" s="125"/>
      <c r="G19" s="125"/>
      <c r="H19" s="128"/>
      <c r="I19" s="125"/>
      <c r="J19" s="125"/>
      <c r="K19" s="128">
        <v>1</v>
      </c>
      <c r="L19" s="125">
        <v>385</v>
      </c>
      <c r="M19" s="125">
        <v>385</v>
      </c>
      <c r="N19" s="125">
        <v>1</v>
      </c>
      <c r="O19" s="125">
        <v>385</v>
      </c>
      <c r="P19" s="125">
        <v>385</v>
      </c>
    </row>
    <row r="20" spans="1:16" ht="16.5" customHeight="1">
      <c r="A20" s="81" t="s">
        <v>185</v>
      </c>
      <c r="B20" s="128"/>
      <c r="C20" s="125"/>
      <c r="D20" s="125"/>
      <c r="E20" s="128"/>
      <c r="F20" s="125"/>
      <c r="G20" s="125"/>
      <c r="H20" s="128"/>
      <c r="I20" s="125"/>
      <c r="J20" s="125"/>
      <c r="K20" s="128">
        <v>1</v>
      </c>
      <c r="L20" s="125">
        <v>120</v>
      </c>
      <c r="M20" s="125">
        <v>120</v>
      </c>
      <c r="N20" s="125"/>
      <c r="O20" s="125"/>
      <c r="P20" s="125"/>
    </row>
    <row r="21" spans="1:16" ht="16.5" customHeight="1">
      <c r="A21" s="86" t="s">
        <v>104</v>
      </c>
      <c r="B21" s="161"/>
      <c r="C21" s="126"/>
      <c r="D21" s="126"/>
      <c r="E21" s="161"/>
      <c r="F21" s="125"/>
      <c r="G21" s="126"/>
      <c r="H21" s="161"/>
      <c r="I21" s="126"/>
      <c r="J21" s="126"/>
      <c r="K21" s="161"/>
      <c r="L21" s="126"/>
      <c r="M21" s="126"/>
      <c r="N21" s="126"/>
      <c r="O21" s="126"/>
      <c r="P21" s="126"/>
    </row>
    <row r="22" spans="1:16" ht="16.5" customHeight="1">
      <c r="A22" s="81" t="s">
        <v>98</v>
      </c>
      <c r="B22" s="128">
        <v>1</v>
      </c>
      <c r="C22" s="125">
        <v>1500</v>
      </c>
      <c r="D22" s="125">
        <f>C22*B22</f>
        <v>1500</v>
      </c>
      <c r="E22" s="128"/>
      <c r="F22" s="125"/>
      <c r="G22" s="125"/>
      <c r="H22" s="128"/>
      <c r="I22" s="125"/>
      <c r="J22" s="125"/>
      <c r="K22" s="128"/>
      <c r="L22" s="125"/>
      <c r="M22" s="125"/>
      <c r="N22" s="125"/>
      <c r="O22" s="125"/>
      <c r="P22" s="125"/>
    </row>
    <row r="23" spans="1:16" ht="16.5" customHeight="1">
      <c r="A23" s="81" t="s">
        <v>99</v>
      </c>
      <c r="B23" s="128">
        <v>1</v>
      </c>
      <c r="C23" s="125">
        <v>1002.2</v>
      </c>
      <c r="D23" s="125">
        <f>B23*C23</f>
        <v>1002.2</v>
      </c>
      <c r="E23" s="128">
        <v>1</v>
      </c>
      <c r="F23" s="125">
        <v>1133.5</v>
      </c>
      <c r="G23" s="125">
        <v>1133.5</v>
      </c>
      <c r="H23" s="128"/>
      <c r="I23" s="125"/>
      <c r="J23" s="125"/>
      <c r="K23" s="128"/>
      <c r="L23" s="125"/>
      <c r="M23" s="125"/>
      <c r="N23" s="125">
        <v>1</v>
      </c>
      <c r="O23" s="125">
        <v>1200</v>
      </c>
      <c r="P23" s="125">
        <v>1200</v>
      </c>
    </row>
    <row r="24" spans="1:16" ht="16.5" customHeight="1">
      <c r="A24" s="81" t="s">
        <v>186</v>
      </c>
      <c r="B24" s="128"/>
      <c r="C24" s="125"/>
      <c r="D24" s="125"/>
      <c r="E24" s="128">
        <v>1</v>
      </c>
      <c r="F24" s="125">
        <v>1800</v>
      </c>
      <c r="G24" s="125">
        <v>1800</v>
      </c>
      <c r="H24" s="128"/>
      <c r="I24" s="125"/>
      <c r="J24" s="125"/>
      <c r="K24" s="128"/>
      <c r="L24" s="125"/>
      <c r="M24" s="125"/>
      <c r="N24" s="125"/>
      <c r="O24" s="125"/>
      <c r="P24" s="125"/>
    </row>
    <row r="25" spans="1:16" ht="16.5" customHeight="1">
      <c r="A25" s="81" t="s">
        <v>100</v>
      </c>
      <c r="B25" s="128">
        <v>1</v>
      </c>
      <c r="C25" s="125">
        <v>215</v>
      </c>
      <c r="D25" s="125">
        <f>B25*C25</f>
        <v>215</v>
      </c>
      <c r="E25" s="128"/>
      <c r="F25" s="125"/>
      <c r="G25" s="125"/>
      <c r="H25" s="128">
        <v>1</v>
      </c>
      <c r="I25" s="125">
        <v>200</v>
      </c>
      <c r="J25" s="125">
        <v>200</v>
      </c>
      <c r="K25" s="128">
        <v>1</v>
      </c>
      <c r="L25" s="125">
        <v>200</v>
      </c>
      <c r="M25" s="125">
        <v>200</v>
      </c>
      <c r="N25" s="125">
        <v>2</v>
      </c>
      <c r="O25" s="125">
        <v>200</v>
      </c>
      <c r="P25" s="125">
        <v>400</v>
      </c>
    </row>
    <row r="26" spans="1:16" ht="29.25" customHeight="1">
      <c r="A26" s="81" t="s">
        <v>189</v>
      </c>
      <c r="B26" s="128"/>
      <c r="C26" s="125"/>
      <c r="D26" s="125"/>
      <c r="E26" s="128"/>
      <c r="F26" s="125"/>
      <c r="G26" s="125"/>
      <c r="H26" s="128"/>
      <c r="I26" s="125"/>
      <c r="J26" s="125"/>
      <c r="K26" s="128">
        <v>1</v>
      </c>
      <c r="L26" s="125">
        <v>1200</v>
      </c>
      <c r="M26" s="125">
        <v>1200</v>
      </c>
      <c r="N26" s="125"/>
      <c r="O26" s="125"/>
      <c r="P26" s="125"/>
    </row>
    <row r="27" spans="1:16" ht="16.5" customHeight="1">
      <c r="A27" s="81" t="s">
        <v>101</v>
      </c>
      <c r="B27" s="128"/>
      <c r="C27" s="125"/>
      <c r="D27" s="125"/>
      <c r="E27" s="128"/>
      <c r="F27" s="125"/>
      <c r="G27" s="125"/>
      <c r="H27" s="128"/>
      <c r="I27" s="125"/>
      <c r="J27" s="125"/>
      <c r="K27" s="128"/>
      <c r="L27" s="125"/>
      <c r="M27" s="125"/>
      <c r="N27" s="125">
        <v>1</v>
      </c>
      <c r="O27" s="125">
        <v>1500</v>
      </c>
      <c r="P27" s="125">
        <v>1500</v>
      </c>
    </row>
    <row r="28" spans="1:16" ht="21" customHeight="1">
      <c r="A28" s="81" t="s">
        <v>187</v>
      </c>
      <c r="B28" s="128"/>
      <c r="C28" s="125"/>
      <c r="D28" s="125"/>
      <c r="E28" s="128">
        <v>1</v>
      </c>
      <c r="F28" s="125">
        <v>200</v>
      </c>
      <c r="G28" s="125">
        <v>200</v>
      </c>
      <c r="H28" s="128"/>
      <c r="I28" s="125"/>
      <c r="J28" s="125"/>
      <c r="K28" s="128"/>
      <c r="L28" s="125"/>
      <c r="M28" s="125"/>
      <c r="N28" s="125"/>
      <c r="O28" s="125"/>
      <c r="P28" s="125"/>
    </row>
    <row r="29" spans="1:16" ht="21.75" customHeight="1">
      <c r="A29" s="211" t="s">
        <v>188</v>
      </c>
      <c r="B29" s="128"/>
      <c r="C29" s="125"/>
      <c r="D29" s="125"/>
      <c r="E29" s="128">
        <v>1</v>
      </c>
      <c r="F29" s="125">
        <v>127</v>
      </c>
      <c r="G29" s="125">
        <v>127</v>
      </c>
      <c r="H29" s="128"/>
      <c r="I29" s="125"/>
      <c r="J29" s="125"/>
      <c r="K29" s="128"/>
      <c r="L29" s="125"/>
      <c r="M29" s="125"/>
      <c r="N29" s="125"/>
      <c r="O29" s="125"/>
      <c r="P29" s="125"/>
    </row>
    <row r="30" spans="1:16" ht="19.5" customHeight="1">
      <c r="A30" s="86" t="s">
        <v>105</v>
      </c>
      <c r="B30" s="161"/>
      <c r="C30" s="126"/>
      <c r="D30" s="125"/>
      <c r="E30" s="161"/>
      <c r="F30" s="125"/>
      <c r="G30" s="126"/>
      <c r="H30" s="161"/>
      <c r="I30" s="126"/>
      <c r="J30" s="125"/>
      <c r="K30" s="128"/>
      <c r="L30" s="125"/>
      <c r="M30" s="125"/>
      <c r="N30" s="125"/>
      <c r="O30" s="125"/>
      <c r="P30" s="125"/>
    </row>
    <row r="31" spans="1:16" ht="19.5" customHeight="1">
      <c r="A31" s="212" t="s">
        <v>218</v>
      </c>
      <c r="B31" s="161"/>
      <c r="C31" s="126"/>
      <c r="D31" s="125"/>
      <c r="E31" s="128">
        <v>1</v>
      </c>
      <c r="F31" s="125">
        <v>1100</v>
      </c>
      <c r="G31" s="125">
        <v>1100</v>
      </c>
      <c r="H31" s="128">
        <v>2</v>
      </c>
      <c r="I31" s="125">
        <v>1200</v>
      </c>
      <c r="J31" s="125">
        <v>2400</v>
      </c>
      <c r="K31" s="128"/>
      <c r="L31" s="125"/>
      <c r="M31" s="125"/>
      <c r="N31" s="125"/>
      <c r="O31" s="125"/>
      <c r="P31" s="125"/>
    </row>
    <row r="32" spans="1:16" ht="19.5" customHeight="1">
      <c r="A32" s="81" t="s">
        <v>217</v>
      </c>
      <c r="B32" s="128"/>
      <c r="C32" s="125"/>
      <c r="D32" s="125"/>
      <c r="E32" s="128"/>
      <c r="F32" s="125"/>
      <c r="G32" s="228"/>
      <c r="H32" s="128"/>
      <c r="I32" s="80"/>
      <c r="J32" s="125"/>
      <c r="K32" s="128">
        <v>1</v>
      </c>
      <c r="L32" s="125">
        <v>1000</v>
      </c>
      <c r="M32" s="125">
        <v>1000</v>
      </c>
      <c r="N32" s="80"/>
      <c r="O32" s="80"/>
      <c r="P32" s="125"/>
    </row>
    <row r="33" spans="1:16" ht="18" customHeight="1">
      <c r="A33" s="86" t="s">
        <v>106</v>
      </c>
      <c r="B33" s="128"/>
      <c r="C33" s="125"/>
      <c r="D33" s="125"/>
      <c r="E33" s="128"/>
      <c r="F33" s="125"/>
      <c r="G33" s="125"/>
      <c r="H33" s="161"/>
      <c r="I33" s="126"/>
      <c r="J33" s="126"/>
      <c r="K33" s="161"/>
      <c r="L33" s="126"/>
      <c r="M33" s="126"/>
      <c r="N33" s="126"/>
      <c r="O33" s="126"/>
      <c r="P33" s="126"/>
    </row>
    <row r="34" spans="1:16" ht="21.75" customHeight="1">
      <c r="A34" s="81" t="s">
        <v>139</v>
      </c>
      <c r="B34" s="128"/>
      <c r="C34" s="125"/>
      <c r="D34" s="125"/>
      <c r="E34" s="128">
        <v>3</v>
      </c>
      <c r="F34" s="125">
        <v>87</v>
      </c>
      <c r="G34" s="125">
        <v>261</v>
      </c>
      <c r="H34" s="128"/>
      <c r="I34" s="125"/>
      <c r="J34" s="125"/>
      <c r="K34" s="128"/>
      <c r="L34" s="125"/>
      <c r="M34" s="125"/>
      <c r="N34" s="125">
        <v>1</v>
      </c>
      <c r="O34" s="125">
        <v>500</v>
      </c>
      <c r="P34" s="125">
        <v>500</v>
      </c>
    </row>
    <row r="35" spans="1:16" ht="23.25" customHeight="1">
      <c r="A35" s="81" t="s">
        <v>102</v>
      </c>
      <c r="B35" s="128"/>
      <c r="C35" s="125"/>
      <c r="D35" s="125"/>
      <c r="E35" s="128">
        <v>1</v>
      </c>
      <c r="F35" s="125">
        <v>265</v>
      </c>
      <c r="G35" s="125">
        <v>265</v>
      </c>
      <c r="H35" s="128"/>
      <c r="I35" s="80"/>
      <c r="J35" s="125"/>
      <c r="K35" s="128"/>
      <c r="L35" s="80"/>
      <c r="M35" s="125"/>
      <c r="N35" s="80"/>
      <c r="O35" s="80"/>
      <c r="P35" s="125"/>
    </row>
    <row r="36" spans="1:16" ht="19.5" customHeight="1">
      <c r="A36" s="80" t="s">
        <v>214</v>
      </c>
      <c r="B36" s="128"/>
      <c r="C36" s="125"/>
      <c r="D36" s="125"/>
      <c r="E36" s="128">
        <v>1</v>
      </c>
      <c r="F36" s="125">
        <v>3000</v>
      </c>
      <c r="G36" s="125">
        <v>3000</v>
      </c>
      <c r="H36" s="128"/>
      <c r="I36" s="80"/>
      <c r="J36" s="125"/>
      <c r="K36" s="128"/>
      <c r="L36" s="80"/>
      <c r="M36" s="125"/>
      <c r="N36" s="80"/>
      <c r="O36" s="80"/>
      <c r="P36" s="125"/>
    </row>
    <row r="37" spans="1:16" ht="18" customHeight="1">
      <c r="A37" s="86" t="s">
        <v>107</v>
      </c>
      <c r="B37" s="162"/>
      <c r="C37" s="127"/>
      <c r="D37" s="125"/>
      <c r="E37" s="161"/>
      <c r="F37" s="126"/>
      <c r="G37" s="126"/>
      <c r="H37" s="161"/>
      <c r="I37" s="126"/>
      <c r="J37" s="126"/>
      <c r="K37" s="161"/>
      <c r="L37" s="126"/>
      <c r="M37" s="126"/>
      <c r="N37" s="126"/>
      <c r="O37" s="126"/>
      <c r="P37" s="126"/>
    </row>
    <row r="38" spans="1:16" ht="19.5" customHeight="1">
      <c r="A38" s="81" t="s">
        <v>140</v>
      </c>
      <c r="B38" s="128"/>
      <c r="C38" s="125"/>
      <c r="D38" s="125"/>
      <c r="E38" s="128">
        <v>2</v>
      </c>
      <c r="F38" s="125">
        <v>146</v>
      </c>
      <c r="G38" s="125">
        <v>292</v>
      </c>
      <c r="H38" s="128"/>
      <c r="I38" s="125"/>
      <c r="J38" s="125"/>
      <c r="K38" s="128"/>
      <c r="L38" s="80"/>
      <c r="M38" s="125"/>
      <c r="N38" s="80"/>
      <c r="O38" s="80"/>
      <c r="P38" s="125"/>
    </row>
    <row r="39" spans="1:16" ht="24" customHeight="1">
      <c r="A39" s="81" t="s">
        <v>103</v>
      </c>
      <c r="B39" s="128">
        <v>3</v>
      </c>
      <c r="C39" s="125">
        <v>219.4</v>
      </c>
      <c r="D39" s="125">
        <f>B39*C39</f>
        <v>658.2</v>
      </c>
      <c r="E39" s="128">
        <v>3</v>
      </c>
      <c r="F39" s="125">
        <v>380</v>
      </c>
      <c r="G39" s="125">
        <f>E39*F39</f>
        <v>1140</v>
      </c>
      <c r="H39" s="128">
        <v>2</v>
      </c>
      <c r="I39" s="125">
        <v>260</v>
      </c>
      <c r="J39" s="125">
        <f>H39*I39</f>
        <v>520</v>
      </c>
      <c r="K39" s="128">
        <v>1</v>
      </c>
      <c r="L39" s="80">
        <v>260</v>
      </c>
      <c r="M39" s="125">
        <v>260</v>
      </c>
      <c r="N39" s="80"/>
      <c r="O39" s="80"/>
      <c r="P39" s="125"/>
    </row>
    <row r="40" spans="1:16" ht="21" customHeight="1">
      <c r="A40" s="86" t="s">
        <v>56</v>
      </c>
      <c r="B40" s="161">
        <v>20</v>
      </c>
      <c r="C40" s="126">
        <f>D40/B40</f>
        <v>30.68</v>
      </c>
      <c r="D40" s="126">
        <v>613.6</v>
      </c>
      <c r="E40" s="161">
        <v>4</v>
      </c>
      <c r="F40" s="126">
        <f>G40/E40</f>
        <v>30.35</v>
      </c>
      <c r="G40" s="126">
        <v>121.4</v>
      </c>
      <c r="H40" s="161">
        <v>27</v>
      </c>
      <c r="I40" s="126">
        <f>J40/H40</f>
        <v>44.644444444444446</v>
      </c>
      <c r="J40" s="126">
        <v>1205.4</v>
      </c>
      <c r="K40" s="161">
        <v>11</v>
      </c>
      <c r="L40" s="126">
        <f>M40/K40</f>
        <v>60.1</v>
      </c>
      <c r="M40" s="126">
        <v>661.1</v>
      </c>
      <c r="N40" s="126">
        <v>8</v>
      </c>
      <c r="O40" s="129">
        <f>P40/N40</f>
        <v>50</v>
      </c>
      <c r="P40" s="129">
        <v>400</v>
      </c>
    </row>
    <row r="41" spans="1:16" ht="21" customHeight="1">
      <c r="A41" s="86" t="s">
        <v>194</v>
      </c>
      <c r="B41" s="161"/>
      <c r="C41" s="126"/>
      <c r="D41" s="126"/>
      <c r="E41" s="161">
        <v>25</v>
      </c>
      <c r="F41" s="126">
        <f>G41/E41</f>
        <v>1.32</v>
      </c>
      <c r="G41" s="126">
        <v>33</v>
      </c>
      <c r="H41" s="161"/>
      <c r="I41" s="126"/>
      <c r="J41" s="126"/>
      <c r="K41" s="161"/>
      <c r="L41" s="126"/>
      <c r="M41" s="126"/>
      <c r="N41" s="126"/>
      <c r="O41" s="129"/>
      <c r="P41" s="129"/>
    </row>
    <row r="42" spans="1:16" ht="15.75" customHeight="1">
      <c r="A42" s="83" t="s">
        <v>52</v>
      </c>
      <c r="B42" s="130">
        <f>SUM(B44:B55)</f>
        <v>18</v>
      </c>
      <c r="C42" s="123">
        <f>SUM(C43:C53)</f>
        <v>1527.95</v>
      </c>
      <c r="D42" s="123">
        <f>D47+D53+D54+D55</f>
        <v>1695.8</v>
      </c>
      <c r="E42" s="124">
        <f>SUM(E43:E57)</f>
        <v>55</v>
      </c>
      <c r="F42" s="123">
        <f>G42/E42</f>
        <v>99.52000000000001</v>
      </c>
      <c r="G42" s="123">
        <f>SUM(G43:G57)</f>
        <v>5473.6</v>
      </c>
      <c r="H42" s="124">
        <f>SUM(H46:H49)</f>
        <v>3</v>
      </c>
      <c r="I42" s="123">
        <f>J42/H42</f>
        <v>1372.6666666666667</v>
      </c>
      <c r="J42" s="123">
        <f>SUM(J46:J49)</f>
        <v>4118</v>
      </c>
      <c r="K42" s="124">
        <f>SUM(K43:K53)</f>
        <v>10</v>
      </c>
      <c r="L42" s="123">
        <f>M42/K42</f>
        <v>235.93</v>
      </c>
      <c r="M42" s="131">
        <f>SUM(M43:M53)</f>
        <v>2359.3</v>
      </c>
      <c r="N42" s="120">
        <f>N53</f>
        <v>135</v>
      </c>
      <c r="O42" s="120">
        <f>O53</f>
        <v>9.1</v>
      </c>
      <c r="P42" s="120">
        <f>P53</f>
        <v>1228.5</v>
      </c>
    </row>
    <row r="43" spans="1:16" ht="20.25" customHeight="1">
      <c r="A43" s="117" t="s">
        <v>92</v>
      </c>
      <c r="B43" s="130"/>
      <c r="C43" s="72"/>
      <c r="D43" s="123"/>
      <c r="E43" s="124"/>
      <c r="F43" s="130"/>
      <c r="G43" s="123"/>
      <c r="H43" s="124"/>
      <c r="I43" s="130"/>
      <c r="J43" s="130"/>
      <c r="K43" s="134"/>
      <c r="L43" s="132"/>
      <c r="M43" s="110"/>
      <c r="N43" s="109"/>
      <c r="O43" s="109"/>
      <c r="P43" s="109"/>
    </row>
    <row r="44" spans="1:16" ht="20.25" customHeight="1">
      <c r="A44" s="82" t="s">
        <v>93</v>
      </c>
      <c r="B44" s="130"/>
      <c r="C44" s="72"/>
      <c r="D44" s="123"/>
      <c r="E44" s="78"/>
      <c r="F44" s="133"/>
      <c r="G44" s="133"/>
      <c r="H44" s="111"/>
      <c r="I44" s="109"/>
      <c r="J44" s="109"/>
      <c r="K44" s="163">
        <v>1</v>
      </c>
      <c r="L44" s="78">
        <v>104</v>
      </c>
      <c r="M44" s="110">
        <f>L44*K44</f>
        <v>104</v>
      </c>
      <c r="N44" s="109"/>
      <c r="O44" s="109"/>
      <c r="P44" s="109"/>
    </row>
    <row r="45" spans="1:16" ht="22.5" customHeight="1">
      <c r="A45" s="53" t="s">
        <v>80</v>
      </c>
      <c r="B45" s="130"/>
      <c r="C45" s="72"/>
      <c r="D45" s="123"/>
      <c r="E45" s="78"/>
      <c r="F45" s="78"/>
      <c r="G45" s="78"/>
      <c r="H45" s="111"/>
      <c r="I45" s="109"/>
      <c r="J45" s="109"/>
      <c r="K45" s="134">
        <v>2</v>
      </c>
      <c r="L45" s="132">
        <v>928.5</v>
      </c>
      <c r="M45" s="110">
        <f>K45*L45</f>
        <v>1857</v>
      </c>
      <c r="N45" s="109"/>
      <c r="O45" s="109"/>
      <c r="P45" s="109"/>
    </row>
    <row r="46" spans="1:16" ht="21" customHeight="1">
      <c r="A46" s="77" t="s">
        <v>94</v>
      </c>
      <c r="B46" s="130"/>
      <c r="C46" s="72"/>
      <c r="D46" s="123"/>
      <c r="E46" s="78">
        <v>1</v>
      </c>
      <c r="F46" s="133">
        <v>4000</v>
      </c>
      <c r="G46" s="133">
        <v>4000</v>
      </c>
      <c r="H46" s="111">
        <v>1</v>
      </c>
      <c r="I46" s="109">
        <v>3000</v>
      </c>
      <c r="J46" s="109">
        <f>I46*H46</f>
        <v>3000</v>
      </c>
      <c r="K46" s="134"/>
      <c r="L46" s="132"/>
      <c r="M46" s="110"/>
      <c r="N46" s="109"/>
      <c r="O46" s="109"/>
      <c r="P46" s="109"/>
    </row>
    <row r="47" spans="1:16" ht="17.25" customHeight="1">
      <c r="A47" s="80" t="s">
        <v>95</v>
      </c>
      <c r="B47" s="130">
        <v>1</v>
      </c>
      <c r="C47" s="72">
        <v>1500</v>
      </c>
      <c r="D47" s="132">
        <f>C47*B47</f>
        <v>1500</v>
      </c>
      <c r="E47" s="78"/>
      <c r="F47" s="133"/>
      <c r="G47" s="133"/>
      <c r="H47" s="111"/>
      <c r="I47" s="109"/>
      <c r="J47" s="109">
        <f>I47*H47</f>
        <v>0</v>
      </c>
      <c r="K47" s="134"/>
      <c r="L47" s="135"/>
      <c r="M47" s="110"/>
      <c r="N47" s="109"/>
      <c r="O47" s="109"/>
      <c r="P47" s="109"/>
    </row>
    <row r="48" spans="1:16" ht="16.5" customHeight="1">
      <c r="A48" s="79" t="s">
        <v>96</v>
      </c>
      <c r="B48" s="130"/>
      <c r="C48" s="72"/>
      <c r="D48" s="132"/>
      <c r="E48" s="78"/>
      <c r="F48" s="133"/>
      <c r="G48" s="133"/>
      <c r="H48" s="109">
        <v>1</v>
      </c>
      <c r="I48" s="109">
        <v>910</v>
      </c>
      <c r="J48" s="109">
        <f>I48*H48</f>
        <v>910</v>
      </c>
      <c r="K48" s="134"/>
      <c r="L48" s="135"/>
      <c r="M48" s="110"/>
      <c r="N48" s="109"/>
      <c r="O48" s="109"/>
      <c r="P48" s="109"/>
    </row>
    <row r="49" spans="1:16" ht="16.5" customHeight="1">
      <c r="A49" s="79" t="s">
        <v>28</v>
      </c>
      <c r="B49" s="130"/>
      <c r="C49" s="72"/>
      <c r="D49" s="132"/>
      <c r="E49" s="78"/>
      <c r="F49" s="133"/>
      <c r="G49" s="133"/>
      <c r="H49" s="109">
        <v>1</v>
      </c>
      <c r="I49" s="109">
        <v>208</v>
      </c>
      <c r="J49" s="109">
        <f>I49*H49</f>
        <v>208</v>
      </c>
      <c r="K49" s="134"/>
      <c r="L49" s="135"/>
      <c r="M49" s="110"/>
      <c r="N49" s="109"/>
      <c r="O49" s="109"/>
      <c r="P49" s="109"/>
    </row>
    <row r="50" spans="1:16" ht="16.5" customHeight="1">
      <c r="A50" s="79" t="s">
        <v>97</v>
      </c>
      <c r="B50" s="130"/>
      <c r="C50" s="72"/>
      <c r="D50" s="132"/>
      <c r="E50" s="78"/>
      <c r="F50" s="133"/>
      <c r="G50" s="133"/>
      <c r="H50" s="109"/>
      <c r="I50" s="109"/>
      <c r="J50" s="109">
        <f>I50*H50</f>
        <v>0</v>
      </c>
      <c r="K50" s="134"/>
      <c r="L50" s="135"/>
      <c r="M50" s="110"/>
      <c r="N50" s="109"/>
      <c r="O50" s="109"/>
      <c r="P50" s="109"/>
    </row>
    <row r="51" spans="1:16" ht="16.5" customHeight="1">
      <c r="A51" s="85" t="s">
        <v>91</v>
      </c>
      <c r="B51" s="130"/>
      <c r="C51" s="72"/>
      <c r="D51" s="132"/>
      <c r="E51" s="78">
        <v>9</v>
      </c>
      <c r="F51" s="133">
        <f>G51/E51</f>
        <v>73.72222222222223</v>
      </c>
      <c r="G51" s="78">
        <v>663.5</v>
      </c>
      <c r="H51" s="109"/>
      <c r="I51" s="109"/>
      <c r="J51" s="109"/>
      <c r="K51" s="134"/>
      <c r="L51" s="135"/>
      <c r="M51" s="110"/>
      <c r="N51" s="109"/>
      <c r="O51" s="109"/>
      <c r="P51" s="109"/>
    </row>
    <row r="52" spans="1:16" ht="24.75" customHeight="1">
      <c r="A52" s="80" t="s">
        <v>140</v>
      </c>
      <c r="B52" s="130"/>
      <c r="C52" s="72"/>
      <c r="D52" s="132"/>
      <c r="E52" s="78">
        <v>1</v>
      </c>
      <c r="F52" s="78">
        <v>200</v>
      </c>
      <c r="G52" s="78">
        <v>200</v>
      </c>
      <c r="H52" s="109"/>
      <c r="I52" s="109"/>
      <c r="J52" s="109"/>
      <c r="K52" s="134"/>
      <c r="L52" s="135"/>
      <c r="M52" s="110"/>
      <c r="N52" s="109"/>
      <c r="O52" s="109"/>
      <c r="P52" s="109"/>
    </row>
    <row r="53" spans="1:16" ht="21" customHeight="1">
      <c r="A53" s="79" t="s">
        <v>56</v>
      </c>
      <c r="B53" s="72">
        <v>4</v>
      </c>
      <c r="C53" s="135">
        <f aca="true" t="shared" si="1" ref="C53:C58">D53/B53</f>
        <v>27.95</v>
      </c>
      <c r="D53" s="132">
        <v>111.8</v>
      </c>
      <c r="E53" s="72">
        <v>11</v>
      </c>
      <c r="F53" s="132">
        <f>G53/E53</f>
        <v>51.63636363636363</v>
      </c>
      <c r="G53" s="132">
        <v>568</v>
      </c>
      <c r="H53" s="72"/>
      <c r="I53" s="132"/>
      <c r="J53" s="132"/>
      <c r="K53" s="72">
        <v>7</v>
      </c>
      <c r="L53" s="132">
        <v>56.9</v>
      </c>
      <c r="M53" s="110">
        <f>K53*L53</f>
        <v>398.3</v>
      </c>
      <c r="N53" s="109">
        <v>135</v>
      </c>
      <c r="O53" s="109">
        <v>9.1</v>
      </c>
      <c r="P53" s="109">
        <f>O53*N53</f>
        <v>1228.5</v>
      </c>
    </row>
    <row r="54" spans="1:16" ht="21" customHeight="1">
      <c r="A54" s="79" t="s">
        <v>194</v>
      </c>
      <c r="B54" s="72">
        <v>5</v>
      </c>
      <c r="C54" s="135">
        <f t="shared" si="1"/>
        <v>4.8</v>
      </c>
      <c r="D54" s="132">
        <v>24</v>
      </c>
      <c r="E54" s="72">
        <v>33</v>
      </c>
      <c r="F54" s="132">
        <f>G54/E54</f>
        <v>1.2757575757575759</v>
      </c>
      <c r="G54" s="132">
        <v>42.1</v>
      </c>
      <c r="H54" s="72"/>
      <c r="I54" s="132"/>
      <c r="J54" s="132"/>
      <c r="K54" s="72"/>
      <c r="L54" s="132"/>
      <c r="M54" s="110"/>
      <c r="N54" s="109"/>
      <c r="O54" s="109"/>
      <c r="P54" s="109"/>
    </row>
    <row r="55" spans="1:16" ht="33" customHeight="1">
      <c r="A55" s="79" t="s">
        <v>250</v>
      </c>
      <c r="B55" s="72">
        <v>8</v>
      </c>
      <c r="C55" s="135">
        <f t="shared" si="1"/>
        <v>7.5</v>
      </c>
      <c r="D55" s="132">
        <f>D56+D57</f>
        <v>60</v>
      </c>
      <c r="E55" s="72"/>
      <c r="F55" s="132"/>
      <c r="G55" s="132"/>
      <c r="H55" s="72"/>
      <c r="I55" s="132"/>
      <c r="J55" s="132"/>
      <c r="K55" s="72"/>
      <c r="L55" s="132"/>
      <c r="M55" s="110"/>
      <c r="N55" s="109"/>
      <c r="O55" s="109"/>
      <c r="P55" s="109"/>
    </row>
    <row r="56" spans="1:16" ht="21" customHeight="1">
      <c r="A56" s="85" t="s">
        <v>213</v>
      </c>
      <c r="B56" s="72">
        <v>3</v>
      </c>
      <c r="C56" s="135">
        <f t="shared" si="1"/>
        <v>11.933333333333332</v>
      </c>
      <c r="D56" s="132">
        <v>35.8</v>
      </c>
      <c r="E56" s="72"/>
      <c r="F56" s="132"/>
      <c r="G56" s="132"/>
      <c r="H56" s="72"/>
      <c r="I56" s="132"/>
      <c r="J56" s="132"/>
      <c r="K56" s="72"/>
      <c r="L56" s="132"/>
      <c r="M56" s="110"/>
      <c r="N56" s="109"/>
      <c r="O56" s="109"/>
      <c r="P56" s="109"/>
    </row>
    <row r="57" spans="1:16" ht="21" customHeight="1">
      <c r="A57" s="85" t="s">
        <v>194</v>
      </c>
      <c r="B57" s="72">
        <v>5</v>
      </c>
      <c r="C57" s="135">
        <f t="shared" si="1"/>
        <v>4.84</v>
      </c>
      <c r="D57" s="132">
        <v>24.2</v>
      </c>
      <c r="E57" s="72"/>
      <c r="F57" s="132"/>
      <c r="G57" s="132"/>
      <c r="H57" s="72"/>
      <c r="I57" s="132"/>
      <c r="J57" s="132"/>
      <c r="K57" s="72"/>
      <c r="L57" s="132"/>
      <c r="M57" s="110"/>
      <c r="N57" s="109"/>
      <c r="O57" s="109"/>
      <c r="P57" s="109"/>
    </row>
    <row r="58" spans="1:16" ht="20.25" customHeight="1">
      <c r="A58" s="164" t="s">
        <v>53</v>
      </c>
      <c r="B58" s="159">
        <f>SUM(B61:B83)</f>
        <v>26</v>
      </c>
      <c r="C58" s="160">
        <f t="shared" si="1"/>
        <v>18.28846153846154</v>
      </c>
      <c r="D58" s="160">
        <f>SUM(D61:D83)</f>
        <v>475.5</v>
      </c>
      <c r="E58" s="159">
        <f>SUM(E61:E82)</f>
        <v>24</v>
      </c>
      <c r="F58" s="160">
        <f>G58/E58</f>
        <v>653.3208333333333</v>
      </c>
      <c r="G58" s="236">
        <f>SUM(G61:G82)</f>
        <v>15679.7</v>
      </c>
      <c r="H58" s="159">
        <f>SUM(H61:H82)</f>
        <v>15</v>
      </c>
      <c r="I58" s="160">
        <f>J58/H58</f>
        <v>404.06666666666666</v>
      </c>
      <c r="J58" s="160">
        <f>SUM(J61:J82)</f>
        <v>6061</v>
      </c>
      <c r="K58" s="159">
        <f>SUM(K61:K82)</f>
        <v>92</v>
      </c>
      <c r="L58" s="160">
        <f>M58/K58</f>
        <v>53.207608695652176</v>
      </c>
      <c r="M58" s="160">
        <f>SUM(M61:M82)</f>
        <v>4895.1</v>
      </c>
      <c r="N58" s="160">
        <f>SUM(N61:N82)</f>
        <v>47</v>
      </c>
      <c r="O58" s="160">
        <f>P58/N58</f>
        <v>120.7595744680851</v>
      </c>
      <c r="P58" s="160">
        <f>SUM(P61:P82)</f>
        <v>5675.7</v>
      </c>
    </row>
    <row r="59" spans="1:16" ht="21.75" customHeight="1">
      <c r="A59" s="117" t="s">
        <v>92</v>
      </c>
      <c r="B59" s="130"/>
      <c r="C59" s="123"/>
      <c r="D59" s="123"/>
      <c r="E59" s="130"/>
      <c r="F59" s="123"/>
      <c r="G59" s="136"/>
      <c r="H59" s="130"/>
      <c r="I59" s="123"/>
      <c r="J59" s="123"/>
      <c r="K59" s="130"/>
      <c r="L59" s="123"/>
      <c r="M59" s="123"/>
      <c r="N59" s="109"/>
      <c r="O59" s="109"/>
      <c r="P59" s="109"/>
    </row>
    <row r="60" spans="1:16" ht="21.75" customHeight="1">
      <c r="A60" s="81" t="s">
        <v>98</v>
      </c>
      <c r="B60" s="130"/>
      <c r="C60" s="123"/>
      <c r="D60" s="123"/>
      <c r="E60" s="72">
        <v>1</v>
      </c>
      <c r="F60" s="132">
        <v>1500</v>
      </c>
      <c r="G60" s="171">
        <v>1500</v>
      </c>
      <c r="H60" s="130"/>
      <c r="I60" s="123"/>
      <c r="J60" s="123"/>
      <c r="K60" s="130"/>
      <c r="L60" s="123"/>
      <c r="M60" s="123"/>
      <c r="N60" s="109"/>
      <c r="O60" s="109"/>
      <c r="P60" s="109"/>
    </row>
    <row r="61" spans="1:16" ht="26.25" customHeight="1">
      <c r="A61" s="80" t="s">
        <v>170</v>
      </c>
      <c r="B61" s="72">
        <v>1</v>
      </c>
      <c r="C61" s="132">
        <v>125</v>
      </c>
      <c r="D61" s="132">
        <v>125</v>
      </c>
      <c r="E61" s="130"/>
      <c r="F61" s="123"/>
      <c r="G61" s="123"/>
      <c r="H61" s="130"/>
      <c r="I61" s="123"/>
      <c r="J61" s="123"/>
      <c r="K61" s="72"/>
      <c r="L61" s="135"/>
      <c r="M61" s="132"/>
      <c r="N61" s="109"/>
      <c r="O61" s="109"/>
      <c r="P61" s="109"/>
    </row>
    <row r="62" spans="1:16" ht="19.5" customHeight="1">
      <c r="A62" s="77" t="s">
        <v>127</v>
      </c>
      <c r="B62" s="72">
        <v>1</v>
      </c>
      <c r="C62" s="132">
        <v>100</v>
      </c>
      <c r="D62" s="132">
        <f>B62*C62</f>
        <v>100</v>
      </c>
      <c r="E62" s="111"/>
      <c r="F62" s="137"/>
      <c r="G62" s="110"/>
      <c r="H62" s="109"/>
      <c r="I62" s="110"/>
      <c r="J62" s="110"/>
      <c r="K62" s="109"/>
      <c r="L62" s="109"/>
      <c r="M62" s="132"/>
      <c r="N62" s="109"/>
      <c r="O62" s="109"/>
      <c r="P62" s="109"/>
    </row>
    <row r="63" spans="1:16" ht="19.5" customHeight="1">
      <c r="A63" s="77" t="s">
        <v>117</v>
      </c>
      <c r="B63" s="72"/>
      <c r="C63" s="132"/>
      <c r="D63" s="132"/>
      <c r="E63" s="111">
        <v>1</v>
      </c>
      <c r="F63" s="137">
        <v>350</v>
      </c>
      <c r="G63" s="110">
        <v>350</v>
      </c>
      <c r="H63" s="109"/>
      <c r="I63" s="110"/>
      <c r="J63" s="110"/>
      <c r="K63" s="109"/>
      <c r="L63" s="109"/>
      <c r="M63" s="132"/>
      <c r="N63" s="109"/>
      <c r="O63" s="109"/>
      <c r="P63" s="109"/>
    </row>
    <row r="64" spans="1:16" ht="19.5" customHeight="1">
      <c r="A64" s="77" t="s">
        <v>242</v>
      </c>
      <c r="B64" s="72"/>
      <c r="C64" s="132"/>
      <c r="D64" s="132"/>
      <c r="E64" s="111">
        <v>1</v>
      </c>
      <c r="F64" s="137">
        <v>430</v>
      </c>
      <c r="G64" s="110">
        <v>430</v>
      </c>
      <c r="H64" s="109"/>
      <c r="I64" s="110"/>
      <c r="J64" s="110"/>
      <c r="K64" s="109"/>
      <c r="L64" s="109"/>
      <c r="M64" s="132"/>
      <c r="N64" s="109"/>
      <c r="O64" s="109"/>
      <c r="P64" s="109"/>
    </row>
    <row r="65" spans="1:16" ht="19.5" customHeight="1">
      <c r="A65" s="77" t="s">
        <v>138</v>
      </c>
      <c r="B65" s="72"/>
      <c r="C65" s="132"/>
      <c r="D65" s="132"/>
      <c r="E65" s="111">
        <v>1</v>
      </c>
      <c r="F65" s="137">
        <v>4000</v>
      </c>
      <c r="G65" s="110">
        <v>4000</v>
      </c>
      <c r="H65" s="235"/>
      <c r="I65" s="235"/>
      <c r="J65" s="235"/>
      <c r="K65" s="72">
        <v>1</v>
      </c>
      <c r="L65" s="132">
        <v>2500</v>
      </c>
      <c r="M65" s="132">
        <v>2500</v>
      </c>
      <c r="N65" s="109"/>
      <c r="O65" s="109"/>
      <c r="P65" s="109"/>
    </row>
    <row r="66" spans="1:16" ht="23.25" customHeight="1">
      <c r="A66" s="81" t="s">
        <v>239</v>
      </c>
      <c r="B66" s="72"/>
      <c r="C66" s="72"/>
      <c r="D66" s="132"/>
      <c r="E66" s="138">
        <v>1</v>
      </c>
      <c r="F66" s="139">
        <v>700</v>
      </c>
      <c r="G66" s="139">
        <v>700</v>
      </c>
      <c r="H66" s="109"/>
      <c r="I66" s="110"/>
      <c r="J66" s="110"/>
      <c r="K66" s="72">
        <v>1</v>
      </c>
      <c r="L66" s="132">
        <v>300</v>
      </c>
      <c r="M66" s="110">
        <v>300</v>
      </c>
      <c r="N66" s="109"/>
      <c r="O66" s="109"/>
      <c r="P66" s="109"/>
    </row>
    <row r="67" spans="1:16" ht="23.25" customHeight="1">
      <c r="A67" s="81" t="s">
        <v>99</v>
      </c>
      <c r="B67" s="72"/>
      <c r="C67" s="72"/>
      <c r="D67" s="132"/>
      <c r="E67" s="138">
        <v>1</v>
      </c>
      <c r="F67" s="139">
        <v>1500</v>
      </c>
      <c r="G67" s="139">
        <v>1500</v>
      </c>
      <c r="H67" s="138"/>
      <c r="I67" s="139"/>
      <c r="J67" s="139"/>
      <c r="K67" s="72"/>
      <c r="L67" s="132"/>
      <c r="M67" s="110"/>
      <c r="N67" s="109"/>
      <c r="O67" s="109"/>
      <c r="P67" s="109"/>
    </row>
    <row r="68" spans="1:16" ht="23.25" customHeight="1">
      <c r="A68" s="81" t="s">
        <v>240</v>
      </c>
      <c r="B68" s="72"/>
      <c r="C68" s="72"/>
      <c r="D68" s="132"/>
      <c r="E68" s="138">
        <v>1</v>
      </c>
      <c r="F68" s="139">
        <v>3500</v>
      </c>
      <c r="G68" s="139">
        <v>3500</v>
      </c>
      <c r="H68" s="109">
        <v>1</v>
      </c>
      <c r="I68" s="110">
        <v>4000</v>
      </c>
      <c r="J68" s="110">
        <v>4000</v>
      </c>
      <c r="K68" s="72"/>
      <c r="L68" s="132"/>
      <c r="M68" s="110"/>
      <c r="N68" s="109"/>
      <c r="O68" s="109"/>
      <c r="P68" s="109"/>
    </row>
    <row r="69" spans="1:16" ht="23.25" customHeight="1">
      <c r="A69" s="117" t="s">
        <v>132</v>
      </c>
      <c r="B69" s="72"/>
      <c r="C69" s="72"/>
      <c r="D69" s="132"/>
      <c r="E69" s="138"/>
      <c r="F69" s="139"/>
      <c r="G69" s="139"/>
      <c r="H69" s="109"/>
      <c r="I69" s="110"/>
      <c r="J69" s="110"/>
      <c r="K69" s="72"/>
      <c r="L69" s="132"/>
      <c r="M69" s="110"/>
      <c r="N69" s="109"/>
      <c r="O69" s="109"/>
      <c r="P69" s="109"/>
    </row>
    <row r="70" spans="1:16" ht="23.25" customHeight="1">
      <c r="A70" s="81" t="s">
        <v>241</v>
      </c>
      <c r="B70" s="72"/>
      <c r="C70" s="72"/>
      <c r="D70" s="132"/>
      <c r="E70" s="138">
        <v>2</v>
      </c>
      <c r="F70" s="139">
        <f>G70/E70</f>
        <v>175</v>
      </c>
      <c r="G70" s="139">
        <v>350</v>
      </c>
      <c r="H70" s="109"/>
      <c r="I70" s="110"/>
      <c r="J70" s="110"/>
      <c r="K70" s="72"/>
      <c r="L70" s="132"/>
      <c r="M70" s="110"/>
      <c r="N70" s="109"/>
      <c r="O70" s="109"/>
      <c r="P70" s="109"/>
    </row>
    <row r="71" spans="1:16" ht="23.25" customHeight="1">
      <c r="A71" s="81" t="s">
        <v>133</v>
      </c>
      <c r="B71" s="72"/>
      <c r="C71" s="72"/>
      <c r="D71" s="132"/>
      <c r="E71" s="138">
        <v>1</v>
      </c>
      <c r="F71" s="139">
        <v>55</v>
      </c>
      <c r="G71" s="139">
        <v>55</v>
      </c>
      <c r="H71" s="109"/>
      <c r="I71" s="110"/>
      <c r="J71" s="110"/>
      <c r="K71" s="72">
        <v>1</v>
      </c>
      <c r="L71" s="132">
        <v>350</v>
      </c>
      <c r="M71" s="110">
        <v>350</v>
      </c>
      <c r="N71" s="109"/>
      <c r="O71" s="109"/>
      <c r="P71" s="109"/>
    </row>
    <row r="72" spans="1:16" ht="23.25" customHeight="1">
      <c r="A72" s="81" t="s">
        <v>214</v>
      </c>
      <c r="B72" s="72"/>
      <c r="C72" s="72"/>
      <c r="D72" s="132"/>
      <c r="E72" s="138">
        <v>1</v>
      </c>
      <c r="F72" s="139">
        <v>1000</v>
      </c>
      <c r="G72" s="139">
        <v>1000</v>
      </c>
      <c r="H72" s="109"/>
      <c r="I72" s="110"/>
      <c r="J72" s="110"/>
      <c r="K72" s="72"/>
      <c r="L72" s="132"/>
      <c r="M72" s="110"/>
      <c r="N72" s="109"/>
      <c r="O72" s="109"/>
      <c r="P72" s="109"/>
    </row>
    <row r="73" spans="1:16" ht="23.25" customHeight="1">
      <c r="A73" s="81" t="s">
        <v>134</v>
      </c>
      <c r="B73" s="72"/>
      <c r="C73" s="72"/>
      <c r="D73" s="132"/>
      <c r="E73" s="138"/>
      <c r="F73" s="139"/>
      <c r="G73" s="139"/>
      <c r="H73" s="109">
        <v>2</v>
      </c>
      <c r="I73" s="110">
        <v>735</v>
      </c>
      <c r="J73" s="110">
        <f>I73*H73</f>
        <v>1470</v>
      </c>
      <c r="K73" s="72"/>
      <c r="L73" s="132"/>
      <c r="M73" s="110"/>
      <c r="N73" s="109"/>
      <c r="O73" s="109"/>
      <c r="P73" s="109"/>
    </row>
    <row r="74" spans="1:16" ht="23.25" customHeight="1">
      <c r="A74" s="117" t="s">
        <v>121</v>
      </c>
      <c r="B74" s="72"/>
      <c r="C74" s="72"/>
      <c r="D74" s="132"/>
      <c r="E74" s="138"/>
      <c r="F74" s="139"/>
      <c r="G74" s="139"/>
      <c r="H74" s="109"/>
      <c r="I74" s="110"/>
      <c r="J74" s="110"/>
      <c r="K74" s="72"/>
      <c r="L74" s="132"/>
      <c r="M74" s="110"/>
      <c r="N74" s="109"/>
      <c r="O74" s="109"/>
      <c r="P74" s="109"/>
    </row>
    <row r="75" spans="1:16" ht="23.25" customHeight="1">
      <c r="A75" s="81" t="s">
        <v>135</v>
      </c>
      <c r="B75" s="72"/>
      <c r="C75" s="72"/>
      <c r="D75" s="132"/>
      <c r="E75" s="138">
        <v>1</v>
      </c>
      <c r="F75" s="139">
        <v>680</v>
      </c>
      <c r="G75" s="139">
        <v>680</v>
      </c>
      <c r="H75" s="109">
        <v>1</v>
      </c>
      <c r="I75" s="110">
        <v>220</v>
      </c>
      <c r="J75" s="110">
        <v>220</v>
      </c>
      <c r="K75" s="72"/>
      <c r="L75" s="132"/>
      <c r="M75" s="110"/>
      <c r="N75" s="109"/>
      <c r="O75" s="109"/>
      <c r="P75" s="109"/>
    </row>
    <row r="76" spans="1:16" ht="23.25" customHeight="1">
      <c r="A76" s="81" t="s">
        <v>81</v>
      </c>
      <c r="B76" s="72"/>
      <c r="C76" s="72"/>
      <c r="D76" s="132"/>
      <c r="E76" s="138"/>
      <c r="F76" s="139"/>
      <c r="G76" s="139"/>
      <c r="H76" s="109">
        <v>1</v>
      </c>
      <c r="I76" s="110">
        <v>220</v>
      </c>
      <c r="J76" s="110">
        <v>220</v>
      </c>
      <c r="K76" s="72"/>
      <c r="L76" s="132"/>
      <c r="M76" s="110"/>
      <c r="N76" s="109"/>
      <c r="O76" s="109"/>
      <c r="P76" s="109"/>
    </row>
    <row r="77" spans="1:16" ht="23.25" customHeight="1">
      <c r="A77" s="81" t="s">
        <v>136</v>
      </c>
      <c r="B77" s="72"/>
      <c r="C77" s="72"/>
      <c r="D77" s="132"/>
      <c r="E77" s="138"/>
      <c r="F77" s="139"/>
      <c r="G77" s="139"/>
      <c r="H77" s="109"/>
      <c r="I77" s="110"/>
      <c r="J77" s="110"/>
      <c r="K77" s="72"/>
      <c r="L77" s="132"/>
      <c r="M77" s="110"/>
      <c r="N77" s="72">
        <v>1</v>
      </c>
      <c r="O77" s="132">
        <v>300</v>
      </c>
      <c r="P77" s="110">
        <v>300</v>
      </c>
    </row>
    <row r="78" spans="1:16" ht="23.25" customHeight="1">
      <c r="A78" s="81" t="s">
        <v>137</v>
      </c>
      <c r="B78" s="72"/>
      <c r="C78" s="72"/>
      <c r="D78" s="132"/>
      <c r="E78" s="138"/>
      <c r="F78" s="139"/>
      <c r="G78" s="139"/>
      <c r="H78" s="109"/>
      <c r="I78" s="110"/>
      <c r="J78" s="110"/>
      <c r="K78" s="72"/>
      <c r="L78" s="132"/>
      <c r="M78" s="110"/>
      <c r="N78" s="72">
        <v>1</v>
      </c>
      <c r="O78" s="132">
        <v>700</v>
      </c>
      <c r="P78" s="110">
        <v>700</v>
      </c>
    </row>
    <row r="79" spans="1:16" ht="23.25" customHeight="1">
      <c r="A79" s="81" t="s">
        <v>139</v>
      </c>
      <c r="B79" s="72"/>
      <c r="C79" s="72"/>
      <c r="D79" s="132"/>
      <c r="E79" s="138">
        <v>1</v>
      </c>
      <c r="F79" s="139">
        <v>300</v>
      </c>
      <c r="G79" s="139">
        <v>300</v>
      </c>
      <c r="H79" s="109"/>
      <c r="I79" s="110"/>
      <c r="J79" s="110"/>
      <c r="K79" s="72"/>
      <c r="L79" s="132"/>
      <c r="M79" s="110"/>
      <c r="N79" s="72">
        <v>2</v>
      </c>
      <c r="O79" s="132">
        <v>156</v>
      </c>
      <c r="P79" s="110">
        <f>O79*N79</f>
        <v>312</v>
      </c>
    </row>
    <row r="80" spans="1:16" ht="23.25" customHeight="1">
      <c r="A80" s="81" t="s">
        <v>140</v>
      </c>
      <c r="B80" s="72"/>
      <c r="C80" s="72"/>
      <c r="D80" s="132"/>
      <c r="E80" s="138">
        <v>1</v>
      </c>
      <c r="F80" s="139">
        <v>250</v>
      </c>
      <c r="G80" s="139">
        <v>250</v>
      </c>
      <c r="H80" s="109"/>
      <c r="I80" s="110"/>
      <c r="J80" s="110"/>
      <c r="K80" s="72"/>
      <c r="L80" s="132"/>
      <c r="M80" s="110"/>
      <c r="N80" s="72">
        <v>1</v>
      </c>
      <c r="O80" s="132">
        <v>400</v>
      </c>
      <c r="P80" s="110">
        <v>400</v>
      </c>
    </row>
    <row r="81" spans="1:16" ht="23.25" customHeight="1">
      <c r="A81" s="81" t="s">
        <v>141</v>
      </c>
      <c r="B81" s="72"/>
      <c r="C81" s="72"/>
      <c r="D81" s="132"/>
      <c r="E81" s="138"/>
      <c r="F81" s="139"/>
      <c r="G81" s="139"/>
      <c r="H81" s="109"/>
      <c r="I81" s="110"/>
      <c r="J81" s="110"/>
      <c r="K81" s="72"/>
      <c r="L81" s="132"/>
      <c r="M81" s="110"/>
      <c r="N81" s="109">
        <v>1</v>
      </c>
      <c r="O81" s="109">
        <v>100</v>
      </c>
      <c r="P81" s="109">
        <v>100</v>
      </c>
    </row>
    <row r="82" spans="1:16" ht="17.25" customHeight="1">
      <c r="A82" s="80" t="s">
        <v>56</v>
      </c>
      <c r="B82" s="72">
        <v>4</v>
      </c>
      <c r="C82" s="132">
        <f>D82/B82</f>
        <v>46.7</v>
      </c>
      <c r="D82" s="132">
        <v>186.8</v>
      </c>
      <c r="E82" s="72">
        <v>11</v>
      </c>
      <c r="F82" s="132">
        <f>G82/E82</f>
        <v>233.15454545454543</v>
      </c>
      <c r="G82" s="139">
        <v>2564.7</v>
      </c>
      <c r="H82" s="72">
        <v>10</v>
      </c>
      <c r="I82" s="132">
        <f>J82/H82</f>
        <v>15.1</v>
      </c>
      <c r="J82" s="132">
        <v>151</v>
      </c>
      <c r="K82" s="72">
        <v>89</v>
      </c>
      <c r="L82" s="132">
        <f>M82/K82</f>
        <v>19.607865168539323</v>
      </c>
      <c r="M82" s="110">
        <v>1745.1</v>
      </c>
      <c r="N82" s="109">
        <v>41</v>
      </c>
      <c r="O82" s="140">
        <f>P82/N82</f>
        <v>94.23658536585366</v>
      </c>
      <c r="P82" s="109">
        <v>3863.7</v>
      </c>
    </row>
    <row r="83" spans="1:16" ht="17.25" customHeight="1">
      <c r="A83" s="80" t="s">
        <v>194</v>
      </c>
      <c r="B83" s="72">
        <v>20</v>
      </c>
      <c r="C83" s="132">
        <f>D83/B83</f>
        <v>3.185</v>
      </c>
      <c r="D83" s="132">
        <v>63.7</v>
      </c>
      <c r="E83" s="72"/>
      <c r="F83" s="132"/>
      <c r="G83" s="139"/>
      <c r="H83" s="72"/>
      <c r="I83" s="132"/>
      <c r="J83" s="132"/>
      <c r="K83" s="72"/>
      <c r="L83" s="132"/>
      <c r="M83" s="110"/>
      <c r="N83" s="109"/>
      <c r="O83" s="140"/>
      <c r="P83" s="109"/>
    </row>
    <row r="84" spans="1:16" ht="34.5" customHeight="1">
      <c r="A84" s="83" t="s">
        <v>63</v>
      </c>
      <c r="B84" s="130">
        <f>B85</f>
        <v>52</v>
      </c>
      <c r="C84" s="123">
        <f aca="true" t="shared" si="2" ref="C84:M84">C85</f>
        <v>101.28148148148149</v>
      </c>
      <c r="D84" s="123">
        <f t="shared" si="2"/>
        <v>715.3</v>
      </c>
      <c r="E84" s="130">
        <f aca="true" t="shared" si="3" ref="E84:J84">E85</f>
        <v>25</v>
      </c>
      <c r="F84" s="141">
        <f t="shared" si="3"/>
        <v>200.952</v>
      </c>
      <c r="G84" s="123">
        <f t="shared" si="3"/>
        <v>5023.8</v>
      </c>
      <c r="H84" s="130">
        <f t="shared" si="3"/>
        <v>14</v>
      </c>
      <c r="I84" s="141">
        <f t="shared" si="3"/>
        <v>382.88532857142854</v>
      </c>
      <c r="J84" s="123">
        <f t="shared" si="3"/>
        <v>5360.3946</v>
      </c>
      <c r="K84" s="130">
        <f t="shared" si="2"/>
        <v>17</v>
      </c>
      <c r="L84" s="123">
        <f t="shared" si="2"/>
        <v>332.9750998588235</v>
      </c>
      <c r="M84" s="123">
        <f t="shared" si="2"/>
        <v>5660.5766975999995</v>
      </c>
      <c r="N84" s="119">
        <f>N85</f>
        <v>15</v>
      </c>
      <c r="O84" s="119">
        <f>O85</f>
        <v>398.50459951104</v>
      </c>
      <c r="P84" s="119">
        <f>P85</f>
        <v>5977.5689926656</v>
      </c>
    </row>
    <row r="85" spans="1:16" ht="41.25" customHeight="1">
      <c r="A85" s="83" t="s">
        <v>191</v>
      </c>
      <c r="B85" s="130">
        <f>B92+B95+B99+B100</f>
        <v>52</v>
      </c>
      <c r="C85" s="123">
        <f>SUM(C86:C99)</f>
        <v>101.28148148148149</v>
      </c>
      <c r="D85" s="123">
        <f>SUM(D86:D100)</f>
        <v>715.3</v>
      </c>
      <c r="E85" s="130">
        <f>SUM(E86:E99)</f>
        <v>25</v>
      </c>
      <c r="F85" s="141">
        <f>G85/E85</f>
        <v>200.952</v>
      </c>
      <c r="G85" s="123">
        <f>SUM(G86:G99)</f>
        <v>5023.8</v>
      </c>
      <c r="H85" s="130">
        <f>SUM(H86:H99)</f>
        <v>14</v>
      </c>
      <c r="I85" s="141">
        <f>J85/H85</f>
        <v>382.88532857142854</v>
      </c>
      <c r="J85" s="123">
        <f>G85*1.067</f>
        <v>5360.3946</v>
      </c>
      <c r="K85" s="130">
        <f>SUM(K86:K99)</f>
        <v>17</v>
      </c>
      <c r="L85" s="123">
        <f>M85/K85</f>
        <v>332.9750998588235</v>
      </c>
      <c r="M85" s="123">
        <f>J85*1.056</f>
        <v>5660.5766975999995</v>
      </c>
      <c r="N85" s="123">
        <f>SUM(N86:N99)</f>
        <v>15</v>
      </c>
      <c r="O85" s="123">
        <f>P85/N85</f>
        <v>398.50459951104</v>
      </c>
      <c r="P85" s="123">
        <f>M85*1.056</f>
        <v>5977.5689926656</v>
      </c>
    </row>
    <row r="86" spans="1:16" ht="19.5" customHeight="1">
      <c r="A86" s="118" t="s">
        <v>128</v>
      </c>
      <c r="B86" s="72"/>
      <c r="C86" s="72"/>
      <c r="D86" s="142"/>
      <c r="E86" s="138"/>
      <c r="F86" s="139"/>
      <c r="G86" s="139"/>
      <c r="H86" s="109"/>
      <c r="I86" s="109"/>
      <c r="J86" s="109"/>
      <c r="K86" s="72"/>
      <c r="L86" s="72"/>
      <c r="M86" s="109"/>
      <c r="N86" s="109"/>
      <c r="O86" s="109"/>
      <c r="P86" s="109"/>
    </row>
    <row r="87" spans="1:16" ht="20.25" customHeight="1">
      <c r="A87" s="81" t="s">
        <v>129</v>
      </c>
      <c r="B87" s="72"/>
      <c r="C87" s="72"/>
      <c r="D87" s="142"/>
      <c r="E87" s="72">
        <v>1</v>
      </c>
      <c r="F87" s="72">
        <v>100</v>
      </c>
      <c r="G87" s="109">
        <v>100</v>
      </c>
      <c r="H87" s="109">
        <v>1</v>
      </c>
      <c r="I87" s="109">
        <v>100</v>
      </c>
      <c r="J87" s="110">
        <v>100</v>
      </c>
      <c r="K87" s="109"/>
      <c r="L87" s="109"/>
      <c r="M87" s="109"/>
      <c r="N87" s="109"/>
      <c r="O87" s="109"/>
      <c r="P87" s="109"/>
    </row>
    <row r="88" spans="1:16" ht="20.25" customHeight="1">
      <c r="A88" s="81" t="s">
        <v>32</v>
      </c>
      <c r="B88" s="72"/>
      <c r="C88" s="72"/>
      <c r="D88" s="142"/>
      <c r="E88" s="109">
        <v>1</v>
      </c>
      <c r="F88" s="72">
        <v>10.2</v>
      </c>
      <c r="G88" s="109">
        <v>10.2</v>
      </c>
      <c r="H88" s="109">
        <v>2</v>
      </c>
      <c r="I88" s="109">
        <v>300</v>
      </c>
      <c r="J88" s="110">
        <v>600</v>
      </c>
      <c r="K88" s="109"/>
      <c r="L88" s="109"/>
      <c r="M88" s="109"/>
      <c r="N88" s="109"/>
      <c r="O88" s="109"/>
      <c r="P88" s="109"/>
    </row>
    <row r="89" spans="1:16" ht="30.75" customHeight="1">
      <c r="A89" s="81" t="s">
        <v>33</v>
      </c>
      <c r="B89" s="72"/>
      <c r="C89" s="72"/>
      <c r="D89" s="142"/>
      <c r="E89" s="138"/>
      <c r="F89" s="139"/>
      <c r="G89" s="139"/>
      <c r="H89" s="109">
        <v>1</v>
      </c>
      <c r="I89" s="110">
        <v>800</v>
      </c>
      <c r="J89" s="110">
        <v>800</v>
      </c>
      <c r="K89" s="72">
        <v>1</v>
      </c>
      <c r="L89" s="72">
        <v>645</v>
      </c>
      <c r="M89" s="110">
        <v>645</v>
      </c>
      <c r="N89" s="109"/>
      <c r="O89" s="109"/>
      <c r="P89" s="109"/>
    </row>
    <row r="90" spans="1:16" ht="18.75" customHeight="1">
      <c r="A90" s="78" t="s">
        <v>130</v>
      </c>
      <c r="B90" s="72"/>
      <c r="C90" s="72"/>
      <c r="D90" s="142"/>
      <c r="E90" s="138"/>
      <c r="F90" s="139"/>
      <c r="G90" s="139"/>
      <c r="H90" s="109"/>
      <c r="I90" s="110"/>
      <c r="J90" s="109"/>
      <c r="K90" s="72">
        <v>1</v>
      </c>
      <c r="L90" s="72">
        <f>M90/K90</f>
        <v>360</v>
      </c>
      <c r="M90" s="110">
        <v>360</v>
      </c>
      <c r="N90" s="109">
        <v>1</v>
      </c>
      <c r="O90" s="109">
        <v>387</v>
      </c>
      <c r="P90" s="109">
        <v>387</v>
      </c>
    </row>
    <row r="91" spans="1:16" ht="18.75" customHeight="1">
      <c r="A91" s="78" t="s">
        <v>219</v>
      </c>
      <c r="B91" s="72"/>
      <c r="C91" s="72"/>
      <c r="D91" s="142"/>
      <c r="E91" s="138">
        <v>2</v>
      </c>
      <c r="F91" s="139">
        <f>G91/E91</f>
        <v>37</v>
      </c>
      <c r="G91" s="139">
        <v>74</v>
      </c>
      <c r="H91" s="109"/>
      <c r="I91" s="110"/>
      <c r="J91" s="109"/>
      <c r="K91" s="72"/>
      <c r="L91" s="72"/>
      <c r="M91" s="110"/>
      <c r="N91" s="109"/>
      <c r="O91" s="109"/>
      <c r="P91" s="109"/>
    </row>
    <row r="92" spans="1:16" ht="18.75" customHeight="1">
      <c r="A92" s="78" t="s">
        <v>91</v>
      </c>
      <c r="B92" s="72">
        <v>20</v>
      </c>
      <c r="C92" s="132">
        <f>D92/B92</f>
        <v>11.9</v>
      </c>
      <c r="D92" s="171">
        <v>238</v>
      </c>
      <c r="E92" s="138">
        <v>5</v>
      </c>
      <c r="F92" s="139">
        <v>20.8</v>
      </c>
      <c r="G92" s="139">
        <v>104</v>
      </c>
      <c r="H92" s="109"/>
      <c r="I92" s="110"/>
      <c r="J92" s="109"/>
      <c r="K92" s="72"/>
      <c r="L92" s="72"/>
      <c r="M92" s="110"/>
      <c r="N92" s="109"/>
      <c r="O92" s="109"/>
      <c r="P92" s="109"/>
    </row>
    <row r="93" spans="1:16" ht="18.75" customHeight="1">
      <c r="A93" s="78" t="s">
        <v>98</v>
      </c>
      <c r="B93" s="72"/>
      <c r="C93" s="72"/>
      <c r="D93" s="142"/>
      <c r="E93" s="138">
        <v>1</v>
      </c>
      <c r="F93" s="139">
        <v>800</v>
      </c>
      <c r="G93" s="139">
        <v>800</v>
      </c>
      <c r="H93" s="109"/>
      <c r="I93" s="110"/>
      <c r="J93" s="109"/>
      <c r="K93" s="72"/>
      <c r="L93" s="72"/>
      <c r="M93" s="110"/>
      <c r="N93" s="109"/>
      <c r="O93" s="109"/>
      <c r="P93" s="109"/>
    </row>
    <row r="94" spans="1:16" ht="18.75" customHeight="1">
      <c r="A94" s="78" t="s">
        <v>192</v>
      </c>
      <c r="B94" s="72"/>
      <c r="C94" s="72"/>
      <c r="D94" s="142"/>
      <c r="E94" s="138"/>
      <c r="F94" s="139"/>
      <c r="G94" s="139"/>
      <c r="H94" s="109"/>
      <c r="I94" s="110"/>
      <c r="J94" s="109"/>
      <c r="K94" s="72"/>
      <c r="L94" s="72"/>
      <c r="M94" s="110"/>
      <c r="N94" s="109">
        <v>1</v>
      </c>
      <c r="O94" s="109">
        <v>500</v>
      </c>
      <c r="P94" s="109">
        <v>500</v>
      </c>
    </row>
    <row r="95" spans="1:16" ht="18.75" customHeight="1">
      <c r="A95" s="78" t="s">
        <v>193</v>
      </c>
      <c r="B95" s="72">
        <v>1</v>
      </c>
      <c r="C95" s="132">
        <v>75</v>
      </c>
      <c r="D95" s="171">
        <v>75</v>
      </c>
      <c r="E95" s="138"/>
      <c r="F95" s="139"/>
      <c r="G95" s="139"/>
      <c r="H95" s="109"/>
      <c r="I95" s="110"/>
      <c r="J95" s="109"/>
      <c r="K95" s="72"/>
      <c r="L95" s="72"/>
      <c r="M95" s="110"/>
      <c r="N95" s="109"/>
      <c r="O95" s="109"/>
      <c r="P95" s="109"/>
    </row>
    <row r="96" spans="1:16" ht="20.25" customHeight="1">
      <c r="A96" s="78" t="s">
        <v>131</v>
      </c>
      <c r="B96" s="72"/>
      <c r="C96" s="72"/>
      <c r="D96" s="142"/>
      <c r="E96" s="72">
        <v>1</v>
      </c>
      <c r="F96" s="72">
        <v>220</v>
      </c>
      <c r="G96" s="109">
        <v>220</v>
      </c>
      <c r="H96" s="109"/>
      <c r="I96" s="110"/>
      <c r="J96" s="109"/>
      <c r="K96" s="109"/>
      <c r="L96" s="109"/>
      <c r="M96" s="109"/>
      <c r="N96" s="109">
        <v>1</v>
      </c>
      <c r="O96" s="109">
        <v>400</v>
      </c>
      <c r="P96" s="109">
        <v>400</v>
      </c>
    </row>
    <row r="97" spans="1:16" ht="20.25" customHeight="1">
      <c r="A97" s="78" t="s">
        <v>220</v>
      </c>
      <c r="B97" s="72"/>
      <c r="C97" s="72"/>
      <c r="D97" s="142"/>
      <c r="E97" s="72">
        <v>2</v>
      </c>
      <c r="F97" s="72">
        <v>32.1</v>
      </c>
      <c r="G97" s="109">
        <v>64.2</v>
      </c>
      <c r="H97" s="109"/>
      <c r="I97" s="110"/>
      <c r="J97" s="109"/>
      <c r="K97" s="109"/>
      <c r="L97" s="109"/>
      <c r="M97" s="109"/>
      <c r="N97" s="109"/>
      <c r="O97" s="109"/>
      <c r="P97" s="109"/>
    </row>
    <row r="98" spans="1:16" ht="20.25" customHeight="1">
      <c r="A98" s="78" t="s">
        <v>221</v>
      </c>
      <c r="B98" s="72"/>
      <c r="C98" s="72"/>
      <c r="D98" s="142"/>
      <c r="E98" s="72">
        <v>1</v>
      </c>
      <c r="F98" s="72">
        <v>2676.1</v>
      </c>
      <c r="G98" s="109">
        <v>2676.1</v>
      </c>
      <c r="H98" s="109"/>
      <c r="I98" s="110"/>
      <c r="J98" s="109"/>
      <c r="K98" s="109"/>
      <c r="L98" s="109"/>
      <c r="M98" s="109"/>
      <c r="N98" s="109"/>
      <c r="O98" s="109"/>
      <c r="P98" s="109"/>
    </row>
    <row r="99" spans="1:16" ht="17.25" customHeight="1">
      <c r="A99" s="78" t="s">
        <v>56</v>
      </c>
      <c r="B99" s="72">
        <v>27</v>
      </c>
      <c r="C99" s="132">
        <f>D99/B99</f>
        <v>14.381481481481481</v>
      </c>
      <c r="D99" s="132">
        <v>388.3</v>
      </c>
      <c r="E99" s="72">
        <v>11</v>
      </c>
      <c r="F99" s="132">
        <f>G99/E99</f>
        <v>88.66363636363636</v>
      </c>
      <c r="G99" s="132">
        <v>975.3</v>
      </c>
      <c r="H99" s="72">
        <v>10</v>
      </c>
      <c r="I99" s="110">
        <f>J99/H99</f>
        <v>63.4</v>
      </c>
      <c r="J99" s="132">
        <v>634</v>
      </c>
      <c r="K99" s="72">
        <v>15</v>
      </c>
      <c r="L99" s="135">
        <f>M99/K99</f>
        <v>83.23333333333333</v>
      </c>
      <c r="M99" s="110">
        <v>1248.5</v>
      </c>
      <c r="N99" s="109">
        <v>12</v>
      </c>
      <c r="O99" s="140">
        <f>P99/N99</f>
        <v>91.05833333333334</v>
      </c>
      <c r="P99" s="109">
        <v>1092.7</v>
      </c>
    </row>
    <row r="100" spans="1:16" ht="17.25" customHeight="1">
      <c r="A100" s="118" t="s">
        <v>194</v>
      </c>
      <c r="B100" s="72">
        <f>SUM(B101:B102)</f>
        <v>4</v>
      </c>
      <c r="C100" s="135">
        <f>D100/B100</f>
        <v>3.5</v>
      </c>
      <c r="D100" s="132">
        <f>SUM(D101:D102)</f>
        <v>14</v>
      </c>
      <c r="E100" s="72"/>
      <c r="F100" s="132"/>
      <c r="G100" s="132"/>
      <c r="H100" s="72"/>
      <c r="I100" s="110"/>
      <c r="J100" s="132"/>
      <c r="K100" s="72"/>
      <c r="L100" s="135"/>
      <c r="M100" s="110"/>
      <c r="N100" s="109"/>
      <c r="O100" s="140"/>
      <c r="P100" s="109"/>
    </row>
    <row r="101" spans="1:16" ht="17.25" customHeight="1">
      <c r="A101" s="78" t="s">
        <v>195</v>
      </c>
      <c r="B101" s="72">
        <v>2</v>
      </c>
      <c r="C101" s="132">
        <v>4.8</v>
      </c>
      <c r="D101" s="132">
        <v>9.6</v>
      </c>
      <c r="E101" s="72"/>
      <c r="F101" s="132"/>
      <c r="G101" s="132"/>
      <c r="H101" s="72"/>
      <c r="I101" s="110"/>
      <c r="J101" s="132"/>
      <c r="K101" s="72"/>
      <c r="L101" s="135"/>
      <c r="M101" s="110"/>
      <c r="N101" s="109"/>
      <c r="O101" s="140"/>
      <c r="P101" s="109"/>
    </row>
    <row r="102" spans="1:16" ht="17.25" customHeight="1">
      <c r="A102" s="78" t="s">
        <v>196</v>
      </c>
      <c r="B102" s="72">
        <v>2</v>
      </c>
      <c r="C102" s="132">
        <v>2.2</v>
      </c>
      <c r="D102" s="132">
        <v>4.4</v>
      </c>
      <c r="E102" s="72"/>
      <c r="F102" s="132"/>
      <c r="G102" s="132"/>
      <c r="H102" s="72"/>
      <c r="I102" s="110"/>
      <c r="J102" s="132"/>
      <c r="K102" s="72"/>
      <c r="L102" s="135"/>
      <c r="M102" s="110"/>
      <c r="N102" s="109"/>
      <c r="O102" s="140"/>
      <c r="P102" s="109"/>
    </row>
    <row r="103" spans="1:16" ht="35.25" customHeight="1">
      <c r="A103" s="52" t="s">
        <v>65</v>
      </c>
      <c r="B103" s="130">
        <f>B104</f>
        <v>9</v>
      </c>
      <c r="C103" s="123">
        <f aca="true" t="shared" si="4" ref="C103:P103">C104</f>
        <v>134.36666666666667</v>
      </c>
      <c r="D103" s="123">
        <f t="shared" si="4"/>
        <v>1209.3</v>
      </c>
      <c r="E103" s="130">
        <f t="shared" si="4"/>
        <v>12</v>
      </c>
      <c r="F103" s="130">
        <f t="shared" si="4"/>
        <v>198.7</v>
      </c>
      <c r="G103" s="123">
        <f t="shared" si="4"/>
        <v>619</v>
      </c>
      <c r="H103" s="130">
        <f t="shared" si="4"/>
        <v>10</v>
      </c>
      <c r="I103" s="130">
        <f t="shared" si="4"/>
        <v>53.35</v>
      </c>
      <c r="J103" s="130">
        <f t="shared" si="4"/>
        <v>660.473</v>
      </c>
      <c r="K103" s="130">
        <f t="shared" si="4"/>
        <v>6</v>
      </c>
      <c r="L103" s="123">
        <f t="shared" si="4"/>
        <v>116.243248</v>
      </c>
      <c r="M103" s="123">
        <f t="shared" si="4"/>
        <v>697.459488</v>
      </c>
      <c r="N103" s="130">
        <f t="shared" si="4"/>
        <v>17</v>
      </c>
      <c r="O103" s="174">
        <f t="shared" si="4"/>
        <v>36</v>
      </c>
      <c r="P103" s="123">
        <f t="shared" si="4"/>
        <v>612</v>
      </c>
    </row>
    <row r="104" spans="1:16" ht="35.25" customHeight="1">
      <c r="A104" s="219" t="s">
        <v>66</v>
      </c>
      <c r="B104" s="72">
        <f>SUM(B106:B112)</f>
        <v>9</v>
      </c>
      <c r="C104" s="132">
        <f>D104/B104</f>
        <v>134.36666666666667</v>
      </c>
      <c r="D104" s="132">
        <f>SUM(D106:D112)</f>
        <v>1209.3</v>
      </c>
      <c r="E104" s="72">
        <f aca="true" t="shared" si="5" ref="E104:K104">SUM(E106:E111)</f>
        <v>12</v>
      </c>
      <c r="F104" s="72">
        <f t="shared" si="5"/>
        <v>198.7</v>
      </c>
      <c r="G104" s="132">
        <f>SUM(G106:G112)</f>
        <v>619</v>
      </c>
      <c r="H104" s="72">
        <f t="shared" si="5"/>
        <v>10</v>
      </c>
      <c r="I104" s="72">
        <f t="shared" si="5"/>
        <v>53.35</v>
      </c>
      <c r="J104" s="72">
        <f>G104*1.067</f>
        <v>660.473</v>
      </c>
      <c r="K104" s="72">
        <f t="shared" si="5"/>
        <v>6</v>
      </c>
      <c r="L104" s="132">
        <f>M104/K104</f>
        <v>116.243248</v>
      </c>
      <c r="M104" s="132">
        <f>J104*1.056</f>
        <v>697.459488</v>
      </c>
      <c r="N104" s="72">
        <f>SUM(N105:N111)</f>
        <v>17</v>
      </c>
      <c r="O104" s="132">
        <f>P104/N104</f>
        <v>36</v>
      </c>
      <c r="P104" s="132">
        <f>SUM(P105:P111)</f>
        <v>612</v>
      </c>
    </row>
    <row r="105" spans="1:16" ht="18" customHeight="1">
      <c r="A105" s="117" t="s">
        <v>92</v>
      </c>
      <c r="B105" s="72"/>
      <c r="C105" s="132"/>
      <c r="D105" s="132"/>
      <c r="E105" s="72"/>
      <c r="F105" s="132"/>
      <c r="G105" s="132"/>
      <c r="H105" s="72"/>
      <c r="I105" s="132"/>
      <c r="J105" s="132"/>
      <c r="K105" s="72"/>
      <c r="L105" s="132"/>
      <c r="M105" s="132"/>
      <c r="N105" s="109"/>
      <c r="O105" s="110"/>
      <c r="P105" s="110"/>
    </row>
    <row r="106" spans="1:16" ht="18" customHeight="1">
      <c r="A106" s="57" t="s">
        <v>61</v>
      </c>
      <c r="B106" s="72">
        <v>1</v>
      </c>
      <c r="C106" s="132">
        <v>1120</v>
      </c>
      <c r="D106" s="132">
        <v>1120</v>
      </c>
      <c r="E106" s="72"/>
      <c r="F106" s="132"/>
      <c r="G106" s="132"/>
      <c r="H106" s="72"/>
      <c r="I106" s="132"/>
      <c r="J106" s="132"/>
      <c r="K106" s="72"/>
      <c r="L106" s="132"/>
      <c r="M106" s="132"/>
      <c r="N106" s="109"/>
      <c r="O106" s="110"/>
      <c r="P106" s="110"/>
    </row>
    <row r="107" spans="1:16" ht="18" customHeight="1">
      <c r="A107" s="57" t="s">
        <v>143</v>
      </c>
      <c r="B107" s="72"/>
      <c r="C107" s="132"/>
      <c r="D107" s="132"/>
      <c r="E107" s="72">
        <v>1</v>
      </c>
      <c r="F107" s="132">
        <v>32</v>
      </c>
      <c r="G107" s="132">
        <v>32</v>
      </c>
      <c r="H107" s="72"/>
      <c r="I107" s="132"/>
      <c r="J107" s="132"/>
      <c r="K107" s="72"/>
      <c r="L107" s="132"/>
      <c r="M107" s="132"/>
      <c r="N107" s="109">
        <v>2</v>
      </c>
      <c r="O107" s="110">
        <v>26</v>
      </c>
      <c r="P107" s="110">
        <f>O107*N107</f>
        <v>52</v>
      </c>
    </row>
    <row r="108" spans="1:16" ht="18" customHeight="1">
      <c r="A108" s="57" t="s">
        <v>94</v>
      </c>
      <c r="B108" s="72"/>
      <c r="C108" s="132"/>
      <c r="D108" s="132"/>
      <c r="E108" s="72"/>
      <c r="F108" s="132"/>
      <c r="G108" s="132"/>
      <c r="H108" s="72"/>
      <c r="I108" s="132"/>
      <c r="J108" s="132"/>
      <c r="K108" s="72"/>
      <c r="L108" s="132"/>
      <c r="M108" s="132"/>
      <c r="N108" s="109"/>
      <c r="O108" s="110"/>
      <c r="P108" s="110"/>
    </row>
    <row r="109" spans="1:16" ht="18" customHeight="1">
      <c r="A109" s="57" t="s">
        <v>142</v>
      </c>
      <c r="B109" s="72"/>
      <c r="C109" s="132"/>
      <c r="D109" s="132"/>
      <c r="E109" s="72"/>
      <c r="F109" s="132"/>
      <c r="G109" s="132"/>
      <c r="H109" s="72"/>
      <c r="I109" s="132"/>
      <c r="J109" s="132"/>
      <c r="K109" s="72">
        <v>1</v>
      </c>
      <c r="L109" s="132">
        <v>200</v>
      </c>
      <c r="M109" s="132">
        <v>200</v>
      </c>
      <c r="N109" s="109"/>
      <c r="O109" s="110"/>
      <c r="P109" s="110"/>
    </row>
    <row r="110" spans="1:16" ht="18" customHeight="1">
      <c r="A110" s="57" t="s">
        <v>198</v>
      </c>
      <c r="B110" s="72"/>
      <c r="C110" s="132"/>
      <c r="D110" s="132"/>
      <c r="E110" s="72">
        <v>1</v>
      </c>
      <c r="F110" s="132">
        <v>120</v>
      </c>
      <c r="G110" s="132">
        <v>120</v>
      </c>
      <c r="H110" s="72"/>
      <c r="I110" s="132"/>
      <c r="J110" s="132"/>
      <c r="K110" s="72"/>
      <c r="L110" s="132"/>
      <c r="M110" s="132"/>
      <c r="N110" s="109"/>
      <c r="O110" s="110"/>
      <c r="P110" s="110"/>
    </row>
    <row r="111" spans="1:16" ht="21.75" customHeight="1">
      <c r="A111" s="77" t="s">
        <v>56</v>
      </c>
      <c r="B111" s="72">
        <v>6</v>
      </c>
      <c r="C111" s="132">
        <f>D111/B111</f>
        <v>14</v>
      </c>
      <c r="D111" s="132">
        <v>84</v>
      </c>
      <c r="E111" s="72">
        <v>10</v>
      </c>
      <c r="F111" s="132">
        <f>G111/E111</f>
        <v>46.7</v>
      </c>
      <c r="G111" s="132">
        <v>467</v>
      </c>
      <c r="H111" s="72">
        <v>10</v>
      </c>
      <c r="I111" s="132">
        <f>J111/H111</f>
        <v>53.35</v>
      </c>
      <c r="J111" s="132">
        <v>533.5</v>
      </c>
      <c r="K111" s="72">
        <v>5</v>
      </c>
      <c r="L111" s="132">
        <f>M111/K111</f>
        <v>72.67999999999999</v>
      </c>
      <c r="M111" s="132">
        <v>363.4</v>
      </c>
      <c r="N111" s="109">
        <v>15</v>
      </c>
      <c r="O111" s="110">
        <f>P111/N111</f>
        <v>37.333333333333336</v>
      </c>
      <c r="P111" s="110">
        <v>560</v>
      </c>
    </row>
    <row r="112" spans="1:16" ht="21.75" customHeight="1">
      <c r="A112" s="77" t="s">
        <v>194</v>
      </c>
      <c r="B112" s="72">
        <v>2</v>
      </c>
      <c r="C112" s="132">
        <f>D112/B112</f>
        <v>2.65</v>
      </c>
      <c r="D112" s="132">
        <v>5.3</v>
      </c>
      <c r="E112" s="72"/>
      <c r="F112" s="132"/>
      <c r="G112" s="132"/>
      <c r="H112" s="72"/>
      <c r="I112" s="132"/>
      <c r="J112" s="132"/>
      <c r="K112" s="72"/>
      <c r="L112" s="132"/>
      <c r="M112" s="132"/>
      <c r="N112" s="109"/>
      <c r="O112" s="109"/>
      <c r="P112" s="109"/>
    </row>
    <row r="113" spans="1:16" ht="38.25" customHeight="1">
      <c r="A113" s="54" t="s">
        <v>47</v>
      </c>
      <c r="B113" s="130">
        <f>SUM(B115:B123)</f>
        <v>9</v>
      </c>
      <c r="C113" s="123">
        <f>C114</f>
        <v>111.11111111111111</v>
      </c>
      <c r="D113" s="123">
        <f>SUM(D115:D123)</f>
        <v>1000</v>
      </c>
      <c r="E113" s="124">
        <f>SUM(E115:E123)</f>
        <v>26</v>
      </c>
      <c r="F113" s="123">
        <f>F114</f>
        <v>94.34615384615384</v>
      </c>
      <c r="G113" s="123">
        <f>SUM(G115:G123)</f>
        <v>2453</v>
      </c>
      <c r="H113" s="130">
        <f>H114</f>
        <v>9</v>
      </c>
      <c r="I113" s="123">
        <f>I114</f>
        <v>103.33333333333333</v>
      </c>
      <c r="J113" s="123">
        <f>J114</f>
        <v>930</v>
      </c>
      <c r="K113" s="130">
        <f>SUM(K115:K123)</f>
        <v>6</v>
      </c>
      <c r="L113" s="123">
        <f>M113/K113</f>
        <v>183.33333333333334</v>
      </c>
      <c r="M113" s="123">
        <f>SUM(M115:M123)</f>
        <v>1100</v>
      </c>
      <c r="N113" s="123">
        <f>SUM(N115:N123)</f>
        <v>5</v>
      </c>
      <c r="O113" s="123">
        <f>SUM(O115:O123)</f>
        <v>18.2</v>
      </c>
      <c r="P113" s="123">
        <f>SUM(P115:P123)</f>
        <v>1100</v>
      </c>
    </row>
    <row r="114" spans="1:16" ht="33" customHeight="1">
      <c r="A114" s="83" t="s">
        <v>177</v>
      </c>
      <c r="B114" s="130">
        <f>B113</f>
        <v>9</v>
      </c>
      <c r="C114" s="123">
        <f>D114/B114</f>
        <v>111.11111111111111</v>
      </c>
      <c r="D114" s="123">
        <f>D113</f>
        <v>1000</v>
      </c>
      <c r="E114" s="124">
        <f>E113</f>
        <v>26</v>
      </c>
      <c r="F114" s="123">
        <f>G114/E114</f>
        <v>94.34615384615384</v>
      </c>
      <c r="G114" s="123">
        <f>G113</f>
        <v>2453</v>
      </c>
      <c r="H114" s="130">
        <f>H115+H123</f>
        <v>9</v>
      </c>
      <c r="I114" s="123">
        <f>J114/H114</f>
        <v>103.33333333333333</v>
      </c>
      <c r="J114" s="123">
        <f>J115+J123</f>
        <v>930</v>
      </c>
      <c r="K114" s="124">
        <f>K113</f>
        <v>6</v>
      </c>
      <c r="L114" s="123">
        <f>L113</f>
        <v>183.33333333333334</v>
      </c>
      <c r="M114" s="123">
        <f>M115+M116+M117+M123</f>
        <v>1100</v>
      </c>
      <c r="N114" s="120">
        <f>N123</f>
        <v>5</v>
      </c>
      <c r="O114" s="120">
        <f>O123</f>
        <v>18.2</v>
      </c>
      <c r="P114" s="119">
        <f>P123</f>
        <v>1100</v>
      </c>
    </row>
    <row r="115" spans="1:16" ht="19.5" customHeight="1">
      <c r="A115" s="82" t="s">
        <v>48</v>
      </c>
      <c r="B115" s="130">
        <v>9</v>
      </c>
      <c r="C115" s="132">
        <f>D115/B115</f>
        <v>111.11111111111111</v>
      </c>
      <c r="D115" s="132">
        <v>1000</v>
      </c>
      <c r="E115" s="72">
        <v>5</v>
      </c>
      <c r="F115" s="132">
        <v>111.1</v>
      </c>
      <c r="G115" s="132">
        <f>E115*F115</f>
        <v>555.5</v>
      </c>
      <c r="H115" s="109">
        <v>3</v>
      </c>
      <c r="I115" s="110">
        <v>110</v>
      </c>
      <c r="J115" s="110">
        <v>330</v>
      </c>
      <c r="K115" s="109"/>
      <c r="L115" s="110"/>
      <c r="M115" s="110"/>
      <c r="N115" s="109"/>
      <c r="O115" s="109"/>
      <c r="P115" s="109"/>
    </row>
    <row r="116" spans="1:16" ht="19.5" customHeight="1">
      <c r="A116" s="82" t="s">
        <v>209</v>
      </c>
      <c r="B116" s="109"/>
      <c r="C116" s="110"/>
      <c r="D116" s="110"/>
      <c r="E116" s="111">
        <v>3</v>
      </c>
      <c r="F116" s="137">
        <v>38.7</v>
      </c>
      <c r="G116" s="132">
        <f>E116*F116</f>
        <v>116.10000000000001</v>
      </c>
      <c r="H116" s="143"/>
      <c r="I116" s="144"/>
      <c r="J116" s="144"/>
      <c r="K116" s="145"/>
      <c r="L116" s="146"/>
      <c r="M116" s="109"/>
      <c r="N116" s="109"/>
      <c r="O116" s="109"/>
      <c r="P116" s="109"/>
    </row>
    <row r="117" spans="1:16" ht="20.25" customHeight="1">
      <c r="A117" s="82" t="s">
        <v>210</v>
      </c>
      <c r="B117" s="109"/>
      <c r="C117" s="110"/>
      <c r="D117" s="110"/>
      <c r="E117" s="111">
        <v>1</v>
      </c>
      <c r="F117" s="137">
        <v>10</v>
      </c>
      <c r="G117" s="132">
        <v>10</v>
      </c>
      <c r="H117" s="109"/>
      <c r="I117" s="110"/>
      <c r="J117" s="110"/>
      <c r="K117" s="145"/>
      <c r="L117" s="146"/>
      <c r="M117" s="110"/>
      <c r="N117" s="109"/>
      <c r="O117" s="109"/>
      <c r="P117" s="109"/>
    </row>
    <row r="118" spans="1:16" ht="20.25" customHeight="1">
      <c r="A118" s="82" t="s">
        <v>222</v>
      </c>
      <c r="B118" s="109"/>
      <c r="C118" s="110"/>
      <c r="D118" s="110"/>
      <c r="E118" s="111">
        <v>1</v>
      </c>
      <c r="F118" s="137">
        <v>18.6</v>
      </c>
      <c r="G118" s="132">
        <v>18.6</v>
      </c>
      <c r="H118" s="109"/>
      <c r="I118" s="110"/>
      <c r="J118" s="110"/>
      <c r="K118" s="145"/>
      <c r="L118" s="146"/>
      <c r="M118" s="110"/>
      <c r="N118" s="109"/>
      <c r="O118" s="109"/>
      <c r="P118" s="109"/>
    </row>
    <row r="119" spans="1:16" ht="20.25" customHeight="1">
      <c r="A119" s="82" t="s">
        <v>223</v>
      </c>
      <c r="B119" s="109"/>
      <c r="C119" s="110"/>
      <c r="D119" s="110"/>
      <c r="E119" s="111">
        <v>1</v>
      </c>
      <c r="F119" s="137">
        <v>22.3</v>
      </c>
      <c r="G119" s="132">
        <v>22.3</v>
      </c>
      <c r="H119" s="109"/>
      <c r="I119" s="110"/>
      <c r="J119" s="110"/>
      <c r="K119" s="145"/>
      <c r="L119" s="146"/>
      <c r="M119" s="110"/>
      <c r="N119" s="109"/>
      <c r="O119" s="109"/>
      <c r="P119" s="109"/>
    </row>
    <row r="120" spans="1:16" ht="20.25" customHeight="1">
      <c r="A120" s="82" t="s">
        <v>224</v>
      </c>
      <c r="B120" s="109"/>
      <c r="C120" s="110"/>
      <c r="D120" s="110"/>
      <c r="E120" s="111">
        <v>1</v>
      </c>
      <c r="F120" s="137">
        <v>690</v>
      </c>
      <c r="G120" s="132">
        <v>690</v>
      </c>
      <c r="H120" s="109"/>
      <c r="I120" s="110"/>
      <c r="J120" s="110"/>
      <c r="K120" s="145"/>
      <c r="L120" s="146"/>
      <c r="M120" s="110"/>
      <c r="N120" s="109"/>
      <c r="O120" s="109"/>
      <c r="P120" s="109"/>
    </row>
    <row r="121" spans="1:16" ht="20.25" customHeight="1">
      <c r="A121" s="82" t="s">
        <v>225</v>
      </c>
      <c r="B121" s="109"/>
      <c r="C121" s="110"/>
      <c r="D121" s="110"/>
      <c r="E121" s="111">
        <v>1</v>
      </c>
      <c r="F121" s="137">
        <v>200</v>
      </c>
      <c r="G121" s="132">
        <v>200</v>
      </c>
      <c r="H121" s="109"/>
      <c r="I121" s="110"/>
      <c r="J121" s="110"/>
      <c r="K121" s="145"/>
      <c r="L121" s="146"/>
      <c r="M121" s="110"/>
      <c r="N121" s="109"/>
      <c r="O121" s="109"/>
      <c r="P121" s="109"/>
    </row>
    <row r="122" spans="1:16" ht="20.25" customHeight="1">
      <c r="A122" s="82" t="s">
        <v>226</v>
      </c>
      <c r="B122" s="109"/>
      <c r="C122" s="110"/>
      <c r="D122" s="110"/>
      <c r="E122" s="111">
        <v>1</v>
      </c>
      <c r="F122" s="137">
        <v>300</v>
      </c>
      <c r="G122" s="132">
        <v>300</v>
      </c>
      <c r="H122" s="109"/>
      <c r="I122" s="110"/>
      <c r="J122" s="110"/>
      <c r="K122" s="145"/>
      <c r="L122" s="146"/>
      <c r="M122" s="110"/>
      <c r="N122" s="109"/>
      <c r="O122" s="109"/>
      <c r="P122" s="109"/>
    </row>
    <row r="123" spans="1:16" ht="15.75">
      <c r="A123" s="47" t="s">
        <v>56</v>
      </c>
      <c r="B123" s="109"/>
      <c r="C123" s="110"/>
      <c r="D123" s="110"/>
      <c r="E123" s="109">
        <v>12</v>
      </c>
      <c r="F123" s="110">
        <f>G123/E123</f>
        <v>45.041666666666664</v>
      </c>
      <c r="G123" s="132">
        <v>540.5</v>
      </c>
      <c r="H123" s="109">
        <v>6</v>
      </c>
      <c r="I123" s="110">
        <f>J123/H123</f>
        <v>100</v>
      </c>
      <c r="J123" s="110">
        <v>600</v>
      </c>
      <c r="K123" s="109">
        <v>6</v>
      </c>
      <c r="L123" s="110">
        <v>22</v>
      </c>
      <c r="M123" s="110">
        <v>1100</v>
      </c>
      <c r="N123" s="109">
        <v>5</v>
      </c>
      <c r="O123" s="109">
        <v>18.2</v>
      </c>
      <c r="P123" s="110">
        <v>1100</v>
      </c>
    </row>
    <row r="124" spans="1:13" ht="19.5" customHeight="1">
      <c r="A124" s="33"/>
      <c r="B124" s="34"/>
      <c r="C124" s="35"/>
      <c r="D124" s="35"/>
      <c r="E124" s="36"/>
      <c r="F124" s="37"/>
      <c r="G124" s="20"/>
      <c r="H124" s="20"/>
      <c r="I124" s="20"/>
      <c r="J124" s="20"/>
      <c r="K124" s="20"/>
      <c r="L124" s="20"/>
      <c r="M124" s="20"/>
    </row>
    <row r="125" spans="15:16" ht="19.5" customHeight="1">
      <c r="O125" s="29"/>
      <c r="P125" s="29"/>
    </row>
    <row r="126" ht="19.5" customHeight="1">
      <c r="O126" s="1"/>
    </row>
    <row r="127" spans="2:15" ht="19.5" customHeight="1">
      <c r="B127" s="28"/>
      <c r="C127" s="28"/>
      <c r="D127" s="28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3" ht="19.5" customHeight="1">
      <c r="A128" s="33"/>
      <c r="B128" s="34"/>
      <c r="C128" s="35"/>
      <c r="D128" s="35"/>
      <c r="E128" s="36"/>
      <c r="F128" s="37"/>
      <c r="G128" s="20"/>
      <c r="H128" s="20"/>
      <c r="I128" s="20"/>
      <c r="J128" s="20"/>
      <c r="K128" s="20"/>
      <c r="L128" s="20"/>
      <c r="M128" s="20"/>
    </row>
    <row r="129" spans="1:13" ht="18.75">
      <c r="A129" s="254"/>
      <c r="B129" s="254"/>
      <c r="C129" s="254"/>
      <c r="D129" s="254"/>
      <c r="E129" s="254"/>
      <c r="F129" s="254"/>
      <c r="G129" s="254"/>
      <c r="H129" s="254"/>
      <c r="I129" s="254"/>
      <c r="J129" s="254"/>
      <c r="K129" s="254"/>
      <c r="L129" s="254"/>
      <c r="M129" s="2"/>
    </row>
    <row r="130" spans="1:14" ht="18.75">
      <c r="A130" s="29" t="s">
        <v>247</v>
      </c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</row>
    <row r="131" spans="1:14" ht="15.75">
      <c r="A131" s="68" t="s">
        <v>255</v>
      </c>
      <c r="B131" s="28"/>
      <c r="C131" s="28"/>
      <c r="D131" s="28"/>
      <c r="F131" s="1"/>
      <c r="G131" s="1"/>
      <c r="H131" s="1"/>
      <c r="I131" s="1"/>
      <c r="J131" s="1"/>
      <c r="K131" s="1"/>
      <c r="L131" s="1"/>
      <c r="M131" s="1"/>
      <c r="N131" s="1"/>
    </row>
    <row r="132" ht="15">
      <c r="M132" s="2"/>
    </row>
    <row r="133" ht="15">
      <c r="M133" s="2"/>
    </row>
    <row r="151" spans="1:12" ht="15.75">
      <c r="A151" s="2" t="s">
        <v>67</v>
      </c>
      <c r="C151" s="1"/>
      <c r="D151" s="1"/>
      <c r="E151" s="1"/>
      <c r="F151" s="1"/>
      <c r="G151" s="1"/>
      <c r="H151" s="1"/>
      <c r="I151" s="1"/>
      <c r="J151" s="1"/>
      <c r="K151" s="1"/>
      <c r="L151" s="1"/>
    </row>
  </sheetData>
  <sheetProtection/>
  <mergeCells count="14">
    <mergeCell ref="N10:P10"/>
    <mergeCell ref="H2:R2"/>
    <mergeCell ref="A6:P6"/>
    <mergeCell ref="A7:P7"/>
    <mergeCell ref="A8:P8"/>
    <mergeCell ref="B9:J9"/>
    <mergeCell ref="K9:P9"/>
    <mergeCell ref="H4:O4"/>
    <mergeCell ref="A129:L129"/>
    <mergeCell ref="K10:M10"/>
    <mergeCell ref="A10:A11"/>
    <mergeCell ref="B10:D10"/>
    <mergeCell ref="E10:G10"/>
    <mergeCell ref="H10:J10"/>
  </mergeCells>
  <printOptions/>
  <pageMargins left="0.1968503937007874" right="0.11811023622047245" top="0.7480314960629921" bottom="0.15748031496062992" header="0.31496062992125984" footer="0.31496062992125984"/>
  <pageSetup horizontalDpi="600" verticalDpi="600" orientation="landscape" paperSize="9" scale="72" r:id="rId1"/>
  <rowBreaks count="3" manualBreakCount="3">
    <brk id="34" max="15" man="1"/>
    <brk id="70" max="15" man="1"/>
    <brk id="10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Q30"/>
  <sheetViews>
    <sheetView view="pageBreakPreview" zoomScale="75" zoomScaleNormal="75" zoomScaleSheetLayoutView="75" zoomScalePageLayoutView="0" workbookViewId="0" topLeftCell="A1">
      <selection activeCell="H4" sqref="H4:O4"/>
    </sheetView>
  </sheetViews>
  <sheetFormatPr defaultColWidth="9.140625" defaultRowHeight="12.75"/>
  <cols>
    <col min="1" max="1" width="6.140625" style="4" customWidth="1"/>
    <col min="2" max="2" width="53.00390625" style="4" customWidth="1"/>
    <col min="3" max="3" width="6.8515625" style="4" customWidth="1"/>
    <col min="4" max="4" width="10.140625" style="4" customWidth="1"/>
    <col min="5" max="5" width="7.421875" style="4" customWidth="1"/>
    <col min="6" max="6" width="6.7109375" style="4" customWidth="1"/>
    <col min="7" max="7" width="11.00390625" style="4" customWidth="1"/>
    <col min="8" max="8" width="7.7109375" style="4" customWidth="1"/>
    <col min="9" max="9" width="7.28125" style="4" customWidth="1"/>
    <col min="10" max="10" width="9.8515625" style="4" customWidth="1"/>
    <col min="11" max="11" width="7.28125" style="4" customWidth="1"/>
    <col min="12" max="12" width="8.28125" style="4" customWidth="1"/>
    <col min="13" max="13" width="10.8515625" style="4" customWidth="1"/>
    <col min="14" max="14" width="7.421875" style="4" customWidth="1"/>
    <col min="15" max="15" width="7.140625" style="4" customWidth="1"/>
    <col min="16" max="16" width="10.28125" style="4" customWidth="1"/>
    <col min="17" max="16384" width="9.140625" style="4" customWidth="1"/>
  </cols>
  <sheetData>
    <row r="1" spans="1:17" ht="18.75">
      <c r="A1" s="3"/>
      <c r="B1" s="3"/>
      <c r="C1" s="3"/>
      <c r="D1" s="3"/>
      <c r="E1" s="3"/>
      <c r="F1" s="3"/>
      <c r="G1" s="3"/>
      <c r="H1" s="3"/>
      <c r="I1" s="3"/>
      <c r="J1" s="1"/>
      <c r="K1" s="26" t="s">
        <v>147</v>
      </c>
      <c r="L1" s="1"/>
      <c r="M1" s="5"/>
      <c r="N1" s="27"/>
      <c r="O1" s="27"/>
      <c r="P1" s="3"/>
      <c r="Q1" s="3"/>
    </row>
    <row r="2" spans="1:17" ht="18">
      <c r="A2" s="3"/>
      <c r="B2" s="28"/>
      <c r="C2" s="28"/>
      <c r="D2" s="28"/>
      <c r="E2" s="28"/>
      <c r="F2" s="28"/>
      <c r="G2" s="28"/>
      <c r="H2" s="255" t="s">
        <v>145</v>
      </c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7.25" customHeight="1">
      <c r="A3" s="3"/>
      <c r="B3" s="28"/>
      <c r="C3" s="28"/>
      <c r="D3" s="28"/>
      <c r="E3" s="28"/>
      <c r="F3" s="28"/>
      <c r="G3" s="28"/>
      <c r="H3" s="28" t="s">
        <v>164</v>
      </c>
      <c r="I3" s="28"/>
      <c r="J3" s="148"/>
      <c r="K3" s="148"/>
      <c r="L3" s="148"/>
      <c r="M3" s="148"/>
      <c r="N3" s="148"/>
      <c r="O3" s="148"/>
      <c r="P3" s="28"/>
      <c r="Q3" s="28"/>
    </row>
    <row r="4" spans="1:17" ht="18.75" customHeight="1">
      <c r="A4" s="3"/>
      <c r="B4" s="28"/>
      <c r="C4" s="28"/>
      <c r="D4" s="28"/>
      <c r="E4" s="28"/>
      <c r="F4" s="28"/>
      <c r="G4" s="28"/>
      <c r="H4" s="263" t="s">
        <v>256</v>
      </c>
      <c r="I4" s="263"/>
      <c r="J4" s="263"/>
      <c r="K4" s="263"/>
      <c r="L4" s="263"/>
      <c r="M4" s="263"/>
      <c r="N4" s="263"/>
      <c r="O4" s="263"/>
      <c r="P4" s="28"/>
      <c r="Q4" s="28"/>
    </row>
    <row r="5" spans="1:17" ht="18.75">
      <c r="A5" s="12"/>
      <c r="B5" s="28"/>
      <c r="C5" s="28"/>
      <c r="D5" s="28"/>
      <c r="E5" s="28"/>
      <c r="F5" s="28"/>
      <c r="G5" s="28"/>
      <c r="H5" s="28"/>
      <c r="I5" s="28"/>
      <c r="J5" s="1"/>
      <c r="K5" s="1"/>
      <c r="L5" s="1"/>
      <c r="M5" s="1"/>
      <c r="N5" s="1"/>
      <c r="O5" s="1"/>
      <c r="P5" s="28"/>
      <c r="Q5" s="28"/>
    </row>
    <row r="6" spans="1:17" ht="18.75">
      <c r="A6" s="256" t="s">
        <v>178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8"/>
    </row>
    <row r="7" spans="1:17" ht="15.75" customHeight="1">
      <c r="A7" s="257" t="s">
        <v>146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8"/>
    </row>
    <row r="8" spans="1:17" ht="18" customHeight="1">
      <c r="A8" s="257" t="s">
        <v>165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91"/>
    </row>
    <row r="9" spans="1:17" ht="20.25" customHeight="1">
      <c r="A9" s="267" t="s">
        <v>54</v>
      </c>
      <c r="B9" s="258" t="s">
        <v>37</v>
      </c>
      <c r="C9" s="260" t="s">
        <v>85</v>
      </c>
      <c r="D9" s="260"/>
      <c r="E9" s="260"/>
      <c r="F9" s="260" t="s">
        <v>254</v>
      </c>
      <c r="G9" s="260"/>
      <c r="H9" s="260"/>
      <c r="I9" s="262" t="s">
        <v>86</v>
      </c>
      <c r="J9" s="262"/>
      <c r="K9" s="262"/>
      <c r="L9" s="261" t="s">
        <v>87</v>
      </c>
      <c r="M9" s="261"/>
      <c r="N9" s="261"/>
      <c r="O9" s="261" t="s">
        <v>88</v>
      </c>
      <c r="P9" s="261"/>
      <c r="Q9" s="261"/>
    </row>
    <row r="10" spans="1:17" ht="53.25" customHeight="1">
      <c r="A10" s="268"/>
      <c r="B10" s="259"/>
      <c r="C10" s="32" t="s">
        <v>51</v>
      </c>
      <c r="D10" s="32" t="s">
        <v>50</v>
      </c>
      <c r="E10" s="32" t="s">
        <v>40</v>
      </c>
      <c r="F10" s="32" t="s">
        <v>51</v>
      </c>
      <c r="G10" s="32" t="s">
        <v>50</v>
      </c>
      <c r="H10" s="32" t="s">
        <v>40</v>
      </c>
      <c r="I10" s="32" t="s">
        <v>51</v>
      </c>
      <c r="J10" s="32" t="s">
        <v>50</v>
      </c>
      <c r="K10" s="32" t="s">
        <v>40</v>
      </c>
      <c r="L10" s="32" t="s">
        <v>51</v>
      </c>
      <c r="M10" s="32" t="s">
        <v>50</v>
      </c>
      <c r="N10" s="32" t="s">
        <v>40</v>
      </c>
      <c r="O10" s="32" t="s">
        <v>51</v>
      </c>
      <c r="P10" s="32" t="s">
        <v>50</v>
      </c>
      <c r="Q10" s="32" t="s">
        <v>40</v>
      </c>
    </row>
    <row r="11" spans="1:17" ht="66" customHeight="1">
      <c r="A11" s="32"/>
      <c r="B11" s="59" t="s">
        <v>149</v>
      </c>
      <c r="C11" s="106">
        <f>C12</f>
        <v>6</v>
      </c>
      <c r="D11" s="108">
        <f>E11/C11</f>
        <v>105.43333333333334</v>
      </c>
      <c r="E11" s="108">
        <f>E12+E22</f>
        <v>632.6</v>
      </c>
      <c r="F11" s="106">
        <f>F12+F22</f>
        <v>3</v>
      </c>
      <c r="G11" s="108">
        <f>H11/F11</f>
        <v>193.33333333333334</v>
      </c>
      <c r="H11" s="108">
        <f>H12+H22</f>
        <v>580</v>
      </c>
      <c r="I11" s="106">
        <f>I12+I22</f>
        <v>4</v>
      </c>
      <c r="J11" s="108">
        <f>K11/I11</f>
        <v>309.35</v>
      </c>
      <c r="K11" s="108">
        <f>K12+K22</f>
        <v>1237.4</v>
      </c>
      <c r="L11" s="106">
        <f>L12+L22</f>
        <v>4</v>
      </c>
      <c r="M11" s="108">
        <f>N11/L11</f>
        <v>562.6</v>
      </c>
      <c r="N11" s="108">
        <f>N12+N22</f>
        <v>2250.4</v>
      </c>
      <c r="O11" s="106">
        <f>O12+O22</f>
        <v>2</v>
      </c>
      <c r="P11" s="108">
        <f>Q11/O11</f>
        <v>132.1</v>
      </c>
      <c r="Q11" s="108">
        <f>Q12+Q22</f>
        <v>264.2</v>
      </c>
    </row>
    <row r="12" spans="1:17" ht="20.25" customHeight="1">
      <c r="A12" s="32" t="s">
        <v>25</v>
      </c>
      <c r="B12" s="41" t="s">
        <v>0</v>
      </c>
      <c r="C12" s="106">
        <f>C13+C18+C20</f>
        <v>6</v>
      </c>
      <c r="D12" s="108">
        <f>E12/C12</f>
        <v>105.43333333333334</v>
      </c>
      <c r="E12" s="108">
        <f>E13+E18+E20</f>
        <v>632.6</v>
      </c>
      <c r="F12" s="106">
        <f>F13+F18</f>
        <v>3</v>
      </c>
      <c r="G12" s="107">
        <f>H12/F12</f>
        <v>193.33333333333334</v>
      </c>
      <c r="H12" s="108">
        <f>H13+H18</f>
        <v>580</v>
      </c>
      <c r="I12" s="106">
        <f>I13</f>
        <v>3</v>
      </c>
      <c r="J12" s="108">
        <f>J13</f>
        <v>212.46666666666667</v>
      </c>
      <c r="K12" s="108">
        <f>K13</f>
        <v>637.4</v>
      </c>
      <c r="L12" s="106">
        <f>L13</f>
        <v>2</v>
      </c>
      <c r="M12" s="108">
        <f>N12/L12</f>
        <v>125.2</v>
      </c>
      <c r="N12" s="108">
        <f>N13</f>
        <v>250.4</v>
      </c>
      <c r="O12" s="121">
        <f>O13</f>
        <v>2</v>
      </c>
      <c r="P12" s="119">
        <f>P13</f>
        <v>132.1</v>
      </c>
      <c r="Q12" s="119">
        <f>Q13</f>
        <v>264.2</v>
      </c>
    </row>
    <row r="13" spans="1:17" ht="18">
      <c r="A13" s="183" t="s">
        <v>1</v>
      </c>
      <c r="B13" s="41" t="s">
        <v>39</v>
      </c>
      <c r="C13" s="106">
        <v>5</v>
      </c>
      <c r="D13" s="108">
        <f>E13/C13</f>
        <v>51.32000000000001</v>
      </c>
      <c r="E13" s="108">
        <f>E14+E15+E16</f>
        <v>256.6</v>
      </c>
      <c r="F13" s="106">
        <f>F14+F16+F17</f>
        <v>3</v>
      </c>
      <c r="G13" s="108">
        <f>H13/F13</f>
        <v>193.33333333333334</v>
      </c>
      <c r="H13" s="108">
        <f>H14+H16+H17</f>
        <v>580</v>
      </c>
      <c r="I13" s="106">
        <f>I14+I16+I17</f>
        <v>3</v>
      </c>
      <c r="J13" s="108">
        <f>K13/I13</f>
        <v>212.46666666666667</v>
      </c>
      <c r="K13" s="108">
        <f>K14+K16+K17</f>
        <v>637.4</v>
      </c>
      <c r="L13" s="106">
        <f>L16</f>
        <v>2</v>
      </c>
      <c r="M13" s="108">
        <f>N13/L13</f>
        <v>125.2</v>
      </c>
      <c r="N13" s="108">
        <f>N16</f>
        <v>250.4</v>
      </c>
      <c r="O13" s="121">
        <v>2</v>
      </c>
      <c r="P13" s="120">
        <f>Q13/O13</f>
        <v>132.1</v>
      </c>
      <c r="Q13" s="120">
        <v>264.2</v>
      </c>
    </row>
    <row r="14" spans="1:17" ht="18">
      <c r="A14" s="183" t="s">
        <v>24</v>
      </c>
      <c r="B14" s="78" t="s">
        <v>55</v>
      </c>
      <c r="C14" s="112">
        <v>1</v>
      </c>
      <c r="D14" s="73">
        <v>20.5</v>
      </c>
      <c r="E14" s="113">
        <v>20.5</v>
      </c>
      <c r="F14" s="114"/>
      <c r="G14" s="113"/>
      <c r="H14" s="113"/>
      <c r="I14" s="114">
        <v>1</v>
      </c>
      <c r="J14" s="108">
        <v>400</v>
      </c>
      <c r="K14" s="113">
        <v>400</v>
      </c>
      <c r="L14" s="114"/>
      <c r="M14" s="108"/>
      <c r="N14" s="113"/>
      <c r="O14" s="110"/>
      <c r="P14" s="109"/>
      <c r="Q14" s="47"/>
    </row>
    <row r="15" spans="1:17" ht="18">
      <c r="A15" s="183" t="s">
        <v>22</v>
      </c>
      <c r="B15" s="78" t="s">
        <v>52</v>
      </c>
      <c r="C15" s="112">
        <v>2</v>
      </c>
      <c r="D15" s="73">
        <f>E15/C15</f>
        <v>35</v>
      </c>
      <c r="E15" s="113">
        <v>70</v>
      </c>
      <c r="F15" s="114"/>
      <c r="G15" s="113"/>
      <c r="H15" s="113"/>
      <c r="I15" s="114"/>
      <c r="J15" s="108"/>
      <c r="K15" s="113"/>
      <c r="L15" s="114"/>
      <c r="M15" s="108"/>
      <c r="N15" s="113"/>
      <c r="O15" s="110"/>
      <c r="P15" s="109"/>
      <c r="Q15" s="47"/>
    </row>
    <row r="16" spans="1:17" ht="18">
      <c r="A16" s="183" t="s">
        <v>5</v>
      </c>
      <c r="B16" s="57" t="s">
        <v>53</v>
      </c>
      <c r="C16" s="112">
        <v>1</v>
      </c>
      <c r="D16" s="73">
        <v>166.1</v>
      </c>
      <c r="E16" s="113">
        <v>166.1</v>
      </c>
      <c r="F16" s="114">
        <v>2</v>
      </c>
      <c r="G16" s="113">
        <f>H16/F16</f>
        <v>225</v>
      </c>
      <c r="H16" s="228">
        <v>450</v>
      </c>
      <c r="I16" s="114">
        <v>2</v>
      </c>
      <c r="J16" s="73">
        <f>K16/I16</f>
        <v>118.7</v>
      </c>
      <c r="K16" s="113">
        <v>237.4</v>
      </c>
      <c r="L16" s="114">
        <v>2</v>
      </c>
      <c r="M16" s="73">
        <f>N16/L16</f>
        <v>125.2</v>
      </c>
      <c r="N16" s="113">
        <v>250.4</v>
      </c>
      <c r="O16" s="110"/>
      <c r="P16" s="109"/>
      <c r="Q16" s="47"/>
    </row>
    <row r="17" spans="1:17" ht="33" customHeight="1">
      <c r="A17" s="183" t="s">
        <v>6</v>
      </c>
      <c r="B17" s="79" t="s">
        <v>42</v>
      </c>
      <c r="C17" s="112"/>
      <c r="D17" s="73"/>
      <c r="E17" s="113"/>
      <c r="F17" s="114">
        <v>1</v>
      </c>
      <c r="G17" s="74">
        <v>130</v>
      </c>
      <c r="H17" s="113">
        <v>130</v>
      </c>
      <c r="I17" s="114"/>
      <c r="J17" s="113"/>
      <c r="K17" s="113"/>
      <c r="L17" s="114"/>
      <c r="M17" s="113"/>
      <c r="N17" s="113"/>
      <c r="O17" s="110"/>
      <c r="P17" s="109"/>
      <c r="Q17" s="47"/>
    </row>
    <row r="18" spans="1:17" ht="33" customHeight="1">
      <c r="A18" s="183" t="s">
        <v>2</v>
      </c>
      <c r="B18" s="83" t="s">
        <v>63</v>
      </c>
      <c r="C18" s="106">
        <f>C19</f>
        <v>1</v>
      </c>
      <c r="D18" s="108">
        <f>D19</f>
        <v>376</v>
      </c>
      <c r="E18" s="108">
        <f>E19</f>
        <v>376</v>
      </c>
      <c r="F18" s="115"/>
      <c r="G18" s="116"/>
      <c r="H18" s="116"/>
      <c r="I18" s="115"/>
      <c r="J18" s="116"/>
      <c r="K18" s="116"/>
      <c r="L18" s="115"/>
      <c r="M18" s="116"/>
      <c r="N18" s="116"/>
      <c r="O18" s="110"/>
      <c r="P18" s="109"/>
      <c r="Q18" s="47"/>
    </row>
    <row r="19" spans="1:17" ht="30.75" customHeight="1">
      <c r="A19" s="183" t="s">
        <v>10</v>
      </c>
      <c r="B19" s="78" t="s">
        <v>191</v>
      </c>
      <c r="C19" s="112">
        <v>1</v>
      </c>
      <c r="D19" s="73">
        <v>376</v>
      </c>
      <c r="E19" s="113">
        <v>376</v>
      </c>
      <c r="F19" s="114"/>
      <c r="G19" s="74"/>
      <c r="H19" s="113"/>
      <c r="I19" s="114"/>
      <c r="J19" s="113"/>
      <c r="K19" s="113"/>
      <c r="L19" s="114"/>
      <c r="M19" s="113"/>
      <c r="N19" s="113"/>
      <c r="O19" s="110"/>
      <c r="P19" s="109"/>
      <c r="Q19" s="47"/>
    </row>
    <row r="20" spans="1:17" ht="18" customHeight="1">
      <c r="A20" s="183" t="s">
        <v>44</v>
      </c>
      <c r="B20" s="52" t="s">
        <v>65</v>
      </c>
      <c r="C20" s="106"/>
      <c r="D20" s="108"/>
      <c r="E20" s="108"/>
      <c r="F20" s="114"/>
      <c r="G20" s="74"/>
      <c r="H20" s="113"/>
      <c r="I20" s="114"/>
      <c r="J20" s="113"/>
      <c r="K20" s="113"/>
      <c r="L20" s="114"/>
      <c r="M20" s="113"/>
      <c r="N20" s="113"/>
      <c r="O20" s="110"/>
      <c r="P20" s="109"/>
      <c r="Q20" s="47"/>
    </row>
    <row r="21" spans="1:17" ht="19.5" customHeight="1">
      <c r="A21" s="183" t="s">
        <v>45</v>
      </c>
      <c r="B21" s="222" t="s">
        <v>66</v>
      </c>
      <c r="C21" s="112"/>
      <c r="D21" s="73"/>
      <c r="E21" s="113"/>
      <c r="F21" s="114"/>
      <c r="G21" s="74"/>
      <c r="H21" s="113"/>
      <c r="I21" s="114"/>
      <c r="J21" s="113"/>
      <c r="K21" s="113"/>
      <c r="L21" s="114"/>
      <c r="M21" s="113"/>
      <c r="N21" s="113"/>
      <c r="O21" s="110"/>
      <c r="P21" s="109"/>
      <c r="Q21" s="47"/>
    </row>
    <row r="22" spans="1:17" ht="18">
      <c r="A22" s="32" t="s">
        <v>21</v>
      </c>
      <c r="B22" s="41" t="s">
        <v>59</v>
      </c>
      <c r="C22" s="106"/>
      <c r="D22" s="108"/>
      <c r="E22" s="108"/>
      <c r="F22" s="106"/>
      <c r="G22" s="108"/>
      <c r="H22" s="108"/>
      <c r="I22" s="106">
        <f>I23</f>
        <v>1</v>
      </c>
      <c r="J22" s="106">
        <f>J23</f>
        <v>600</v>
      </c>
      <c r="K22" s="108">
        <v>600</v>
      </c>
      <c r="L22" s="106">
        <f>L23+L26</f>
        <v>2</v>
      </c>
      <c r="M22" s="108">
        <f>N22/L22</f>
        <v>1000</v>
      </c>
      <c r="N22" s="108">
        <f>N23+N26</f>
        <v>2000</v>
      </c>
      <c r="O22" s="110"/>
      <c r="P22" s="109"/>
      <c r="Q22" s="47"/>
    </row>
    <row r="23" spans="1:17" ht="18">
      <c r="A23" s="32" t="s">
        <v>3</v>
      </c>
      <c r="B23" s="41" t="s">
        <v>39</v>
      </c>
      <c r="C23" s="112"/>
      <c r="D23" s="73"/>
      <c r="E23" s="73"/>
      <c r="F23" s="106"/>
      <c r="G23" s="108"/>
      <c r="H23" s="108"/>
      <c r="I23" s="106">
        <f>I25</f>
        <v>1</v>
      </c>
      <c r="J23" s="106">
        <f>J25</f>
        <v>600</v>
      </c>
      <c r="K23" s="106">
        <f>K25</f>
        <v>600</v>
      </c>
      <c r="L23" s="106">
        <f>L24</f>
        <v>1</v>
      </c>
      <c r="M23" s="108">
        <f>M24</f>
        <v>1000</v>
      </c>
      <c r="N23" s="108">
        <f>N24</f>
        <v>1000</v>
      </c>
      <c r="O23" s="110"/>
      <c r="P23" s="109"/>
      <c r="Q23" s="47"/>
    </row>
    <row r="24" spans="1:17" ht="18">
      <c r="A24" s="183" t="s">
        <v>7</v>
      </c>
      <c r="B24" s="79" t="s">
        <v>55</v>
      </c>
      <c r="C24" s="112"/>
      <c r="D24" s="73"/>
      <c r="E24" s="73"/>
      <c r="F24" s="112"/>
      <c r="G24" s="73"/>
      <c r="H24" s="73"/>
      <c r="I24" s="73"/>
      <c r="J24" s="73"/>
      <c r="K24" s="73"/>
      <c r="L24" s="112">
        <v>1</v>
      </c>
      <c r="M24" s="73">
        <v>1000</v>
      </c>
      <c r="N24" s="113">
        <v>1000</v>
      </c>
      <c r="O24" s="110"/>
      <c r="P24" s="109"/>
      <c r="Q24" s="47"/>
    </row>
    <row r="25" spans="1:17" ht="33" customHeight="1">
      <c r="A25" s="183" t="s">
        <v>9</v>
      </c>
      <c r="B25" s="32" t="s">
        <v>42</v>
      </c>
      <c r="C25" s="112"/>
      <c r="D25" s="73"/>
      <c r="E25" s="73"/>
      <c r="F25" s="112"/>
      <c r="G25" s="88"/>
      <c r="H25" s="73"/>
      <c r="I25" s="73">
        <v>1</v>
      </c>
      <c r="J25" s="73">
        <v>600</v>
      </c>
      <c r="K25" s="73">
        <v>600</v>
      </c>
      <c r="L25" s="112"/>
      <c r="M25" s="88"/>
      <c r="N25" s="73"/>
      <c r="O25" s="110"/>
      <c r="P25" s="109"/>
      <c r="Q25" s="47"/>
    </row>
    <row r="26" spans="1:17" ht="33" customHeight="1">
      <c r="A26" s="183" t="s">
        <v>41</v>
      </c>
      <c r="B26" s="83" t="s">
        <v>63</v>
      </c>
      <c r="C26" s="106"/>
      <c r="D26" s="108"/>
      <c r="E26" s="108"/>
      <c r="F26" s="106"/>
      <c r="G26" s="108"/>
      <c r="H26" s="108"/>
      <c r="I26" s="106"/>
      <c r="J26" s="106"/>
      <c r="K26" s="106"/>
      <c r="L26" s="106">
        <f>L27</f>
        <v>1</v>
      </c>
      <c r="M26" s="108">
        <f>M27</f>
        <v>1000</v>
      </c>
      <c r="N26" s="108">
        <f>N27</f>
        <v>1000</v>
      </c>
      <c r="O26" s="106"/>
      <c r="P26" s="106"/>
      <c r="Q26" s="112"/>
    </row>
    <row r="27" spans="1:17" ht="32.25" customHeight="1">
      <c r="A27" s="183" t="s">
        <v>69</v>
      </c>
      <c r="B27" s="78" t="s">
        <v>191</v>
      </c>
      <c r="C27" s="112"/>
      <c r="D27" s="73"/>
      <c r="E27" s="73"/>
      <c r="F27" s="112"/>
      <c r="G27" s="88"/>
      <c r="H27" s="228"/>
      <c r="I27" s="73"/>
      <c r="J27" s="73"/>
      <c r="K27" s="73"/>
      <c r="L27" s="112">
        <v>1</v>
      </c>
      <c r="M27" s="88">
        <v>1000</v>
      </c>
      <c r="N27" s="73">
        <v>1000</v>
      </c>
      <c r="O27" s="110"/>
      <c r="P27" s="109"/>
      <c r="Q27" s="47"/>
    </row>
    <row r="28" spans="1:17" ht="24" customHeight="1">
      <c r="A28" s="266" t="s">
        <v>246</v>
      </c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</row>
    <row r="29" spans="1:15" ht="21" customHeight="1">
      <c r="A29" s="68" t="s">
        <v>255</v>
      </c>
      <c r="B29" s="30"/>
      <c r="C29" s="1"/>
      <c r="D29" s="1"/>
      <c r="E29" s="1"/>
      <c r="F29" s="1"/>
      <c r="G29" s="1"/>
      <c r="H29" s="1"/>
      <c r="I29" s="1"/>
      <c r="J29" s="1"/>
      <c r="K29" s="1"/>
      <c r="L29" s="1"/>
      <c r="M29" s="23"/>
      <c r="N29" s="12"/>
      <c r="O29" s="6"/>
    </row>
    <row r="30" ht="18.75">
      <c r="Q30" s="12"/>
    </row>
  </sheetData>
  <sheetProtection/>
  <mergeCells count="13">
    <mergeCell ref="H2:Q2"/>
    <mergeCell ref="A6:P6"/>
    <mergeCell ref="A7:P7"/>
    <mergeCell ref="A9:A10"/>
    <mergeCell ref="B9:B10"/>
    <mergeCell ref="C9:E9"/>
    <mergeCell ref="F9:H9"/>
    <mergeCell ref="A28:Q28"/>
    <mergeCell ref="O9:Q9"/>
    <mergeCell ref="L9:N9"/>
    <mergeCell ref="I9:K9"/>
    <mergeCell ref="A8:P8"/>
    <mergeCell ref="H4:O4"/>
  </mergeCells>
  <printOptions/>
  <pageMargins left="0.7874015748031497" right="0.3937007874015748" top="1.1811023622047245" bottom="0.1968503937007874" header="0.31496062992125984" footer="0.5118110236220472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S29"/>
  <sheetViews>
    <sheetView view="pageBreakPreview" zoomScale="75" zoomScaleNormal="75" zoomScaleSheetLayoutView="75" zoomScalePageLayoutView="0" workbookViewId="0" topLeftCell="A1">
      <selection activeCell="H4" sqref="H4:O4"/>
    </sheetView>
  </sheetViews>
  <sheetFormatPr defaultColWidth="9.140625" defaultRowHeight="12.75"/>
  <cols>
    <col min="1" max="1" width="7.140625" style="4" customWidth="1"/>
    <col min="2" max="2" width="39.00390625" style="4" customWidth="1"/>
    <col min="3" max="3" width="8.28125" style="4" customWidth="1"/>
    <col min="4" max="4" width="9.140625" style="4" customWidth="1"/>
    <col min="5" max="5" width="9.00390625" style="4" customWidth="1"/>
    <col min="6" max="6" width="8.57421875" style="4" customWidth="1"/>
    <col min="7" max="7" width="10.7109375" style="4" customWidth="1"/>
    <col min="8" max="8" width="9.28125" style="4" customWidth="1"/>
    <col min="9" max="9" width="8.28125" style="4" customWidth="1"/>
    <col min="10" max="10" width="10.140625" style="4" customWidth="1"/>
    <col min="11" max="11" width="9.00390625" style="4" customWidth="1"/>
    <col min="12" max="12" width="8.28125" style="4" customWidth="1"/>
    <col min="13" max="13" width="10.57421875" style="4" customWidth="1"/>
    <col min="14" max="14" width="9.140625" style="4" customWidth="1"/>
    <col min="15" max="15" width="8.7109375" style="4" customWidth="1"/>
    <col min="16" max="16" width="9.7109375" style="4" customWidth="1"/>
    <col min="17" max="17" width="9.421875" style="4" customWidth="1"/>
    <col min="18" max="18" width="9.28125" style="4" bestFit="1" customWidth="1"/>
    <col min="19" max="16384" width="9.140625" style="4" customWidth="1"/>
  </cols>
  <sheetData>
    <row r="1" spans="1:19" ht="18.75">
      <c r="A1" s="3"/>
      <c r="B1" s="3"/>
      <c r="C1" s="3"/>
      <c r="D1" s="3"/>
      <c r="E1" s="3"/>
      <c r="F1" s="3"/>
      <c r="G1" s="3"/>
      <c r="H1" s="3"/>
      <c r="I1" s="3"/>
      <c r="J1" s="1"/>
      <c r="K1" s="26" t="s">
        <v>148</v>
      </c>
      <c r="L1" s="1"/>
      <c r="M1" s="5"/>
      <c r="N1" s="27"/>
      <c r="O1" s="27"/>
      <c r="P1" s="3"/>
      <c r="Q1" s="3"/>
      <c r="R1" s="3"/>
      <c r="S1" s="3"/>
    </row>
    <row r="2" spans="1:19" ht="18">
      <c r="A2" s="3"/>
      <c r="B2" s="28"/>
      <c r="C2" s="28"/>
      <c r="D2" s="28"/>
      <c r="E2" s="28"/>
      <c r="F2" s="28"/>
      <c r="G2" s="28"/>
      <c r="H2" s="255" t="s">
        <v>145</v>
      </c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</row>
    <row r="3" spans="1:19" ht="15" customHeight="1">
      <c r="A3" s="3"/>
      <c r="B3" s="28"/>
      <c r="C3" s="28"/>
      <c r="D3" s="28"/>
      <c r="E3" s="28"/>
      <c r="F3" s="28"/>
      <c r="G3" s="28"/>
      <c r="H3" s="28" t="s">
        <v>164</v>
      </c>
      <c r="I3" s="28"/>
      <c r="J3" s="148"/>
      <c r="K3" s="148"/>
      <c r="L3" s="148"/>
      <c r="M3" s="148"/>
      <c r="N3" s="148"/>
      <c r="O3" s="148"/>
      <c r="P3" s="28"/>
      <c r="Q3" s="28"/>
      <c r="R3" s="28"/>
      <c r="S3" s="28"/>
    </row>
    <row r="4" spans="1:19" ht="21" customHeight="1">
      <c r="A4" s="3"/>
      <c r="B4" s="28"/>
      <c r="C4" s="28"/>
      <c r="D4" s="28"/>
      <c r="E4" s="28"/>
      <c r="F4" s="28"/>
      <c r="G4" s="28"/>
      <c r="H4" s="263" t="s">
        <v>256</v>
      </c>
      <c r="I4" s="263"/>
      <c r="J4" s="263"/>
      <c r="K4" s="263"/>
      <c r="L4" s="263"/>
      <c r="M4" s="263"/>
      <c r="N4" s="263"/>
      <c r="O4" s="263"/>
      <c r="P4" s="28"/>
      <c r="Q4" s="28"/>
      <c r="R4" s="28"/>
      <c r="S4" s="28"/>
    </row>
    <row r="5" spans="1:19" ht="18.75">
      <c r="A5" s="12"/>
      <c r="B5" s="28"/>
      <c r="C5" s="28"/>
      <c r="D5" s="28"/>
      <c r="E5" s="28"/>
      <c r="F5" s="28"/>
      <c r="G5" s="28"/>
      <c r="H5" s="28"/>
      <c r="I5" s="28"/>
      <c r="J5" s="1"/>
      <c r="K5" s="1"/>
      <c r="L5" s="1"/>
      <c r="M5" s="1"/>
      <c r="N5" s="1"/>
      <c r="O5" s="1"/>
      <c r="P5" s="28"/>
      <c r="Q5" s="28"/>
      <c r="R5" s="28"/>
      <c r="S5" s="28"/>
    </row>
    <row r="6" spans="1:19" ht="18.75">
      <c r="A6" s="256" t="s">
        <v>174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8"/>
      <c r="R6" s="28"/>
      <c r="S6" s="28"/>
    </row>
    <row r="7" spans="1:19" ht="15.75" customHeight="1">
      <c r="A7" s="257" t="s">
        <v>146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8"/>
      <c r="R7" s="28"/>
      <c r="S7" s="28"/>
    </row>
    <row r="8" spans="1:19" ht="18" customHeight="1">
      <c r="A8" s="257" t="s">
        <v>165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91"/>
      <c r="R8" s="91"/>
      <c r="S8" s="91"/>
    </row>
    <row r="9" spans="1:17" ht="22.5" customHeight="1">
      <c r="A9" s="260" t="s">
        <v>54</v>
      </c>
      <c r="B9" s="269" t="s">
        <v>38</v>
      </c>
      <c r="C9" s="260" t="s">
        <v>85</v>
      </c>
      <c r="D9" s="260"/>
      <c r="E9" s="260"/>
      <c r="F9" s="260" t="s">
        <v>254</v>
      </c>
      <c r="G9" s="260"/>
      <c r="H9" s="260"/>
      <c r="I9" s="262" t="s">
        <v>86</v>
      </c>
      <c r="J9" s="262"/>
      <c r="K9" s="262"/>
      <c r="L9" s="261" t="s">
        <v>87</v>
      </c>
      <c r="M9" s="261"/>
      <c r="N9" s="261"/>
      <c r="O9" s="261" t="s">
        <v>88</v>
      </c>
      <c r="P9" s="261"/>
      <c r="Q9" s="261"/>
    </row>
    <row r="10" spans="1:17" ht="48" customHeight="1">
      <c r="A10" s="260"/>
      <c r="B10" s="269"/>
      <c r="C10" s="173" t="s">
        <v>11</v>
      </c>
      <c r="D10" s="173" t="s">
        <v>73</v>
      </c>
      <c r="E10" s="173" t="s">
        <v>40</v>
      </c>
      <c r="F10" s="173" t="s">
        <v>11</v>
      </c>
      <c r="G10" s="173" t="s">
        <v>73</v>
      </c>
      <c r="H10" s="173" t="s">
        <v>40</v>
      </c>
      <c r="I10" s="173" t="s">
        <v>11</v>
      </c>
      <c r="J10" s="173" t="s">
        <v>74</v>
      </c>
      <c r="K10" s="173" t="s">
        <v>75</v>
      </c>
      <c r="L10" s="173" t="s">
        <v>11</v>
      </c>
      <c r="M10" s="173" t="s">
        <v>74</v>
      </c>
      <c r="N10" s="173" t="s">
        <v>40</v>
      </c>
      <c r="O10" s="173" t="s">
        <v>11</v>
      </c>
      <c r="P10" s="173" t="s">
        <v>76</v>
      </c>
      <c r="Q10" s="173" t="s">
        <v>40</v>
      </c>
    </row>
    <row r="11" spans="1:17" ht="65.25" customHeight="1">
      <c r="A11" s="14" t="s">
        <v>25</v>
      </c>
      <c r="B11" s="38" t="s">
        <v>150</v>
      </c>
      <c r="C11" s="176">
        <f>C12+C17+C19+C21</f>
        <v>14114</v>
      </c>
      <c r="D11" s="177">
        <f aca="true" t="shared" si="0" ref="D11:D16">E11/C11</f>
        <v>0.7894076803174153</v>
      </c>
      <c r="E11" s="176">
        <f>E12+E17+E19+E21</f>
        <v>11141.699999999999</v>
      </c>
      <c r="F11" s="176">
        <f aca="true" t="shared" si="1" ref="F11:Q11">F12+F17+F19+F21</f>
        <v>25082.1</v>
      </c>
      <c r="G11" s="177">
        <f>H11/F11</f>
        <v>1.4697493431570723</v>
      </c>
      <c r="H11" s="176">
        <f t="shared" si="1"/>
        <v>36864.4</v>
      </c>
      <c r="I11" s="176">
        <f t="shared" si="1"/>
        <v>10056.9</v>
      </c>
      <c r="J11" s="177">
        <f aca="true" t="shared" si="2" ref="J11:J16">K11/I11</f>
        <v>3.1954895246049975</v>
      </c>
      <c r="K11" s="176">
        <f t="shared" si="1"/>
        <v>32136.718599999997</v>
      </c>
      <c r="L11" s="176">
        <f t="shared" si="1"/>
        <v>5475.6</v>
      </c>
      <c r="M11" s="177">
        <f>N11/L11</f>
        <v>5.155029958652932</v>
      </c>
      <c r="N11" s="176">
        <f t="shared" si="1"/>
        <v>28226.882041599998</v>
      </c>
      <c r="O11" s="176">
        <f t="shared" si="1"/>
        <v>4101.9</v>
      </c>
      <c r="P11" s="177">
        <f>Q11/O11</f>
        <v>7.747153718015944</v>
      </c>
      <c r="Q11" s="176">
        <f t="shared" si="1"/>
        <v>31778.0498359296</v>
      </c>
    </row>
    <row r="12" spans="1:17" ht="18.75">
      <c r="A12" s="17" t="s">
        <v>1</v>
      </c>
      <c r="B12" s="41" t="s">
        <v>39</v>
      </c>
      <c r="C12" s="108">
        <f>SUM(C13:C16)</f>
        <v>13152.8</v>
      </c>
      <c r="D12" s="165">
        <f t="shared" si="0"/>
        <v>0.739211422662855</v>
      </c>
      <c r="E12" s="41">
        <f>SUM(E13:E16)</f>
        <v>9722.699999999999</v>
      </c>
      <c r="F12" s="108">
        <f>F13+F16</f>
        <v>20910</v>
      </c>
      <c r="G12" s="166">
        <f>H12/F12</f>
        <v>1.417302725968436</v>
      </c>
      <c r="H12" s="108">
        <f>SUM(H13:H16)</f>
        <v>29635.8</v>
      </c>
      <c r="I12" s="108">
        <f aca="true" t="shared" si="3" ref="I12:Q12">SUM(I13:I16)</f>
        <v>6534.9</v>
      </c>
      <c r="J12" s="165">
        <f t="shared" si="2"/>
        <v>3.9559164792116173</v>
      </c>
      <c r="K12" s="108">
        <f t="shared" si="3"/>
        <v>25851.518599999996</v>
      </c>
      <c r="L12" s="108">
        <f t="shared" si="3"/>
        <v>4572.6</v>
      </c>
      <c r="M12" s="165">
        <f aca="true" t="shared" si="4" ref="M12:M18">N12/L12</f>
        <v>5.373897135459037</v>
      </c>
      <c r="N12" s="108">
        <f t="shared" si="3"/>
        <v>24572.682041599997</v>
      </c>
      <c r="O12" s="108">
        <f t="shared" si="3"/>
        <v>2780.9</v>
      </c>
      <c r="P12" s="165">
        <f>Q12/O12</f>
        <v>9.375328072181523</v>
      </c>
      <c r="Q12" s="108">
        <f t="shared" si="3"/>
        <v>26071.8498359296</v>
      </c>
    </row>
    <row r="13" spans="1:17" ht="36.75" customHeight="1">
      <c r="A13" s="17" t="s">
        <v>4</v>
      </c>
      <c r="B13" s="79" t="s">
        <v>55</v>
      </c>
      <c r="C13" s="32">
        <v>1500</v>
      </c>
      <c r="D13" s="166">
        <f t="shared" si="0"/>
        <v>0.7300666666666666</v>
      </c>
      <c r="E13" s="73">
        <v>1095.1</v>
      </c>
      <c r="F13" s="113">
        <v>910</v>
      </c>
      <c r="G13" s="237">
        <f aca="true" t="shared" si="5" ref="G13:G22">H13/F13</f>
        <v>0.45582417582417584</v>
      </c>
      <c r="H13" s="228">
        <v>414.8</v>
      </c>
      <c r="I13" s="113">
        <v>1484.9</v>
      </c>
      <c r="J13" s="74">
        <f t="shared" si="2"/>
        <v>1.4999663276988349</v>
      </c>
      <c r="K13" s="125">
        <v>2227.3</v>
      </c>
      <c r="L13" s="113">
        <v>822.6</v>
      </c>
      <c r="M13" s="165">
        <f t="shared" si="4"/>
        <v>1.5999270605397518</v>
      </c>
      <c r="N13" s="113">
        <v>1316.1</v>
      </c>
      <c r="O13" s="113">
        <v>630.9</v>
      </c>
      <c r="P13" s="167">
        <f>Q13/O13</f>
        <v>2.3999048977650976</v>
      </c>
      <c r="Q13" s="125">
        <v>1514.1</v>
      </c>
    </row>
    <row r="14" spans="1:17" ht="35.25" customHeight="1">
      <c r="A14" s="17" t="s">
        <v>60</v>
      </c>
      <c r="B14" s="79" t="s">
        <v>52</v>
      </c>
      <c r="C14" s="32">
        <v>1454.4</v>
      </c>
      <c r="D14" s="166">
        <f t="shared" si="0"/>
        <v>2.8246699669966993</v>
      </c>
      <c r="E14" s="73">
        <v>4108.2</v>
      </c>
      <c r="F14" s="113">
        <f>H14/G14</f>
        <v>3176</v>
      </c>
      <c r="G14" s="237">
        <v>2.7</v>
      </c>
      <c r="H14" s="228">
        <v>8575.2</v>
      </c>
      <c r="I14" s="113">
        <v>700</v>
      </c>
      <c r="J14" s="74">
        <f t="shared" si="2"/>
        <v>2.2857142857142856</v>
      </c>
      <c r="K14" s="125">
        <v>1600</v>
      </c>
      <c r="L14" s="113"/>
      <c r="M14" s="165"/>
      <c r="N14" s="113"/>
      <c r="O14" s="113"/>
      <c r="P14" s="167"/>
      <c r="Q14" s="125"/>
    </row>
    <row r="15" spans="1:17" ht="30.75" customHeight="1">
      <c r="A15" s="17" t="s">
        <v>5</v>
      </c>
      <c r="B15" s="32" t="s">
        <v>53</v>
      </c>
      <c r="C15" s="73">
        <v>1210</v>
      </c>
      <c r="D15" s="166">
        <f t="shared" si="0"/>
        <v>0.49586776859504134</v>
      </c>
      <c r="E15" s="73">
        <v>600</v>
      </c>
      <c r="F15" s="113">
        <v>1200</v>
      </c>
      <c r="G15" s="237">
        <f t="shared" si="5"/>
        <v>0.7916666666666666</v>
      </c>
      <c r="H15" s="228">
        <v>950</v>
      </c>
      <c r="I15" s="113">
        <v>1000</v>
      </c>
      <c r="J15" s="74">
        <f t="shared" si="2"/>
        <v>1.0088</v>
      </c>
      <c r="K15" s="113">
        <v>1008.8</v>
      </c>
      <c r="L15" s="113">
        <v>1000</v>
      </c>
      <c r="M15" s="166">
        <f t="shared" si="4"/>
        <v>1.0643</v>
      </c>
      <c r="N15" s="113">
        <v>1064.3</v>
      </c>
      <c r="O15" s="113">
        <v>1000</v>
      </c>
      <c r="P15" s="167">
        <f>Q15/O15</f>
        <v>1.1227</v>
      </c>
      <c r="Q15" s="125">
        <v>1122.7</v>
      </c>
    </row>
    <row r="16" spans="1:17" ht="32.25" customHeight="1">
      <c r="A16" s="17" t="s">
        <v>6</v>
      </c>
      <c r="B16" s="79" t="s">
        <v>42</v>
      </c>
      <c r="C16" s="73">
        <v>8988.4</v>
      </c>
      <c r="D16" s="166">
        <f t="shared" si="0"/>
        <v>0.43605091006185753</v>
      </c>
      <c r="E16" s="73">
        <v>3919.4</v>
      </c>
      <c r="F16" s="125">
        <v>20000</v>
      </c>
      <c r="G16" s="237">
        <f t="shared" si="5"/>
        <v>0.9847899999999999</v>
      </c>
      <c r="H16" s="228">
        <v>19695.8</v>
      </c>
      <c r="I16" s="125">
        <v>3350</v>
      </c>
      <c r="J16" s="168">
        <f t="shared" si="2"/>
        <v>6.273259283582089</v>
      </c>
      <c r="K16" s="125">
        <f>H16*1.067</f>
        <v>21015.418599999997</v>
      </c>
      <c r="L16" s="73">
        <v>2750</v>
      </c>
      <c r="M16" s="167">
        <f t="shared" si="4"/>
        <v>8.069920742399999</v>
      </c>
      <c r="N16" s="73">
        <f>K16*1.056</f>
        <v>22192.2820416</v>
      </c>
      <c r="O16" s="73">
        <v>1150</v>
      </c>
      <c r="P16" s="166">
        <f>Q16/O16</f>
        <v>20.378304205156173</v>
      </c>
      <c r="Q16" s="125">
        <f>N16*1.056</f>
        <v>23435.0498359296</v>
      </c>
    </row>
    <row r="17" spans="1:17" ht="32.25" customHeight="1">
      <c r="A17" s="17" t="s">
        <v>2</v>
      </c>
      <c r="B17" s="215" t="s">
        <v>63</v>
      </c>
      <c r="C17" s="41">
        <f aca="true" t="shared" si="6" ref="C17:L17">C18</f>
        <v>351.2</v>
      </c>
      <c r="D17" s="165">
        <f t="shared" si="6"/>
        <v>2.555523917995444</v>
      </c>
      <c r="E17" s="108">
        <f>E18</f>
        <v>897.5</v>
      </c>
      <c r="F17" s="108">
        <f t="shared" si="6"/>
        <v>1103.5</v>
      </c>
      <c r="G17" s="238">
        <f t="shared" si="6"/>
        <v>3.7758042591753513</v>
      </c>
      <c r="H17" s="239">
        <f>H18</f>
        <v>4166.6</v>
      </c>
      <c r="I17" s="123">
        <f t="shared" si="6"/>
        <v>795</v>
      </c>
      <c r="J17" s="141">
        <f t="shared" si="6"/>
        <v>4.054968553459119</v>
      </c>
      <c r="K17" s="123">
        <f t="shared" si="6"/>
        <v>3223.7</v>
      </c>
      <c r="L17" s="123">
        <f t="shared" si="6"/>
        <v>758</v>
      </c>
      <c r="M17" s="169">
        <f t="shared" si="4"/>
        <v>4.35910290237467</v>
      </c>
      <c r="N17" s="123">
        <f>N18</f>
        <v>3304.2</v>
      </c>
      <c r="O17" s="123">
        <f>O18</f>
        <v>1196</v>
      </c>
      <c r="P17" s="174">
        <f>P18</f>
        <v>4.686036789297659</v>
      </c>
      <c r="Q17" s="136">
        <v>5356.2</v>
      </c>
    </row>
    <row r="18" spans="1:17" ht="30.75" customHeight="1">
      <c r="A18" s="17" t="s">
        <v>10</v>
      </c>
      <c r="B18" s="216" t="s">
        <v>176</v>
      </c>
      <c r="C18" s="80">
        <v>351.2</v>
      </c>
      <c r="D18" s="166">
        <f>E18/C18</f>
        <v>2.555523917995444</v>
      </c>
      <c r="E18" s="125">
        <v>897.5</v>
      </c>
      <c r="F18" s="132">
        <v>1103.5</v>
      </c>
      <c r="G18" s="237">
        <f t="shared" si="5"/>
        <v>3.7758042591753513</v>
      </c>
      <c r="H18" s="240">
        <v>4166.6</v>
      </c>
      <c r="I18" s="132">
        <v>795</v>
      </c>
      <c r="J18" s="135">
        <f>K18/I18</f>
        <v>4.054968553459119</v>
      </c>
      <c r="K18" s="171">
        <v>3223.7</v>
      </c>
      <c r="L18" s="132">
        <v>758</v>
      </c>
      <c r="M18" s="167">
        <f t="shared" si="4"/>
        <v>4.35910290237467</v>
      </c>
      <c r="N18" s="132">
        <v>3304.2</v>
      </c>
      <c r="O18" s="132">
        <v>1196</v>
      </c>
      <c r="P18" s="175">
        <f>Q18/O18</f>
        <v>4.686036789297659</v>
      </c>
      <c r="Q18" s="171">
        <v>5604.5</v>
      </c>
    </row>
    <row r="19" spans="1:17" ht="31.5" customHeight="1">
      <c r="A19" s="17" t="s">
        <v>44</v>
      </c>
      <c r="B19" s="219" t="s">
        <v>65</v>
      </c>
      <c r="C19" s="123">
        <f>C20</f>
        <v>610</v>
      </c>
      <c r="D19" s="174">
        <f>D20</f>
        <v>0.8549180327868853</v>
      </c>
      <c r="E19" s="123">
        <f>E20</f>
        <v>521.5</v>
      </c>
      <c r="F19" s="123">
        <f>F20</f>
        <v>568.6</v>
      </c>
      <c r="G19" s="241">
        <f aca="true" t="shared" si="7" ref="G19:Q19">G20</f>
        <v>0.8793527963418923</v>
      </c>
      <c r="H19" s="242">
        <f t="shared" si="7"/>
        <v>500</v>
      </c>
      <c r="I19" s="123">
        <f t="shared" si="7"/>
        <v>165</v>
      </c>
      <c r="J19" s="141">
        <f t="shared" si="7"/>
        <v>2.4242424242424243</v>
      </c>
      <c r="K19" s="123">
        <f t="shared" si="7"/>
        <v>400</v>
      </c>
      <c r="L19" s="123">
        <f t="shared" si="7"/>
        <v>145</v>
      </c>
      <c r="M19" s="141">
        <f t="shared" si="7"/>
        <v>2.245</v>
      </c>
      <c r="N19" s="123">
        <f t="shared" si="7"/>
        <v>350</v>
      </c>
      <c r="O19" s="123">
        <f t="shared" si="7"/>
        <v>125</v>
      </c>
      <c r="P19" s="123">
        <f t="shared" si="7"/>
        <v>2.8</v>
      </c>
      <c r="Q19" s="123">
        <f t="shared" si="7"/>
        <v>350</v>
      </c>
    </row>
    <row r="20" spans="1:17" ht="32.25" customHeight="1">
      <c r="A20" s="17" t="s">
        <v>45</v>
      </c>
      <c r="B20" s="220" t="s">
        <v>83</v>
      </c>
      <c r="C20" s="132">
        <v>610</v>
      </c>
      <c r="D20" s="175">
        <f>E20/C20</f>
        <v>0.8549180327868853</v>
      </c>
      <c r="E20" s="132">
        <v>521.5</v>
      </c>
      <c r="F20" s="132">
        <v>568.6</v>
      </c>
      <c r="G20" s="237">
        <f t="shared" si="5"/>
        <v>0.8793527963418923</v>
      </c>
      <c r="H20" s="240">
        <v>500</v>
      </c>
      <c r="I20" s="132">
        <v>165</v>
      </c>
      <c r="J20" s="135">
        <f>K20/I20</f>
        <v>2.4242424242424243</v>
      </c>
      <c r="K20" s="132">
        <v>400</v>
      </c>
      <c r="L20" s="132">
        <v>145</v>
      </c>
      <c r="M20" s="167">
        <v>2.245</v>
      </c>
      <c r="N20" s="132">
        <v>350</v>
      </c>
      <c r="O20" s="132">
        <v>125</v>
      </c>
      <c r="P20" s="175">
        <f>Q20/O20</f>
        <v>2.8</v>
      </c>
      <c r="Q20" s="171">
        <v>350</v>
      </c>
    </row>
    <row r="21" spans="1:17" ht="36" customHeight="1">
      <c r="A21" s="25" t="s">
        <v>46</v>
      </c>
      <c r="B21" s="54" t="s">
        <v>47</v>
      </c>
      <c r="C21" s="116"/>
      <c r="D21" s="174"/>
      <c r="E21" s="116"/>
      <c r="F21" s="123">
        <f aca="true" t="shared" si="8" ref="F21:K21">F22</f>
        <v>2500</v>
      </c>
      <c r="G21" s="241">
        <f t="shared" si="8"/>
        <v>1.0248</v>
      </c>
      <c r="H21" s="242">
        <f t="shared" si="8"/>
        <v>2562</v>
      </c>
      <c r="I21" s="123">
        <f t="shared" si="8"/>
        <v>2562</v>
      </c>
      <c r="J21" s="123">
        <f t="shared" si="8"/>
        <v>1.0388368462138955</v>
      </c>
      <c r="K21" s="123">
        <f t="shared" si="8"/>
        <v>2661.5</v>
      </c>
      <c r="L21" s="123"/>
      <c r="M21" s="174"/>
      <c r="N21" s="123"/>
      <c r="O21" s="123"/>
      <c r="P21" s="174"/>
      <c r="Q21" s="136"/>
    </row>
    <row r="22" spans="1:17" ht="35.25" customHeight="1">
      <c r="A22" s="17" t="s">
        <v>68</v>
      </c>
      <c r="B22" s="78" t="s">
        <v>177</v>
      </c>
      <c r="C22" s="73"/>
      <c r="D22" s="175"/>
      <c r="E22" s="73"/>
      <c r="F22" s="132">
        <v>2500</v>
      </c>
      <c r="G22" s="237">
        <f t="shared" si="5"/>
        <v>1.0248</v>
      </c>
      <c r="H22" s="240">
        <v>2562</v>
      </c>
      <c r="I22" s="132">
        <v>2562</v>
      </c>
      <c r="J22" s="135">
        <f>K22/I22</f>
        <v>1.0388368462138955</v>
      </c>
      <c r="K22" s="132">
        <v>2661.5</v>
      </c>
      <c r="L22" s="132"/>
      <c r="M22" s="175"/>
      <c r="N22" s="132"/>
      <c r="O22" s="132"/>
      <c r="P22" s="175"/>
      <c r="Q22" s="171"/>
    </row>
    <row r="25" spans="1:16" ht="18.75">
      <c r="A25" s="29" t="s">
        <v>247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1:17" ht="18.75">
      <c r="A26" s="68" t="s">
        <v>255</v>
      </c>
      <c r="B26"/>
      <c r="C26"/>
      <c r="D26"/>
      <c r="E26"/>
      <c r="F26" s="1"/>
      <c r="G26" s="1"/>
      <c r="H26" s="1"/>
      <c r="I26" s="1"/>
      <c r="J26" s="1"/>
      <c r="K26" s="1"/>
      <c r="L26" s="1"/>
      <c r="M26" s="1"/>
      <c r="N26" s="1"/>
      <c r="O26" s="1"/>
      <c r="P26" s="29"/>
      <c r="Q26" s="29"/>
    </row>
    <row r="27" spans="1:17" ht="18.75">
      <c r="A27" s="28"/>
      <c r="B27"/>
      <c r="C27"/>
      <c r="D27"/>
      <c r="E27"/>
      <c r="F27" s="1"/>
      <c r="G27" s="1"/>
      <c r="H27" s="1"/>
      <c r="I27" s="1"/>
      <c r="J27" s="1"/>
      <c r="K27" s="1"/>
      <c r="L27" s="1"/>
      <c r="M27" s="1"/>
      <c r="N27" s="1"/>
      <c r="O27" s="1"/>
      <c r="P27" s="19"/>
      <c r="Q27" s="19"/>
    </row>
    <row r="28" spans="1:17" ht="18.75">
      <c r="A28" s="28"/>
      <c r="B28" s="30"/>
      <c r="C28" s="30"/>
      <c r="D28" s="30"/>
      <c r="E28" s="30"/>
      <c r="F28" s="1"/>
      <c r="G28" s="1"/>
      <c r="H28" s="1"/>
      <c r="I28" s="1"/>
      <c r="J28" s="1"/>
      <c r="K28" s="1"/>
      <c r="L28" s="1"/>
      <c r="M28" s="1"/>
      <c r="N28" s="1"/>
      <c r="O28" s="1"/>
      <c r="Q28" s="12"/>
    </row>
    <row r="29" spans="1:15" ht="18.75">
      <c r="A29" s="12"/>
      <c r="B29"/>
      <c r="C29"/>
      <c r="D29"/>
      <c r="E29"/>
      <c r="F29" s="1"/>
      <c r="G29" s="1"/>
      <c r="H29" s="1"/>
      <c r="I29" s="1"/>
      <c r="J29" s="1"/>
      <c r="K29" s="1"/>
      <c r="L29" s="1"/>
      <c r="M29" s="1"/>
      <c r="N29" s="1"/>
      <c r="O29" s="1"/>
    </row>
  </sheetData>
  <sheetProtection/>
  <mergeCells count="12">
    <mergeCell ref="B9:B10"/>
    <mergeCell ref="F9:H9"/>
    <mergeCell ref="I9:K9"/>
    <mergeCell ref="L9:N9"/>
    <mergeCell ref="C9:E9"/>
    <mergeCell ref="O9:Q9"/>
    <mergeCell ref="H2:S2"/>
    <mergeCell ref="A6:P6"/>
    <mergeCell ref="A7:P7"/>
    <mergeCell ref="A8:P8"/>
    <mergeCell ref="A9:A10"/>
    <mergeCell ref="H4:O4"/>
  </mergeCells>
  <printOptions/>
  <pageMargins left="0.7086614173228347" right="0.1968503937007874" top="0.7874015748031497" bottom="0" header="0.31496062992125984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36"/>
  <sheetViews>
    <sheetView view="pageBreakPreview" zoomScale="75" zoomScaleNormal="75" zoomScaleSheetLayoutView="75" zoomScalePageLayoutView="0" workbookViewId="0" topLeftCell="A1">
      <selection activeCell="H4" sqref="H4:O4"/>
    </sheetView>
  </sheetViews>
  <sheetFormatPr defaultColWidth="9.140625" defaultRowHeight="12.75"/>
  <cols>
    <col min="1" max="1" width="7.28125" style="4" customWidth="1"/>
    <col min="2" max="2" width="50.140625" style="4" customWidth="1"/>
    <col min="3" max="3" width="9.140625" style="4" customWidth="1"/>
    <col min="4" max="4" width="12.140625" style="4" customWidth="1"/>
    <col min="5" max="5" width="9.7109375" style="4" customWidth="1"/>
    <col min="6" max="6" width="8.28125" style="4" customWidth="1"/>
    <col min="7" max="7" width="12.28125" style="4" customWidth="1"/>
    <col min="8" max="8" width="9.57421875" style="4" customWidth="1"/>
    <col min="9" max="9" width="9.140625" style="4" customWidth="1"/>
    <col min="10" max="10" width="11.8515625" style="4" customWidth="1"/>
    <col min="11" max="11" width="8.8515625" style="4" customWidth="1"/>
    <col min="12" max="12" width="9.28125" style="4" customWidth="1"/>
    <col min="13" max="13" width="11.57421875" style="4" customWidth="1"/>
    <col min="14" max="14" width="9.00390625" style="4" customWidth="1"/>
    <col min="15" max="15" width="9.28125" style="4" hidden="1" customWidth="1"/>
    <col min="16" max="16384" width="9.140625" style="4" customWidth="1"/>
  </cols>
  <sheetData>
    <row r="1" spans="1:19" ht="18.75">
      <c r="A1" s="3"/>
      <c r="B1" s="3"/>
      <c r="C1" s="3"/>
      <c r="D1" s="3"/>
      <c r="E1" s="3"/>
      <c r="F1" s="3"/>
      <c r="G1" s="3"/>
      <c r="H1" s="3"/>
      <c r="I1" s="3"/>
      <c r="J1" s="1"/>
      <c r="K1" s="26" t="s">
        <v>151</v>
      </c>
      <c r="L1" s="1"/>
      <c r="M1" s="5"/>
      <c r="N1" s="27"/>
      <c r="O1" s="27"/>
      <c r="P1" s="3"/>
      <c r="Q1" s="3"/>
      <c r="R1" s="3"/>
      <c r="S1" s="3"/>
    </row>
    <row r="2" spans="1:19" ht="17.25" customHeight="1">
      <c r="A2" s="3"/>
      <c r="B2" s="28"/>
      <c r="C2" s="28"/>
      <c r="D2" s="28"/>
      <c r="E2" s="28"/>
      <c r="F2" s="28"/>
      <c r="G2" s="28"/>
      <c r="H2" s="255" t="s">
        <v>145</v>
      </c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</row>
    <row r="3" spans="1:19" ht="15.75" customHeight="1">
      <c r="A3" s="3"/>
      <c r="B3" s="28"/>
      <c r="C3" s="28"/>
      <c r="D3" s="28"/>
      <c r="E3" s="28"/>
      <c r="F3" s="28"/>
      <c r="G3" s="28"/>
      <c r="H3" s="28" t="s">
        <v>164</v>
      </c>
      <c r="I3" s="28"/>
      <c r="J3" s="148"/>
      <c r="K3" s="148"/>
      <c r="L3" s="148"/>
      <c r="M3" s="148"/>
      <c r="N3" s="148"/>
      <c r="O3" s="148"/>
      <c r="P3" s="28"/>
      <c r="Q3" s="28"/>
      <c r="R3" s="28"/>
      <c r="S3" s="28"/>
    </row>
    <row r="4" spans="1:19" ht="18.75" customHeight="1">
      <c r="A4" s="3"/>
      <c r="B4" s="28"/>
      <c r="C4" s="28"/>
      <c r="D4" s="28"/>
      <c r="E4" s="28"/>
      <c r="F4" s="28"/>
      <c r="G4" s="28"/>
      <c r="H4" s="263" t="s">
        <v>256</v>
      </c>
      <c r="I4" s="263"/>
      <c r="J4" s="263"/>
      <c r="K4" s="263"/>
      <c r="L4" s="263"/>
      <c r="M4" s="263"/>
      <c r="N4" s="263"/>
      <c r="O4" s="263"/>
      <c r="P4" s="28"/>
      <c r="Q4" s="28"/>
      <c r="R4" s="28"/>
      <c r="S4" s="28"/>
    </row>
    <row r="5" spans="1:19" ht="18.75">
      <c r="A5" s="12"/>
      <c r="B5" s="28"/>
      <c r="C5" s="28"/>
      <c r="D5" s="28"/>
      <c r="E5" s="28"/>
      <c r="F5" s="28"/>
      <c r="G5" s="28"/>
      <c r="H5" s="28"/>
      <c r="I5" s="28"/>
      <c r="J5" s="1"/>
      <c r="K5" s="1"/>
      <c r="L5" s="1"/>
      <c r="M5" s="1"/>
      <c r="N5" s="1"/>
      <c r="O5" s="1"/>
      <c r="P5" s="28"/>
      <c r="Q5" s="28"/>
      <c r="R5" s="28"/>
      <c r="S5" s="28"/>
    </row>
    <row r="6" spans="1:19" ht="18.75">
      <c r="A6" s="256" t="s">
        <v>174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8"/>
      <c r="R6" s="28"/>
      <c r="S6" s="28"/>
    </row>
    <row r="7" spans="1:19" ht="18.75">
      <c r="A7" s="257" t="s">
        <v>146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8"/>
      <c r="R7" s="28"/>
      <c r="S7" s="28"/>
    </row>
    <row r="8" spans="1:19" ht="15.75" customHeight="1">
      <c r="A8" s="257" t="s">
        <v>165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91"/>
      <c r="R8" s="91"/>
      <c r="S8" s="91"/>
    </row>
    <row r="9" spans="1:18" ht="18" customHeight="1">
      <c r="A9" s="89"/>
      <c r="B9" s="89"/>
      <c r="C9" s="270" t="s">
        <v>89</v>
      </c>
      <c r="D9" s="265"/>
      <c r="E9" s="265"/>
      <c r="F9" s="265"/>
      <c r="G9" s="265"/>
      <c r="H9" s="265"/>
      <c r="I9" s="265"/>
      <c r="J9" s="265"/>
      <c r="K9" s="271"/>
      <c r="L9" s="270" t="s">
        <v>90</v>
      </c>
      <c r="M9" s="265"/>
      <c r="N9" s="265"/>
      <c r="O9" s="265"/>
      <c r="P9" s="265"/>
      <c r="Q9" s="265"/>
      <c r="R9" s="271"/>
    </row>
    <row r="10" spans="1:18" ht="18" customHeight="1">
      <c r="A10" s="260" t="s">
        <v>54</v>
      </c>
      <c r="B10" s="258" t="s">
        <v>38</v>
      </c>
      <c r="C10" s="260" t="s">
        <v>85</v>
      </c>
      <c r="D10" s="260"/>
      <c r="E10" s="260"/>
      <c r="F10" s="260" t="s">
        <v>254</v>
      </c>
      <c r="G10" s="260"/>
      <c r="H10" s="260"/>
      <c r="I10" s="262" t="s">
        <v>86</v>
      </c>
      <c r="J10" s="262"/>
      <c r="K10" s="262"/>
      <c r="L10" s="261" t="s">
        <v>87</v>
      </c>
      <c r="M10" s="261"/>
      <c r="N10" s="261"/>
      <c r="O10" s="90" t="s">
        <v>88</v>
      </c>
      <c r="P10" s="261" t="s">
        <v>88</v>
      </c>
      <c r="Q10" s="261"/>
      <c r="R10" s="261"/>
    </row>
    <row r="11" spans="1:18" ht="62.25" customHeight="1">
      <c r="A11" s="260"/>
      <c r="B11" s="259"/>
      <c r="C11" s="173" t="s">
        <v>11</v>
      </c>
      <c r="D11" s="173" t="s">
        <v>49</v>
      </c>
      <c r="E11" s="173" t="s">
        <v>40</v>
      </c>
      <c r="F11" s="173" t="s">
        <v>11</v>
      </c>
      <c r="G11" s="173" t="s">
        <v>49</v>
      </c>
      <c r="H11" s="173" t="s">
        <v>40</v>
      </c>
      <c r="I11" s="173" t="s">
        <v>11</v>
      </c>
      <c r="J11" s="173" t="s">
        <v>49</v>
      </c>
      <c r="K11" s="173" t="s">
        <v>40</v>
      </c>
      <c r="L11" s="173" t="s">
        <v>11</v>
      </c>
      <c r="M11" s="173" t="s">
        <v>49</v>
      </c>
      <c r="N11" s="173" t="s">
        <v>40</v>
      </c>
      <c r="O11" s="179"/>
      <c r="P11" s="173" t="s">
        <v>11</v>
      </c>
      <c r="Q11" s="173" t="s">
        <v>49</v>
      </c>
      <c r="R11" s="180" t="s">
        <v>40</v>
      </c>
    </row>
    <row r="12" spans="1:18" ht="49.5" customHeight="1">
      <c r="A12" s="180"/>
      <c r="B12" s="38" t="s">
        <v>153</v>
      </c>
      <c r="C12" s="186">
        <f>C13+C22</f>
        <v>2372</v>
      </c>
      <c r="D12" s="187">
        <f>E12/C12</f>
        <v>0.32015177065767286</v>
      </c>
      <c r="E12" s="186">
        <f>E13+E22</f>
        <v>759.4</v>
      </c>
      <c r="F12" s="186">
        <f>F13+F22+F26</f>
        <v>8603.900000000001</v>
      </c>
      <c r="G12" s="187">
        <f>H12/F12</f>
        <v>0.3884052580806378</v>
      </c>
      <c r="H12" s="186">
        <f>H13+H22</f>
        <v>3341.8</v>
      </c>
      <c r="I12" s="186">
        <f>I13+I22</f>
        <v>8227.3</v>
      </c>
      <c r="J12" s="187">
        <f>K12/I12</f>
        <v>0.3976760298032162</v>
      </c>
      <c r="K12" s="186">
        <f aca="true" t="shared" si="0" ref="K12:R12">K13+K22</f>
        <v>3271.8</v>
      </c>
      <c r="L12" s="186">
        <f t="shared" si="0"/>
        <v>1560</v>
      </c>
      <c r="M12" s="187">
        <f aca="true" t="shared" si="1" ref="M12:M17">N12/L12</f>
        <v>0.7865384615384615</v>
      </c>
      <c r="N12" s="186">
        <f t="shared" si="0"/>
        <v>1227</v>
      </c>
      <c r="O12" s="186">
        <f t="shared" si="0"/>
        <v>0</v>
      </c>
      <c r="P12" s="186">
        <f t="shared" si="0"/>
        <v>2041</v>
      </c>
      <c r="Q12" s="187">
        <f>R12/P12</f>
        <v>1.0340519353258206</v>
      </c>
      <c r="R12" s="186">
        <f t="shared" si="0"/>
        <v>2110.5</v>
      </c>
    </row>
    <row r="13" spans="1:18" ht="19.5" customHeight="1">
      <c r="A13" s="180" t="s">
        <v>25</v>
      </c>
      <c r="B13" s="164" t="s">
        <v>12</v>
      </c>
      <c r="C13" s="186">
        <f>C14+C18</f>
        <v>2372</v>
      </c>
      <c r="D13" s="187">
        <f>E13/C13</f>
        <v>0.32015177065767286</v>
      </c>
      <c r="E13" s="186">
        <f>E14+E18+E20</f>
        <v>759.4</v>
      </c>
      <c r="F13" s="186">
        <f>F14+F18+F20</f>
        <v>4307.900000000001</v>
      </c>
      <c r="G13" s="187">
        <f>H13/F13</f>
        <v>0.55249657605794</v>
      </c>
      <c r="H13" s="186">
        <f>H14+H18+H20</f>
        <v>2380.1</v>
      </c>
      <c r="I13" s="186">
        <f>I14+I18+I20</f>
        <v>6079.3</v>
      </c>
      <c r="J13" s="187">
        <f>J14+J18+J20</f>
        <v>3.3217792709600356</v>
      </c>
      <c r="K13" s="186">
        <f>K14+K18+K20</f>
        <v>2071.8</v>
      </c>
      <c r="L13" s="186">
        <f>L14+L18</f>
        <v>1560</v>
      </c>
      <c r="M13" s="187">
        <f t="shared" si="1"/>
        <v>0.7865384615384615</v>
      </c>
      <c r="N13" s="186">
        <f>N14+N18</f>
        <v>1227</v>
      </c>
      <c r="O13" s="186">
        <f>O14+O18</f>
        <v>0</v>
      </c>
      <c r="P13" s="186">
        <f>P14+P18</f>
        <v>2041</v>
      </c>
      <c r="Q13" s="187">
        <f>R13/P13</f>
        <v>1.0340519353258206</v>
      </c>
      <c r="R13" s="186">
        <f>R14+R18</f>
        <v>2110.5</v>
      </c>
    </row>
    <row r="14" spans="1:18" ht="18">
      <c r="A14" s="188" t="s">
        <v>1</v>
      </c>
      <c r="B14" s="164" t="s">
        <v>39</v>
      </c>
      <c r="C14" s="186">
        <f>SUM(C15:C17)</f>
        <v>1551</v>
      </c>
      <c r="D14" s="187">
        <f>E14/C14</f>
        <v>0.38684719535783363</v>
      </c>
      <c r="E14" s="186">
        <f>E15+E16</f>
        <v>600</v>
      </c>
      <c r="F14" s="186">
        <f aca="true" t="shared" si="2" ref="F14:R14">SUM(F15:F17)</f>
        <v>4225.8</v>
      </c>
      <c r="G14" s="187">
        <f>H14/F14</f>
        <v>0.41480903024279425</v>
      </c>
      <c r="H14" s="186">
        <f t="shared" si="2"/>
        <v>1752.9</v>
      </c>
      <c r="I14" s="186">
        <f t="shared" si="2"/>
        <v>5057.6</v>
      </c>
      <c r="J14" s="187">
        <f>K14/I14</f>
        <v>0.22997073710850993</v>
      </c>
      <c r="K14" s="186">
        <f t="shared" si="2"/>
        <v>1163.1</v>
      </c>
      <c r="L14" s="186">
        <f t="shared" si="2"/>
        <v>1560</v>
      </c>
      <c r="M14" s="187">
        <f t="shared" si="1"/>
        <v>0.7865384615384615</v>
      </c>
      <c r="N14" s="186">
        <f t="shared" si="2"/>
        <v>1227</v>
      </c>
      <c r="O14" s="186">
        <f t="shared" si="2"/>
        <v>0</v>
      </c>
      <c r="P14" s="186">
        <f t="shared" si="2"/>
        <v>1000</v>
      </c>
      <c r="Q14" s="187">
        <f>R14/P14</f>
        <v>1.2945</v>
      </c>
      <c r="R14" s="186">
        <f t="shared" si="2"/>
        <v>1294.5</v>
      </c>
    </row>
    <row r="15" spans="1:18" ht="23.25" customHeight="1">
      <c r="A15" s="188" t="s">
        <v>4</v>
      </c>
      <c r="B15" s="218" t="s">
        <v>55</v>
      </c>
      <c r="C15" s="189">
        <v>1551</v>
      </c>
      <c r="D15" s="190">
        <f>E15/C15</f>
        <v>0.38684719535783363</v>
      </c>
      <c r="E15" s="190">
        <v>600</v>
      </c>
      <c r="F15" s="191">
        <v>2225.8</v>
      </c>
      <c r="G15" s="193">
        <f>H15/F15</f>
        <v>0.5314493665199029</v>
      </c>
      <c r="H15" s="191">
        <v>1182.9</v>
      </c>
      <c r="I15" s="189"/>
      <c r="J15" s="193"/>
      <c r="K15" s="189"/>
      <c r="L15" s="189"/>
      <c r="M15" s="189"/>
      <c r="N15" s="191"/>
      <c r="O15" s="194"/>
      <c r="P15" s="195"/>
      <c r="Q15" s="196"/>
      <c r="R15" s="195"/>
    </row>
    <row r="16" spans="1:18" ht="17.25" customHeight="1">
      <c r="A16" s="188" t="s">
        <v>22</v>
      </c>
      <c r="B16" s="173" t="s">
        <v>53</v>
      </c>
      <c r="C16" s="230"/>
      <c r="D16" s="231"/>
      <c r="E16" s="231"/>
      <c r="F16" s="191">
        <v>2000</v>
      </c>
      <c r="G16" s="192">
        <f>H16/F16</f>
        <v>0.285</v>
      </c>
      <c r="H16" s="191">
        <v>570</v>
      </c>
      <c r="I16" s="189">
        <v>2000</v>
      </c>
      <c r="J16" s="193">
        <f>K16/I16</f>
        <v>0.5815499999999999</v>
      </c>
      <c r="K16" s="189">
        <v>1163.1</v>
      </c>
      <c r="L16" s="189">
        <v>1000</v>
      </c>
      <c r="M16" s="193">
        <f t="shared" si="1"/>
        <v>1.227</v>
      </c>
      <c r="N16" s="191">
        <v>1227</v>
      </c>
      <c r="O16" s="194"/>
      <c r="P16" s="194">
        <v>1000</v>
      </c>
      <c r="Q16" s="196">
        <f>R16/P16</f>
        <v>1.2945</v>
      </c>
      <c r="R16" s="194">
        <v>1294.5</v>
      </c>
    </row>
    <row r="17" spans="1:18" ht="30.75" customHeight="1">
      <c r="A17" s="188" t="s">
        <v>5</v>
      </c>
      <c r="B17" s="218" t="s">
        <v>42</v>
      </c>
      <c r="C17" s="191"/>
      <c r="D17" s="190"/>
      <c r="E17" s="197"/>
      <c r="F17" s="189"/>
      <c r="G17" s="193"/>
      <c r="H17" s="230"/>
      <c r="I17" s="195">
        <v>3057.6</v>
      </c>
      <c r="J17" s="193">
        <f>K17/I17</f>
        <v>0</v>
      </c>
      <c r="K17" s="195">
        <f>H17*1.067</f>
        <v>0</v>
      </c>
      <c r="L17" s="198">
        <v>560</v>
      </c>
      <c r="M17" s="193">
        <f t="shared" si="1"/>
        <v>0</v>
      </c>
      <c r="N17" s="191">
        <f>K17*1.056</f>
        <v>0</v>
      </c>
      <c r="O17" s="194"/>
      <c r="P17" s="194"/>
      <c r="Q17" s="196"/>
      <c r="R17" s="194"/>
    </row>
    <row r="18" spans="1:18" ht="36" customHeight="1">
      <c r="A18" s="188" t="s">
        <v>21</v>
      </c>
      <c r="B18" s="215" t="s">
        <v>63</v>
      </c>
      <c r="C18" s="186">
        <f>C19</f>
        <v>821</v>
      </c>
      <c r="D18" s="187">
        <f aca="true" t="shared" si="3" ref="D18:J18">D19</f>
        <v>0.1941534713763703</v>
      </c>
      <c r="E18" s="186">
        <f t="shared" si="3"/>
        <v>159.4</v>
      </c>
      <c r="F18" s="186"/>
      <c r="G18" s="193"/>
      <c r="H18" s="243">
        <f>H19</f>
        <v>377.2</v>
      </c>
      <c r="I18" s="186">
        <f t="shared" si="3"/>
        <v>897.4</v>
      </c>
      <c r="J18" s="187">
        <f t="shared" si="3"/>
        <v>0.6782928459995543</v>
      </c>
      <c r="K18" s="186">
        <v>608.7</v>
      </c>
      <c r="L18" s="186"/>
      <c r="M18" s="193"/>
      <c r="N18" s="176"/>
      <c r="O18" s="194"/>
      <c r="P18" s="160">
        <f>P19</f>
        <v>1041</v>
      </c>
      <c r="Q18" s="160">
        <f>Q19</f>
        <v>0.7838616714697406</v>
      </c>
      <c r="R18" s="160">
        <f>R19</f>
        <v>816</v>
      </c>
    </row>
    <row r="19" spans="1:18" ht="35.25" customHeight="1">
      <c r="A19" s="188" t="s">
        <v>30</v>
      </c>
      <c r="B19" s="216" t="s">
        <v>191</v>
      </c>
      <c r="C19" s="189">
        <v>821</v>
      </c>
      <c r="D19" s="190">
        <f>E19/C19</f>
        <v>0.1941534713763703</v>
      </c>
      <c r="E19" s="190">
        <v>159.4</v>
      </c>
      <c r="F19" s="198">
        <v>978.4</v>
      </c>
      <c r="G19" s="193">
        <f>H19/F19</f>
        <v>0.38552739165985284</v>
      </c>
      <c r="H19" s="230">
        <v>377.2</v>
      </c>
      <c r="I19" s="189">
        <v>897.4</v>
      </c>
      <c r="J19" s="193">
        <f>K19/I19</f>
        <v>0.6782928459995543</v>
      </c>
      <c r="K19" s="189">
        <v>608.7</v>
      </c>
      <c r="L19" s="199"/>
      <c r="M19" s="193"/>
      <c r="N19" s="191"/>
      <c r="O19" s="194"/>
      <c r="P19" s="195">
        <v>1041</v>
      </c>
      <c r="Q19" s="195">
        <f>R19/P19</f>
        <v>0.7838616714697406</v>
      </c>
      <c r="R19" s="195">
        <v>816</v>
      </c>
    </row>
    <row r="20" spans="1:18" ht="18.75" customHeight="1">
      <c r="A20" s="188" t="s">
        <v>77</v>
      </c>
      <c r="B20" s="221" t="s">
        <v>65</v>
      </c>
      <c r="C20" s="186"/>
      <c r="D20" s="200"/>
      <c r="E20" s="186"/>
      <c r="F20" s="186">
        <f aca="true" t="shared" si="4" ref="F20:K20">F21</f>
        <v>82.1</v>
      </c>
      <c r="G20" s="187">
        <f t="shared" si="4"/>
        <v>3.0450669914738127</v>
      </c>
      <c r="H20" s="243">
        <f t="shared" si="4"/>
        <v>250</v>
      </c>
      <c r="I20" s="186">
        <f t="shared" si="4"/>
        <v>124.3</v>
      </c>
      <c r="J20" s="187">
        <f t="shared" si="4"/>
        <v>2.4135156878519712</v>
      </c>
      <c r="K20" s="186">
        <f t="shared" si="4"/>
        <v>300</v>
      </c>
      <c r="L20" s="199"/>
      <c r="M20" s="193"/>
      <c r="N20" s="191"/>
      <c r="O20" s="194"/>
      <c r="P20" s="194"/>
      <c r="Q20" s="194"/>
      <c r="R20" s="194"/>
    </row>
    <row r="21" spans="1:18" ht="34.5" customHeight="1">
      <c r="A21" s="188" t="s">
        <v>160</v>
      </c>
      <c r="B21" s="220" t="s">
        <v>83</v>
      </c>
      <c r="C21" s="189"/>
      <c r="D21" s="190"/>
      <c r="E21" s="190"/>
      <c r="F21" s="198">
        <v>82.1</v>
      </c>
      <c r="G21" s="193">
        <f>H21/F21</f>
        <v>3.0450669914738127</v>
      </c>
      <c r="H21" s="230">
        <v>250</v>
      </c>
      <c r="I21" s="189">
        <v>124.3</v>
      </c>
      <c r="J21" s="193">
        <f>K21/I21</f>
        <v>2.4135156878519712</v>
      </c>
      <c r="K21" s="189">
        <v>300</v>
      </c>
      <c r="L21" s="199"/>
      <c r="M21" s="193"/>
      <c r="N21" s="191"/>
      <c r="O21" s="194"/>
      <c r="P21" s="194"/>
      <c r="Q21" s="194"/>
      <c r="R21" s="194"/>
    </row>
    <row r="22" spans="1:18" ht="35.25" customHeight="1">
      <c r="A22" s="180" t="s">
        <v>21</v>
      </c>
      <c r="B22" s="164" t="s">
        <v>20</v>
      </c>
      <c r="C22" s="186"/>
      <c r="D22" s="200"/>
      <c r="E22" s="200"/>
      <c r="F22" s="186">
        <f>F23+F26</f>
        <v>2148</v>
      </c>
      <c r="G22" s="187">
        <f>G26</f>
        <v>0.44771880819366855</v>
      </c>
      <c r="H22" s="243">
        <f>H23+H26</f>
        <v>961.7</v>
      </c>
      <c r="I22" s="186">
        <f>I26</f>
        <v>2148</v>
      </c>
      <c r="J22" s="186">
        <f>J26</f>
        <v>0.5586592178770949</v>
      </c>
      <c r="K22" s="186">
        <f>K26</f>
        <v>1200</v>
      </c>
      <c r="L22" s="186"/>
      <c r="M22" s="193"/>
      <c r="N22" s="176"/>
      <c r="O22" s="194"/>
      <c r="P22" s="194"/>
      <c r="Q22" s="194"/>
      <c r="R22" s="194"/>
    </row>
    <row r="23" spans="1:18" ht="18">
      <c r="A23" s="188" t="s">
        <v>3</v>
      </c>
      <c r="B23" s="164" t="s">
        <v>39</v>
      </c>
      <c r="C23" s="186"/>
      <c r="D23" s="200"/>
      <c r="E23" s="200"/>
      <c r="F23" s="186"/>
      <c r="G23" s="193"/>
      <c r="H23" s="243"/>
      <c r="I23" s="186"/>
      <c r="J23" s="187"/>
      <c r="K23" s="186"/>
      <c r="L23" s="186"/>
      <c r="M23" s="193"/>
      <c r="N23" s="176"/>
      <c r="O23" s="194"/>
      <c r="P23" s="194"/>
      <c r="Q23" s="194"/>
      <c r="R23" s="194"/>
    </row>
    <row r="24" spans="1:18" ht="18" customHeight="1">
      <c r="A24" s="188" t="s">
        <v>7</v>
      </c>
      <c r="B24" s="173" t="s">
        <v>53</v>
      </c>
      <c r="C24" s="198"/>
      <c r="D24" s="201"/>
      <c r="E24" s="201"/>
      <c r="F24" s="198"/>
      <c r="G24" s="193"/>
      <c r="H24" s="244"/>
      <c r="I24" s="189"/>
      <c r="J24" s="193"/>
      <c r="K24" s="193"/>
      <c r="L24" s="193"/>
      <c r="M24" s="193"/>
      <c r="N24" s="202"/>
      <c r="O24" s="194"/>
      <c r="P24" s="194"/>
      <c r="Q24" s="194"/>
      <c r="R24" s="194"/>
    </row>
    <row r="25" spans="1:18" ht="31.5">
      <c r="A25" s="188" t="s">
        <v>29</v>
      </c>
      <c r="B25" s="218" t="s">
        <v>42</v>
      </c>
      <c r="C25" s="189"/>
      <c r="D25" s="201"/>
      <c r="E25" s="198"/>
      <c r="F25" s="189"/>
      <c r="G25" s="193"/>
      <c r="H25" s="230"/>
      <c r="I25" s="189"/>
      <c r="J25" s="193"/>
      <c r="K25" s="198"/>
      <c r="L25" s="189"/>
      <c r="M25" s="193"/>
      <c r="N25" s="202"/>
      <c r="O25" s="194"/>
      <c r="P25" s="194"/>
      <c r="Q25" s="194"/>
      <c r="R25" s="194"/>
    </row>
    <row r="26" spans="1:18" ht="31.5">
      <c r="A26" s="188" t="s">
        <v>41</v>
      </c>
      <c r="B26" s="215" t="s">
        <v>63</v>
      </c>
      <c r="C26" s="186"/>
      <c r="D26" s="200"/>
      <c r="E26" s="186"/>
      <c r="F26" s="186">
        <f aca="true" t="shared" si="5" ref="F26:K26">F27</f>
        <v>2148</v>
      </c>
      <c r="G26" s="187">
        <f t="shared" si="5"/>
        <v>0.44771880819366855</v>
      </c>
      <c r="H26" s="243">
        <f t="shared" si="5"/>
        <v>961.7</v>
      </c>
      <c r="I26" s="186">
        <f t="shared" si="5"/>
        <v>2148</v>
      </c>
      <c r="J26" s="187">
        <f t="shared" si="5"/>
        <v>0.5586592178770949</v>
      </c>
      <c r="K26" s="186">
        <f t="shared" si="5"/>
        <v>1200</v>
      </c>
      <c r="L26" s="186"/>
      <c r="M26" s="193"/>
      <c r="N26" s="176"/>
      <c r="O26" s="194"/>
      <c r="P26" s="194"/>
      <c r="Q26" s="194"/>
      <c r="R26" s="194"/>
    </row>
    <row r="27" spans="1:18" ht="37.5" customHeight="1">
      <c r="A27" s="61" t="s">
        <v>31</v>
      </c>
      <c r="B27" s="216" t="s">
        <v>176</v>
      </c>
      <c r="C27" s="112"/>
      <c r="D27" s="74"/>
      <c r="E27" s="113"/>
      <c r="F27" s="128">
        <v>2148</v>
      </c>
      <c r="G27" s="166">
        <f>H27/F27</f>
        <v>0.44771880819366855</v>
      </c>
      <c r="H27" s="228">
        <v>961.7</v>
      </c>
      <c r="I27" s="128">
        <v>2148</v>
      </c>
      <c r="J27" s="166">
        <f>K27/I27</f>
        <v>0.5586592178770949</v>
      </c>
      <c r="K27" s="125">
        <v>1200</v>
      </c>
      <c r="L27" s="73"/>
      <c r="M27" s="166"/>
      <c r="N27" s="125"/>
      <c r="O27" s="109"/>
      <c r="P27" s="109"/>
      <c r="Q27" s="109"/>
      <c r="R27" s="109"/>
    </row>
    <row r="28" spans="1:14" ht="18.75">
      <c r="A28" s="22"/>
      <c r="N28" s="21"/>
    </row>
    <row r="29" spans="1:16" ht="18.75">
      <c r="A29" s="29" t="s">
        <v>247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</row>
    <row r="30" spans="1:13" ht="18.75">
      <c r="A30" s="68" t="s">
        <v>255</v>
      </c>
      <c r="B30"/>
      <c r="C30" s="1"/>
      <c r="D30" s="1"/>
      <c r="E30" s="1"/>
      <c r="F30" s="1"/>
      <c r="G30" s="1"/>
      <c r="H30" s="1"/>
      <c r="I30" s="1"/>
      <c r="J30" s="1"/>
      <c r="K30" s="1"/>
      <c r="L30" s="1"/>
      <c r="M30" s="20"/>
    </row>
    <row r="33" spans="1:13" ht="18.75">
      <c r="A33" s="28"/>
      <c r="B33"/>
      <c r="C33" s="1"/>
      <c r="D33" s="1"/>
      <c r="E33" s="1"/>
      <c r="F33" s="1"/>
      <c r="G33" s="1"/>
      <c r="H33" s="1"/>
      <c r="I33" s="1"/>
      <c r="J33" s="1"/>
      <c r="K33" s="1"/>
      <c r="L33" s="1"/>
      <c r="M33" s="12"/>
    </row>
    <row r="34" spans="1:12" ht="18">
      <c r="A34" s="28"/>
      <c r="B34" s="30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8.75">
      <c r="A35" s="12"/>
      <c r="B35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</sheetData>
  <sheetProtection/>
  <mergeCells count="14">
    <mergeCell ref="A8:P8"/>
    <mergeCell ref="L10:N10"/>
    <mergeCell ref="H4:O4"/>
    <mergeCell ref="H2:S2"/>
    <mergeCell ref="A6:P6"/>
    <mergeCell ref="A7:P7"/>
    <mergeCell ref="C9:K9"/>
    <mergeCell ref="P10:R10"/>
    <mergeCell ref="L9:R9"/>
    <mergeCell ref="I10:K10"/>
    <mergeCell ref="A10:A11"/>
    <mergeCell ref="B10:B11"/>
    <mergeCell ref="C10:E10"/>
    <mergeCell ref="F10:H10"/>
  </mergeCells>
  <printOptions/>
  <pageMargins left="0.31496062992125984" right="0.1968503937007874" top="1.1811023622047245" bottom="0.1968503937007874" header="0.31496062992125984" footer="0.5118110236220472"/>
  <pageSetup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58"/>
  <sheetViews>
    <sheetView view="pageBreakPreview" zoomScale="75" zoomScaleNormal="75" zoomScaleSheetLayoutView="75" zoomScalePageLayoutView="0" workbookViewId="0" topLeftCell="A1">
      <selection activeCell="H4" sqref="H4:O4"/>
    </sheetView>
  </sheetViews>
  <sheetFormatPr defaultColWidth="9.140625" defaultRowHeight="12.75"/>
  <cols>
    <col min="1" max="1" width="6.140625" style="4" customWidth="1"/>
    <col min="2" max="2" width="38.7109375" style="4" customWidth="1"/>
    <col min="3" max="3" width="11.140625" style="4" customWidth="1"/>
    <col min="4" max="4" width="9.8515625" style="4" customWidth="1"/>
    <col min="5" max="5" width="8.00390625" style="4" customWidth="1"/>
    <col min="6" max="6" width="10.7109375" style="4" customWidth="1"/>
    <col min="7" max="7" width="10.57421875" style="4" customWidth="1"/>
    <col min="8" max="8" width="7.421875" style="4" customWidth="1"/>
    <col min="9" max="9" width="11.421875" style="4" customWidth="1"/>
    <col min="10" max="10" width="9.421875" style="4" customWidth="1"/>
    <col min="11" max="11" width="7.8515625" style="4" customWidth="1"/>
    <col min="12" max="12" width="10.57421875" style="4" customWidth="1"/>
    <col min="13" max="13" width="10.28125" style="4" customWidth="1"/>
    <col min="14" max="14" width="7.7109375" style="4" customWidth="1"/>
    <col min="15" max="18" width="9.140625" style="4" customWidth="1"/>
    <col min="19" max="19" width="9.8515625" style="4" bestFit="1" customWidth="1"/>
    <col min="20" max="16384" width="9.140625" style="4" customWidth="1"/>
  </cols>
  <sheetData>
    <row r="1" spans="1:19" ht="18.75">
      <c r="A1" s="3"/>
      <c r="B1" s="3"/>
      <c r="C1" s="3"/>
      <c r="D1" s="3"/>
      <c r="E1" s="3"/>
      <c r="F1" s="3"/>
      <c r="G1" s="3"/>
      <c r="H1" s="3"/>
      <c r="I1" s="3"/>
      <c r="J1" s="1"/>
      <c r="K1" s="26" t="s">
        <v>152</v>
      </c>
      <c r="L1" s="1"/>
      <c r="M1" s="5"/>
      <c r="N1" s="27"/>
      <c r="O1" s="27"/>
      <c r="P1" s="3"/>
      <c r="Q1" s="3"/>
      <c r="R1" s="3"/>
      <c r="S1" s="3"/>
    </row>
    <row r="2" spans="1:19" ht="18">
      <c r="A2" s="3"/>
      <c r="B2" s="28"/>
      <c r="C2" s="28"/>
      <c r="D2" s="28"/>
      <c r="E2" s="28"/>
      <c r="F2" s="28"/>
      <c r="G2" s="28"/>
      <c r="H2" s="255" t="s">
        <v>145</v>
      </c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</row>
    <row r="3" spans="1:19" ht="15.75" customHeight="1">
      <c r="A3" s="3"/>
      <c r="B3" s="28"/>
      <c r="C3" s="28"/>
      <c r="D3" s="28"/>
      <c r="E3" s="28"/>
      <c r="F3" s="28"/>
      <c r="G3" s="28"/>
      <c r="H3" s="28" t="s">
        <v>166</v>
      </c>
      <c r="I3" s="28"/>
      <c r="J3" s="148"/>
      <c r="K3" s="148"/>
      <c r="L3" s="148"/>
      <c r="M3" s="148"/>
      <c r="N3" s="148"/>
      <c r="O3" s="148"/>
      <c r="P3" s="28"/>
      <c r="Q3" s="28"/>
      <c r="R3" s="28"/>
      <c r="S3" s="28"/>
    </row>
    <row r="4" spans="1:19" ht="21" customHeight="1">
      <c r="A4" s="3"/>
      <c r="B4" s="28"/>
      <c r="C4" s="28"/>
      <c r="D4" s="28"/>
      <c r="E4" s="28"/>
      <c r="F4" s="28"/>
      <c r="G4" s="28"/>
      <c r="H4" s="263" t="s">
        <v>256</v>
      </c>
      <c r="I4" s="263"/>
      <c r="J4" s="263"/>
      <c r="K4" s="263"/>
      <c r="L4" s="263"/>
      <c r="M4" s="263"/>
      <c r="N4" s="263"/>
      <c r="O4" s="263"/>
      <c r="P4" s="28"/>
      <c r="Q4" s="28"/>
      <c r="R4" s="28"/>
      <c r="S4" s="28"/>
    </row>
    <row r="5" spans="1:19" ht="18.75">
      <c r="A5" s="12"/>
      <c r="B5" s="28"/>
      <c r="C5" s="28"/>
      <c r="D5" s="28"/>
      <c r="E5" s="28"/>
      <c r="F5" s="28"/>
      <c r="G5" s="28"/>
      <c r="H5" s="28"/>
      <c r="I5" s="28"/>
      <c r="J5" s="1"/>
      <c r="K5" s="1"/>
      <c r="L5" s="1"/>
      <c r="M5" s="1"/>
      <c r="N5" s="1"/>
      <c r="O5" s="1"/>
      <c r="P5" s="28"/>
      <c r="Q5" s="28"/>
      <c r="R5" s="28"/>
      <c r="S5" s="28"/>
    </row>
    <row r="6" spans="1:19" ht="18.75">
      <c r="A6" s="256" t="s">
        <v>174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8"/>
      <c r="R6" s="28"/>
      <c r="S6" s="28"/>
    </row>
    <row r="7" spans="1:19" ht="15.75" customHeight="1">
      <c r="A7" s="257" t="s">
        <v>146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8"/>
      <c r="R7" s="28"/>
      <c r="S7" s="28"/>
    </row>
    <row r="8" spans="1:19" ht="15.75" customHeight="1">
      <c r="A8" s="257" t="s">
        <v>165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91"/>
      <c r="R8" s="91"/>
      <c r="S8" s="91"/>
    </row>
    <row r="9" spans="1:17" ht="25.5" customHeight="1">
      <c r="A9" s="260" t="s">
        <v>54</v>
      </c>
      <c r="B9" s="258" t="s">
        <v>38</v>
      </c>
      <c r="C9" s="260" t="s">
        <v>85</v>
      </c>
      <c r="D9" s="260"/>
      <c r="E9" s="260"/>
      <c r="F9" s="260" t="s">
        <v>254</v>
      </c>
      <c r="G9" s="260"/>
      <c r="H9" s="260"/>
      <c r="I9" s="262" t="s">
        <v>86</v>
      </c>
      <c r="J9" s="262"/>
      <c r="K9" s="262"/>
      <c r="L9" s="261" t="s">
        <v>87</v>
      </c>
      <c r="M9" s="261"/>
      <c r="N9" s="261"/>
      <c r="O9" s="261" t="s">
        <v>88</v>
      </c>
      <c r="P9" s="261"/>
      <c r="Q9" s="261"/>
    </row>
    <row r="10" spans="1:17" ht="52.5" customHeight="1">
      <c r="A10" s="260"/>
      <c r="B10" s="259"/>
      <c r="C10" s="32" t="s">
        <v>27</v>
      </c>
      <c r="D10" s="32" t="s">
        <v>64</v>
      </c>
      <c r="E10" s="32" t="s">
        <v>40</v>
      </c>
      <c r="F10" s="32" t="s">
        <v>27</v>
      </c>
      <c r="G10" s="32" t="s">
        <v>64</v>
      </c>
      <c r="H10" s="32" t="s">
        <v>40</v>
      </c>
      <c r="I10" s="32" t="s">
        <v>27</v>
      </c>
      <c r="J10" s="32" t="s">
        <v>64</v>
      </c>
      <c r="K10" s="32" t="s">
        <v>40</v>
      </c>
      <c r="L10" s="32" t="s">
        <v>27</v>
      </c>
      <c r="M10" s="32" t="s">
        <v>50</v>
      </c>
      <c r="N10" s="32" t="s">
        <v>40</v>
      </c>
      <c r="O10" s="32" t="s">
        <v>27</v>
      </c>
      <c r="P10" s="32" t="s">
        <v>50</v>
      </c>
      <c r="Q10" s="32" t="s">
        <v>40</v>
      </c>
    </row>
    <row r="11" spans="1:17" ht="68.25" customHeight="1">
      <c r="A11" s="31"/>
      <c r="B11" s="38" t="s">
        <v>155</v>
      </c>
      <c r="C11" s="108">
        <f>C31+C39</f>
        <v>79.6</v>
      </c>
      <c r="D11" s="165">
        <f>E11/C11</f>
        <v>4.616834170854272</v>
      </c>
      <c r="E11" s="108">
        <f>E31+E39</f>
        <v>367.5</v>
      </c>
      <c r="F11" s="108">
        <f>F22+F31+F39+F12</f>
        <v>9800.3</v>
      </c>
      <c r="G11" s="165">
        <f>H11/F11</f>
        <v>0.5066171443731314</v>
      </c>
      <c r="H11" s="108">
        <f>H12+H22+H31+H39</f>
        <v>4965</v>
      </c>
      <c r="I11" s="108">
        <f>I22+I31+I39+I12</f>
        <v>1385.3881818181817</v>
      </c>
      <c r="J11" s="165">
        <f>K11/I11</f>
        <v>1.1420625791130417</v>
      </c>
      <c r="K11" s="108">
        <f>K22+K31+K39+K12</f>
        <v>1582.2</v>
      </c>
      <c r="L11" s="108">
        <f>L22+L31+L39+L12</f>
        <v>3392.1</v>
      </c>
      <c r="M11" s="165">
        <f>N11/L11</f>
        <v>0.707762153238407</v>
      </c>
      <c r="N11" s="108">
        <f>N22+N31+N39+N12</f>
        <v>2400.8</v>
      </c>
      <c r="O11" s="108">
        <f>O22+O31+O39+O12</f>
        <v>550</v>
      </c>
      <c r="P11" s="165">
        <f>Q11/O11</f>
        <v>1.5454545454545454</v>
      </c>
      <c r="Q11" s="108">
        <f>Q22+Q31+Q39+Q12</f>
        <v>850</v>
      </c>
    </row>
    <row r="12" spans="1:17" ht="40.5" customHeight="1">
      <c r="A12" s="32" t="s">
        <v>25</v>
      </c>
      <c r="B12" s="41" t="s">
        <v>13</v>
      </c>
      <c r="C12" s="108"/>
      <c r="D12" s="165"/>
      <c r="E12" s="108"/>
      <c r="F12" s="116">
        <f>F13+F18+F20</f>
        <v>4308</v>
      </c>
      <c r="G12" s="181">
        <f>H12/F12</f>
        <v>0.4468198700092851</v>
      </c>
      <c r="H12" s="116">
        <f>H13+H20</f>
        <v>1924.9</v>
      </c>
      <c r="I12" s="116">
        <f>I13+I18</f>
        <v>27</v>
      </c>
      <c r="J12" s="169">
        <f>K12/I12</f>
        <v>16.85185185185185</v>
      </c>
      <c r="K12" s="116">
        <f>K13+K18</f>
        <v>455</v>
      </c>
      <c r="L12" s="116">
        <f>L13+L20</f>
        <v>700</v>
      </c>
      <c r="M12" s="169">
        <f>N12/L12</f>
        <v>1.0285714285714285</v>
      </c>
      <c r="N12" s="116">
        <f>N13+N20</f>
        <v>720</v>
      </c>
      <c r="O12" s="123">
        <f>O13</f>
        <v>300</v>
      </c>
      <c r="P12" s="123">
        <f>P13</f>
        <v>2.1</v>
      </c>
      <c r="Q12" s="123">
        <f>Q13</f>
        <v>630</v>
      </c>
    </row>
    <row r="13" spans="1:19" ht="18">
      <c r="A13" s="183" t="s">
        <v>1</v>
      </c>
      <c r="B13" s="41" t="s">
        <v>39</v>
      </c>
      <c r="C13" s="108"/>
      <c r="D13" s="165"/>
      <c r="E13" s="108"/>
      <c r="F13" s="108">
        <f>F14+F17</f>
        <v>3223</v>
      </c>
      <c r="G13" s="165">
        <f>H13/F13</f>
        <v>0.46391560657772263</v>
      </c>
      <c r="H13" s="108">
        <f>H14+H15+H16+H17</f>
        <v>1495.2</v>
      </c>
      <c r="I13" s="108">
        <f>I16</f>
        <v>27</v>
      </c>
      <c r="J13" s="165">
        <f>J16</f>
        <v>1.8518518518518519</v>
      </c>
      <c r="K13" s="108">
        <f>K16+K17</f>
        <v>455</v>
      </c>
      <c r="L13" s="116">
        <f>L14+L16+L17</f>
        <v>400</v>
      </c>
      <c r="M13" s="169">
        <f>M14+M16+M17</f>
        <v>3.6333333333333333</v>
      </c>
      <c r="N13" s="116">
        <f>N14+N16+N17</f>
        <v>690</v>
      </c>
      <c r="O13" s="119">
        <f>O14+O17</f>
        <v>300</v>
      </c>
      <c r="P13" s="119">
        <f>Q13/O13</f>
        <v>2.1</v>
      </c>
      <c r="Q13" s="119">
        <f>Q14+Q17</f>
        <v>630</v>
      </c>
      <c r="S13" s="6">
        <f>F13+F23+F32+F40</f>
        <v>7371.3</v>
      </c>
    </row>
    <row r="14" spans="1:17" ht="30.75" customHeight="1">
      <c r="A14" s="183" t="s">
        <v>4</v>
      </c>
      <c r="B14" s="79" t="s">
        <v>55</v>
      </c>
      <c r="C14" s="73"/>
      <c r="D14" s="166"/>
      <c r="E14" s="73"/>
      <c r="F14" s="113">
        <v>1500</v>
      </c>
      <c r="G14" s="167">
        <f>H14/F14</f>
        <v>0.3333333333333333</v>
      </c>
      <c r="H14" s="228">
        <v>500</v>
      </c>
      <c r="I14" s="113">
        <v>100</v>
      </c>
      <c r="J14" s="167">
        <f>K14/I14</f>
        <v>2</v>
      </c>
      <c r="K14" s="113">
        <v>200</v>
      </c>
      <c r="L14" s="113">
        <v>100</v>
      </c>
      <c r="M14" s="167">
        <f>N14/L14</f>
        <v>2</v>
      </c>
      <c r="N14" s="125">
        <v>200</v>
      </c>
      <c r="O14" s="132">
        <v>150</v>
      </c>
      <c r="P14" s="175">
        <f>Q14/O14</f>
        <v>2</v>
      </c>
      <c r="Q14" s="132">
        <v>300</v>
      </c>
    </row>
    <row r="15" spans="1:17" ht="33" customHeight="1">
      <c r="A15" s="183" t="s">
        <v>22</v>
      </c>
      <c r="B15" s="32" t="s">
        <v>52</v>
      </c>
      <c r="C15" s="73"/>
      <c r="D15" s="166"/>
      <c r="E15" s="73"/>
      <c r="F15" s="74"/>
      <c r="G15" s="74"/>
      <c r="H15" s="74"/>
      <c r="I15" s="116"/>
      <c r="J15" s="169"/>
      <c r="K15" s="169"/>
      <c r="L15" s="167"/>
      <c r="M15" s="167"/>
      <c r="N15" s="178"/>
      <c r="O15" s="110"/>
      <c r="P15" s="109"/>
      <c r="Q15" s="110"/>
    </row>
    <row r="16" spans="1:17" ht="30.75" customHeight="1">
      <c r="A16" s="183" t="s">
        <v>5</v>
      </c>
      <c r="B16" s="32" t="s">
        <v>53</v>
      </c>
      <c r="C16" s="109"/>
      <c r="D16" s="109"/>
      <c r="E16" s="109"/>
      <c r="F16" s="113">
        <v>375</v>
      </c>
      <c r="G16" s="167">
        <f>H16/F16</f>
        <v>1.92</v>
      </c>
      <c r="H16" s="228">
        <v>720</v>
      </c>
      <c r="I16" s="73">
        <v>27</v>
      </c>
      <c r="J16" s="166">
        <f>K16/I16</f>
        <v>1.8518518518518519</v>
      </c>
      <c r="K16" s="73">
        <v>50</v>
      </c>
      <c r="L16" s="113">
        <v>300</v>
      </c>
      <c r="M16" s="167">
        <f>N16/L16</f>
        <v>1.6333333333333333</v>
      </c>
      <c r="N16" s="125">
        <v>490</v>
      </c>
      <c r="O16" s="110"/>
      <c r="P16" s="109"/>
      <c r="Q16" s="110"/>
    </row>
    <row r="17" spans="1:17" ht="31.5">
      <c r="A17" s="183" t="s">
        <v>6</v>
      </c>
      <c r="B17" s="79" t="s">
        <v>42</v>
      </c>
      <c r="C17" s="112"/>
      <c r="D17" s="166"/>
      <c r="E17" s="73"/>
      <c r="F17" s="73">
        <v>1723</v>
      </c>
      <c r="G17" s="166">
        <f>H17/F17</f>
        <v>0.15972141613464885</v>
      </c>
      <c r="H17" s="228">
        <v>275.2</v>
      </c>
      <c r="I17" s="73">
        <v>900</v>
      </c>
      <c r="J17" s="166">
        <f>K17/I17</f>
        <v>0.45</v>
      </c>
      <c r="K17" s="73">
        <v>405</v>
      </c>
      <c r="L17" s="73"/>
      <c r="M17" s="166"/>
      <c r="N17" s="125"/>
      <c r="O17" s="110">
        <v>150</v>
      </c>
      <c r="P17" s="172">
        <f>Q17/O17</f>
        <v>2.2</v>
      </c>
      <c r="Q17" s="110">
        <v>330</v>
      </c>
    </row>
    <row r="18" spans="1:17" ht="34.5" customHeight="1">
      <c r="A18" s="183" t="s">
        <v>2</v>
      </c>
      <c r="B18" s="83" t="s">
        <v>63</v>
      </c>
      <c r="C18" s="108"/>
      <c r="D18" s="165"/>
      <c r="E18" s="108"/>
      <c r="F18" s="108"/>
      <c r="G18" s="108"/>
      <c r="H18" s="108"/>
      <c r="I18" s="108"/>
      <c r="J18" s="108"/>
      <c r="K18" s="108"/>
      <c r="L18" s="73"/>
      <c r="M18" s="166"/>
      <c r="N18" s="125"/>
      <c r="O18" s="109"/>
      <c r="P18" s="109"/>
      <c r="Q18" s="110"/>
    </row>
    <row r="19" spans="1:17" ht="46.5" customHeight="1">
      <c r="A19" s="183" t="s">
        <v>10</v>
      </c>
      <c r="B19" s="216" t="s">
        <v>191</v>
      </c>
      <c r="C19" s="73"/>
      <c r="D19" s="166"/>
      <c r="E19" s="73"/>
      <c r="F19" s="73"/>
      <c r="G19" s="166"/>
      <c r="H19" s="228"/>
      <c r="I19" s="73"/>
      <c r="J19" s="166"/>
      <c r="K19" s="73"/>
      <c r="L19" s="73"/>
      <c r="M19" s="166"/>
      <c r="N19" s="125"/>
      <c r="O19" s="109"/>
      <c r="P19" s="109"/>
      <c r="Q19" s="109"/>
    </row>
    <row r="20" spans="1:17" ht="31.5">
      <c r="A20" s="183" t="s">
        <v>44</v>
      </c>
      <c r="B20" s="54" t="s">
        <v>47</v>
      </c>
      <c r="C20" s="108"/>
      <c r="D20" s="165"/>
      <c r="E20" s="108"/>
      <c r="F20" s="108">
        <f>F21</f>
        <v>1085</v>
      </c>
      <c r="G20" s="165">
        <f>G21</f>
        <v>0.396036866359447</v>
      </c>
      <c r="H20" s="108">
        <f>H21</f>
        <v>429.7</v>
      </c>
      <c r="I20" s="73"/>
      <c r="J20" s="166"/>
      <c r="K20" s="73"/>
      <c r="L20" s="108">
        <f>L21</f>
        <v>300</v>
      </c>
      <c r="M20" s="165">
        <f>M21</f>
        <v>0.1</v>
      </c>
      <c r="N20" s="127">
        <f>N21</f>
        <v>30</v>
      </c>
      <c r="O20" s="109"/>
      <c r="P20" s="109"/>
      <c r="Q20" s="109"/>
    </row>
    <row r="21" spans="1:17" ht="32.25" customHeight="1">
      <c r="A21" s="183" t="s">
        <v>45</v>
      </c>
      <c r="B21" s="57" t="s">
        <v>177</v>
      </c>
      <c r="C21" s="73"/>
      <c r="D21" s="166"/>
      <c r="E21" s="73"/>
      <c r="F21" s="73">
        <v>1085</v>
      </c>
      <c r="G21" s="166">
        <f>H21/F21</f>
        <v>0.396036866359447</v>
      </c>
      <c r="H21" s="228">
        <v>429.7</v>
      </c>
      <c r="I21" s="73"/>
      <c r="J21" s="166"/>
      <c r="K21" s="73"/>
      <c r="L21" s="73">
        <v>300</v>
      </c>
      <c r="M21" s="166">
        <f aca="true" t="shared" si="0" ref="M21:M26">N21/L21</f>
        <v>0.1</v>
      </c>
      <c r="N21" s="125">
        <v>30</v>
      </c>
      <c r="O21" s="109"/>
      <c r="P21" s="109"/>
      <c r="Q21" s="109"/>
    </row>
    <row r="22" spans="1:19" ht="37.5" customHeight="1">
      <c r="A22" s="32" t="s">
        <v>21</v>
      </c>
      <c r="B22" s="41" t="s">
        <v>14</v>
      </c>
      <c r="C22" s="108"/>
      <c r="D22" s="165"/>
      <c r="E22" s="108"/>
      <c r="F22" s="108">
        <f>F23+F27+F29</f>
        <v>4870</v>
      </c>
      <c r="G22" s="165">
        <f>H22/F22</f>
        <v>0.438747433264887</v>
      </c>
      <c r="H22" s="108">
        <f>H23+H27+H29</f>
        <v>2136.7</v>
      </c>
      <c r="I22" s="108">
        <f aca="true" t="shared" si="1" ref="I22:N22">I23+I27+I29</f>
        <v>626.5699999999999</v>
      </c>
      <c r="J22" s="165">
        <f>K22/I22</f>
        <v>0.8573662958647879</v>
      </c>
      <c r="K22" s="108">
        <f t="shared" si="1"/>
        <v>537.2</v>
      </c>
      <c r="L22" s="108">
        <f t="shared" si="1"/>
        <v>2355.7</v>
      </c>
      <c r="M22" s="165">
        <f>N22/L22</f>
        <v>0.5649276223627797</v>
      </c>
      <c r="N22" s="108">
        <f t="shared" si="1"/>
        <v>1330.8</v>
      </c>
      <c r="O22" s="123"/>
      <c r="P22" s="174"/>
      <c r="Q22" s="123"/>
      <c r="S22" s="6">
        <f>F21+F30+F44</f>
        <v>1673</v>
      </c>
    </row>
    <row r="23" spans="1:17" ht="18">
      <c r="A23" s="183" t="s">
        <v>3</v>
      </c>
      <c r="B23" s="41" t="s">
        <v>39</v>
      </c>
      <c r="C23" s="108"/>
      <c r="D23" s="165"/>
      <c r="E23" s="108"/>
      <c r="F23" s="108">
        <f>SUM(F25:F26)</f>
        <v>3884</v>
      </c>
      <c r="G23" s="165">
        <f>H23/F23</f>
        <v>0.26930998970133885</v>
      </c>
      <c r="H23" s="108">
        <f>H24+H26</f>
        <v>1046</v>
      </c>
      <c r="I23" s="108">
        <f>I24</f>
        <v>426.57</v>
      </c>
      <c r="J23" s="165">
        <f>J24</f>
        <v>0.7000023442811263</v>
      </c>
      <c r="K23" s="108">
        <f>K24</f>
        <v>298.6</v>
      </c>
      <c r="L23" s="108">
        <f>L24+L25+L26</f>
        <v>2055.7</v>
      </c>
      <c r="M23" s="165">
        <f t="shared" si="0"/>
        <v>0.42846718879213896</v>
      </c>
      <c r="N23" s="127">
        <f>N24+N25+N26</f>
        <v>880.8</v>
      </c>
      <c r="O23" s="119"/>
      <c r="P23" s="170"/>
      <c r="Q23" s="119"/>
    </row>
    <row r="24" spans="1:17" ht="35.25" customHeight="1">
      <c r="A24" s="183" t="s">
        <v>7</v>
      </c>
      <c r="B24" s="79" t="s">
        <v>55</v>
      </c>
      <c r="C24" s="112"/>
      <c r="D24" s="166"/>
      <c r="E24" s="73"/>
      <c r="F24" s="113"/>
      <c r="G24" s="165"/>
      <c r="H24" s="113">
        <v>580</v>
      </c>
      <c r="I24" s="88">
        <v>426.57</v>
      </c>
      <c r="J24" s="166">
        <f>K24/I24</f>
        <v>0.7000023442811263</v>
      </c>
      <c r="K24" s="88">
        <v>298.6</v>
      </c>
      <c r="L24" s="73">
        <v>285.7</v>
      </c>
      <c r="M24" s="165">
        <f t="shared" si="0"/>
        <v>0.7000350017500875</v>
      </c>
      <c r="N24" s="125">
        <v>200</v>
      </c>
      <c r="O24" s="110"/>
      <c r="P24" s="172"/>
      <c r="Q24" s="110"/>
    </row>
    <row r="25" spans="1:17" ht="36.75" customHeight="1">
      <c r="A25" s="183" t="s">
        <v>29</v>
      </c>
      <c r="B25" s="32" t="s">
        <v>53</v>
      </c>
      <c r="C25" s="112"/>
      <c r="D25" s="166"/>
      <c r="E25" s="73"/>
      <c r="F25" s="73"/>
      <c r="G25" s="166"/>
      <c r="H25" s="73"/>
      <c r="I25" s="88"/>
      <c r="J25" s="166"/>
      <c r="K25" s="88"/>
      <c r="L25" s="73">
        <v>320</v>
      </c>
      <c r="M25" s="166">
        <f t="shared" si="0"/>
        <v>1.021875</v>
      </c>
      <c r="N25" s="125">
        <v>327</v>
      </c>
      <c r="O25" s="109"/>
      <c r="P25" s="109"/>
      <c r="Q25" s="109"/>
    </row>
    <row r="26" spans="1:17" ht="31.5">
      <c r="A26" s="183" t="s">
        <v>8</v>
      </c>
      <c r="B26" s="32" t="s">
        <v>42</v>
      </c>
      <c r="C26" s="125"/>
      <c r="D26" s="166"/>
      <c r="E26" s="125"/>
      <c r="F26" s="125">
        <v>3884</v>
      </c>
      <c r="G26" s="178">
        <f>H26/F26</f>
        <v>0.1199794026776519</v>
      </c>
      <c r="H26" s="228">
        <v>466</v>
      </c>
      <c r="I26" s="74"/>
      <c r="J26" s="167"/>
      <c r="K26" s="74"/>
      <c r="L26" s="113">
        <v>1450</v>
      </c>
      <c r="M26" s="167">
        <f t="shared" si="0"/>
        <v>0.244</v>
      </c>
      <c r="N26" s="125">
        <v>353.8</v>
      </c>
      <c r="O26" s="109"/>
      <c r="P26" s="109"/>
      <c r="Q26" s="109"/>
    </row>
    <row r="27" spans="1:17" ht="33.75" customHeight="1">
      <c r="A27" s="183" t="s">
        <v>41</v>
      </c>
      <c r="B27" s="83" t="s">
        <v>63</v>
      </c>
      <c r="C27" s="120"/>
      <c r="D27" s="170"/>
      <c r="E27" s="120"/>
      <c r="F27" s="119">
        <f aca="true" t="shared" si="2" ref="F27:K27">F28</f>
        <v>686</v>
      </c>
      <c r="G27" s="170">
        <f t="shared" si="2"/>
        <v>1.038921282798834</v>
      </c>
      <c r="H27" s="119">
        <f t="shared" si="2"/>
        <v>712.7</v>
      </c>
      <c r="I27" s="119">
        <f t="shared" si="2"/>
        <v>200</v>
      </c>
      <c r="J27" s="122">
        <f t="shared" si="2"/>
        <v>1.193</v>
      </c>
      <c r="K27" s="119">
        <f t="shared" si="2"/>
        <v>238.6</v>
      </c>
      <c r="L27" s="119"/>
      <c r="M27" s="170"/>
      <c r="N27" s="182"/>
      <c r="O27" s="109"/>
      <c r="P27" s="109"/>
      <c r="Q27" s="109"/>
    </row>
    <row r="28" spans="1:19" ht="52.5" customHeight="1">
      <c r="A28" s="183" t="s">
        <v>69</v>
      </c>
      <c r="B28" s="216" t="s">
        <v>191</v>
      </c>
      <c r="C28" s="109"/>
      <c r="D28" s="166"/>
      <c r="E28" s="109"/>
      <c r="F28" s="110">
        <v>686</v>
      </c>
      <c r="G28" s="178">
        <f>H28/F28</f>
        <v>1.038921282798834</v>
      </c>
      <c r="H28" s="245">
        <v>712.7</v>
      </c>
      <c r="I28" s="109">
        <v>200</v>
      </c>
      <c r="J28" s="109">
        <f>K28/I28</f>
        <v>1.193</v>
      </c>
      <c r="K28" s="109">
        <v>238.6</v>
      </c>
      <c r="L28" s="110"/>
      <c r="M28" s="166"/>
      <c r="N28" s="125"/>
      <c r="O28" s="109"/>
      <c r="P28" s="109"/>
      <c r="Q28" s="109"/>
      <c r="S28" s="6">
        <f>F28+F38</f>
        <v>756</v>
      </c>
    </row>
    <row r="29" spans="1:17" ht="31.5">
      <c r="A29" s="183" t="s">
        <v>62</v>
      </c>
      <c r="B29" s="54" t="s">
        <v>47</v>
      </c>
      <c r="C29" s="109"/>
      <c r="D29" s="109"/>
      <c r="E29" s="109"/>
      <c r="F29" s="119">
        <f>F30</f>
        <v>300</v>
      </c>
      <c r="G29" s="170">
        <f aca="true" t="shared" si="3" ref="G29:M29">G30</f>
        <v>1.26</v>
      </c>
      <c r="H29" s="119">
        <f t="shared" si="3"/>
        <v>378</v>
      </c>
      <c r="I29" s="120"/>
      <c r="J29" s="120"/>
      <c r="K29" s="120"/>
      <c r="L29" s="119">
        <f t="shared" si="3"/>
        <v>300</v>
      </c>
      <c r="M29" s="120">
        <f t="shared" si="3"/>
        <v>1.5</v>
      </c>
      <c r="N29" s="119">
        <v>450</v>
      </c>
      <c r="O29" s="109"/>
      <c r="P29" s="109"/>
      <c r="Q29" s="109"/>
    </row>
    <row r="30" spans="1:17" ht="36" customHeight="1">
      <c r="A30" s="183" t="s">
        <v>70</v>
      </c>
      <c r="B30" s="78" t="s">
        <v>177</v>
      </c>
      <c r="C30" s="109"/>
      <c r="D30" s="109"/>
      <c r="E30" s="109"/>
      <c r="F30" s="110">
        <v>300</v>
      </c>
      <c r="G30" s="178">
        <f>H30/F30</f>
        <v>1.26</v>
      </c>
      <c r="H30" s="110">
        <v>378</v>
      </c>
      <c r="I30" s="109"/>
      <c r="J30" s="109"/>
      <c r="K30" s="109"/>
      <c r="L30" s="132">
        <v>300</v>
      </c>
      <c r="M30" s="166">
        <f>N30/L30</f>
        <v>1.5</v>
      </c>
      <c r="N30" s="125">
        <v>450</v>
      </c>
      <c r="O30" s="109"/>
      <c r="P30" s="109"/>
      <c r="Q30" s="109"/>
    </row>
    <row r="31" spans="1:17" ht="33" customHeight="1">
      <c r="A31" s="109" t="s">
        <v>77</v>
      </c>
      <c r="B31" s="41" t="s">
        <v>78</v>
      </c>
      <c r="C31" s="119">
        <f>C32+C35+C37</f>
        <v>43</v>
      </c>
      <c r="D31" s="170">
        <f>D37</f>
        <v>7.9581395348837205</v>
      </c>
      <c r="E31" s="119">
        <f>E32+E35+E37</f>
        <v>342.2</v>
      </c>
      <c r="F31" s="119">
        <f>F32+F35+F37</f>
        <v>184.3</v>
      </c>
      <c r="G31" s="170">
        <f>H31/F31</f>
        <v>2.6370048833423763</v>
      </c>
      <c r="H31" s="119">
        <f>H32+H35+H37</f>
        <v>486</v>
      </c>
      <c r="I31" s="119">
        <f aca="true" t="shared" si="4" ref="I31:N31">I32</f>
        <v>581.8181818181818</v>
      </c>
      <c r="J31" s="170">
        <f t="shared" si="4"/>
        <v>0.55</v>
      </c>
      <c r="K31" s="119">
        <f t="shared" si="4"/>
        <v>320</v>
      </c>
      <c r="L31" s="120">
        <f t="shared" si="4"/>
        <v>336.4</v>
      </c>
      <c r="M31" s="170">
        <f t="shared" si="4"/>
        <v>1.0404280618311534</v>
      </c>
      <c r="N31" s="147">
        <f t="shared" si="4"/>
        <v>350</v>
      </c>
      <c r="O31" s="109"/>
      <c r="P31" s="109"/>
      <c r="Q31" s="109"/>
    </row>
    <row r="32" spans="1:17" ht="15.75" customHeight="1">
      <c r="A32" s="183" t="s">
        <v>79</v>
      </c>
      <c r="B32" s="41" t="s">
        <v>39</v>
      </c>
      <c r="C32" s="119"/>
      <c r="D32" s="170"/>
      <c r="E32" s="119"/>
      <c r="F32" s="120">
        <f>F33</f>
        <v>114.3</v>
      </c>
      <c r="G32" s="170">
        <f>G33</f>
        <v>0.699912510936133</v>
      </c>
      <c r="H32" s="119">
        <f>H33</f>
        <v>80</v>
      </c>
      <c r="I32" s="119">
        <f aca="true" t="shared" si="5" ref="I32:N32">I34</f>
        <v>581.8181818181818</v>
      </c>
      <c r="J32" s="170">
        <f t="shared" si="5"/>
        <v>0.55</v>
      </c>
      <c r="K32" s="119">
        <f t="shared" si="5"/>
        <v>320</v>
      </c>
      <c r="L32" s="120">
        <f t="shared" si="5"/>
        <v>336.4</v>
      </c>
      <c r="M32" s="170">
        <f t="shared" si="5"/>
        <v>1.0404280618311534</v>
      </c>
      <c r="N32" s="147">
        <f t="shared" si="5"/>
        <v>350</v>
      </c>
      <c r="O32" s="109"/>
      <c r="P32" s="109"/>
      <c r="Q32" s="109"/>
    </row>
    <row r="33" spans="1:17" ht="30.75" customHeight="1">
      <c r="A33" s="183" t="s">
        <v>19</v>
      </c>
      <c r="B33" s="79" t="s">
        <v>55</v>
      </c>
      <c r="C33" s="119"/>
      <c r="D33" s="170"/>
      <c r="E33" s="119"/>
      <c r="F33" s="109">
        <v>114.3</v>
      </c>
      <c r="G33" s="178">
        <f>H33/F33</f>
        <v>0.699912510936133</v>
      </c>
      <c r="H33" s="110">
        <v>80</v>
      </c>
      <c r="I33" s="110">
        <v>114.3</v>
      </c>
      <c r="J33" s="172">
        <f>K33/I33</f>
        <v>0.699912510936133</v>
      </c>
      <c r="K33" s="110">
        <v>80</v>
      </c>
      <c r="L33" s="120"/>
      <c r="M33" s="170"/>
      <c r="N33" s="147"/>
      <c r="O33" s="109"/>
      <c r="P33" s="109"/>
      <c r="Q33" s="109"/>
    </row>
    <row r="34" spans="1:17" s="9" customFormat="1" ht="31.5">
      <c r="A34" s="183" t="s">
        <v>197</v>
      </c>
      <c r="B34" s="32" t="s">
        <v>42</v>
      </c>
      <c r="C34" s="110"/>
      <c r="D34" s="172"/>
      <c r="E34" s="110"/>
      <c r="F34" s="109"/>
      <c r="G34" s="178"/>
      <c r="H34" s="120"/>
      <c r="I34" s="132">
        <f>K34/J34</f>
        <v>581.8181818181818</v>
      </c>
      <c r="J34" s="175">
        <v>0.55</v>
      </c>
      <c r="K34" s="132">
        <v>320</v>
      </c>
      <c r="L34" s="72">
        <v>336.4</v>
      </c>
      <c r="M34" s="166">
        <f>N34/L34</f>
        <v>1.0404280618311534</v>
      </c>
      <c r="N34" s="125">
        <v>350</v>
      </c>
      <c r="O34" s="120"/>
      <c r="P34" s="120"/>
      <c r="Q34" s="120"/>
    </row>
    <row r="35" spans="1:17" s="9" customFormat="1" ht="31.5">
      <c r="A35" s="183" t="s">
        <v>161</v>
      </c>
      <c r="B35" s="54" t="s">
        <v>47</v>
      </c>
      <c r="C35" s="119"/>
      <c r="D35" s="170"/>
      <c r="E35" s="119"/>
      <c r="F35" s="119"/>
      <c r="G35" s="170"/>
      <c r="H35" s="119"/>
      <c r="I35" s="132"/>
      <c r="J35" s="135"/>
      <c r="K35" s="132"/>
      <c r="L35" s="72"/>
      <c r="M35" s="166"/>
      <c r="N35" s="125"/>
      <c r="O35" s="120"/>
      <c r="P35" s="120"/>
      <c r="Q35" s="120"/>
    </row>
    <row r="36" spans="1:17" s="9" customFormat="1" ht="31.5">
      <c r="A36" s="183" t="s">
        <v>109</v>
      </c>
      <c r="B36" s="78" t="s">
        <v>215</v>
      </c>
      <c r="C36" s="110"/>
      <c r="D36" s="172"/>
      <c r="E36" s="110"/>
      <c r="F36" s="110"/>
      <c r="G36" s="172"/>
      <c r="H36" s="110"/>
      <c r="I36" s="132"/>
      <c r="J36" s="135"/>
      <c r="K36" s="132"/>
      <c r="L36" s="72"/>
      <c r="M36" s="166"/>
      <c r="N36" s="125"/>
      <c r="O36" s="120"/>
      <c r="P36" s="120"/>
      <c r="Q36" s="120"/>
    </row>
    <row r="37" spans="1:17" s="9" customFormat="1" ht="31.5">
      <c r="A37" s="183" t="s">
        <v>162</v>
      </c>
      <c r="B37" s="46" t="s">
        <v>63</v>
      </c>
      <c r="C37" s="119">
        <f aca="true" t="shared" si="6" ref="C37:H37">C38</f>
        <v>43</v>
      </c>
      <c r="D37" s="170">
        <f t="shared" si="6"/>
        <v>7.9581395348837205</v>
      </c>
      <c r="E37" s="119">
        <f t="shared" si="6"/>
        <v>342.2</v>
      </c>
      <c r="F37" s="119">
        <f t="shared" si="6"/>
        <v>70</v>
      </c>
      <c r="G37" s="119">
        <f t="shared" si="6"/>
        <v>5.8</v>
      </c>
      <c r="H37" s="119">
        <f t="shared" si="6"/>
        <v>406</v>
      </c>
      <c r="I37" s="132"/>
      <c r="J37" s="135"/>
      <c r="K37" s="132"/>
      <c r="L37" s="72"/>
      <c r="M37" s="166"/>
      <c r="N37" s="125"/>
      <c r="O37" s="120"/>
      <c r="P37" s="120"/>
      <c r="Q37" s="120"/>
    </row>
    <row r="38" spans="1:17" s="9" customFormat="1" ht="53.25" customHeight="1">
      <c r="A38" s="183" t="s">
        <v>163</v>
      </c>
      <c r="B38" s="216" t="s">
        <v>191</v>
      </c>
      <c r="C38" s="110">
        <v>43</v>
      </c>
      <c r="D38" s="172">
        <f>E38/C38</f>
        <v>7.9581395348837205</v>
      </c>
      <c r="E38" s="110">
        <v>342.2</v>
      </c>
      <c r="F38" s="110">
        <v>70</v>
      </c>
      <c r="G38" s="125">
        <f>H38/F38</f>
        <v>5.8</v>
      </c>
      <c r="H38" s="245">
        <v>406</v>
      </c>
      <c r="I38" s="132"/>
      <c r="J38" s="135"/>
      <c r="K38" s="132"/>
      <c r="L38" s="72"/>
      <c r="M38" s="166"/>
      <c r="N38" s="125"/>
      <c r="O38" s="120"/>
      <c r="P38" s="120"/>
      <c r="Q38" s="120"/>
    </row>
    <row r="39" spans="1:17" s="9" customFormat="1" ht="36.75" customHeight="1">
      <c r="A39" s="184" t="s">
        <v>122</v>
      </c>
      <c r="B39" s="41" t="s">
        <v>123</v>
      </c>
      <c r="C39" s="226">
        <f aca="true" t="shared" si="7" ref="C39:E40">C40</f>
        <v>36.6</v>
      </c>
      <c r="D39" s="227">
        <f t="shared" si="7"/>
        <v>0.6912568306010929</v>
      </c>
      <c r="E39" s="108">
        <f t="shared" si="7"/>
        <v>25.3</v>
      </c>
      <c r="F39" s="108">
        <f>F40+F43</f>
        <v>438</v>
      </c>
      <c r="G39" s="165">
        <f>H39/F39</f>
        <v>0.9529680365296803</v>
      </c>
      <c r="H39" s="108">
        <f>H40+H43</f>
        <v>417.4</v>
      </c>
      <c r="I39" s="108">
        <f>I40</f>
        <v>150</v>
      </c>
      <c r="J39" s="165">
        <f>J40</f>
        <v>0.55</v>
      </c>
      <c r="K39" s="108">
        <f>K40</f>
        <v>270</v>
      </c>
      <c r="L39" s="106"/>
      <c r="M39" s="107"/>
      <c r="N39" s="106"/>
      <c r="O39" s="119">
        <f aca="true" t="shared" si="8" ref="O39:Q40">O40</f>
        <v>250</v>
      </c>
      <c r="P39" s="170">
        <f t="shared" si="8"/>
        <v>0.88</v>
      </c>
      <c r="Q39" s="119">
        <f t="shared" si="8"/>
        <v>220</v>
      </c>
    </row>
    <row r="40" spans="1:17" ht="18">
      <c r="A40" s="32" t="s">
        <v>124</v>
      </c>
      <c r="B40" s="41" t="s">
        <v>39</v>
      </c>
      <c r="C40" s="119">
        <f t="shared" si="7"/>
        <v>36.6</v>
      </c>
      <c r="D40" s="170">
        <f t="shared" si="7"/>
        <v>0.6912568306010929</v>
      </c>
      <c r="E40" s="170">
        <f t="shared" si="7"/>
        <v>25.3</v>
      </c>
      <c r="F40" s="119">
        <f>F41</f>
        <v>150</v>
      </c>
      <c r="G40" s="170">
        <f>G41</f>
        <v>2.6133333333333333</v>
      </c>
      <c r="H40" s="119">
        <f>H41</f>
        <v>392</v>
      </c>
      <c r="I40" s="119">
        <f>I42</f>
        <v>150</v>
      </c>
      <c r="J40" s="170">
        <f>J42</f>
        <v>0.55</v>
      </c>
      <c r="K40" s="119">
        <f>K42</f>
        <v>270</v>
      </c>
      <c r="L40" s="121"/>
      <c r="M40" s="120"/>
      <c r="N40" s="121"/>
      <c r="O40" s="119">
        <f t="shared" si="8"/>
        <v>250</v>
      </c>
      <c r="P40" s="170">
        <f t="shared" si="8"/>
        <v>0.88</v>
      </c>
      <c r="Q40" s="119">
        <f t="shared" si="8"/>
        <v>220</v>
      </c>
    </row>
    <row r="41" spans="1:17" ht="31.5">
      <c r="A41" s="183" t="s">
        <v>125</v>
      </c>
      <c r="B41" s="79" t="s">
        <v>55</v>
      </c>
      <c r="C41" s="110">
        <v>36.6</v>
      </c>
      <c r="D41" s="172">
        <f>E41/C41</f>
        <v>0.6912568306010929</v>
      </c>
      <c r="E41" s="110">
        <v>25.3</v>
      </c>
      <c r="F41" s="110">
        <v>150</v>
      </c>
      <c r="G41" s="172">
        <f>H41/F41</f>
        <v>2.6133333333333333</v>
      </c>
      <c r="H41" s="245">
        <v>392</v>
      </c>
      <c r="I41" s="110">
        <v>250</v>
      </c>
      <c r="J41" s="172">
        <f>K41/I41</f>
        <v>0.88</v>
      </c>
      <c r="K41" s="110">
        <v>220</v>
      </c>
      <c r="L41" s="110"/>
      <c r="M41" s="110"/>
      <c r="N41" s="110"/>
      <c r="O41" s="110">
        <v>250</v>
      </c>
      <c r="P41" s="172">
        <f>Q41/O41</f>
        <v>0.88</v>
      </c>
      <c r="Q41" s="110">
        <v>220</v>
      </c>
    </row>
    <row r="42" spans="1:17" ht="31.5">
      <c r="A42" s="183" t="s">
        <v>190</v>
      </c>
      <c r="B42" s="32" t="s">
        <v>42</v>
      </c>
      <c r="C42" s="111"/>
      <c r="D42" s="109"/>
      <c r="E42" s="111"/>
      <c r="F42" s="110"/>
      <c r="G42" s="178"/>
      <c r="H42" s="110"/>
      <c r="I42" s="110">
        <v>150</v>
      </c>
      <c r="J42" s="175">
        <v>0.55</v>
      </c>
      <c r="K42" s="110">
        <v>270</v>
      </c>
      <c r="L42" s="111"/>
      <c r="M42" s="109"/>
      <c r="N42" s="111"/>
      <c r="O42" s="109"/>
      <c r="P42" s="109"/>
      <c r="Q42" s="109"/>
    </row>
    <row r="43" spans="1:17" ht="31.5">
      <c r="A43" s="183" t="s">
        <v>237</v>
      </c>
      <c r="B43" s="54" t="s">
        <v>47</v>
      </c>
      <c r="C43" s="47"/>
      <c r="D43" s="47"/>
      <c r="E43" s="47"/>
      <c r="F43" s="119">
        <f>F44</f>
        <v>288</v>
      </c>
      <c r="G43" s="170">
        <f>G44</f>
        <v>0.08819444444444444</v>
      </c>
      <c r="H43" s="120">
        <f>H44</f>
        <v>25.4</v>
      </c>
      <c r="I43" s="47"/>
      <c r="J43" s="47"/>
      <c r="K43" s="47"/>
      <c r="L43" s="47"/>
      <c r="M43" s="47"/>
      <c r="N43" s="234"/>
      <c r="O43" s="47"/>
      <c r="P43" s="47"/>
      <c r="Q43" s="87"/>
    </row>
    <row r="44" spans="1:17" ht="31.5">
      <c r="A44" s="183" t="s">
        <v>238</v>
      </c>
      <c r="B44" s="78" t="s">
        <v>215</v>
      </c>
      <c r="C44" s="47"/>
      <c r="D44" s="47"/>
      <c r="E44" s="47"/>
      <c r="F44" s="110">
        <v>288</v>
      </c>
      <c r="G44" s="172">
        <f>H44/F44</f>
        <v>0.08819444444444444</v>
      </c>
      <c r="H44" s="246">
        <v>25.4</v>
      </c>
      <c r="I44" s="47"/>
      <c r="J44" s="47"/>
      <c r="K44" s="47"/>
      <c r="L44" s="47"/>
      <c r="M44" s="47"/>
      <c r="N44" s="47"/>
      <c r="O44" s="47"/>
      <c r="P44" s="109"/>
      <c r="Q44" s="87"/>
    </row>
    <row r="46" ht="18">
      <c r="E46" s="6"/>
    </row>
    <row r="47" ht="18">
      <c r="E47" s="6"/>
    </row>
    <row r="48" spans="3:17" ht="18"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</row>
    <row r="49" spans="3:17" ht="18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4" ht="18.75">
      <c r="A50" s="254"/>
      <c r="B50" s="254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</row>
    <row r="51" spans="1:17" ht="18">
      <c r="A51" s="68"/>
      <c r="B51" s="204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</row>
    <row r="57" spans="1:15" ht="18.75">
      <c r="A57" s="29" t="s">
        <v>247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1:12" ht="18">
      <c r="A58" s="68" t="s">
        <v>255</v>
      </c>
      <c r="B58"/>
      <c r="C58" s="1"/>
      <c r="D58" s="1"/>
      <c r="E58" s="1"/>
      <c r="F58" s="1"/>
      <c r="G58" s="1"/>
      <c r="H58" s="1"/>
      <c r="I58" s="1"/>
      <c r="J58" s="1"/>
      <c r="K58" s="1"/>
      <c r="L58" s="1"/>
    </row>
  </sheetData>
  <sheetProtection/>
  <mergeCells count="13">
    <mergeCell ref="O9:Q9"/>
    <mergeCell ref="H2:S2"/>
    <mergeCell ref="A6:P6"/>
    <mergeCell ref="A7:P7"/>
    <mergeCell ref="A8:P8"/>
    <mergeCell ref="I9:K9"/>
    <mergeCell ref="H4:O4"/>
    <mergeCell ref="A50:N50"/>
    <mergeCell ref="A9:A10"/>
    <mergeCell ref="B9:B10"/>
    <mergeCell ref="C9:E9"/>
    <mergeCell ref="F9:H9"/>
    <mergeCell ref="L9:N9"/>
  </mergeCells>
  <printOptions/>
  <pageMargins left="0.3937007874015748" right="0.35433070866141736" top="1.1811023622047245" bottom="0.3937007874015748" header="0.31496062992125984" footer="0.5118110236220472"/>
  <pageSetup horizontalDpi="600" verticalDpi="600" orientation="landscape" paperSize="9" scale="75" r:id="rId1"/>
  <rowBreaks count="1" manualBreakCount="1">
    <brk id="21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R34"/>
  <sheetViews>
    <sheetView view="pageBreakPreview" zoomScale="75" zoomScaleNormal="75" zoomScaleSheetLayoutView="75" zoomScalePageLayoutView="0" workbookViewId="0" topLeftCell="A1">
      <selection activeCell="H4" sqref="H4:O4"/>
    </sheetView>
  </sheetViews>
  <sheetFormatPr defaultColWidth="9.140625" defaultRowHeight="12.75"/>
  <cols>
    <col min="1" max="1" width="7.421875" style="0" customWidth="1"/>
    <col min="2" max="2" width="51.00390625" style="0" customWidth="1"/>
    <col min="3" max="3" width="10.00390625" style="0" customWidth="1"/>
    <col min="4" max="5" width="7.57421875" style="0" customWidth="1"/>
    <col min="6" max="6" width="10.140625" style="0" customWidth="1"/>
    <col min="7" max="7" width="7.421875" style="0" customWidth="1"/>
    <col min="8" max="8" width="10.8515625" style="0" customWidth="1"/>
    <col min="9" max="9" width="11.140625" style="0" customWidth="1"/>
    <col min="10" max="10" width="7.8515625" style="0" customWidth="1"/>
    <col min="11" max="11" width="8.00390625" style="0" customWidth="1"/>
    <col min="12" max="12" width="10.28125" style="0" customWidth="1"/>
    <col min="13" max="14" width="7.421875" style="0" customWidth="1"/>
    <col min="15" max="15" width="10.57421875" style="0" customWidth="1"/>
    <col min="16" max="16" width="7.57421875" style="0" customWidth="1"/>
    <col min="17" max="17" width="7.7109375" style="0" customWidth="1"/>
  </cols>
  <sheetData>
    <row r="1" spans="1:18" ht="18.75">
      <c r="A1" s="3"/>
      <c r="B1" s="3"/>
      <c r="C1" s="3"/>
      <c r="D1" s="3"/>
      <c r="E1" s="3"/>
      <c r="F1" s="3"/>
      <c r="G1" s="3"/>
      <c r="H1" s="3"/>
      <c r="I1" s="3"/>
      <c r="J1" s="1"/>
      <c r="K1" s="26" t="s">
        <v>156</v>
      </c>
      <c r="L1" s="1"/>
      <c r="M1" s="5"/>
      <c r="N1" s="27"/>
      <c r="O1" s="27"/>
      <c r="P1" s="3"/>
      <c r="Q1" s="3"/>
      <c r="R1" s="3"/>
    </row>
    <row r="2" spans="1:18" ht="15.75">
      <c r="A2" s="3"/>
      <c r="B2" s="28"/>
      <c r="C2" s="28"/>
      <c r="D2" s="28"/>
      <c r="E2" s="28"/>
      <c r="F2" s="28"/>
      <c r="G2" s="28"/>
      <c r="H2" s="255" t="s">
        <v>145</v>
      </c>
      <c r="I2" s="255"/>
      <c r="J2" s="255"/>
      <c r="K2" s="255"/>
      <c r="L2" s="255"/>
      <c r="M2" s="255"/>
      <c r="N2" s="255"/>
      <c r="O2" s="255"/>
      <c r="P2" s="255"/>
      <c r="Q2" s="255"/>
      <c r="R2" s="255"/>
    </row>
    <row r="3" spans="1:18" ht="17.25" customHeight="1">
      <c r="A3" s="3"/>
      <c r="B3" s="28"/>
      <c r="C3" s="28"/>
      <c r="D3" s="28"/>
      <c r="E3" s="28"/>
      <c r="F3" s="28"/>
      <c r="G3" s="28"/>
      <c r="H3" s="28" t="s">
        <v>166</v>
      </c>
      <c r="I3" s="28"/>
      <c r="J3" s="148"/>
      <c r="K3" s="148"/>
      <c r="L3" s="148"/>
      <c r="M3" s="148"/>
      <c r="N3" s="148"/>
      <c r="O3" s="148"/>
      <c r="P3" s="28"/>
      <c r="Q3" s="28"/>
      <c r="R3" s="28"/>
    </row>
    <row r="4" spans="1:18" ht="18" customHeight="1">
      <c r="A4" s="3"/>
      <c r="B4" s="28"/>
      <c r="C4" s="28"/>
      <c r="D4" s="28"/>
      <c r="E4" s="28"/>
      <c r="F4" s="28"/>
      <c r="G4" s="28"/>
      <c r="H4" s="263" t="s">
        <v>256</v>
      </c>
      <c r="I4" s="263"/>
      <c r="J4" s="263"/>
      <c r="K4" s="263"/>
      <c r="L4" s="263"/>
      <c r="M4" s="263"/>
      <c r="N4" s="263"/>
      <c r="O4" s="263"/>
      <c r="P4" s="28"/>
      <c r="Q4" s="28"/>
      <c r="R4" s="28"/>
    </row>
    <row r="5" spans="1:18" ht="18" customHeight="1">
      <c r="A5" s="12"/>
      <c r="B5" s="28"/>
      <c r="C5" s="28"/>
      <c r="D5" s="28"/>
      <c r="E5" s="28"/>
      <c r="F5" s="28"/>
      <c r="G5" s="28"/>
      <c r="H5" s="28"/>
      <c r="I5" s="28"/>
      <c r="J5" s="1"/>
      <c r="K5" s="1"/>
      <c r="L5" s="1"/>
      <c r="M5" s="1"/>
      <c r="N5" s="1"/>
      <c r="O5" s="1"/>
      <c r="P5" s="28"/>
      <c r="Q5" s="28"/>
      <c r="R5" s="28"/>
    </row>
    <row r="6" spans="1:18" ht="18.75">
      <c r="A6" s="256" t="s">
        <v>174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8"/>
      <c r="R6" s="28"/>
    </row>
    <row r="7" spans="1:18" ht="18.75">
      <c r="A7" s="257" t="s">
        <v>146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8"/>
      <c r="R7" s="28"/>
    </row>
    <row r="8" spans="1:18" ht="18.75" customHeight="1">
      <c r="A8" s="257" t="s">
        <v>165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91"/>
      <c r="R8" s="91"/>
    </row>
    <row r="9" spans="1:17" ht="18.75">
      <c r="A9" s="13"/>
      <c r="B9" s="16"/>
      <c r="C9" s="265" t="s">
        <v>89</v>
      </c>
      <c r="D9" s="265"/>
      <c r="E9" s="265"/>
      <c r="F9" s="265"/>
      <c r="G9" s="265"/>
      <c r="H9" s="265"/>
      <c r="I9" s="265"/>
      <c r="J9" s="265"/>
      <c r="K9" s="265"/>
      <c r="L9" s="272" t="s">
        <v>90</v>
      </c>
      <c r="M9" s="272"/>
      <c r="N9" s="272"/>
      <c r="O9" s="272"/>
      <c r="P9" s="272"/>
      <c r="Q9" s="272"/>
    </row>
    <row r="10" spans="1:17" ht="21.75" customHeight="1">
      <c r="A10" s="260" t="s">
        <v>54</v>
      </c>
      <c r="B10" s="258" t="s">
        <v>37</v>
      </c>
      <c r="C10" s="260" t="s">
        <v>85</v>
      </c>
      <c r="D10" s="260"/>
      <c r="E10" s="260"/>
      <c r="F10" s="260" t="s">
        <v>254</v>
      </c>
      <c r="G10" s="260"/>
      <c r="H10" s="260"/>
      <c r="I10" s="262" t="s">
        <v>86</v>
      </c>
      <c r="J10" s="262"/>
      <c r="K10" s="273"/>
      <c r="L10" s="261" t="s">
        <v>87</v>
      </c>
      <c r="M10" s="261"/>
      <c r="N10" s="261"/>
      <c r="O10" s="261" t="s">
        <v>88</v>
      </c>
      <c r="P10" s="261"/>
      <c r="Q10" s="261"/>
    </row>
    <row r="11" spans="1:17" ht="47.25">
      <c r="A11" s="260"/>
      <c r="B11" s="259"/>
      <c r="C11" s="31" t="s">
        <v>50</v>
      </c>
      <c r="D11" s="32" t="s">
        <v>51</v>
      </c>
      <c r="E11" s="32" t="s">
        <v>40</v>
      </c>
      <c r="F11" s="31" t="s">
        <v>50</v>
      </c>
      <c r="G11" s="32" t="s">
        <v>51</v>
      </c>
      <c r="H11" s="32" t="s">
        <v>40</v>
      </c>
      <c r="I11" s="32" t="s">
        <v>50</v>
      </c>
      <c r="J11" s="32" t="s">
        <v>51</v>
      </c>
      <c r="K11" s="103" t="s">
        <v>40</v>
      </c>
      <c r="L11" s="32" t="s">
        <v>50</v>
      </c>
      <c r="M11" s="32" t="s">
        <v>51</v>
      </c>
      <c r="N11" s="32" t="s">
        <v>40</v>
      </c>
      <c r="O11" s="32" t="s">
        <v>50</v>
      </c>
      <c r="P11" s="32" t="s">
        <v>51</v>
      </c>
      <c r="Q11" s="32" t="s">
        <v>40</v>
      </c>
    </row>
    <row r="12" spans="1:17" ht="51" customHeight="1">
      <c r="A12" s="31"/>
      <c r="B12" s="59" t="s">
        <v>159</v>
      </c>
      <c r="C12" s="39">
        <f>C13</f>
        <v>315.45</v>
      </c>
      <c r="D12" s="60">
        <f aca="true" t="shared" si="0" ref="D12:Q12">D13</f>
        <v>2</v>
      </c>
      <c r="E12" s="39">
        <f t="shared" si="0"/>
        <v>630.9</v>
      </c>
      <c r="F12" s="39">
        <f t="shared" si="0"/>
        <v>469.25</v>
      </c>
      <c r="G12" s="60">
        <f t="shared" si="0"/>
        <v>10</v>
      </c>
      <c r="H12" s="39">
        <f>SUM(H14+H19+H21+H23)</f>
        <v>4692.5</v>
      </c>
      <c r="I12" s="39">
        <f t="shared" si="0"/>
        <v>383</v>
      </c>
      <c r="J12" s="60">
        <f t="shared" si="0"/>
        <v>5</v>
      </c>
      <c r="K12" s="39">
        <f>K13+K21</f>
        <v>2395</v>
      </c>
      <c r="L12" s="39">
        <f t="shared" si="0"/>
        <v>480</v>
      </c>
      <c r="M12" s="60">
        <f t="shared" si="0"/>
        <v>4</v>
      </c>
      <c r="N12" s="39">
        <f t="shared" si="0"/>
        <v>1920</v>
      </c>
      <c r="O12" s="39">
        <f t="shared" si="0"/>
        <v>480</v>
      </c>
      <c r="P12" s="60">
        <f t="shared" si="0"/>
        <v>2</v>
      </c>
      <c r="Q12" s="39">
        <f t="shared" si="0"/>
        <v>960</v>
      </c>
    </row>
    <row r="13" spans="1:17" ht="17.25" customHeight="1">
      <c r="A13" s="70" t="s">
        <v>25</v>
      </c>
      <c r="B13" s="41" t="s">
        <v>23</v>
      </c>
      <c r="C13" s="39">
        <f>E13/D13</f>
        <v>315.45</v>
      </c>
      <c r="D13" s="60">
        <v>2</v>
      </c>
      <c r="E13" s="39">
        <f>E14+E21</f>
        <v>630.9</v>
      </c>
      <c r="F13" s="39">
        <f>H13/G13</f>
        <v>469.25</v>
      </c>
      <c r="G13" s="60">
        <f>G14+G19+G21+G23</f>
        <v>10</v>
      </c>
      <c r="H13" s="39">
        <f>H14+H19+H21+H23</f>
        <v>4692.5</v>
      </c>
      <c r="I13" s="39">
        <f>K13/J13</f>
        <v>383</v>
      </c>
      <c r="J13" s="60">
        <f>J14+J21</f>
        <v>5</v>
      </c>
      <c r="K13" s="39">
        <f>K14</f>
        <v>1915</v>
      </c>
      <c r="L13" s="39">
        <f>L14</f>
        <v>480</v>
      </c>
      <c r="M13" s="60">
        <f>M14</f>
        <v>4</v>
      </c>
      <c r="N13" s="39">
        <f>N14</f>
        <v>1920</v>
      </c>
      <c r="O13" s="39">
        <f>Q13/P13</f>
        <v>480</v>
      </c>
      <c r="P13" s="60">
        <f>P14+P19</f>
        <v>2</v>
      </c>
      <c r="Q13" s="39">
        <f>Q14+Q19</f>
        <v>960</v>
      </c>
    </row>
    <row r="14" spans="1:17" ht="19.5" customHeight="1">
      <c r="A14" s="70" t="s">
        <v>1</v>
      </c>
      <c r="B14" s="41" t="s">
        <v>39</v>
      </c>
      <c r="C14" s="39"/>
      <c r="D14" s="60"/>
      <c r="E14" s="39"/>
      <c r="F14" s="39">
        <f>H14/G14</f>
        <v>491.7857142857143</v>
      </c>
      <c r="G14" s="60">
        <f aca="true" t="shared" si="1" ref="G14:Q14">G15+G16+G17+G18</f>
        <v>7</v>
      </c>
      <c r="H14" s="39">
        <f t="shared" si="1"/>
        <v>3442.5</v>
      </c>
      <c r="I14" s="39">
        <f>K14/J14</f>
        <v>478.75</v>
      </c>
      <c r="J14" s="60">
        <f t="shared" si="1"/>
        <v>4</v>
      </c>
      <c r="K14" s="39">
        <f t="shared" si="1"/>
        <v>1915</v>
      </c>
      <c r="L14" s="39">
        <f>N14/M14</f>
        <v>480</v>
      </c>
      <c r="M14" s="60">
        <f t="shared" si="1"/>
        <v>4</v>
      </c>
      <c r="N14" s="39">
        <f t="shared" si="1"/>
        <v>1920</v>
      </c>
      <c r="O14" s="39">
        <f>Q14/P14</f>
        <v>480</v>
      </c>
      <c r="P14" s="60">
        <f t="shared" si="1"/>
        <v>2</v>
      </c>
      <c r="Q14" s="39">
        <f t="shared" si="1"/>
        <v>960</v>
      </c>
    </row>
    <row r="15" spans="1:17" ht="24.75" customHeight="1">
      <c r="A15" s="61" t="s">
        <v>4</v>
      </c>
      <c r="B15" s="79" t="s">
        <v>55</v>
      </c>
      <c r="C15" s="62"/>
      <c r="D15" s="44"/>
      <c r="E15" s="62"/>
      <c r="F15" s="44">
        <f>H15/G15</f>
        <v>475</v>
      </c>
      <c r="G15" s="62">
        <v>2</v>
      </c>
      <c r="H15" s="44">
        <v>950</v>
      </c>
      <c r="I15" s="44">
        <v>475</v>
      </c>
      <c r="J15" s="62">
        <v>1</v>
      </c>
      <c r="K15" s="84">
        <f>J15*I15</f>
        <v>475</v>
      </c>
      <c r="L15" s="62">
        <v>480</v>
      </c>
      <c r="M15" s="44">
        <v>1</v>
      </c>
      <c r="N15" s="44">
        <f>M15*L15</f>
        <v>480</v>
      </c>
      <c r="O15" s="51">
        <v>480</v>
      </c>
      <c r="P15" s="66">
        <v>1</v>
      </c>
      <c r="Q15" s="51">
        <f>P15*O15</f>
        <v>480</v>
      </c>
    </row>
    <row r="16" spans="1:17" ht="21.75" customHeight="1">
      <c r="A16" s="61" t="s">
        <v>22</v>
      </c>
      <c r="B16" s="79" t="s">
        <v>52</v>
      </c>
      <c r="C16" s="44"/>
      <c r="D16" s="44"/>
      <c r="E16" s="44"/>
      <c r="F16" s="44">
        <v>475</v>
      </c>
      <c r="G16" s="62">
        <v>1</v>
      </c>
      <c r="H16" s="44">
        <v>475</v>
      </c>
      <c r="I16" s="44">
        <v>480</v>
      </c>
      <c r="J16" s="62">
        <v>1</v>
      </c>
      <c r="K16" s="84">
        <v>480</v>
      </c>
      <c r="L16" s="44">
        <v>480</v>
      </c>
      <c r="M16" s="44">
        <v>1</v>
      </c>
      <c r="N16" s="44">
        <v>480</v>
      </c>
      <c r="O16" s="66">
        <v>480</v>
      </c>
      <c r="P16" s="66">
        <v>1</v>
      </c>
      <c r="Q16" s="66">
        <v>480</v>
      </c>
    </row>
    <row r="17" spans="1:17" ht="20.25" customHeight="1">
      <c r="A17" s="61" t="s">
        <v>5</v>
      </c>
      <c r="B17" s="32" t="s">
        <v>53</v>
      </c>
      <c r="C17" s="62"/>
      <c r="D17" s="44"/>
      <c r="E17" s="62"/>
      <c r="F17" s="44">
        <v>600</v>
      </c>
      <c r="G17" s="62">
        <v>1</v>
      </c>
      <c r="H17" s="62">
        <v>600</v>
      </c>
      <c r="I17" s="62">
        <v>480</v>
      </c>
      <c r="J17" s="44">
        <v>1</v>
      </c>
      <c r="K17" s="84">
        <v>480</v>
      </c>
      <c r="L17" s="62">
        <v>480</v>
      </c>
      <c r="M17" s="44">
        <v>1</v>
      </c>
      <c r="N17" s="44">
        <v>480</v>
      </c>
      <c r="O17" s="66"/>
      <c r="P17" s="66"/>
      <c r="Q17" s="66"/>
    </row>
    <row r="18" spans="1:17" ht="32.25" customHeight="1">
      <c r="A18" s="61" t="s">
        <v>6</v>
      </c>
      <c r="B18" s="79" t="s">
        <v>42</v>
      </c>
      <c r="C18" s="62"/>
      <c r="D18" s="44"/>
      <c r="E18" s="44"/>
      <c r="F18" s="44">
        <f>H18/G18</f>
        <v>472.5</v>
      </c>
      <c r="G18" s="62">
        <v>3</v>
      </c>
      <c r="H18" s="44">
        <v>1417.5</v>
      </c>
      <c r="I18" s="62">
        <v>480</v>
      </c>
      <c r="J18" s="44">
        <v>1</v>
      </c>
      <c r="K18" s="84">
        <v>480</v>
      </c>
      <c r="L18" s="62">
        <v>480</v>
      </c>
      <c r="M18" s="63">
        <v>1</v>
      </c>
      <c r="N18" s="44">
        <f>L18*M18</f>
        <v>480</v>
      </c>
      <c r="O18" s="66"/>
      <c r="P18" s="66"/>
      <c r="Q18" s="51"/>
    </row>
    <row r="19" spans="1:17" ht="33" customHeight="1">
      <c r="A19" s="71" t="s">
        <v>2</v>
      </c>
      <c r="B19" s="83" t="s">
        <v>63</v>
      </c>
      <c r="C19" s="60"/>
      <c r="D19" s="39"/>
      <c r="E19" s="39"/>
      <c r="F19" s="39">
        <f>F20</f>
        <v>475</v>
      </c>
      <c r="G19" s="60">
        <f aca="true" t="shared" si="2" ref="G19:N19">G20</f>
        <v>1</v>
      </c>
      <c r="H19" s="39">
        <f t="shared" si="2"/>
        <v>475</v>
      </c>
      <c r="I19" s="39">
        <f t="shared" si="2"/>
        <v>480</v>
      </c>
      <c r="J19" s="39">
        <f t="shared" si="2"/>
        <v>1</v>
      </c>
      <c r="K19" s="39">
        <f t="shared" si="2"/>
        <v>480</v>
      </c>
      <c r="L19" s="39">
        <f t="shared" si="2"/>
        <v>480</v>
      </c>
      <c r="M19" s="39">
        <f t="shared" si="2"/>
        <v>1</v>
      </c>
      <c r="N19" s="39">
        <f t="shared" si="2"/>
        <v>480</v>
      </c>
      <c r="O19" s="60"/>
      <c r="P19" s="60"/>
      <c r="Q19" s="39"/>
    </row>
    <row r="20" spans="1:17" ht="39" customHeight="1">
      <c r="A20" s="61" t="s">
        <v>10</v>
      </c>
      <c r="B20" s="216" t="s">
        <v>191</v>
      </c>
      <c r="C20" s="62"/>
      <c r="D20" s="44"/>
      <c r="E20" s="44"/>
      <c r="F20" s="44">
        <v>475</v>
      </c>
      <c r="G20" s="62">
        <v>1</v>
      </c>
      <c r="H20" s="44">
        <v>475</v>
      </c>
      <c r="I20" s="44">
        <v>480</v>
      </c>
      <c r="J20" s="62">
        <v>1</v>
      </c>
      <c r="K20" s="84">
        <v>480</v>
      </c>
      <c r="L20" s="44">
        <v>480</v>
      </c>
      <c r="M20" s="44">
        <v>1</v>
      </c>
      <c r="N20" s="44">
        <v>480</v>
      </c>
      <c r="O20" s="66"/>
      <c r="P20" s="66"/>
      <c r="Q20" s="51"/>
    </row>
    <row r="21" spans="1:17" ht="21" customHeight="1">
      <c r="A21" s="71" t="s">
        <v>44</v>
      </c>
      <c r="B21" s="219" t="s">
        <v>71</v>
      </c>
      <c r="C21" s="48">
        <f aca="true" t="shared" si="3" ref="C21:K21">C22</f>
        <v>315.45</v>
      </c>
      <c r="D21" s="69">
        <f t="shared" si="3"/>
        <v>2</v>
      </c>
      <c r="E21" s="48">
        <f t="shared" si="3"/>
        <v>630.9</v>
      </c>
      <c r="F21" s="48">
        <f>F22</f>
        <v>475</v>
      </c>
      <c r="G21" s="69">
        <f>G22</f>
        <v>1</v>
      </c>
      <c r="H21" s="48">
        <f>H22</f>
        <v>475</v>
      </c>
      <c r="I21" s="48">
        <f t="shared" si="3"/>
        <v>480</v>
      </c>
      <c r="J21" s="69">
        <f t="shared" si="3"/>
        <v>1</v>
      </c>
      <c r="K21" s="48">
        <f t="shared" si="3"/>
        <v>480</v>
      </c>
      <c r="L21" s="48">
        <f>L22</f>
        <v>480</v>
      </c>
      <c r="M21" s="69">
        <f>M22</f>
        <v>1</v>
      </c>
      <c r="N21" s="48">
        <f>N22</f>
        <v>480</v>
      </c>
      <c r="O21" s="47"/>
      <c r="P21" s="47"/>
      <c r="Q21" s="47"/>
    </row>
    <row r="22" spans="1:17" ht="35.25" customHeight="1">
      <c r="A22" s="61" t="s">
        <v>45</v>
      </c>
      <c r="B22" s="222" t="s">
        <v>84</v>
      </c>
      <c r="C22" s="50">
        <f>E22/D22</f>
        <v>315.45</v>
      </c>
      <c r="D22" s="67">
        <v>2</v>
      </c>
      <c r="E22" s="63">
        <v>630.9</v>
      </c>
      <c r="F22" s="50">
        <v>475</v>
      </c>
      <c r="G22" s="213">
        <v>1</v>
      </c>
      <c r="H22" s="50">
        <v>475</v>
      </c>
      <c r="I22" s="50">
        <v>480</v>
      </c>
      <c r="J22" s="50">
        <v>1</v>
      </c>
      <c r="K22" s="84">
        <v>480</v>
      </c>
      <c r="L22" s="50">
        <v>480</v>
      </c>
      <c r="M22" s="67">
        <v>1</v>
      </c>
      <c r="N22" s="44">
        <v>480</v>
      </c>
      <c r="O22" s="47"/>
      <c r="P22" s="47"/>
      <c r="Q22" s="47"/>
    </row>
    <row r="23" spans="1:17" ht="39" customHeight="1">
      <c r="A23" s="71" t="s">
        <v>46</v>
      </c>
      <c r="B23" s="54" t="s">
        <v>47</v>
      </c>
      <c r="C23" s="50"/>
      <c r="D23" s="67"/>
      <c r="E23" s="63"/>
      <c r="F23" s="48">
        <f>F24</f>
        <v>300</v>
      </c>
      <c r="G23" s="69">
        <f>G24</f>
        <v>1</v>
      </c>
      <c r="H23" s="48">
        <f>H24</f>
        <v>300</v>
      </c>
      <c r="I23" s="67"/>
      <c r="J23" s="67"/>
      <c r="K23" s="67"/>
      <c r="L23" s="67"/>
      <c r="M23" s="67"/>
      <c r="N23" s="67"/>
      <c r="O23" s="67"/>
      <c r="P23" s="67"/>
      <c r="Q23" s="67"/>
    </row>
    <row r="24" spans="1:17" ht="33.75" customHeight="1">
      <c r="A24" s="183" t="s">
        <v>68</v>
      </c>
      <c r="B24" s="78" t="s">
        <v>177</v>
      </c>
      <c r="C24" s="50"/>
      <c r="D24" s="67"/>
      <c r="E24" s="63"/>
      <c r="F24" s="50">
        <v>300</v>
      </c>
      <c r="G24" s="213">
        <v>1</v>
      </c>
      <c r="H24" s="249">
        <v>300</v>
      </c>
      <c r="I24" s="67"/>
      <c r="J24" s="50"/>
      <c r="K24" s="44"/>
      <c r="L24" s="72"/>
      <c r="M24" s="67"/>
      <c r="N24" s="44"/>
      <c r="O24" s="47"/>
      <c r="P24" s="47"/>
      <c r="Q24" s="47"/>
    </row>
    <row r="25" spans="2:17" ht="15.75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4" ht="18.75">
      <c r="A26" s="29" t="s">
        <v>247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6" ht="18.75">
      <c r="A27" s="68" t="s">
        <v>255</v>
      </c>
      <c r="B27" s="30"/>
      <c r="O27" s="29"/>
      <c r="P27" s="29"/>
    </row>
    <row r="29" spans="1:12" ht="15.75">
      <c r="A29" s="28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3:12" ht="15.75"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8.75">
      <c r="A31" s="12" t="s">
        <v>57</v>
      </c>
      <c r="C31" s="1"/>
      <c r="D31" s="1"/>
      <c r="E31" s="1"/>
      <c r="F31" s="1"/>
      <c r="G31" s="1"/>
      <c r="H31" s="1"/>
      <c r="I31" s="1"/>
      <c r="J31" s="1"/>
      <c r="K31" s="1"/>
      <c r="L31" s="1"/>
    </row>
    <row r="34" spans="1:12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</sheetData>
  <sheetProtection/>
  <mergeCells count="14">
    <mergeCell ref="O10:Q10"/>
    <mergeCell ref="I10:K10"/>
    <mergeCell ref="L10:N10"/>
    <mergeCell ref="A10:A11"/>
    <mergeCell ref="B10:B11"/>
    <mergeCell ref="C10:E10"/>
    <mergeCell ref="F10:H10"/>
    <mergeCell ref="C9:K9"/>
    <mergeCell ref="L9:Q9"/>
    <mergeCell ref="H2:R2"/>
    <mergeCell ref="A6:P6"/>
    <mergeCell ref="A7:P7"/>
    <mergeCell ref="A8:P8"/>
    <mergeCell ref="H4:O4"/>
  </mergeCells>
  <printOptions/>
  <pageMargins left="0.35433070866141736" right="0.35433070866141736" top="0.7874015748031497" bottom="0.3937007874015748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48"/>
  <sheetViews>
    <sheetView tabSelected="1" view="pageBreakPreview" zoomScale="75" zoomScaleNormal="75" zoomScaleSheetLayoutView="75" zoomScalePageLayoutView="0" workbookViewId="0" topLeftCell="A1">
      <selection activeCell="H11" sqref="H11"/>
    </sheetView>
  </sheetViews>
  <sheetFormatPr defaultColWidth="9.140625" defaultRowHeight="12.75"/>
  <cols>
    <col min="1" max="1" width="5.8515625" style="4" customWidth="1"/>
    <col min="2" max="2" width="37.140625" style="4" customWidth="1"/>
    <col min="3" max="3" width="11.8515625" style="4" customWidth="1"/>
    <col min="4" max="4" width="12.00390625" style="4" customWidth="1"/>
    <col min="5" max="5" width="8.57421875" style="4" customWidth="1"/>
    <col min="6" max="6" width="11.7109375" style="4" customWidth="1"/>
    <col min="7" max="7" width="10.421875" style="4" customWidth="1"/>
    <col min="8" max="8" width="9.57421875" style="4" customWidth="1"/>
    <col min="9" max="9" width="9.7109375" style="4" customWidth="1"/>
    <col min="10" max="10" width="11.57421875" style="4" customWidth="1"/>
    <col min="11" max="11" width="8.8515625" style="4" customWidth="1"/>
    <col min="12" max="12" width="7.8515625" style="4" customWidth="1"/>
    <col min="13" max="13" width="9.00390625" style="4" customWidth="1"/>
    <col min="14" max="14" width="6.7109375" style="4" customWidth="1"/>
    <col min="15" max="15" width="7.57421875" style="4" customWidth="1"/>
    <col min="16" max="16" width="9.140625" style="4" customWidth="1"/>
    <col min="17" max="17" width="6.7109375" style="4" customWidth="1"/>
    <col min="18" max="16384" width="9.140625" style="4" customWidth="1"/>
  </cols>
  <sheetData>
    <row r="1" spans="1:19" ht="18.75">
      <c r="A1" s="3"/>
      <c r="B1" s="3"/>
      <c r="C1" s="3"/>
      <c r="D1" s="3"/>
      <c r="E1" s="3"/>
      <c r="F1" s="3"/>
      <c r="G1" s="3"/>
      <c r="H1" s="3"/>
      <c r="I1" s="3"/>
      <c r="J1" s="1"/>
      <c r="K1" s="275" t="s">
        <v>154</v>
      </c>
      <c r="L1" s="1"/>
      <c r="M1" s="5"/>
      <c r="N1" s="27"/>
      <c r="O1" s="27"/>
      <c r="P1" s="3"/>
      <c r="Q1" s="3"/>
      <c r="R1" s="3"/>
      <c r="S1" s="3"/>
    </row>
    <row r="2" spans="1:19" ht="18">
      <c r="A2" s="3"/>
      <c r="B2" s="28"/>
      <c r="C2" s="28"/>
      <c r="D2" s="28"/>
      <c r="E2" s="28"/>
      <c r="F2" s="28"/>
      <c r="G2" s="28"/>
      <c r="H2" s="255" t="s">
        <v>145</v>
      </c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</row>
    <row r="3" spans="1:19" ht="20.25" customHeight="1">
      <c r="A3" s="3"/>
      <c r="B3" s="28"/>
      <c r="C3" s="28"/>
      <c r="D3" s="28"/>
      <c r="E3" s="28"/>
      <c r="F3" s="28"/>
      <c r="G3" s="28"/>
      <c r="H3" s="28" t="s">
        <v>164</v>
      </c>
      <c r="I3" s="28"/>
      <c r="J3" s="148"/>
      <c r="K3" s="148"/>
      <c r="L3" s="148"/>
      <c r="M3" s="148"/>
      <c r="N3" s="148"/>
      <c r="O3" s="148"/>
      <c r="P3" s="28"/>
      <c r="Q3" s="28"/>
      <c r="R3" s="28"/>
      <c r="S3" s="28"/>
    </row>
    <row r="4" spans="1:19" ht="16.5" customHeight="1">
      <c r="A4" s="3"/>
      <c r="B4" s="28"/>
      <c r="C4" s="28"/>
      <c r="D4" s="28"/>
      <c r="E4" s="28"/>
      <c r="F4" s="28"/>
      <c r="G4" s="28"/>
      <c r="H4" s="263" t="s">
        <v>256</v>
      </c>
      <c r="I4" s="263"/>
      <c r="J4" s="263"/>
      <c r="K4" s="263"/>
      <c r="L4" s="263"/>
      <c r="M4" s="263"/>
      <c r="N4" s="263"/>
      <c r="O4" s="263"/>
      <c r="P4" s="28"/>
      <c r="Q4" s="28"/>
      <c r="R4" s="28"/>
      <c r="S4" s="28"/>
    </row>
    <row r="5" spans="1:19" ht="18.75">
      <c r="A5" s="12"/>
      <c r="B5" s="28"/>
      <c r="C5" s="28"/>
      <c r="D5" s="28"/>
      <c r="E5" s="28"/>
      <c r="F5" s="28"/>
      <c r="G5" s="28"/>
      <c r="H5" s="28"/>
      <c r="I5" s="28"/>
      <c r="J5" s="1"/>
      <c r="K5" s="1"/>
      <c r="L5" s="1"/>
      <c r="M5" s="1"/>
      <c r="N5" s="1"/>
      <c r="O5" s="1"/>
      <c r="P5" s="28"/>
      <c r="Q5" s="28"/>
      <c r="R5" s="28"/>
      <c r="S5" s="28"/>
    </row>
    <row r="6" spans="1:19" ht="18.75">
      <c r="A6" s="256" t="s">
        <v>174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8"/>
      <c r="R6" s="28"/>
      <c r="S6" s="28"/>
    </row>
    <row r="7" spans="1:19" ht="15.75" customHeight="1">
      <c r="A7" s="257" t="s">
        <v>146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8"/>
      <c r="R7" s="28"/>
      <c r="S7" s="28"/>
    </row>
    <row r="8" spans="1:19" ht="25.5" customHeight="1">
      <c r="A8" s="257" t="s">
        <v>165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91"/>
      <c r="R8" s="91"/>
      <c r="S8" s="91"/>
    </row>
    <row r="9" spans="1:17" ht="18" customHeight="1">
      <c r="A9" s="260" t="s">
        <v>54</v>
      </c>
      <c r="B9" s="269" t="s">
        <v>37</v>
      </c>
      <c r="C9" s="260" t="s">
        <v>85</v>
      </c>
      <c r="D9" s="260"/>
      <c r="E9" s="260"/>
      <c r="F9" s="260" t="s">
        <v>254</v>
      </c>
      <c r="G9" s="260"/>
      <c r="H9" s="260"/>
      <c r="I9" s="262" t="s">
        <v>86</v>
      </c>
      <c r="J9" s="262"/>
      <c r="K9" s="262"/>
      <c r="L9" s="261" t="s">
        <v>87</v>
      </c>
      <c r="M9" s="261"/>
      <c r="N9" s="261"/>
      <c r="O9" s="261" t="s">
        <v>88</v>
      </c>
      <c r="P9" s="261"/>
      <c r="Q9" s="261"/>
    </row>
    <row r="10" spans="1:17" ht="93" customHeight="1">
      <c r="A10" s="260"/>
      <c r="B10" s="269"/>
      <c r="C10" s="32" t="s">
        <v>17</v>
      </c>
      <c r="D10" s="32" t="s">
        <v>43</v>
      </c>
      <c r="E10" s="32" t="s">
        <v>40</v>
      </c>
      <c r="F10" s="32" t="s">
        <v>17</v>
      </c>
      <c r="G10" s="32" t="s">
        <v>43</v>
      </c>
      <c r="H10" s="32" t="s">
        <v>40</v>
      </c>
      <c r="I10" s="32" t="s">
        <v>17</v>
      </c>
      <c r="J10" s="32" t="s">
        <v>43</v>
      </c>
      <c r="K10" s="32" t="s">
        <v>40</v>
      </c>
      <c r="L10" s="32" t="s">
        <v>17</v>
      </c>
      <c r="M10" s="32" t="s">
        <v>43</v>
      </c>
      <c r="N10" s="32" t="s">
        <v>40</v>
      </c>
      <c r="O10" s="32" t="s">
        <v>17</v>
      </c>
      <c r="P10" s="32" t="s">
        <v>43</v>
      </c>
      <c r="Q10" s="32" t="s">
        <v>40</v>
      </c>
    </row>
    <row r="11" spans="1:17" ht="82.5" customHeight="1">
      <c r="A11" s="31"/>
      <c r="B11" s="38" t="s">
        <v>171</v>
      </c>
      <c r="C11" s="108" t="s">
        <v>199</v>
      </c>
      <c r="D11" s="165" t="s">
        <v>200</v>
      </c>
      <c r="E11" s="108" t="s">
        <v>201</v>
      </c>
      <c r="F11" s="108" t="s">
        <v>243</v>
      </c>
      <c r="G11" s="165" t="s">
        <v>244</v>
      </c>
      <c r="H11" s="108" t="s">
        <v>245</v>
      </c>
      <c r="I11" s="108" t="s">
        <v>202</v>
      </c>
      <c r="J11" s="108" t="s">
        <v>203</v>
      </c>
      <c r="K11" s="39" t="s">
        <v>204</v>
      </c>
      <c r="L11" s="108" t="s">
        <v>205</v>
      </c>
      <c r="M11" s="108" t="s">
        <v>157</v>
      </c>
      <c r="N11" s="39" t="s">
        <v>206</v>
      </c>
      <c r="O11" s="108" t="s">
        <v>207</v>
      </c>
      <c r="P11" s="108" t="s">
        <v>157</v>
      </c>
      <c r="Q11" s="39" t="s">
        <v>208</v>
      </c>
    </row>
    <row r="12" spans="1:17" ht="18.75" customHeight="1">
      <c r="A12" s="32" t="s">
        <v>25</v>
      </c>
      <c r="B12" s="41" t="s">
        <v>15</v>
      </c>
      <c r="C12" s="106"/>
      <c r="D12" s="108"/>
      <c r="E12" s="108"/>
      <c r="F12" s="108">
        <f aca="true" t="shared" si="0" ref="F12:H13">F13</f>
        <v>1</v>
      </c>
      <c r="G12" s="108">
        <f t="shared" si="0"/>
        <v>32.7</v>
      </c>
      <c r="H12" s="108">
        <f t="shared" si="0"/>
        <v>32.7</v>
      </c>
      <c r="I12" s="108"/>
      <c r="J12" s="108"/>
      <c r="K12" s="39"/>
      <c r="L12" s="39"/>
      <c r="M12" s="39"/>
      <c r="N12" s="39"/>
      <c r="O12" s="87"/>
      <c r="P12" s="87"/>
      <c r="Q12" s="87"/>
    </row>
    <row r="13" spans="1:17" ht="18">
      <c r="A13" s="183" t="s">
        <v>1</v>
      </c>
      <c r="B13" s="41" t="s">
        <v>39</v>
      </c>
      <c r="C13" s="106"/>
      <c r="D13" s="108"/>
      <c r="E13" s="108"/>
      <c r="F13" s="108">
        <f t="shared" si="0"/>
        <v>1</v>
      </c>
      <c r="G13" s="108">
        <f t="shared" si="0"/>
        <v>32.7</v>
      </c>
      <c r="H13" s="108">
        <f t="shared" si="0"/>
        <v>32.7</v>
      </c>
      <c r="I13" s="108"/>
      <c r="J13" s="108"/>
      <c r="K13" s="39" t="s">
        <v>158</v>
      </c>
      <c r="L13" s="39"/>
      <c r="M13" s="39"/>
      <c r="N13" s="39"/>
      <c r="O13" s="87"/>
      <c r="P13" s="87"/>
      <c r="Q13" s="87"/>
    </row>
    <row r="14" spans="1:17" ht="33.75" customHeight="1">
      <c r="A14" s="183" t="s">
        <v>5</v>
      </c>
      <c r="B14" s="32" t="s">
        <v>53</v>
      </c>
      <c r="C14" s="112"/>
      <c r="D14" s="73"/>
      <c r="E14" s="113"/>
      <c r="F14" s="113">
        <v>1</v>
      </c>
      <c r="G14" s="113">
        <v>32.7</v>
      </c>
      <c r="H14" s="113">
        <v>32.7</v>
      </c>
      <c r="I14" s="114"/>
      <c r="J14" s="113"/>
      <c r="K14" s="42"/>
      <c r="L14" s="64"/>
      <c r="M14" s="42"/>
      <c r="N14" s="42"/>
      <c r="O14" s="87"/>
      <c r="P14" s="87"/>
      <c r="Q14" s="87"/>
    </row>
    <row r="15" spans="1:17" ht="36" customHeight="1">
      <c r="A15" s="183" t="s">
        <v>6</v>
      </c>
      <c r="B15" s="32" t="s">
        <v>42</v>
      </c>
      <c r="C15" s="114"/>
      <c r="D15" s="74"/>
      <c r="E15" s="74"/>
      <c r="F15" s="113"/>
      <c r="G15" s="74"/>
      <c r="H15" s="113"/>
      <c r="I15" s="114"/>
      <c r="J15" s="74"/>
      <c r="K15" s="42"/>
      <c r="L15" s="44"/>
      <c r="M15" s="44"/>
      <c r="N15" s="42"/>
      <c r="O15" s="87"/>
      <c r="P15" s="87"/>
      <c r="Q15" s="87"/>
    </row>
    <row r="16" spans="1:17" ht="32.25" customHeight="1">
      <c r="A16" s="183" t="s">
        <v>2</v>
      </c>
      <c r="B16" s="46" t="s">
        <v>63</v>
      </c>
      <c r="C16" s="115"/>
      <c r="D16" s="181"/>
      <c r="E16" s="181"/>
      <c r="F16" s="108"/>
      <c r="G16" s="108"/>
      <c r="H16" s="108"/>
      <c r="I16" s="115"/>
      <c r="J16" s="181"/>
      <c r="K16" s="65"/>
      <c r="L16" s="39"/>
      <c r="M16" s="39"/>
      <c r="N16" s="39"/>
      <c r="O16" s="87"/>
      <c r="P16" s="87"/>
      <c r="Q16" s="87"/>
    </row>
    <row r="17" spans="1:17" ht="34.5" customHeight="1">
      <c r="A17" s="183" t="s">
        <v>10</v>
      </c>
      <c r="B17" s="49" t="s">
        <v>176</v>
      </c>
      <c r="C17" s="114"/>
      <c r="D17" s="74"/>
      <c r="E17" s="74"/>
      <c r="F17" s="108"/>
      <c r="G17" s="108"/>
      <c r="H17" s="108"/>
      <c r="I17" s="114"/>
      <c r="J17" s="74"/>
      <c r="K17" s="42"/>
      <c r="L17" s="44"/>
      <c r="M17" s="44"/>
      <c r="N17" s="42"/>
      <c r="O17" s="87"/>
      <c r="P17" s="87"/>
      <c r="Q17" s="87"/>
    </row>
    <row r="18" spans="1:17" ht="30.75" customHeight="1">
      <c r="A18" s="32" t="s">
        <v>21</v>
      </c>
      <c r="B18" s="41" t="s">
        <v>16</v>
      </c>
      <c r="C18" s="108">
        <f>C22</f>
        <v>1</v>
      </c>
      <c r="D18" s="108">
        <f>D22</f>
        <v>675.9</v>
      </c>
      <c r="E18" s="108">
        <f>E22</f>
        <v>675.9</v>
      </c>
      <c r="F18" s="108"/>
      <c r="G18" s="108"/>
      <c r="H18" s="108"/>
      <c r="I18" s="106"/>
      <c r="J18" s="108"/>
      <c r="K18" s="39"/>
      <c r="L18" s="39"/>
      <c r="M18" s="39"/>
      <c r="N18" s="39"/>
      <c r="O18" s="87"/>
      <c r="P18" s="87"/>
      <c r="Q18" s="87"/>
    </row>
    <row r="19" spans="1:17" ht="18">
      <c r="A19" s="183" t="s">
        <v>3</v>
      </c>
      <c r="B19" s="41" t="s">
        <v>39</v>
      </c>
      <c r="C19" s="73"/>
      <c r="D19" s="73"/>
      <c r="E19" s="73"/>
      <c r="F19" s="113"/>
      <c r="G19" s="113"/>
      <c r="H19" s="113"/>
      <c r="I19" s="106"/>
      <c r="J19" s="108"/>
      <c r="K19" s="39"/>
      <c r="L19" s="39"/>
      <c r="M19" s="39"/>
      <c r="N19" s="39"/>
      <c r="O19" s="87"/>
      <c r="P19" s="87"/>
      <c r="Q19" s="87"/>
    </row>
    <row r="20" spans="1:17" ht="35.25" customHeight="1">
      <c r="A20" s="183" t="s">
        <v>8</v>
      </c>
      <c r="B20" s="32" t="s">
        <v>53</v>
      </c>
      <c r="C20" s="73"/>
      <c r="D20" s="73"/>
      <c r="E20" s="113"/>
      <c r="F20" s="113"/>
      <c r="G20" s="113"/>
      <c r="H20" s="113"/>
      <c r="I20" s="114"/>
      <c r="J20" s="113"/>
      <c r="K20" s="42"/>
      <c r="L20" s="64"/>
      <c r="M20" s="42"/>
      <c r="N20" s="42"/>
      <c r="O20" s="87"/>
      <c r="P20" s="87"/>
      <c r="Q20" s="87"/>
    </row>
    <row r="21" spans="1:17" ht="36.75" customHeight="1">
      <c r="A21" s="183" t="s">
        <v>9</v>
      </c>
      <c r="B21" s="32" t="s">
        <v>42</v>
      </c>
      <c r="C21" s="73"/>
      <c r="D21" s="73"/>
      <c r="E21" s="73"/>
      <c r="F21" s="73"/>
      <c r="G21" s="73"/>
      <c r="H21" s="73"/>
      <c r="I21" s="111"/>
      <c r="J21" s="110"/>
      <c r="K21" s="51"/>
      <c r="L21" s="47"/>
      <c r="M21" s="47"/>
      <c r="N21" s="47"/>
      <c r="O21" s="87"/>
      <c r="P21" s="87"/>
      <c r="Q21" s="87"/>
    </row>
    <row r="22" spans="1:17" ht="34.5" customHeight="1">
      <c r="A22" s="183" t="s">
        <v>41</v>
      </c>
      <c r="B22" s="46" t="s">
        <v>63</v>
      </c>
      <c r="C22" s="108">
        <f>C23</f>
        <v>1</v>
      </c>
      <c r="D22" s="108">
        <f>D23</f>
        <v>675.9</v>
      </c>
      <c r="E22" s="108">
        <f>E23</f>
        <v>675.9</v>
      </c>
      <c r="F22" s="108"/>
      <c r="G22" s="108"/>
      <c r="H22" s="108"/>
      <c r="I22" s="130"/>
      <c r="J22" s="123"/>
      <c r="K22" s="48"/>
      <c r="L22" s="55"/>
      <c r="M22" s="55"/>
      <c r="N22" s="55"/>
      <c r="O22" s="87"/>
      <c r="P22" s="87"/>
      <c r="Q22" s="87"/>
    </row>
    <row r="23" spans="1:17" ht="34.5" customHeight="1">
      <c r="A23" s="183" t="s">
        <v>69</v>
      </c>
      <c r="B23" s="49" t="s">
        <v>176</v>
      </c>
      <c r="C23" s="73">
        <v>1</v>
      </c>
      <c r="D23" s="73">
        <v>675.9</v>
      </c>
      <c r="E23" s="73">
        <v>675.9</v>
      </c>
      <c r="F23" s="73"/>
      <c r="G23" s="73"/>
      <c r="H23" s="73"/>
      <c r="I23" s="72"/>
      <c r="J23" s="132"/>
      <c r="K23" s="50"/>
      <c r="L23" s="47"/>
      <c r="M23" s="58"/>
      <c r="N23" s="58"/>
      <c r="O23" s="87"/>
      <c r="P23" s="87"/>
      <c r="Q23" s="87"/>
    </row>
    <row r="24" spans="1:17" ht="34.5" customHeight="1">
      <c r="A24" s="183" t="s">
        <v>62</v>
      </c>
      <c r="B24" s="54" t="s">
        <v>47</v>
      </c>
      <c r="C24" s="73"/>
      <c r="D24" s="73"/>
      <c r="E24" s="73"/>
      <c r="F24" s="108"/>
      <c r="G24" s="108"/>
      <c r="H24" s="108"/>
      <c r="I24" s="130"/>
      <c r="J24" s="123"/>
      <c r="K24" s="48"/>
      <c r="L24" s="56"/>
      <c r="M24" s="55"/>
      <c r="N24" s="55"/>
      <c r="O24" s="87"/>
      <c r="P24" s="87"/>
      <c r="Q24" s="87"/>
    </row>
    <row r="25" spans="1:17" ht="33.75" customHeight="1">
      <c r="A25" s="183" t="s">
        <v>70</v>
      </c>
      <c r="B25" s="57" t="s">
        <v>177</v>
      </c>
      <c r="C25" s="73"/>
      <c r="D25" s="73"/>
      <c r="E25" s="73"/>
      <c r="F25" s="73"/>
      <c r="G25" s="73"/>
      <c r="H25" s="73"/>
      <c r="I25" s="72"/>
      <c r="J25" s="132"/>
      <c r="K25" s="50"/>
      <c r="L25" s="47"/>
      <c r="M25" s="58"/>
      <c r="N25" s="58"/>
      <c r="O25" s="87"/>
      <c r="P25" s="87"/>
      <c r="Q25" s="87"/>
    </row>
    <row r="26" spans="1:17" ht="48" customHeight="1">
      <c r="A26" s="32" t="s">
        <v>77</v>
      </c>
      <c r="B26" s="214" t="s">
        <v>58</v>
      </c>
      <c r="C26" s="39"/>
      <c r="D26" s="39"/>
      <c r="E26" s="39"/>
      <c r="F26" s="39">
        <f>F27+F32</f>
        <v>450</v>
      </c>
      <c r="G26" s="40">
        <f>H26/F26</f>
        <v>0.6822222222222222</v>
      </c>
      <c r="H26" s="39">
        <f>H27+H32</f>
        <v>307</v>
      </c>
      <c r="I26" s="39"/>
      <c r="J26" s="40"/>
      <c r="K26" s="39"/>
      <c r="L26" s="39"/>
      <c r="M26" s="40"/>
      <c r="N26" s="39"/>
      <c r="O26" s="87"/>
      <c r="P26" s="87"/>
      <c r="Q26" s="87"/>
    </row>
    <row r="27" spans="1:17" ht="20.25" customHeight="1">
      <c r="A27" s="32" t="s">
        <v>18</v>
      </c>
      <c r="B27" s="214" t="s">
        <v>39</v>
      </c>
      <c r="C27" s="39"/>
      <c r="D27" s="39"/>
      <c r="E27" s="39"/>
      <c r="F27" s="39">
        <f>F28</f>
        <v>300</v>
      </c>
      <c r="G27" s="40">
        <f>G28</f>
        <v>0.49</v>
      </c>
      <c r="H27" s="39">
        <f>H28</f>
        <v>147</v>
      </c>
      <c r="I27" s="39">
        <f>I30</f>
        <v>2880</v>
      </c>
      <c r="J27" s="40">
        <f>J30</f>
        <v>0.12163194444444445</v>
      </c>
      <c r="K27" s="39">
        <f>K30</f>
        <v>350.3</v>
      </c>
      <c r="L27" s="39">
        <f aca="true" t="shared" si="1" ref="L27:Q27">L28</f>
        <v>2727.3</v>
      </c>
      <c r="M27" s="40">
        <f t="shared" si="1"/>
        <v>0.10999890001099988</v>
      </c>
      <c r="N27" s="39">
        <f t="shared" si="1"/>
        <v>300</v>
      </c>
      <c r="O27" s="39">
        <f t="shared" si="1"/>
        <v>7727.3</v>
      </c>
      <c r="P27" s="40">
        <f t="shared" si="1"/>
        <v>0.10999961176607612</v>
      </c>
      <c r="Q27" s="39">
        <f t="shared" si="1"/>
        <v>850</v>
      </c>
    </row>
    <row r="28" spans="1:17" ht="30" customHeight="1">
      <c r="A28" s="185" t="s">
        <v>110</v>
      </c>
      <c r="B28" s="79" t="s">
        <v>55</v>
      </c>
      <c r="C28" s="39"/>
      <c r="D28" s="39"/>
      <c r="E28" s="44"/>
      <c r="F28" s="44">
        <v>300</v>
      </c>
      <c r="G28" s="45">
        <f>H28/F28</f>
        <v>0.49</v>
      </c>
      <c r="H28" s="247">
        <v>147</v>
      </c>
      <c r="I28" s="44"/>
      <c r="J28" s="45"/>
      <c r="K28" s="44"/>
      <c r="L28" s="44">
        <v>2727.3</v>
      </c>
      <c r="M28" s="45">
        <f>N28/L28</f>
        <v>0.10999890001099988</v>
      </c>
      <c r="N28" s="44">
        <v>300</v>
      </c>
      <c r="O28" s="44">
        <v>7727.3</v>
      </c>
      <c r="P28" s="45">
        <f>Q28/O28</f>
        <v>0.10999961176607612</v>
      </c>
      <c r="Q28" s="44">
        <v>850</v>
      </c>
    </row>
    <row r="29" spans="1:17" ht="35.25" customHeight="1">
      <c r="A29" s="185" t="s">
        <v>126</v>
      </c>
      <c r="B29" s="79" t="s">
        <v>42</v>
      </c>
      <c r="C29" s="39"/>
      <c r="D29" s="39"/>
      <c r="E29" s="44"/>
      <c r="F29" s="44"/>
      <c r="G29" s="45"/>
      <c r="H29" s="44"/>
      <c r="I29" s="44"/>
      <c r="J29" s="45"/>
      <c r="K29" s="44"/>
      <c r="L29" s="39"/>
      <c r="M29" s="40"/>
      <c r="N29" s="39"/>
      <c r="O29" s="87"/>
      <c r="P29" s="87"/>
      <c r="Q29" s="87"/>
    </row>
    <row r="30" spans="1:17" ht="33" customHeight="1">
      <c r="A30" s="183" t="s">
        <v>108</v>
      </c>
      <c r="B30" s="54" t="s">
        <v>47</v>
      </c>
      <c r="C30" s="39"/>
      <c r="D30" s="40"/>
      <c r="E30" s="39"/>
      <c r="F30" s="39"/>
      <c r="G30" s="40"/>
      <c r="H30" s="39"/>
      <c r="I30" s="39">
        <f>I31</f>
        <v>2880</v>
      </c>
      <c r="J30" s="40">
        <f>J31</f>
        <v>0.12163194444444445</v>
      </c>
      <c r="K30" s="39">
        <f>K31</f>
        <v>350.3</v>
      </c>
      <c r="L30" s="39"/>
      <c r="M30" s="40"/>
      <c r="N30" s="39"/>
      <c r="O30" s="87"/>
      <c r="P30" s="87"/>
      <c r="Q30" s="87"/>
    </row>
    <row r="31" spans="1:17" ht="30.75" customHeight="1">
      <c r="A31" s="183" t="s">
        <v>109</v>
      </c>
      <c r="B31" s="78" t="s">
        <v>177</v>
      </c>
      <c r="C31" s="42"/>
      <c r="D31" s="43"/>
      <c r="E31" s="42"/>
      <c r="F31" s="42"/>
      <c r="G31" s="43"/>
      <c r="H31" s="42"/>
      <c r="I31" s="42">
        <v>2880</v>
      </c>
      <c r="J31" s="43">
        <f>K31/I31</f>
        <v>0.12163194444444445</v>
      </c>
      <c r="K31" s="42">
        <v>350.3</v>
      </c>
      <c r="L31" s="42"/>
      <c r="M31" s="43"/>
      <c r="N31" s="42"/>
      <c r="O31" s="47"/>
      <c r="P31" s="47"/>
      <c r="Q31" s="47"/>
    </row>
    <row r="32" spans="1:17" ht="38.25" customHeight="1">
      <c r="A32" s="183" t="s">
        <v>162</v>
      </c>
      <c r="B32" s="46" t="s">
        <v>63</v>
      </c>
      <c r="C32" s="62"/>
      <c r="D32" s="62"/>
      <c r="E32" s="62"/>
      <c r="F32" s="65">
        <f>F33</f>
        <v>150</v>
      </c>
      <c r="G32" s="233">
        <f>G33</f>
        <v>1.0666666666666667</v>
      </c>
      <c r="H32" s="65">
        <f>H33</f>
        <v>160</v>
      </c>
      <c r="I32" s="42"/>
      <c r="J32" s="43"/>
      <c r="K32" s="42"/>
      <c r="L32" s="64"/>
      <c r="M32" s="64"/>
      <c r="N32" s="64"/>
      <c r="O32" s="47"/>
      <c r="P32" s="47"/>
      <c r="Q32" s="47"/>
    </row>
    <row r="33" spans="1:17" ht="52.5" customHeight="1">
      <c r="A33" s="183" t="s">
        <v>163</v>
      </c>
      <c r="B33" s="216" t="s">
        <v>191</v>
      </c>
      <c r="C33" s="47"/>
      <c r="D33" s="47"/>
      <c r="E33" s="47"/>
      <c r="F33" s="58">
        <v>150</v>
      </c>
      <c r="G33" s="232">
        <f>H33/F33</f>
        <v>1.0666666666666667</v>
      </c>
      <c r="H33" s="248">
        <v>160</v>
      </c>
      <c r="I33" s="47"/>
      <c r="J33" s="47"/>
      <c r="K33" s="47"/>
      <c r="L33" s="47"/>
      <c r="M33" s="47"/>
      <c r="N33" s="47"/>
      <c r="O33" s="47"/>
      <c r="P33" s="47"/>
      <c r="Q33" s="47"/>
    </row>
    <row r="34" ht="19.5" customHeight="1"/>
    <row r="35" spans="1:14" s="9" customFormat="1" ht="18.75">
      <c r="A35" s="28"/>
      <c r="B35"/>
      <c r="C35" s="1"/>
      <c r="D35" s="1"/>
      <c r="E35" s="1"/>
      <c r="F35" s="1"/>
      <c r="G35" s="1"/>
      <c r="H35" s="1"/>
      <c r="I35" s="1"/>
      <c r="J35" s="1"/>
      <c r="K35" s="1"/>
      <c r="L35" s="1"/>
      <c r="N35" s="18"/>
    </row>
    <row r="36" spans="3:14" s="9" customFormat="1" ht="21" customHeight="1">
      <c r="C36" s="1"/>
      <c r="D36" s="75"/>
      <c r="E36" s="1"/>
      <c r="F36" s="1"/>
      <c r="G36" s="1"/>
      <c r="H36" s="1"/>
      <c r="I36" s="1"/>
      <c r="J36" s="1"/>
      <c r="K36" s="1"/>
      <c r="L36" s="1"/>
      <c r="M36" s="4"/>
      <c r="N36" s="18"/>
    </row>
    <row r="37" spans="1:14" ht="18.75">
      <c r="A37" s="254" t="s">
        <v>249</v>
      </c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12" t="s">
        <v>82</v>
      </c>
      <c r="N37" s="24"/>
    </row>
    <row r="38" spans="1:14" s="9" customFormat="1" ht="18.75">
      <c r="A38" s="68" t="s">
        <v>255</v>
      </c>
      <c r="B38" s="30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24"/>
    </row>
    <row r="39" spans="1:14" s="9" customFormat="1" ht="18.75" customHeight="1">
      <c r="A39" s="20"/>
      <c r="B39" s="21"/>
      <c r="C39" s="23"/>
      <c r="D39" s="21"/>
      <c r="E39" s="21"/>
      <c r="F39" s="23"/>
      <c r="G39" s="21"/>
      <c r="H39" s="21"/>
      <c r="I39" s="23"/>
      <c r="J39" s="21"/>
      <c r="K39" s="274"/>
      <c r="L39" s="274"/>
      <c r="M39" s="274"/>
      <c r="N39" s="11"/>
    </row>
    <row r="40" spans="1:14" s="9" customFormat="1" ht="18">
      <c r="A40" s="10"/>
      <c r="N40" s="11"/>
    </row>
    <row r="41" spans="1:14" ht="18">
      <c r="A41" s="7"/>
      <c r="N41" s="8"/>
    </row>
    <row r="42" spans="1:14" ht="18">
      <c r="A42" s="7"/>
      <c r="N42" s="8"/>
    </row>
    <row r="43" spans="1:14" ht="18">
      <c r="A43" s="7"/>
      <c r="N43" s="8"/>
    </row>
    <row r="44" spans="1:14" ht="18">
      <c r="A44" s="7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8"/>
    </row>
    <row r="46" ht="18">
      <c r="E46" s="6"/>
    </row>
    <row r="47" ht="18">
      <c r="E47" s="6"/>
    </row>
    <row r="48" ht="18">
      <c r="E48" s="6"/>
    </row>
  </sheetData>
  <sheetProtection/>
  <mergeCells count="14">
    <mergeCell ref="A37:L37"/>
    <mergeCell ref="K39:M39"/>
    <mergeCell ref="L9:N9"/>
    <mergeCell ref="A9:A10"/>
    <mergeCell ref="B9:B10"/>
    <mergeCell ref="C9:E9"/>
    <mergeCell ref="A8:P8"/>
    <mergeCell ref="H4:O4"/>
    <mergeCell ref="H2:S2"/>
    <mergeCell ref="A6:P6"/>
    <mergeCell ref="A7:P7"/>
    <mergeCell ref="O9:Q9"/>
    <mergeCell ref="F9:H9"/>
    <mergeCell ref="I9:K9"/>
  </mergeCells>
  <printOptions/>
  <pageMargins left="0.5118110236220472" right="0.5511811023622047" top="1.3779527559055118" bottom="0.3937007874015748" header="0.31496062992125984" footer="0.5118110236220472"/>
  <pageSetup horizontalDpi="600" verticalDpi="600" orientation="landscape" paperSize="9" scale="75" r:id="rId1"/>
  <rowBreaks count="1" manualBreakCount="1">
    <brk id="20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S18"/>
  <sheetViews>
    <sheetView view="pageBreakPreview" zoomScale="75" zoomScaleSheetLayoutView="75" zoomScalePageLayoutView="0" workbookViewId="0" topLeftCell="A1">
      <selection activeCell="H4" sqref="H4:O4"/>
    </sheetView>
  </sheetViews>
  <sheetFormatPr defaultColWidth="9.140625" defaultRowHeight="12.75"/>
  <cols>
    <col min="2" max="2" width="27.57421875" style="0" customWidth="1"/>
  </cols>
  <sheetData>
    <row r="1" spans="1:19" ht="18.75">
      <c r="A1" s="3"/>
      <c r="B1" s="3"/>
      <c r="C1" s="3"/>
      <c r="D1" s="3"/>
      <c r="E1" s="3"/>
      <c r="F1" s="3"/>
      <c r="G1" s="3"/>
      <c r="H1" s="3"/>
      <c r="I1" s="3"/>
      <c r="J1" s="1"/>
      <c r="K1" s="223" t="s">
        <v>172</v>
      </c>
      <c r="L1" s="1"/>
      <c r="M1" s="5"/>
      <c r="N1" s="224"/>
      <c r="O1" s="224"/>
      <c r="P1" s="3"/>
      <c r="Q1" s="3"/>
      <c r="R1" s="3"/>
      <c r="S1" s="3"/>
    </row>
    <row r="2" spans="1:19" ht="15.75">
      <c r="A2" s="3"/>
      <c r="B2" s="28"/>
      <c r="C2" s="28"/>
      <c r="D2" s="28"/>
      <c r="E2" s="28"/>
      <c r="F2" s="28"/>
      <c r="G2" s="28"/>
      <c r="H2" s="255" t="s">
        <v>145</v>
      </c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</row>
    <row r="3" spans="1:19" ht="15.75">
      <c r="A3" s="3"/>
      <c r="B3" s="28"/>
      <c r="C3" s="28"/>
      <c r="D3" s="28"/>
      <c r="E3" s="28"/>
      <c r="F3" s="28"/>
      <c r="G3" s="28"/>
      <c r="H3" s="28" t="s">
        <v>164</v>
      </c>
      <c r="I3" s="28"/>
      <c r="J3" s="148"/>
      <c r="K3" s="148"/>
      <c r="L3" s="148"/>
      <c r="M3" s="148"/>
      <c r="N3" s="148"/>
      <c r="O3" s="148"/>
      <c r="P3" s="28"/>
      <c r="Q3" s="28"/>
      <c r="R3" s="28"/>
      <c r="S3" s="28"/>
    </row>
    <row r="4" spans="1:19" ht="15.75">
      <c r="A4" s="3"/>
      <c r="B4" s="28"/>
      <c r="C4" s="28"/>
      <c r="D4" s="28"/>
      <c r="E4" s="28"/>
      <c r="F4" s="28"/>
      <c r="G4" s="28"/>
      <c r="H4" s="263" t="s">
        <v>256</v>
      </c>
      <c r="I4" s="263"/>
      <c r="J4" s="263"/>
      <c r="K4" s="263"/>
      <c r="L4" s="263"/>
      <c r="M4" s="263"/>
      <c r="N4" s="263"/>
      <c r="O4" s="263"/>
      <c r="P4" s="28"/>
      <c r="Q4" s="28"/>
      <c r="R4" s="28"/>
      <c r="S4" s="28"/>
    </row>
    <row r="5" spans="1:19" ht="18.75">
      <c r="A5" s="12"/>
      <c r="B5" s="28"/>
      <c r="C5" s="28"/>
      <c r="D5" s="28"/>
      <c r="E5" s="28"/>
      <c r="F5" s="28"/>
      <c r="G5" s="28"/>
      <c r="H5" s="28"/>
      <c r="I5" s="28"/>
      <c r="J5" s="1"/>
      <c r="K5" s="1"/>
      <c r="L5" s="1"/>
      <c r="M5" s="1"/>
      <c r="N5" s="1"/>
      <c r="O5" s="1"/>
      <c r="P5" s="28"/>
      <c r="Q5" s="28"/>
      <c r="R5" s="28"/>
      <c r="S5" s="28"/>
    </row>
    <row r="6" spans="1:19" ht="18.75">
      <c r="A6" s="256" t="s">
        <v>178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8"/>
      <c r="R6" s="28"/>
      <c r="S6" s="28"/>
    </row>
    <row r="7" spans="1:19" ht="18.75">
      <c r="A7" s="257" t="s">
        <v>146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8"/>
      <c r="R7" s="28"/>
      <c r="S7" s="28"/>
    </row>
    <row r="8" spans="1:19" ht="18.75">
      <c r="A8" s="257" t="s">
        <v>165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91"/>
      <c r="R8" s="91"/>
      <c r="S8" s="91"/>
    </row>
    <row r="9" spans="1:19" ht="18" customHeight="1">
      <c r="A9" s="267" t="s">
        <v>54</v>
      </c>
      <c r="B9" s="258" t="s">
        <v>37</v>
      </c>
      <c r="C9" s="260" t="s">
        <v>85</v>
      </c>
      <c r="D9" s="260"/>
      <c r="E9" s="260"/>
      <c r="F9" s="260" t="s">
        <v>254</v>
      </c>
      <c r="G9" s="260"/>
      <c r="H9" s="260"/>
      <c r="I9" s="262" t="s">
        <v>86</v>
      </c>
      <c r="J9" s="262"/>
      <c r="K9" s="262"/>
      <c r="L9" s="261" t="s">
        <v>87</v>
      </c>
      <c r="M9" s="261"/>
      <c r="N9" s="261"/>
      <c r="O9" s="261" t="s">
        <v>88</v>
      </c>
      <c r="P9" s="261"/>
      <c r="Q9" s="261"/>
      <c r="R9" s="4"/>
      <c r="S9" s="4"/>
    </row>
    <row r="10" spans="1:19" ht="47.25">
      <c r="A10" s="268"/>
      <c r="B10" s="259"/>
      <c r="C10" s="32" t="s">
        <v>51</v>
      </c>
      <c r="D10" s="32" t="s">
        <v>50</v>
      </c>
      <c r="E10" s="32" t="s">
        <v>40</v>
      </c>
      <c r="F10" s="32" t="s">
        <v>51</v>
      </c>
      <c r="G10" s="32" t="s">
        <v>50</v>
      </c>
      <c r="H10" s="32" t="s">
        <v>40</v>
      </c>
      <c r="I10" s="32" t="s">
        <v>51</v>
      </c>
      <c r="J10" s="32" t="s">
        <v>50</v>
      </c>
      <c r="K10" s="32" t="s">
        <v>40</v>
      </c>
      <c r="L10" s="32" t="s">
        <v>51</v>
      </c>
      <c r="M10" s="32" t="s">
        <v>50</v>
      </c>
      <c r="N10" s="32" t="s">
        <v>40</v>
      </c>
      <c r="O10" s="32" t="s">
        <v>51</v>
      </c>
      <c r="P10" s="32" t="s">
        <v>50</v>
      </c>
      <c r="Q10" s="32" t="s">
        <v>40</v>
      </c>
      <c r="R10" s="4"/>
      <c r="S10" s="4"/>
    </row>
    <row r="11" spans="1:19" ht="121.5" customHeight="1">
      <c r="A11" s="31"/>
      <c r="B11" s="59" t="s">
        <v>212</v>
      </c>
      <c r="C11" s="60"/>
      <c r="D11" s="39"/>
      <c r="E11" s="39"/>
      <c r="F11" s="60">
        <f>F12</f>
        <v>1</v>
      </c>
      <c r="G11" s="39">
        <f>G12</f>
        <v>180</v>
      </c>
      <c r="H11" s="39">
        <f>H12</f>
        <v>180</v>
      </c>
      <c r="I11" s="60"/>
      <c r="J11" s="39"/>
      <c r="K11" s="39"/>
      <c r="L11" s="60"/>
      <c r="M11" s="39"/>
      <c r="N11" s="39"/>
      <c r="O11" s="60"/>
      <c r="P11" s="39"/>
      <c r="Q11" s="39"/>
      <c r="R11" s="4"/>
      <c r="S11" s="4"/>
    </row>
    <row r="12" spans="1:19" ht="37.5" customHeight="1">
      <c r="A12" s="31" t="s">
        <v>25</v>
      </c>
      <c r="B12" s="41" t="s">
        <v>211</v>
      </c>
      <c r="C12" s="60"/>
      <c r="D12" s="39"/>
      <c r="E12" s="39"/>
      <c r="F12" s="60">
        <f>F14</f>
        <v>1</v>
      </c>
      <c r="G12" s="39">
        <f>G14</f>
        <v>180</v>
      </c>
      <c r="H12" s="39">
        <f>H14</f>
        <v>180</v>
      </c>
      <c r="I12" s="60"/>
      <c r="J12" s="39"/>
      <c r="K12" s="39"/>
      <c r="L12" s="60"/>
      <c r="M12" s="39"/>
      <c r="N12" s="39"/>
      <c r="O12" s="225"/>
      <c r="P12" s="48"/>
      <c r="Q12" s="39"/>
      <c r="R12" s="4"/>
      <c r="S12" s="4"/>
    </row>
    <row r="13" spans="1:19" ht="29.25" customHeight="1">
      <c r="A13" s="61" t="s">
        <v>1</v>
      </c>
      <c r="B13" s="41" t="s">
        <v>39</v>
      </c>
      <c r="C13" s="60"/>
      <c r="D13" s="39"/>
      <c r="E13" s="39"/>
      <c r="F13" s="60">
        <f>F14</f>
        <v>1</v>
      </c>
      <c r="G13" s="39">
        <f>G14</f>
        <v>180</v>
      </c>
      <c r="H13" s="39">
        <f>H14</f>
        <v>180</v>
      </c>
      <c r="I13" s="60"/>
      <c r="J13" s="39"/>
      <c r="K13" s="39"/>
      <c r="L13" s="60"/>
      <c r="M13" s="39"/>
      <c r="N13" s="39"/>
      <c r="O13" s="225"/>
      <c r="P13" s="69"/>
      <c r="Q13" s="39"/>
      <c r="R13" s="4"/>
      <c r="S13" s="4"/>
    </row>
    <row r="14" spans="1:19" ht="39.75" customHeight="1">
      <c r="A14" s="61" t="s">
        <v>4</v>
      </c>
      <c r="B14" s="57" t="s">
        <v>55</v>
      </c>
      <c r="C14" s="62"/>
      <c r="D14" s="44"/>
      <c r="E14" s="42"/>
      <c r="F14" s="64">
        <v>1</v>
      </c>
      <c r="G14" s="42">
        <f>H14/F14</f>
        <v>180</v>
      </c>
      <c r="H14" s="42">
        <v>180</v>
      </c>
      <c r="I14" s="64"/>
      <c r="J14" s="44"/>
      <c r="K14" s="42"/>
      <c r="L14" s="64"/>
      <c r="M14" s="44"/>
      <c r="N14" s="42"/>
      <c r="O14" s="50"/>
      <c r="P14" s="67"/>
      <c r="Q14" s="67"/>
      <c r="R14" s="4"/>
      <c r="S14" s="4"/>
    </row>
    <row r="15" spans="1:19" ht="18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104"/>
      <c r="O15" s="105"/>
      <c r="P15" s="28"/>
      <c r="Q15" s="28"/>
      <c r="R15" s="4"/>
      <c r="S15" s="4"/>
    </row>
    <row r="16" spans="1:19" ht="18.75">
      <c r="A16" s="254"/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4"/>
      <c r="S16" s="4"/>
    </row>
    <row r="17" spans="1:19" ht="18.75">
      <c r="A17" s="29" t="s">
        <v>247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4"/>
      <c r="R17" s="4"/>
      <c r="S17" s="4"/>
    </row>
    <row r="18" ht="15.75">
      <c r="A18" s="68" t="s">
        <v>255</v>
      </c>
    </row>
  </sheetData>
  <sheetProtection/>
  <mergeCells count="13">
    <mergeCell ref="F9:H9"/>
    <mergeCell ref="I9:K9"/>
    <mergeCell ref="L9:N9"/>
    <mergeCell ref="O9:Q9"/>
    <mergeCell ref="A16:Q16"/>
    <mergeCell ref="H2:S2"/>
    <mergeCell ref="H4:O4"/>
    <mergeCell ref="A6:P6"/>
    <mergeCell ref="A7:P7"/>
    <mergeCell ref="A8:P8"/>
    <mergeCell ref="A9:A10"/>
    <mergeCell ref="B9:B10"/>
    <mergeCell ref="C9:E9"/>
  </mergeCells>
  <printOptions/>
  <pageMargins left="0.7" right="0.7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2017-01-19T10:34:29Z</cp:lastPrinted>
  <dcterms:created xsi:type="dcterms:W3CDTF">1996-10-08T23:32:33Z</dcterms:created>
  <dcterms:modified xsi:type="dcterms:W3CDTF">2017-01-26T11:52:30Z</dcterms:modified>
  <cp:category/>
  <cp:version/>
  <cp:contentType/>
  <cp:contentStatus/>
</cp:coreProperties>
</file>