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425" activeTab="3"/>
  </bookViews>
  <sheets>
    <sheet name="Додаток3" sheetId="1" r:id="rId1"/>
    <sheet name="Додаток4" sheetId="2" r:id="rId2"/>
    <sheet name="Додаток 5" sheetId="3" r:id="rId3"/>
    <sheet name="Додаток2" sheetId="4" r:id="rId4"/>
  </sheets>
  <definedNames>
    <definedName name="_xlnm.Print_Titles" localSheetId="1">'Додаток4'!$10:$10</definedName>
    <definedName name="_xlnm.Print_Area" localSheetId="1">'Додаток4'!$A$1:$L$55</definedName>
  </definedNames>
  <calcPr fullCalcOnLoad="1"/>
</workbook>
</file>

<file path=xl/sharedStrings.xml><?xml version="1.0" encoding="utf-8"?>
<sst xmlns="http://schemas.openxmlformats.org/spreadsheetml/2006/main" count="387" uniqueCount="261">
  <si>
    <t>загальний фонд</t>
  </si>
  <si>
    <t>Джерела фінансу-вання</t>
  </si>
  <si>
    <t>Завдання, КТКВК</t>
  </si>
  <si>
    <t>Обсяг витрат</t>
  </si>
  <si>
    <t>Всього на виконання Програми</t>
  </si>
  <si>
    <t xml:space="preserve">                                                     </t>
  </si>
  <si>
    <t>Відповідальний виконавець</t>
  </si>
  <si>
    <t>у тому числі кошти міського бюджету</t>
  </si>
  <si>
    <r>
      <t>Мета:</t>
    </r>
    <r>
      <rPr>
        <sz val="12"/>
        <rFont val="Times New Roman"/>
        <family val="1"/>
      </rPr>
      <t xml:space="preserve"> надання населенню міста Суми доступних і якісних послуг із пасажирських перевезень міським електротранспортом</t>
    </r>
  </si>
  <si>
    <t>тис. грн.</t>
  </si>
  <si>
    <r>
      <t>Мета:</t>
    </r>
    <r>
      <rPr>
        <sz val="12"/>
        <rFont val="Times New Roman"/>
        <family val="1"/>
      </rPr>
      <t xml:space="preserve"> надання населенню міста Суми доступних і якісних послуг із пасажирських перевезень міським комунальним автотранспортом</t>
    </r>
  </si>
  <si>
    <t>Додаток 4</t>
  </si>
  <si>
    <t>державний бюджет</t>
  </si>
  <si>
    <t>міський  бюджет</t>
  </si>
  <si>
    <t>інші джерела (власні кошти КП СМР «Електроав тотранс»)</t>
  </si>
  <si>
    <t xml:space="preserve"> міський бюджет</t>
  </si>
  <si>
    <t>міський бюджет</t>
  </si>
  <si>
    <t xml:space="preserve">Виконавчий комітет  Сумської міської ради, 
КП СМР
«Електроавтотранс» 
</t>
  </si>
  <si>
    <t xml:space="preserve">Перелік завдань міської  цільової (комплексної) Програми  розвитку міського пасажирського транспорту м. Суми на 2016 – 2018 роки  </t>
  </si>
  <si>
    <t>2016 рік (проект)</t>
  </si>
  <si>
    <t>2017рік (прогноз)</t>
  </si>
  <si>
    <t>2018 рік (прогноз)</t>
  </si>
  <si>
    <r>
      <t>Підпрограма 1.</t>
    </r>
    <r>
      <rPr>
        <sz val="12"/>
        <rFont val="Times New Roman"/>
        <family val="1"/>
      </rPr>
      <t xml:space="preserve"> "Розвиток міського електротранспорту",                                    </t>
    </r>
  </si>
  <si>
    <r>
      <t>Підпрограма 2.</t>
    </r>
    <r>
      <rPr>
        <sz val="12"/>
        <rFont val="Times New Roman"/>
        <family val="1"/>
      </rPr>
      <t xml:space="preserve">  "Розвиток міського пасажирського автотранспорту"</t>
    </r>
  </si>
  <si>
    <t xml:space="preserve">                                                                   </t>
  </si>
  <si>
    <r>
      <t xml:space="preserve">Мета: </t>
    </r>
    <r>
      <rPr>
        <sz val="12"/>
        <rFont val="Times New Roman"/>
        <family val="1"/>
      </rPr>
      <t>забезпечення сталого функціонування КП СМР «Електроавтотранс»</t>
    </r>
  </si>
  <si>
    <t>спеціаль-ний фонд</t>
  </si>
  <si>
    <r>
      <t>Завдання 1.</t>
    </r>
    <r>
      <rPr>
        <sz val="12"/>
        <rFont val="Times New Roman"/>
        <family val="1"/>
      </rPr>
      <t xml:space="preserve">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«Електроавтотранс»  </t>
    </r>
  </si>
  <si>
    <t xml:space="preserve">КП СМР
«Електроавтотранс» 
</t>
  </si>
  <si>
    <t xml:space="preserve">Виконавчий комітет  Сумської міської ради, 
КП СМР
«Електроавтотранс» </t>
  </si>
  <si>
    <t xml:space="preserve">
Виконавчий комітет  Сумської міської ради, 
КП СМР
«Електроавтотранс» </t>
  </si>
  <si>
    <r>
      <t xml:space="preserve">Завдання 2. </t>
    </r>
    <r>
      <rPr>
        <sz val="12"/>
        <rFont val="Times New Roman"/>
        <family val="1"/>
      </rPr>
      <t xml:space="preserve">Відновлення технічного ресурсу існуючого парку комунального автотранспорту
</t>
    </r>
  </si>
  <si>
    <t>Додаток 2</t>
  </si>
  <si>
    <t>Напрями діяльності (підпрограми), завдання та заходи</t>
  </si>
  <si>
    <t>на 2016-2018 роки</t>
  </si>
  <si>
    <t>№ з/п</t>
  </si>
  <si>
    <t>Пріоритетні завдання</t>
  </si>
  <si>
    <t>Перелік заходів програми</t>
  </si>
  <si>
    <t>Строк викона-ння заходу</t>
  </si>
  <si>
    <t>Виконавці</t>
  </si>
  <si>
    <t>всього</t>
  </si>
  <si>
    <t xml:space="preserve">2016 (проект) </t>
  </si>
  <si>
    <t xml:space="preserve">2017 (прогноз) </t>
  </si>
  <si>
    <t xml:space="preserve">2018 (прогноз) </t>
  </si>
  <si>
    <t>Очікуваний результат</t>
  </si>
  <si>
    <t>Орієнтовні обсяги фінансування (вартість) тис. грн., у тому числі по роках</t>
  </si>
  <si>
    <t>1.</t>
  </si>
  <si>
    <t xml:space="preserve">1.1. Оновлення парку тролейбусів </t>
  </si>
  <si>
    <t>2016-2018 роки</t>
  </si>
  <si>
    <t>Виконком Сумської міської ради, КП СМР "Електроав-тотранс"</t>
  </si>
  <si>
    <t>міський бюджет (шляхом поповнення статутного капіталу)</t>
  </si>
  <si>
    <t>інші джерела (власні кошти КП СМР «Електроавтотранс»)</t>
  </si>
  <si>
    <t>1.3.1.Придбання  машин типу АТ-70М для обслуговування контактної мережі</t>
  </si>
  <si>
    <t>Підвищення ефективності роботи міського електротранспорту</t>
  </si>
  <si>
    <t>1.4.1.Реконструк-ція розворотних кілець 0,34 км в центральній частині міста (вул. Набережна р. Стрілки, Набережна р. Сумки)</t>
  </si>
  <si>
    <t>Упраління капіталь-ного будівни-цтва та дорожнього госпо-дарства СМР</t>
  </si>
  <si>
    <t xml:space="preserve">міський бюджет </t>
  </si>
  <si>
    <t>2.</t>
  </si>
  <si>
    <t>2.1.Оновлення парку комунального автотранспорту</t>
  </si>
  <si>
    <t xml:space="preserve">2.2. Відновлення технічного ресурсу існуючого парку комунального автотранспорту
</t>
  </si>
  <si>
    <t>3.</t>
  </si>
  <si>
    <t>3.2. Зменшення витрат електроенергії на підприємстві</t>
  </si>
  <si>
    <t>Скорочення споживання та плати за електроенергію за рахунок заміни застарілого обладнання</t>
  </si>
  <si>
    <t>3.3.Забезпечен-ня динамічного розвитку підприємства</t>
  </si>
  <si>
    <t>3.3.1. Надання фінансової підтримки  підприємству</t>
  </si>
  <si>
    <t>3.4.Модерніза-ція моніторингу виконання пасажирських перевезень</t>
  </si>
  <si>
    <t>3.4. Придбання та встановлення датчиків GPS на авто- та електротранс-порті КП СМР "Електроавто-транс"</t>
  </si>
  <si>
    <t>Підвищення якості транспортних послуг</t>
  </si>
  <si>
    <t>ВСЬОГО</t>
  </si>
  <si>
    <t>в тому числі</t>
  </si>
  <si>
    <t>Разом</t>
  </si>
  <si>
    <t>Загальний фонд</t>
  </si>
  <si>
    <t>2017 рік (прогноз)</t>
  </si>
  <si>
    <t>Всього на виконання програми, тис. грн.</t>
  </si>
  <si>
    <t>Мета: створення належних умов для надання населенню міста Суми доступних і якісних послуг із пасажирських перевезень міським пасажирським транспортом, підвищення ефективності та надійності функціонування громадського транспорту відповідно до встановлених нормативів і стандартів</t>
  </si>
  <si>
    <t>Всього на виконання підпрограми 1, тис. грн.</t>
  </si>
  <si>
    <t>Показники виконання:</t>
  </si>
  <si>
    <t>загальна кількість комунального електротранспорту, що забезпечує потреби населення, од.</t>
  </si>
  <si>
    <t>кількість одиниць комунального електротранспорту необхідного  для забезпечення потреб населення, од.</t>
  </si>
  <si>
    <t>кількість комунального електротранспорту, що необхідно списати, од.</t>
  </si>
  <si>
    <t>Показник продукту:</t>
  </si>
  <si>
    <t>Показник  продуктивності (ефективності):</t>
  </si>
  <si>
    <t>Показник результативності (якості):</t>
  </si>
  <si>
    <t>відсоток придбаних тролейбусів до їх загальної кількості, %</t>
  </si>
  <si>
    <t>Показник затрат (вхідних ресурсів):</t>
  </si>
  <si>
    <t>загальна кількість машин для обслуговування контактної мережі, що забезпечує потреби населення, од.</t>
  </si>
  <si>
    <t>кількість машин для обслуговування контактної мережі, що необхідно списати, од.</t>
  </si>
  <si>
    <t>кількість розворотних кілець,  що потребують реконструкції, од.</t>
  </si>
  <si>
    <t>загальна протяжність контактної мережі, км</t>
  </si>
  <si>
    <t>кількість розворот них кілець, які планується реконструювати, од.</t>
  </si>
  <si>
    <t>протяжність контактної мережі, яку планується реконструювати, км</t>
  </si>
  <si>
    <t>середня вартість реконструкції 1 розворотнього кільця, тис. грн.</t>
  </si>
  <si>
    <t>середня вартість реконструкції 1 км контактної мережі, тис. грн.</t>
  </si>
  <si>
    <t>відсоток реконструйованих розворотніх кілець до тих, які потребують реконструкції, %</t>
  </si>
  <si>
    <t>відсоток реконструйованої довжини контактної мережі до її загальної протяжності, %</t>
  </si>
  <si>
    <t>Всього на виконання підпрограми 2, тис. грн.</t>
  </si>
  <si>
    <t>загальна кількість комунального автотранспорту, що забезпечує потреби населення, од.</t>
  </si>
  <si>
    <t>загальна кількість автотранспорту, що працює на міських автобусних маршрутах загального користування, од.</t>
  </si>
  <si>
    <t>Показники продукту:</t>
  </si>
  <si>
    <t>Показники продуктивності (ефективності):</t>
  </si>
  <si>
    <t>Показники  результативності (якості) :</t>
  </si>
  <si>
    <t>Всього на виконання підпрограми 3, тис. грн.</t>
  </si>
  <si>
    <t>кількість комунальних підприємств, яким планується відшкодовувати різницю в тарифах, од.</t>
  </si>
  <si>
    <t>середньомісячний розмір відшкодування різниці між встановленим та економічно обґрунтованим тарифом на послуги міського електричного транспорту, грн.</t>
  </si>
  <si>
    <t>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 грн.</t>
  </si>
  <si>
    <t>темп зростання видатків на відшкодування різниці в тарифах на послуги міського електричного транспорту порівняно з попереднім роком, %</t>
  </si>
  <si>
    <t>відсоток оновленого електрообладнання до того, що потребує заміни, %</t>
  </si>
  <si>
    <t>кількість комунальних підприємств, що потребують фінансової підтримки, од.</t>
  </si>
  <si>
    <t>кількість комунальних підприємств, яким планується надання фінансової підтримки, од.</t>
  </si>
  <si>
    <t xml:space="preserve">середня сума фінансової підтримки, 
тис. грн.
</t>
  </si>
  <si>
    <t>темп зростання видатків на фінансову  підтримку порівняно з попереднім роком, %</t>
  </si>
  <si>
    <t>середня вартість 1 програмного забезпечення, грн.</t>
  </si>
  <si>
    <t>кількість програмного забезпечення, що буде придбано, од.</t>
  </si>
  <si>
    <t>кількість програмного забезпечення, що необхідно придбати, од.</t>
  </si>
  <si>
    <t>відсоток придбаного програмного забезпечення до загальної потреби, %</t>
  </si>
  <si>
    <t>Загаль-ний фонд</t>
  </si>
  <si>
    <t>Спеціаль-ний фонд</t>
  </si>
  <si>
    <t>Обсяг коштів, які пропонується залучити на виконання програми</t>
  </si>
  <si>
    <t>Обсяг ресурсів, усього, у тому числі:</t>
  </si>
  <si>
    <t>обласний бюджет</t>
  </si>
  <si>
    <t>кошти небюджетних джерел</t>
  </si>
  <si>
    <t>І</t>
  </si>
  <si>
    <t>ІІ</t>
  </si>
  <si>
    <t>ІІІ</t>
  </si>
  <si>
    <t>Етапи виконання програми</t>
  </si>
  <si>
    <t xml:space="preserve">Усього витрат на виконання програми </t>
  </si>
  <si>
    <t xml:space="preserve">Ресурсне забезпечення 
міської цільової (комплексної) Програми розвитку міського пасажирського транспорту м. Суми 
на 2016 – 2018 роки  
</t>
  </si>
  <si>
    <t>Додаток 3</t>
  </si>
  <si>
    <t>Додаток 5</t>
  </si>
  <si>
    <t>міської цільової (комплексної) Програми розвитку міського пасажирського транспорту м. Суми</t>
  </si>
  <si>
    <t>кількість датчиків GPS, що необхідно придбати, од.</t>
  </si>
  <si>
    <t>КТКВК 180409</t>
  </si>
  <si>
    <t>КТКВК 170603</t>
  </si>
  <si>
    <t>монтаж, наладка  датчиків GPS, що необхідно виконати, од.</t>
  </si>
  <si>
    <t>кількість датчиків GPS, що буде придбана, од.</t>
  </si>
  <si>
    <t>монтаж, наладка  датчиків GPS, що буде виконана, од.</t>
  </si>
  <si>
    <t>середня вартість 1 датчика GPS , грн.</t>
  </si>
  <si>
    <t>відсоток придбаних датчиків GPS до загальної потреби, %</t>
  </si>
  <si>
    <t>середня вартість монтажу, наладки 1 датчика GPS, грн.</t>
  </si>
  <si>
    <t>відсоток виконаного монтажу, наладки датчиків GPS до загальної потреби, %</t>
  </si>
  <si>
    <t>2016 рік</t>
  </si>
  <si>
    <t xml:space="preserve">2016 рік </t>
  </si>
  <si>
    <t>4.</t>
  </si>
  <si>
    <r>
      <t>Мета:</t>
    </r>
    <r>
      <rPr>
        <sz val="12"/>
        <rFont val="Times New Roman"/>
        <family val="1"/>
      </rPr>
      <t xml:space="preserve"> підвищення ефективності роботи міського пасажирського транспорту</t>
    </r>
  </si>
  <si>
    <r>
      <t xml:space="preserve">Завдання 1. </t>
    </r>
    <r>
      <rPr>
        <sz val="12"/>
        <rFont val="Times New Roman"/>
        <family val="1"/>
      </rPr>
      <t>Коригування схеми руху громадського транспорту м. Суми КТКВК 150202</t>
    </r>
  </si>
  <si>
    <r>
      <t>Підпрограма 4.</t>
    </r>
    <r>
      <rPr>
        <sz val="12"/>
        <rFont val="Times New Roman"/>
        <family val="1"/>
      </rPr>
      <t xml:space="preserve">  "Оптимізація маршрутів руху міського пасажирського транспорту" </t>
    </r>
  </si>
  <si>
    <t>Завдання 1. Коригування схеми руху громадського транспорту м. Суми КТКВК 150202</t>
  </si>
  <si>
    <t>кількість затверджених маршрутів руху міського пасажирського транспорту, од.</t>
  </si>
  <si>
    <t>кількість  маршрутів руху міського пасажирського транспорту,  що будуть охоплені коригуванням, од.</t>
  </si>
  <si>
    <t>середні затрати на виконання робіт із дослідження 1 маршруту руху, грн.</t>
  </si>
  <si>
    <t>Відсток маршрутів руху, охоплених коригуванням, %</t>
  </si>
  <si>
    <t>Всього на виконання підпрограми 4, тис. грн.</t>
  </si>
  <si>
    <r>
      <t>Підпрограма 3.</t>
    </r>
    <r>
      <rPr>
        <sz val="12"/>
        <rFont val="Times New Roman"/>
        <family val="1"/>
      </rPr>
      <t xml:space="preserve">  "Забезпечення сталого функціонування КП СМР "Електроавтотранс"</t>
    </r>
  </si>
  <si>
    <t xml:space="preserve">2.1.1.Придбання рухомого складу автобусів середньої місткості </t>
  </si>
  <si>
    <t>2.1.2. Придбання рухомого складу автобусів великої місткості (з низьким рівнем підлоги)</t>
  </si>
  <si>
    <t>кількість одиниць транспорту середньої місткості, що буде придбана, од.</t>
  </si>
  <si>
    <t>середня вартість 1 автобуса середньої місткості,  тис. грн.</t>
  </si>
  <si>
    <t>кількість одиниць транспорту великої місткості (з низьким рівнем підлоги), що буде придбана, од.</t>
  </si>
  <si>
    <t>середня вартість 1 автобуса великої місткості,  тис. грн.</t>
  </si>
  <si>
    <t>3.2.1.Капітальний ремонт комірок тягових підстанцій</t>
  </si>
  <si>
    <t>кількість комірок тягових підстанцій, які необхідно капітально відремонтувати із заміною масляних вимикачів на вакуумні, од.</t>
  </si>
  <si>
    <t>кількість комірок   тягових підстанцій, які  планується капітально відремонтувати із заміною масляних вимикачів на вакуумні за рахунок коштів міського бюджету, од.</t>
  </si>
  <si>
    <t xml:space="preserve">середня вартість капітального ремонту 1  комірки тягових підстанцій, тис. грн.
</t>
  </si>
  <si>
    <t>Кількість тролейбусів, що потребують капітального ремонту, од.</t>
  </si>
  <si>
    <t>Кількість тролейбусів, які планується капітально відремонтувати, од.</t>
  </si>
  <si>
    <t>Середня вартість капітального ремонту одного тролейбуса, тис. грн.</t>
  </si>
  <si>
    <t>Відсоток відремонтованих тролейбусів до тих, які потребують капітального ремонту, %</t>
  </si>
  <si>
    <t>Виконком Сумської міської ради, відділ транспорту, зв'язку та телекомунікаційних послуг  СМР</t>
  </si>
  <si>
    <t xml:space="preserve">                           </t>
  </si>
  <si>
    <t>4.1. Оптимізація маршрутів руху міського пасажирського транспорту</t>
  </si>
  <si>
    <t>4.1.1. Коригування схеми руху громадського транспорту м. Суми</t>
  </si>
  <si>
    <t>2016 рік -2018 роки</t>
  </si>
  <si>
    <t>1.4.2. Реконструкція контактної мережі 51,5 км</t>
  </si>
  <si>
    <t>Придбання рухомого складу нових тролейбусів</t>
  </si>
  <si>
    <t>середня вартість 1 нового тролейбусу, тис. грн.</t>
  </si>
  <si>
    <t>кількість електротранспорту, що буде придбана, од. у тому числі:</t>
  </si>
  <si>
    <t>Придбання нових тролейбусів,од.</t>
  </si>
  <si>
    <t>Придбання тролейбусів, що були у використанні, од.</t>
  </si>
  <si>
    <t>Придбання рухомого складу тролейбусів, що були у використанні</t>
  </si>
  <si>
    <t xml:space="preserve"> Виконком Сумської міської ради, КП СМР "Електроав-тотранс"</t>
  </si>
  <si>
    <t>1.3.Виконання капітального ремонту оглядових ям  ремонтних цехів (адміністративно-побутового корпусу, депо, майстерень)</t>
  </si>
  <si>
    <t>1.3.1.Проведення капітального ремонту оглядових ям  ремонтних цехів (адміністративно-побутового корпусу, депо, майстерень)</t>
  </si>
  <si>
    <t>Підвищення якості ремонту рухомого складу</t>
  </si>
  <si>
    <r>
      <t xml:space="preserve">Завдання 5. </t>
    </r>
    <r>
      <rPr>
        <sz val="12"/>
        <rFont val="Times New Roman"/>
        <family val="1"/>
      </rPr>
      <t xml:space="preserve"> Реконструкція електротранспортної інфраструктури КТКВК150101</t>
    </r>
  </si>
  <si>
    <t>Кількість оглядових ям, що потребують капітального ремонту, од.</t>
  </si>
  <si>
    <t>Кількість оглядових ям, які планується капітально відремонтувати, од.</t>
  </si>
  <si>
    <t>Середня вартість капітального ремонту однієї оглядової ями, тис. грн.</t>
  </si>
  <si>
    <t>Відсоток відремонтованих оглядових ям до тих, які потребують капітального ремонту, %</t>
  </si>
  <si>
    <r>
      <t>Підпрограма 2. "Розвиток міського пасажирського автотранспорту"</t>
    </r>
  </si>
  <si>
    <r>
      <t>Підпрограма 3. "Забезпечення сталого функціонування КП СМР "Електроавторанс"</t>
    </r>
  </si>
  <si>
    <r>
      <t>Підпрограма 4. "Організація перевезення пасажирів на постійних міських маршрутах"</t>
    </r>
  </si>
  <si>
    <r>
      <t>Підпрограма 1.</t>
    </r>
    <r>
      <rPr>
        <b/>
        <sz val="12"/>
        <rFont val="Times New Roman"/>
        <family val="1"/>
      </rPr>
      <t xml:space="preserve"> «Розвиток міського електротранспорту»</t>
    </r>
    <r>
      <rPr>
        <sz val="12"/>
        <rFont val="Times New Roman"/>
        <family val="1"/>
      </rPr>
      <t xml:space="preserve">
Мета: надання населенню міста Суми доступних і якісних послуг із пасажирських перевезень міським електротранспортом
</t>
    </r>
  </si>
  <si>
    <r>
      <t>Відповідальний виконавець</t>
    </r>
    <r>
      <rPr>
        <sz val="12"/>
        <rFont val="Times New Roman"/>
        <family val="1"/>
      </rPr>
      <t>: Виконком Сумської міської ради,  КП СМР «Електроавтотранс»</t>
    </r>
  </si>
  <si>
    <r>
      <t>Показник затрат (вхідних ресурсів)</t>
    </r>
    <r>
      <rPr>
        <sz val="12"/>
        <rFont val="Times New Roman"/>
        <family val="1"/>
      </rPr>
      <t>:</t>
    </r>
  </si>
  <si>
    <t>кількість машин для обслуговування контактної мережі, які планується придбати, од.</t>
  </si>
  <si>
    <t>середня вартість  1 машини для обслуговування контактної мережі, тис. грн.</t>
  </si>
  <si>
    <t>відсоток придбаних  машини для обслуговування контактної мережі до їх загальної кількості, %</t>
  </si>
  <si>
    <r>
      <t>Завдання 5.</t>
    </r>
    <r>
      <rPr>
        <sz val="12"/>
        <color indexed="8"/>
        <rFont val="Times New Roman"/>
        <family val="1"/>
      </rPr>
      <t xml:space="preserve"> </t>
    </r>
    <r>
      <rPr>
        <sz val="12"/>
        <rFont val="Times New Roman"/>
        <family val="1"/>
      </rPr>
      <t>Реконструкція електротраспортної інфраструктури</t>
    </r>
    <r>
      <rPr>
        <sz val="12"/>
        <color indexed="8"/>
        <rFont val="Times New Roman"/>
        <family val="1"/>
      </rPr>
      <t>, тис. грн. КТКВК 150101</t>
    </r>
  </si>
  <si>
    <r>
      <t>Підпрограма 3.</t>
    </r>
    <r>
      <rPr>
        <b/>
        <sz val="12"/>
        <rFont val="Times New Roman"/>
        <family val="1"/>
      </rPr>
      <t xml:space="preserve"> «Забезпечення сталого функціонування КП СМР «Електроавтотранс»
Мета: збільшення доходів КП СМР «Електроавтотранс» за рахунок відшкодування різниці між встановленими та економічно обґрунтованими тарифами на послуги 
</t>
    </r>
  </si>
  <si>
    <r>
      <t xml:space="preserve">орієнтовний обсяг видатків </t>
    </r>
    <r>
      <rPr>
        <sz val="12"/>
        <color indexed="8"/>
        <rFont val="Times New Roman"/>
        <family val="1"/>
      </rPr>
      <t>на відшкодування різниці між встановленими та економічно обґрунтованими тарифами , тис. грн.</t>
    </r>
  </si>
  <si>
    <r>
      <t xml:space="preserve">темп зростання видатків на відшкодування різниці в тарифах </t>
    </r>
    <r>
      <rPr>
        <sz val="12"/>
        <color indexed="8"/>
        <rFont val="Times New Roman"/>
        <family val="1"/>
      </rPr>
      <t xml:space="preserve">на </t>
    </r>
    <r>
      <rPr>
        <sz val="12"/>
        <rFont val="Times New Roman"/>
        <family val="1"/>
      </rPr>
      <t>послуги з перевезення пасажирів на автобусних маршрутах загального користування порівняно з попереднім роком, %</t>
    </r>
  </si>
  <si>
    <r>
      <t>Завдання 3</t>
    </r>
    <r>
      <rPr>
        <sz val="12"/>
        <rFont val="Times New Roman"/>
        <family val="1"/>
      </rPr>
      <t>.</t>
    </r>
    <r>
      <rPr>
        <sz val="12"/>
        <color indexed="8"/>
        <rFont val="Times New Roman"/>
        <family val="1"/>
      </rPr>
      <t xml:space="preserve"> </t>
    </r>
    <r>
      <rPr>
        <sz val="12"/>
        <rFont val="Times New Roman"/>
        <family val="1"/>
      </rPr>
      <t xml:space="preserve"> Забезпечення динамічного розвитку підприємства</t>
    </r>
    <r>
      <rPr>
        <sz val="12"/>
        <color indexed="8"/>
        <rFont val="Times New Roman"/>
        <family val="1"/>
      </rPr>
      <t>, тис. грн. КТКВК 170603</t>
    </r>
  </si>
  <si>
    <r>
      <t xml:space="preserve">Завдання 4. Модернізація моніторингу виконання пасажирських перевезень, тис. грн.  </t>
    </r>
  </si>
  <si>
    <r>
      <t>Підпрограма 4.</t>
    </r>
    <r>
      <rPr>
        <b/>
        <sz val="12"/>
        <rFont val="Times New Roman"/>
        <family val="1"/>
      </rPr>
      <t xml:space="preserve"> "Оптимізація маршрутів руху міського пасажирського транспорту" </t>
    </r>
    <r>
      <rPr>
        <sz val="12"/>
        <rFont val="Times New Roman"/>
        <family val="1"/>
      </rPr>
      <t xml:space="preserve">
Мета: підвищення ефективності роботи міського пасажирського транспорту
</t>
    </r>
  </si>
  <si>
    <r>
      <t>Підпрограма 2.</t>
    </r>
    <r>
      <rPr>
        <b/>
        <sz val="12"/>
        <rFont val="Times New Roman"/>
        <family val="1"/>
      </rPr>
      <t xml:space="preserve"> «Розвиток міського пасажирського автотранспорту»
Мета: надання населенню міста Суми доступних і якісних послуг із пасажирських перевезень міським комунальним автотранспортом</t>
    </r>
  </si>
  <si>
    <r>
      <t>Підпрограма 1. "Розвиток міськог</t>
    </r>
    <r>
      <rPr>
        <sz val="12"/>
        <rFont val="Times New Roman"/>
        <family val="1"/>
      </rPr>
      <t>о електротранспорту"</t>
    </r>
  </si>
  <si>
    <r>
      <t>Завдання 4</t>
    </r>
    <r>
      <rPr>
        <sz val="12"/>
        <rFont val="Times New Roman"/>
        <family val="1"/>
      </rPr>
      <t xml:space="preserve">. Модернізація моніторингу виконання пасажирських перевезень </t>
    </r>
  </si>
  <si>
    <r>
      <t>Завдання 3.</t>
    </r>
    <r>
      <rPr>
        <sz val="12"/>
        <rFont val="Times New Roman"/>
        <family val="1"/>
      </rPr>
      <t xml:space="preserve"> Забезпечення динамічного розвитку підприємства </t>
    </r>
  </si>
  <si>
    <t>1.2.1.Проведення капітальних ремонтів тролейбусів</t>
  </si>
  <si>
    <r>
      <t>Підвищення якості та комфортабельності пасажирських перевезень,</t>
    </r>
    <r>
      <rPr>
        <sz val="12"/>
        <color indexed="8"/>
        <rFont val="Times New Roman"/>
        <family val="1"/>
      </rPr>
      <t xml:space="preserve"> безпеки транспортних послуг, що надаються міським електротранс-портом; поліпшення екологічного стану міста</t>
    </r>
    <r>
      <rPr>
        <sz val="12"/>
        <rFont val="Times New Roman"/>
        <family val="1"/>
      </rPr>
      <t xml:space="preserve"> </t>
    </r>
  </si>
  <si>
    <t xml:space="preserve"> Виконком Сумської міської ради, КП СМР "Електроавтотранс"</t>
  </si>
  <si>
    <t>Виконком Сумської міської ради, КП СМР "Електроавтотранс"</t>
  </si>
  <si>
    <t>КП СМР "Електроавтотранс"</t>
  </si>
  <si>
    <t>Підвищення якості та безпеки транспортних послуг, що надаються міським автотранспортом</t>
  </si>
  <si>
    <t>2.2.1.Проведення капітальних ремонтів автобусів</t>
  </si>
  <si>
    <t>Забезпечення беззбиткового функціонування КП СМР "Електроавтотранс"</t>
  </si>
  <si>
    <t>Підвищення якості та безпеки транспортних послуг, що надаються міським електротранспортом, поліпшення екологічного стану міста</t>
  </si>
  <si>
    <t xml:space="preserve">1.1.1.Придбання тролейбусів на умовах співфінансування державного бюджету і бюджету міста
</t>
  </si>
  <si>
    <t xml:space="preserve">3.1.1.Відшкодування різниці між встановленим та економічно обґрунтованим тарифом на послуги міського електричного транспорту  КП СМР «Електроавто-транс» </t>
  </si>
  <si>
    <t>Забезпечення беззбиткового функціонування КП СМР «Електроавтотранс"</t>
  </si>
  <si>
    <r>
      <t>Завдання 1.</t>
    </r>
    <r>
      <rPr>
        <sz val="12"/>
        <rFont val="Times New Roman"/>
        <family val="1"/>
      </rPr>
      <t xml:space="preserve"> Оновлення парку тролейбусів КПКВК 0317470 (КТКВК 180409)</t>
    </r>
  </si>
  <si>
    <r>
      <t>Завдання 2.</t>
    </r>
    <r>
      <rPr>
        <sz val="12"/>
        <rFont val="Times New Roman"/>
        <family val="1"/>
      </rPr>
      <t xml:space="preserve"> Відновлення технічного ресурсу існуючого парку рухомого складу міського електротранспорту  КПКВК 0316640 (КТКВК 170603)</t>
    </r>
  </si>
  <si>
    <r>
      <t>Завдання 3.</t>
    </r>
    <r>
      <rPr>
        <sz val="12"/>
        <rFont val="Times New Roman"/>
        <family val="1"/>
      </rPr>
      <t xml:space="preserve"> Відновлення технічного стану  існуючих  оглядових ям  ремонтних цехів (адміністративно-побутового корпусу, депо, майстерень) КПКВК 0317470 (КТКВК 180409)</t>
    </r>
  </si>
  <si>
    <r>
      <t xml:space="preserve">Завдання 1. </t>
    </r>
    <r>
      <rPr>
        <sz val="12"/>
        <rFont val="Times New Roman"/>
        <family val="1"/>
      </rPr>
      <t>Оновлення парку комунального автотранспорту КПКВК 0317470 (КТКВК 180409)</t>
    </r>
  </si>
  <si>
    <t>КПКВК 0316632 (КТКВК 170601)</t>
  </si>
  <si>
    <t>КПКВК 0316610 ( КТКВК 170101)</t>
  </si>
  <si>
    <r>
      <t>Завдання 2</t>
    </r>
    <r>
      <rPr>
        <sz val="12"/>
        <rFont val="Times New Roman"/>
        <family val="1"/>
      </rPr>
      <t>.Зменшення витрат електроенергії на підприємстві КПКВК 0317470 (</t>
    </r>
    <r>
      <rPr>
        <sz val="12"/>
        <color indexed="8"/>
        <rFont val="Times New Roman"/>
        <family val="1"/>
      </rPr>
      <t>КТКВК 180409)</t>
    </r>
  </si>
  <si>
    <t>КПКВК 0316640 (КТКВК 170603) (погашення заборгованості за спожиту електроенергію, погашення заборгованості  із заробітної плати та прирівняним до неї платежам, придбання тролейбусних шин, поточний ремонт покрівлі виробничого приміщення та тягових підстанцій, придбання та встановлення системи моніторінгу руху  міського комунального транспорту)</t>
  </si>
  <si>
    <t>КПКВК 0316800 (КТКВК 170103) (придбання запасних частин на ремонт автобусів, погашення заборгованості  із заробітної плати та прирівняним до неї платежам, придбання та встановлення системи моніторінгу  руху міського комунального транспорту )</t>
  </si>
  <si>
    <t>Відповідальні виконавці, КПКВК (КТКВК), завдання програми, результативні показники</t>
  </si>
  <si>
    <t>Завдання 2. Відновлення технічного  ресурсу існуючого парку рухомого складу міського електротранспорту, тис. грн.                                   КПКВК 0316640 (КТКВК 170603)</t>
  </si>
  <si>
    <r>
      <t>Завдання 3</t>
    </r>
    <r>
      <rPr>
        <sz val="12"/>
        <rFont val="Times New Roman"/>
        <family val="1"/>
      </rPr>
      <t>. Відновлення технічного стану  існуючих  оглядових ям  ремонтних цехів (адміністративно-побутового корпусу, депо, майстерень)  КПКВК 0317470 (КТКВК 180409)</t>
    </r>
  </si>
  <si>
    <r>
      <t>Завдання 4.</t>
    </r>
    <r>
      <rPr>
        <sz val="12"/>
        <color indexed="8"/>
        <rFont val="Times New Roman"/>
        <family val="1"/>
      </rPr>
      <t xml:space="preserve"> Збереження і розвиток електротранспортної інфраструктури, тис. грн.КПКВК 0317470 (КТКВК 180409)</t>
    </r>
  </si>
  <si>
    <r>
      <t xml:space="preserve">Завдання 1. </t>
    </r>
    <r>
      <rPr>
        <sz val="12"/>
        <rFont val="Times New Roman"/>
        <family val="1"/>
      </rPr>
      <t>Оновлення парку комунального автотранспорту, тис. грн. КПКВК 0317470 (КТКВК 180409)</t>
    </r>
  </si>
  <si>
    <t>КПКВК 0316632 (КТКВК 1706010</t>
  </si>
  <si>
    <t>КПКВК 0316610 (КТКВК 170101)</t>
  </si>
  <si>
    <t>КПКВК 0316640 (КТКВК 170603)</t>
  </si>
  <si>
    <t>КПКВК 0316800 (КТКВК 170103)</t>
  </si>
  <si>
    <t>Управління капітального будівництва та дорожнього господарства Сумської міської ради</t>
  </si>
  <si>
    <t>1.4. Збереження і розвиток електротраспортної інфраструктури</t>
  </si>
  <si>
    <t>1.2. Відновлення технічного  ресурсу існуючого парку рухомого складу міського електротранспорту</t>
  </si>
  <si>
    <t xml:space="preserve">3.1.2.Відшкодування різниці між встановленим та економічно обґрунтованим тарифом на послуги міського  з перевезення пасажирів на автобусних маршрутах загального користування КП СМР «Електроавто-транс» </t>
  </si>
  <si>
    <t>середня вартість тролейбуса, що був у використанні, тис.грн.</t>
  </si>
  <si>
    <t>загальне збільшення кількості одиниць комунального автотранспорту до наявного, %</t>
  </si>
  <si>
    <r>
      <t>Завдання 1.</t>
    </r>
    <r>
      <rPr>
        <sz val="12"/>
        <rFont val="Times New Roman"/>
        <family val="1"/>
      </rPr>
      <t xml:space="preserve"> </t>
    </r>
    <r>
      <rPr>
        <sz val="12"/>
        <color indexed="8"/>
        <rFont val="Times New Roman"/>
        <family val="1"/>
      </rPr>
      <t xml:space="preserve">Оновлення парку тролейбусів, </t>
    </r>
    <r>
      <rPr>
        <sz val="12"/>
        <rFont val="Times New Roman"/>
        <family val="1"/>
      </rPr>
      <t>тис. грн. КПКВК 0317470 (КТКВК 180409)</t>
    </r>
  </si>
  <si>
    <t>3.1.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«Електроавтотранс»</t>
  </si>
  <si>
    <t>1.5.Реконструкція електротранспортної інфраструктури</t>
  </si>
  <si>
    <t xml:space="preserve">    Результативні показники виконання завдань міської цільової (комплексної) Програми розвитку міського пасажирського       транспорту          м. Суми на 2016 – 2018 роки
</t>
  </si>
  <si>
    <r>
      <t>Завдання 4.</t>
    </r>
    <r>
      <rPr>
        <sz val="12"/>
        <rFont val="Times New Roman"/>
        <family val="1"/>
      </rPr>
      <t xml:space="preserve"> Збереження і розвиток електротранспортної інфраструктури КПКВК 0317470 ( КТКВК 180409)</t>
    </r>
  </si>
  <si>
    <r>
      <t xml:space="preserve">Завдання 2.  Зменшення витрат електроенергії на підприємстві, тис. грн.
КПКВК 0317470 (КТКВК 180409) 
</t>
    </r>
  </si>
  <si>
    <t>до   рішення   Сумської міської ради "Про внесення змін до рішення Сумської міської ради від 24 грудня 2015 року № 150-МР "Про міську цільову (комплексну) Програму розвитку міського пасажирського транспорту м. Суми на 2016-2018 роки" (зі змінами)</t>
  </si>
  <si>
    <t>Сумський міський голова</t>
  </si>
  <si>
    <t>О.М. Лисенко</t>
  </si>
  <si>
    <t>до   рішення   Сумської міської ради "Про внесення змін до рішення Сумської міської ради від 24 грудня 2015 року         № 150-МР "Про міську цільову (комплексну) Програму розвитку міського пасажирського транспорту м. Суми на 2016-2018 роки" (зі змінами)</t>
  </si>
  <si>
    <t xml:space="preserve"> Сумський міський голова</t>
  </si>
  <si>
    <t>від   28 вересня   2017 року      №  2608  - МР</t>
  </si>
  <si>
    <t xml:space="preserve">від     28 вересня 2017 року                    №     2608-МР     </t>
  </si>
  <si>
    <t xml:space="preserve">від       28 вересня 2017 року                   №   2608-МР        </t>
  </si>
  <si>
    <t xml:space="preserve">від    28 вересня 2017 року           №   2608-МР             </t>
  </si>
  <si>
    <t>Виконавець: Гіценко М.П.</t>
  </si>
  <si>
    <t>Виконавець:Гіценко М.П.</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</si>
</sst>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0.0&quot;р.&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FC19]d\ mmmm\ yyyy\ &quot;г.&quot;"/>
    <numFmt numFmtId="205" formatCode="#,##0.00&quot;р.&quot;"/>
  </numFmts>
  <fonts count="45">
    <font>
      <sz val="10"/>
      <name val="Arial"/>
      <family val="0"/>
    </font>
    <font>
      <b/>
      <sz val="12"/>
      <name val="Times New Roman"/>
      <family val="1"/>
    </font>
    <font>
      <sz val="12"/>
      <name val="Times New Roman"/>
      <family val="1"/>
    </font>
    <font>
      <b/>
      <u val="single"/>
      <sz val="12"/>
      <name val="Times New Roman"/>
      <family val="1"/>
    </font>
    <font>
      <u val="single"/>
      <sz val="7.5"/>
      <color indexed="12"/>
      <name val="Arial"/>
      <family val="2"/>
    </font>
    <font>
      <u val="single"/>
      <sz val="7.5"/>
      <color indexed="36"/>
      <name val="Arial"/>
      <family val="2"/>
    </font>
    <font>
      <sz val="12"/>
      <color indexed="8"/>
      <name val="Times New Roman"/>
      <family val="1"/>
    </font>
    <font>
      <b/>
      <sz val="10"/>
      <name val="Times New Roman"/>
      <family val="1"/>
    </font>
    <font>
      <sz val="10"/>
      <name val="Times New Roman"/>
      <family val="1"/>
    </font>
    <font>
      <sz val="8"/>
      <name val="Arial"/>
      <family val="0"/>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4" fillId="31" borderId="0" applyNumberFormat="0" applyBorder="0" applyAlignment="0" applyProtection="0"/>
  </cellStyleXfs>
  <cellXfs count="192">
    <xf numFmtId="0" fontId="0" fillId="0" borderId="0" xfId="0" applyAlignment="1">
      <alignment/>
    </xf>
    <xf numFmtId="0" fontId="2" fillId="32" borderId="0" xfId="0" applyFont="1" applyFill="1" applyAlignment="1">
      <alignment/>
    </xf>
    <xf numFmtId="0" fontId="2" fillId="32" borderId="0" xfId="0" applyFont="1" applyFill="1" applyAlignment="1">
      <alignment/>
    </xf>
    <xf numFmtId="0" fontId="2" fillId="32" borderId="0" xfId="0" applyFont="1" applyFill="1" applyAlignment="1">
      <alignment horizontal="center" vertical="center" wrapText="1"/>
    </xf>
    <xf numFmtId="0" fontId="2" fillId="32" borderId="10" xfId="0" applyFont="1" applyFill="1" applyBorder="1" applyAlignment="1">
      <alignment vertical="top" wrapText="1"/>
    </xf>
    <xf numFmtId="0" fontId="2" fillId="32" borderId="10" xfId="0" applyFont="1" applyFill="1" applyBorder="1" applyAlignment="1">
      <alignment horizontal="center"/>
    </xf>
    <xf numFmtId="0" fontId="2" fillId="32" borderId="11" xfId="0" applyFont="1" applyFill="1" applyBorder="1" applyAlignment="1">
      <alignment vertical="top" wrapText="1"/>
    </xf>
    <xf numFmtId="165" fontId="2" fillId="32" borderId="10" xfId="0" applyNumberFormat="1" applyFont="1" applyFill="1" applyBorder="1" applyAlignment="1">
      <alignment/>
    </xf>
    <xf numFmtId="0" fontId="2" fillId="32" borderId="12" xfId="0" applyFont="1" applyFill="1" applyBorder="1" applyAlignment="1">
      <alignment vertical="top" wrapText="1"/>
    </xf>
    <xf numFmtId="2" fontId="2" fillId="32" borderId="10" xfId="0" applyNumberFormat="1" applyFont="1" applyFill="1" applyBorder="1" applyAlignment="1">
      <alignment/>
    </xf>
    <xf numFmtId="0" fontId="2" fillId="32" borderId="10" xfId="0" applyFont="1" applyFill="1" applyBorder="1" applyAlignment="1">
      <alignment/>
    </xf>
    <xf numFmtId="0" fontId="2" fillId="32" borderId="0" xfId="0" applyFont="1" applyFill="1" applyBorder="1" applyAlignment="1">
      <alignment vertical="top" wrapText="1"/>
    </xf>
    <xf numFmtId="2" fontId="2" fillId="32" borderId="0" xfId="0" applyNumberFormat="1" applyFont="1" applyFill="1" applyBorder="1" applyAlignment="1">
      <alignment/>
    </xf>
    <xf numFmtId="0" fontId="2" fillId="32" borderId="0" xfId="0" applyFont="1" applyFill="1" applyAlignment="1">
      <alignment horizontal="justify"/>
    </xf>
    <xf numFmtId="0" fontId="2" fillId="32" borderId="0" xfId="0" applyFont="1" applyFill="1" applyAlignment="1">
      <alignment vertical="center"/>
    </xf>
    <xf numFmtId="49" fontId="2" fillId="32" borderId="0" xfId="0" applyNumberFormat="1" applyFont="1" applyFill="1" applyAlignment="1">
      <alignment/>
    </xf>
    <xf numFmtId="3" fontId="2" fillId="32" borderId="0" xfId="0" applyNumberFormat="1" applyFont="1" applyFill="1" applyBorder="1" applyAlignment="1">
      <alignment horizontal="center" vertical="center"/>
    </xf>
    <xf numFmtId="0" fontId="2" fillId="32" borderId="0" xfId="0" applyFont="1" applyFill="1" applyAlignment="1">
      <alignment wrapText="1"/>
    </xf>
    <xf numFmtId="0" fontId="2" fillId="32" borderId="0" xfId="0" applyFont="1" applyFill="1" applyBorder="1" applyAlignment="1">
      <alignment wrapText="1"/>
    </xf>
    <xf numFmtId="0" fontId="1" fillId="32" borderId="0" xfId="0" applyFont="1" applyFill="1" applyAlignment="1">
      <alignment wrapText="1"/>
    </xf>
    <xf numFmtId="0" fontId="2" fillId="32" borderId="10" xfId="0"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0" fontId="1" fillId="32" borderId="13" xfId="0" applyFont="1" applyFill="1" applyBorder="1" applyAlignment="1">
      <alignment wrapText="1"/>
    </xf>
    <xf numFmtId="0" fontId="1" fillId="32" borderId="10" xfId="0" applyFont="1" applyFill="1" applyBorder="1" applyAlignment="1">
      <alignment wrapText="1"/>
    </xf>
    <xf numFmtId="0" fontId="1" fillId="32" borderId="10" xfId="0" applyFont="1" applyFill="1" applyBorder="1" applyAlignment="1">
      <alignment horizontal="center" vertical="top" wrapText="1"/>
    </xf>
    <xf numFmtId="0" fontId="1" fillId="32" borderId="10" xfId="0" applyFont="1" applyFill="1" applyBorder="1" applyAlignment="1">
      <alignment horizontal="center" wrapText="1"/>
    </xf>
    <xf numFmtId="0" fontId="2" fillId="32" borderId="10" xfId="0" applyFont="1" applyFill="1" applyBorder="1" applyAlignment="1">
      <alignment wrapText="1"/>
    </xf>
    <xf numFmtId="2" fontId="2" fillId="32" borderId="10" xfId="0" applyNumberFormat="1" applyFont="1" applyFill="1" applyBorder="1" applyAlignment="1">
      <alignment wrapText="1"/>
    </xf>
    <xf numFmtId="0" fontId="2" fillId="32" borderId="13" xfId="0" applyFont="1" applyFill="1" applyBorder="1" applyAlignment="1">
      <alignment wrapText="1"/>
    </xf>
    <xf numFmtId="0" fontId="2" fillId="32" borderId="13" xfId="0" applyFont="1" applyFill="1" applyBorder="1" applyAlignment="1">
      <alignment horizontal="center" vertical="center" wrapText="1"/>
    </xf>
    <xf numFmtId="0" fontId="2" fillId="32" borderId="11" xfId="0" applyFont="1" applyFill="1" applyBorder="1" applyAlignment="1">
      <alignment wrapText="1"/>
    </xf>
    <xf numFmtId="0" fontId="2" fillId="32" borderId="12" xfId="0" applyFont="1" applyFill="1" applyBorder="1" applyAlignment="1">
      <alignment horizontal="center" vertical="center" wrapText="1"/>
    </xf>
    <xf numFmtId="0" fontId="2" fillId="32" borderId="12" xfId="0" applyFont="1" applyFill="1" applyBorder="1" applyAlignment="1">
      <alignment wrapText="1"/>
    </xf>
    <xf numFmtId="0" fontId="6" fillId="32" borderId="10" xfId="0" applyFont="1" applyFill="1" applyBorder="1" applyAlignment="1">
      <alignment vertical="top" wrapText="1"/>
    </xf>
    <xf numFmtId="0" fontId="2" fillId="32" borderId="10" xfId="0" applyFont="1" applyFill="1" applyBorder="1" applyAlignment="1">
      <alignment horizontal="justify" wrapText="1"/>
    </xf>
    <xf numFmtId="0" fontId="2" fillId="32" borderId="10" xfId="0" applyFont="1" applyFill="1" applyBorder="1" applyAlignment="1">
      <alignment horizontal="center" wrapText="1"/>
    </xf>
    <xf numFmtId="0" fontId="2" fillId="32" borderId="14" xfId="0" applyFont="1" applyFill="1" applyBorder="1" applyAlignment="1">
      <alignment wrapText="1"/>
    </xf>
    <xf numFmtId="2" fontId="2" fillId="32" borderId="11" xfId="0" applyNumberFormat="1" applyFont="1" applyFill="1" applyBorder="1" applyAlignment="1">
      <alignment wrapText="1"/>
    </xf>
    <xf numFmtId="0" fontId="2" fillId="32" borderId="15" xfId="0" applyFont="1" applyFill="1" applyBorder="1" applyAlignment="1">
      <alignment wrapText="1"/>
    </xf>
    <xf numFmtId="2" fontId="2" fillId="32" borderId="13" xfId="0" applyNumberFormat="1" applyFont="1" applyFill="1" applyBorder="1" applyAlignment="1">
      <alignment horizontal="center" vertical="center" wrapText="1"/>
    </xf>
    <xf numFmtId="49" fontId="2" fillId="32" borderId="13" xfId="0" applyNumberFormat="1" applyFont="1" applyFill="1" applyBorder="1" applyAlignment="1">
      <alignment horizontal="center" vertical="center" wrapText="1"/>
    </xf>
    <xf numFmtId="0" fontId="2" fillId="32" borderId="16" xfId="0" applyFont="1" applyFill="1" applyBorder="1" applyAlignment="1">
      <alignment vertical="top" wrapText="1"/>
    </xf>
    <xf numFmtId="0" fontId="2" fillId="32" borderId="10" xfId="0" applyFont="1" applyFill="1" applyBorder="1" applyAlignment="1">
      <alignment horizontal="left" vertical="top" wrapText="1"/>
    </xf>
    <xf numFmtId="0" fontId="2" fillId="32" borderId="17" xfId="0" applyFont="1" applyFill="1" applyBorder="1" applyAlignment="1">
      <alignment wrapText="1"/>
    </xf>
    <xf numFmtId="2" fontId="2" fillId="32" borderId="0" xfId="0" applyNumberFormat="1" applyFont="1" applyFill="1" applyBorder="1" applyAlignment="1">
      <alignment wrapText="1"/>
    </xf>
    <xf numFmtId="0" fontId="2" fillId="32" borderId="0" xfId="0" applyFont="1" applyFill="1" applyAlignment="1">
      <alignment vertical="center" wrapText="1"/>
    </xf>
    <xf numFmtId="49" fontId="2" fillId="32" borderId="0" xfId="0" applyNumberFormat="1" applyFont="1" applyFill="1" applyAlignment="1">
      <alignment horizontal="center" vertical="center" wrapText="1"/>
    </xf>
    <xf numFmtId="3" fontId="2" fillId="32" borderId="0" xfId="0" applyNumberFormat="1" applyFont="1" applyFill="1" applyAlignment="1">
      <alignment horizontal="center" vertical="center" wrapText="1"/>
    </xf>
    <xf numFmtId="3" fontId="2" fillId="32" borderId="0" xfId="0" applyNumberFormat="1"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3" fontId="2" fillId="32" borderId="0" xfId="0" applyNumberFormat="1" applyFont="1" applyFill="1" applyAlignment="1">
      <alignment horizontal="justify" vertical="distributed" wrapText="1"/>
    </xf>
    <xf numFmtId="0" fontId="1" fillId="32" borderId="0" xfId="0" applyFont="1" applyFill="1" applyAlignment="1">
      <alignment horizontal="center" vertical="center" wrapText="1"/>
    </xf>
    <xf numFmtId="49" fontId="2" fillId="32" borderId="10"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3" fontId="1" fillId="32" borderId="10" xfId="0" applyNumberFormat="1" applyFont="1" applyFill="1" applyBorder="1" applyAlignment="1">
      <alignment horizontal="center" vertical="center" wrapText="1"/>
    </xf>
    <xf numFmtId="0" fontId="1" fillId="32" borderId="10" xfId="0" applyFont="1" applyFill="1" applyBorder="1" applyAlignment="1">
      <alignment vertical="center" wrapText="1"/>
    </xf>
    <xf numFmtId="2" fontId="1" fillId="32" borderId="10" xfId="0" applyNumberFormat="1" applyFont="1" applyFill="1" applyBorder="1" applyAlignment="1">
      <alignment horizontal="center" vertical="center" wrapText="1"/>
    </xf>
    <xf numFmtId="0" fontId="3" fillId="32" borderId="10" xfId="0" applyFont="1" applyFill="1" applyBorder="1" applyAlignment="1">
      <alignment vertical="center" wrapText="1"/>
    </xf>
    <xf numFmtId="0" fontId="2" fillId="32" borderId="11" xfId="0" applyFont="1" applyFill="1" applyBorder="1" applyAlignment="1">
      <alignment horizontal="center" vertical="center" wrapText="1"/>
    </xf>
    <xf numFmtId="0" fontId="1" fillId="32" borderId="13" xfId="0" applyFont="1" applyFill="1" applyBorder="1" applyAlignment="1">
      <alignment vertical="center" wrapText="1"/>
    </xf>
    <xf numFmtId="49" fontId="2" fillId="32" borderId="18" xfId="0" applyNumberFormat="1" applyFont="1" applyFill="1" applyBorder="1" applyAlignment="1">
      <alignment horizontal="center" vertical="center" wrapText="1"/>
    </xf>
    <xf numFmtId="2" fontId="2" fillId="32" borderId="16" xfId="0" applyNumberFormat="1" applyFont="1" applyFill="1" applyBorder="1" applyAlignment="1">
      <alignment horizontal="center" vertical="center" wrapText="1"/>
    </xf>
    <xf numFmtId="2" fontId="1" fillId="32" borderId="18" xfId="0" applyNumberFormat="1" applyFont="1" applyFill="1" applyBorder="1" applyAlignment="1">
      <alignment horizontal="center" vertical="center" wrapText="1"/>
    </xf>
    <xf numFmtId="2" fontId="2" fillId="32" borderId="15" xfId="0" applyNumberFormat="1" applyFont="1" applyFill="1" applyBorder="1" applyAlignment="1">
      <alignment horizontal="center" vertical="center" wrapText="1"/>
    </xf>
    <xf numFmtId="2" fontId="2" fillId="32" borderId="11" xfId="0" applyNumberFormat="1" applyFont="1" applyFill="1" applyBorder="1" applyAlignment="1">
      <alignment horizontal="center" vertical="center" wrapText="1"/>
    </xf>
    <xf numFmtId="2" fontId="2" fillId="32" borderId="14" xfId="0" applyNumberFormat="1" applyFont="1" applyFill="1" applyBorder="1" applyAlignment="1">
      <alignment horizontal="center" vertical="center" wrapText="1"/>
    </xf>
    <xf numFmtId="0" fontId="1" fillId="32" borderId="13" xfId="0" applyFont="1" applyFill="1" applyBorder="1" applyAlignment="1">
      <alignment horizontal="justify" vertical="top" wrapText="1"/>
    </xf>
    <xf numFmtId="49" fontId="2" fillId="32" borderId="19" xfId="0" applyNumberFormat="1" applyFont="1" applyFill="1" applyBorder="1" applyAlignment="1">
      <alignment horizontal="center" vertical="center" wrapText="1"/>
    </xf>
    <xf numFmtId="2" fontId="2" fillId="32" borderId="18" xfId="0" applyNumberFormat="1" applyFont="1" applyFill="1" applyBorder="1" applyAlignment="1">
      <alignment horizontal="center" vertical="center" wrapText="1"/>
    </xf>
    <xf numFmtId="0" fontId="2" fillId="32" borderId="11" xfId="0" applyFont="1" applyFill="1" applyBorder="1" applyAlignment="1">
      <alignment/>
    </xf>
    <xf numFmtId="49" fontId="2" fillId="32" borderId="0" xfId="0" applyNumberFormat="1" applyFont="1" applyFill="1" applyBorder="1" applyAlignment="1">
      <alignment horizontal="center" vertical="center" wrapText="1"/>
    </xf>
    <xf numFmtId="2" fontId="2" fillId="32" borderId="12" xfId="0" applyNumberFormat="1" applyFont="1" applyFill="1" applyBorder="1" applyAlignment="1">
      <alignment/>
    </xf>
    <xf numFmtId="0" fontId="2" fillId="32" borderId="14" xfId="0" applyFont="1" applyFill="1" applyBorder="1" applyAlignment="1">
      <alignment horizontal="center" vertical="center" wrapText="1"/>
    </xf>
    <xf numFmtId="0" fontId="2" fillId="32" borderId="14"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2" borderId="17" xfId="0" applyFont="1" applyFill="1" applyBorder="1" applyAlignment="1">
      <alignment horizontal="center" vertical="center" wrapText="1"/>
    </xf>
    <xf numFmtId="0" fontId="1" fillId="32" borderId="0" xfId="0" applyFont="1" applyFill="1" applyBorder="1" applyAlignment="1">
      <alignment vertical="center" wrapText="1"/>
    </xf>
    <xf numFmtId="2" fontId="2"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wrapText="1"/>
    </xf>
    <xf numFmtId="3" fontId="1" fillId="32" borderId="0" xfId="0" applyNumberFormat="1" applyFont="1" applyFill="1" applyBorder="1" applyAlignment="1">
      <alignment horizontal="center" vertical="center" wrapText="1"/>
    </xf>
    <xf numFmtId="0" fontId="1" fillId="32" borderId="11" xfId="0" applyFont="1" applyFill="1" applyBorder="1" applyAlignment="1">
      <alignment vertical="top" wrapText="1"/>
    </xf>
    <xf numFmtId="0" fontId="1" fillId="32" borderId="13" xfId="0" applyFont="1" applyFill="1" applyBorder="1" applyAlignment="1">
      <alignment horizontal="justify"/>
    </xf>
    <xf numFmtId="0" fontId="1" fillId="32" borderId="10" xfId="0" applyFont="1" applyFill="1" applyBorder="1" applyAlignment="1">
      <alignment vertical="top" wrapText="1"/>
    </xf>
    <xf numFmtId="2" fontId="1" fillId="32" borderId="10" xfId="0" applyNumberFormat="1" applyFont="1" applyFill="1" applyBorder="1" applyAlignment="1">
      <alignment/>
    </xf>
    <xf numFmtId="0" fontId="1" fillId="32" borderId="10" xfId="0" applyFont="1" applyFill="1" applyBorder="1" applyAlignment="1">
      <alignment/>
    </xf>
    <xf numFmtId="2" fontId="1" fillId="32" borderId="10" xfId="0" applyNumberFormat="1" applyFont="1" applyFill="1" applyBorder="1" applyAlignment="1">
      <alignment horizontal="center" wrapText="1"/>
    </xf>
    <xf numFmtId="0" fontId="2" fillId="32" borderId="10" xfId="0" applyFont="1" applyFill="1" applyBorder="1" applyAlignment="1">
      <alignment horizontal="justify" vertical="top" wrapText="1"/>
    </xf>
    <xf numFmtId="0" fontId="1" fillId="32" borderId="10" xfId="0" applyFont="1" applyFill="1" applyBorder="1" applyAlignment="1">
      <alignment horizontal="justify" vertical="top"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justify" vertical="center" wrapText="1"/>
    </xf>
    <xf numFmtId="2" fontId="2" fillId="32" borderId="10" xfId="0" applyNumberFormat="1" applyFont="1" applyFill="1" applyBorder="1" applyAlignment="1">
      <alignment horizontal="center" vertical="top" wrapText="1"/>
    </xf>
    <xf numFmtId="198" fontId="2" fillId="32" borderId="10" xfId="0" applyNumberFormat="1" applyFont="1" applyFill="1" applyBorder="1" applyAlignment="1">
      <alignment horizontal="center" vertical="top" wrapText="1"/>
    </xf>
    <xf numFmtId="0" fontId="2" fillId="32" borderId="10" xfId="0" applyNumberFormat="1" applyFont="1" applyFill="1" applyBorder="1" applyAlignment="1">
      <alignment horizontal="center" vertical="top" wrapText="1"/>
    </xf>
    <xf numFmtId="1" fontId="6" fillId="32" borderId="10" xfId="0" applyNumberFormat="1" applyFont="1" applyFill="1" applyBorder="1" applyAlignment="1">
      <alignment horizontal="center" vertical="top" wrapText="1"/>
    </xf>
    <xf numFmtId="1" fontId="2" fillId="32" borderId="10" xfId="0" applyNumberFormat="1" applyFont="1" applyFill="1" applyBorder="1" applyAlignment="1">
      <alignment horizontal="center" vertical="top" wrapText="1"/>
    </xf>
    <xf numFmtId="0" fontId="10" fillId="32" borderId="10" xfId="0" applyFont="1" applyFill="1" applyBorder="1" applyAlignment="1">
      <alignment horizontal="justify" vertical="top" wrapText="1"/>
    </xf>
    <xf numFmtId="2" fontId="2" fillId="32" borderId="10" xfId="0" applyNumberFormat="1" applyFont="1" applyFill="1" applyBorder="1" applyAlignment="1">
      <alignment horizontal="justify" vertical="top" wrapText="1"/>
    </xf>
    <xf numFmtId="0" fontId="1" fillId="32" borderId="12" xfId="0" applyFont="1" applyFill="1" applyBorder="1" applyAlignment="1">
      <alignment/>
    </xf>
    <xf numFmtId="0" fontId="2" fillId="32" borderId="12" xfId="0" applyFont="1" applyFill="1" applyBorder="1" applyAlignment="1">
      <alignment/>
    </xf>
    <xf numFmtId="2" fontId="2" fillId="32" borderId="10" xfId="0" applyNumberFormat="1" applyFont="1" applyFill="1" applyBorder="1" applyAlignment="1">
      <alignment horizontal="left" vertical="top"/>
    </xf>
    <xf numFmtId="2" fontId="1" fillId="32" borderId="10" xfId="0" applyNumberFormat="1" applyFont="1" applyFill="1" applyBorder="1" applyAlignment="1">
      <alignment horizontal="center" vertical="top" wrapText="1"/>
    </xf>
    <xf numFmtId="2" fontId="1" fillId="32" borderId="10" xfId="0" applyNumberFormat="1" applyFont="1" applyFill="1" applyBorder="1" applyAlignment="1">
      <alignment horizontal="justify" vertical="top" wrapText="1"/>
    </xf>
    <xf numFmtId="0" fontId="2" fillId="32" borderId="10" xfId="0" applyFont="1" applyFill="1" applyBorder="1" applyAlignment="1">
      <alignment vertical="center" wrapText="1"/>
    </xf>
    <xf numFmtId="4" fontId="2" fillId="32" borderId="10" xfId="0" applyNumberFormat="1" applyFont="1" applyFill="1" applyBorder="1" applyAlignment="1">
      <alignment horizontal="justify" vertical="top" wrapText="1"/>
    </xf>
    <xf numFmtId="4" fontId="2" fillId="32" borderId="10" xfId="0" applyNumberFormat="1" applyFont="1" applyFill="1" applyBorder="1" applyAlignment="1">
      <alignment horizontal="center" vertical="top" wrapText="1"/>
    </xf>
    <xf numFmtId="2" fontId="2" fillId="32" borderId="10" xfId="0" applyNumberFormat="1" applyFont="1" applyFill="1" applyBorder="1" applyAlignment="1">
      <alignment vertical="top"/>
    </xf>
    <xf numFmtId="2" fontId="2" fillId="32" borderId="10" xfId="0" applyNumberFormat="1" applyFont="1" applyFill="1" applyBorder="1" applyAlignment="1">
      <alignment vertical="top" wrapText="1"/>
    </xf>
    <xf numFmtId="0" fontId="1" fillId="32" borderId="10" xfId="0" applyFont="1" applyFill="1" applyBorder="1" applyAlignment="1">
      <alignment horizontal="justify" vertical="center" wrapText="1"/>
    </xf>
    <xf numFmtId="2" fontId="1" fillId="32" borderId="10" xfId="0" applyNumberFormat="1" applyFont="1" applyFill="1" applyBorder="1" applyAlignment="1">
      <alignment vertical="top" wrapText="1"/>
    </xf>
    <xf numFmtId="0" fontId="2" fillId="32" borderId="10" xfId="0" applyNumberFormat="1" applyFont="1" applyFill="1" applyBorder="1" applyAlignment="1">
      <alignment/>
    </xf>
    <xf numFmtId="2" fontId="2" fillId="32" borderId="10" xfId="0" applyNumberFormat="1" applyFont="1" applyFill="1" applyBorder="1" applyAlignment="1">
      <alignment vertical="center" wrapText="1"/>
    </xf>
    <xf numFmtId="0" fontId="2" fillId="32" borderId="0" xfId="0" applyFont="1" applyFill="1" applyBorder="1" applyAlignment="1">
      <alignment/>
    </xf>
    <xf numFmtId="2"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2"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wrapText="1"/>
    </xf>
    <xf numFmtId="2" fontId="2" fillId="33" borderId="10" xfId="0" applyNumberFormat="1" applyFont="1" applyFill="1" applyBorder="1" applyAlignment="1">
      <alignment horizontal="center" vertical="center" wrapText="1"/>
    </xf>
    <xf numFmtId="2" fontId="2" fillId="32" borderId="0" xfId="0" applyNumberFormat="1" applyFont="1" applyFill="1" applyBorder="1" applyAlignment="1">
      <alignment horizontal="center" wrapText="1"/>
    </xf>
    <xf numFmtId="0" fontId="2" fillId="32" borderId="13"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1" fillId="32" borderId="20" xfId="0" applyFont="1" applyFill="1" applyBorder="1" applyAlignment="1">
      <alignment horizontal="center" vertical="top" wrapText="1"/>
    </xf>
    <xf numFmtId="0" fontId="2" fillId="32" borderId="20" xfId="0" applyFont="1" applyFill="1" applyBorder="1" applyAlignment="1">
      <alignment horizontal="center" wrapText="1"/>
    </xf>
    <xf numFmtId="0" fontId="2" fillId="32" borderId="16" xfId="0" applyFont="1" applyFill="1" applyBorder="1" applyAlignment="1">
      <alignment horizontal="center" wrapText="1"/>
    </xf>
    <xf numFmtId="0" fontId="2" fillId="32" borderId="13" xfId="0" applyFont="1" applyFill="1" applyBorder="1" applyAlignment="1">
      <alignment vertical="top" wrapText="1"/>
    </xf>
    <xf numFmtId="0" fontId="2" fillId="32" borderId="12" xfId="0" applyFont="1" applyFill="1" applyBorder="1" applyAlignment="1">
      <alignment wrapText="1"/>
    </xf>
    <xf numFmtId="0" fontId="2" fillId="32" borderId="10" xfId="0" applyFont="1" applyFill="1" applyBorder="1" applyAlignment="1">
      <alignment vertical="top" wrapText="1"/>
    </xf>
    <xf numFmtId="0" fontId="2" fillId="32" borderId="10" xfId="0" applyFont="1" applyFill="1" applyBorder="1" applyAlignment="1">
      <alignment wrapText="1"/>
    </xf>
    <xf numFmtId="0" fontId="2" fillId="32" borderId="0" xfId="0" applyFont="1" applyFill="1" applyBorder="1" applyAlignment="1">
      <alignment wrapText="1"/>
    </xf>
    <xf numFmtId="0" fontId="1" fillId="32" borderId="10" xfId="0" applyFont="1" applyFill="1" applyBorder="1" applyAlignment="1">
      <alignment horizontal="left" wrapText="1"/>
    </xf>
    <xf numFmtId="0" fontId="1" fillId="32" borderId="10" xfId="0" applyFont="1" applyFill="1" applyBorder="1" applyAlignment="1">
      <alignment wrapText="1"/>
    </xf>
    <xf numFmtId="0" fontId="1" fillId="32" borderId="13" xfId="0" applyFont="1" applyFill="1" applyBorder="1" applyAlignment="1">
      <alignment vertical="top" wrapText="1"/>
    </xf>
    <xf numFmtId="0" fontId="1" fillId="32" borderId="12" xfId="0" applyFont="1" applyFill="1" applyBorder="1" applyAlignment="1">
      <alignment vertical="top" wrapText="1"/>
    </xf>
    <xf numFmtId="0" fontId="1" fillId="32" borderId="10" xfId="0" applyFont="1" applyFill="1" applyBorder="1" applyAlignment="1">
      <alignment horizontal="center" vertical="top" wrapText="1"/>
    </xf>
    <xf numFmtId="0" fontId="1" fillId="32" borderId="0" xfId="0" applyFont="1" applyFill="1" applyAlignment="1">
      <alignment horizontal="center" wrapText="1"/>
    </xf>
    <xf numFmtId="0" fontId="2" fillId="32" borderId="0" xfId="0" applyFont="1" applyFill="1" applyAlignment="1">
      <alignment wrapText="1"/>
    </xf>
    <xf numFmtId="0" fontId="1" fillId="32" borderId="13" xfId="0" applyFont="1" applyFill="1" applyBorder="1" applyAlignment="1">
      <alignment wrapText="1"/>
    </xf>
    <xf numFmtId="0" fontId="1" fillId="32" borderId="12" xfId="0" applyFont="1" applyFill="1" applyBorder="1" applyAlignment="1">
      <alignment wrapText="1"/>
    </xf>
    <xf numFmtId="0" fontId="1" fillId="32" borderId="18" xfId="0" applyFont="1" applyFill="1" applyBorder="1" applyAlignment="1">
      <alignment horizontal="center" wrapText="1"/>
    </xf>
    <xf numFmtId="0" fontId="1" fillId="32" borderId="20" xfId="0" applyFont="1" applyFill="1" applyBorder="1" applyAlignment="1">
      <alignment horizontal="center" wrapText="1"/>
    </xf>
    <xf numFmtId="0" fontId="1" fillId="32" borderId="16" xfId="0" applyFont="1" applyFill="1" applyBorder="1" applyAlignment="1">
      <alignment horizontal="center" wrapText="1"/>
    </xf>
    <xf numFmtId="0" fontId="2" fillId="32" borderId="18" xfId="0" applyFont="1" applyFill="1" applyBorder="1" applyAlignment="1">
      <alignment horizontal="center" wrapText="1"/>
    </xf>
    <xf numFmtId="0" fontId="1" fillId="32" borderId="18" xfId="0" applyFont="1" applyFill="1" applyBorder="1" applyAlignment="1">
      <alignment horizontal="center" vertical="center" wrapText="1"/>
    </xf>
    <xf numFmtId="0" fontId="1" fillId="32" borderId="20"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9" xfId="0" applyFont="1" applyFill="1" applyBorder="1" applyAlignment="1">
      <alignment horizontal="center" wrapText="1"/>
    </xf>
    <xf numFmtId="0" fontId="1" fillId="32" borderId="21" xfId="0" applyFont="1" applyFill="1" applyBorder="1" applyAlignment="1">
      <alignment horizontal="center" wrapText="1"/>
    </xf>
    <xf numFmtId="0" fontId="1" fillId="32" borderId="10" xfId="0" applyFont="1" applyFill="1" applyBorder="1" applyAlignment="1">
      <alignment vertical="center" wrapText="1"/>
    </xf>
    <xf numFmtId="3" fontId="2" fillId="32"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1" fillId="32" borderId="13" xfId="0" applyFont="1" applyFill="1" applyBorder="1" applyAlignment="1">
      <alignment vertical="center" wrapText="1"/>
    </xf>
    <xf numFmtId="0" fontId="1" fillId="32" borderId="12" xfId="0" applyFont="1" applyFill="1" applyBorder="1" applyAlignment="1">
      <alignment vertical="center" wrapText="1"/>
    </xf>
    <xf numFmtId="2" fontId="2" fillId="32" borderId="13" xfId="0" applyNumberFormat="1" applyFont="1" applyFill="1" applyBorder="1" applyAlignment="1">
      <alignment horizontal="center" vertical="center" wrapText="1"/>
    </xf>
    <xf numFmtId="2" fontId="2" fillId="32" borderId="12"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1" xfId="0" applyFont="1" applyFill="1" applyBorder="1" applyAlignment="1">
      <alignment/>
    </xf>
    <xf numFmtId="49" fontId="2" fillId="32" borderId="13"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0" xfId="0" applyFont="1" applyFill="1" applyAlignment="1">
      <alignment vertical="justify" wrapText="1"/>
    </xf>
    <xf numFmtId="0" fontId="2" fillId="32" borderId="0" xfId="0" applyFont="1" applyFill="1" applyBorder="1" applyAlignment="1">
      <alignment horizontal="left" vertical="distributed" wrapText="1"/>
    </xf>
    <xf numFmtId="0" fontId="2" fillId="32" borderId="0" xfId="0" applyFont="1" applyFill="1" applyBorder="1" applyAlignment="1">
      <alignment horizontal="center" vertical="center" wrapText="1"/>
    </xf>
    <xf numFmtId="0" fontId="1" fillId="32" borderId="0" xfId="0" applyFont="1" applyFill="1" applyAlignment="1">
      <alignment horizontal="center" vertical="center" wrapText="1"/>
    </xf>
    <xf numFmtId="0" fontId="2" fillId="32" borderId="0" xfId="0" applyFont="1" applyFill="1" applyBorder="1" applyAlignment="1">
      <alignment horizontal="left" vertical="center" wrapText="1"/>
    </xf>
    <xf numFmtId="49" fontId="2" fillId="32" borderId="21" xfId="0" applyNumberFormat="1"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32" borderId="23" xfId="0" applyFont="1" applyFill="1" applyBorder="1" applyAlignment="1">
      <alignment horizontal="center" vertical="center" wrapText="1"/>
    </xf>
    <xf numFmtId="49" fontId="2" fillId="32" borderId="19" xfId="0" applyNumberFormat="1" applyFont="1" applyFill="1" applyBorder="1" applyAlignment="1">
      <alignment horizontal="center" vertical="center" wrapText="1"/>
    </xf>
    <xf numFmtId="49" fontId="2" fillId="32" borderId="0" xfId="0" applyNumberFormat="1" applyFont="1" applyFill="1" applyBorder="1" applyAlignment="1">
      <alignment horizontal="center" vertical="center" wrapText="1"/>
    </xf>
    <xf numFmtId="49" fontId="2" fillId="32" borderId="24" xfId="0" applyNumberFormat="1" applyFont="1" applyFill="1" applyBorder="1" applyAlignment="1">
      <alignment horizontal="center" vertical="center" wrapText="1"/>
    </xf>
    <xf numFmtId="49" fontId="2" fillId="32" borderId="12" xfId="0" applyNumberFormat="1" applyFont="1" applyFill="1" applyBorder="1" applyAlignment="1">
      <alignment horizontal="center" vertical="center" wrapText="1"/>
    </xf>
    <xf numFmtId="0" fontId="2" fillId="32" borderId="13" xfId="0" applyFont="1" applyFill="1" applyBorder="1" applyAlignment="1">
      <alignment vertical="top"/>
    </xf>
    <xf numFmtId="0" fontId="2" fillId="32" borderId="12" xfId="0" applyFont="1" applyFill="1" applyBorder="1" applyAlignment="1">
      <alignment vertical="top" wrapText="1"/>
    </xf>
    <xf numFmtId="0" fontId="2" fillId="32" borderId="0" xfId="0" applyFont="1" applyFill="1" applyBorder="1" applyAlignment="1">
      <alignment vertical="top" wrapText="1"/>
    </xf>
    <xf numFmtId="0" fontId="2" fillId="32" borderId="0" xfId="0" applyFont="1" applyFill="1" applyAlignment="1">
      <alignment/>
    </xf>
    <xf numFmtId="0" fontId="1" fillId="32" borderId="0" xfId="0" applyFont="1" applyFill="1" applyAlignment="1">
      <alignment horizontal="center" vertical="top" wrapText="1"/>
    </xf>
    <xf numFmtId="2" fontId="2" fillId="32" borderId="10" xfId="0" applyNumberFormat="1" applyFont="1" applyFill="1" applyBorder="1" applyAlignment="1">
      <alignment horizontal="center" wrapText="1"/>
    </xf>
    <xf numFmtId="2" fontId="2" fillId="33" borderId="10" xfId="0" applyNumberFormat="1" applyFont="1" applyFill="1" applyBorder="1" applyAlignment="1">
      <alignment wrapText="1"/>
    </xf>
    <xf numFmtId="0" fontId="2" fillId="32" borderId="10" xfId="0" applyFont="1" applyFill="1" applyBorder="1" applyAlignment="1">
      <alignment/>
    </xf>
    <xf numFmtId="0" fontId="2" fillId="32" borderId="0" xfId="0" applyFont="1" applyFill="1" applyBorder="1" applyAlignment="1">
      <alignment horizontal="center" vertical="center"/>
    </xf>
    <xf numFmtId="0" fontId="2" fillId="32" borderId="0" xfId="0" applyFont="1" applyFill="1" applyAlignment="1">
      <alignment horizontal="center" vertical="center" wrapText="1"/>
    </xf>
    <xf numFmtId="2" fontId="2" fillId="32" borderId="10" xfId="0" applyNumberFormat="1" applyFont="1" applyFill="1" applyBorder="1" applyAlignment="1">
      <alignment horizontal="justify" wrapText="1"/>
    </xf>
    <xf numFmtId="0" fontId="1" fillId="32" borderId="10" xfId="0" applyFont="1" applyFill="1" applyBorder="1" applyAlignment="1">
      <alignment horizontal="center" vertical="top"/>
    </xf>
    <xf numFmtId="0" fontId="1" fillId="32" borderId="10" xfId="0" applyFont="1" applyFill="1" applyBorder="1" applyAlignment="1">
      <alignment vertical="top" wrapText="1"/>
    </xf>
    <xf numFmtId="0" fontId="2" fillId="32" borderId="0" xfId="0" applyFont="1" applyFill="1" applyAlignment="1">
      <alignment horizontal="justify"/>
    </xf>
    <xf numFmtId="0" fontId="2" fillId="32" borderId="0" xfId="0" applyFont="1" applyFill="1" applyAlignment="1">
      <alignment vertical="top" wrapText="1"/>
    </xf>
    <xf numFmtId="0" fontId="2" fillId="32" borderId="18" xfId="0" applyFont="1" applyFill="1" applyBorder="1" applyAlignment="1">
      <alignment horizontal="center"/>
    </xf>
    <xf numFmtId="0" fontId="2" fillId="32" borderId="20" xfId="0" applyFont="1" applyFill="1" applyBorder="1" applyAlignment="1">
      <alignment horizontal="center"/>
    </xf>
    <xf numFmtId="0" fontId="2" fillId="32" borderId="16" xfId="0" applyFont="1" applyFill="1" applyBorder="1" applyAlignment="1">
      <alignment horizontal="center"/>
    </xf>
    <xf numFmtId="0" fontId="2" fillId="32" borderId="11"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39">
      <selection activeCell="A47" sqref="A47:C47"/>
    </sheetView>
  </sheetViews>
  <sheetFormatPr defaultColWidth="9.140625" defaultRowHeight="12.75"/>
  <cols>
    <col min="1" max="1" width="4.7109375" style="17" customWidth="1"/>
    <col min="2" max="2" width="30.140625" style="17" customWidth="1"/>
    <col min="3" max="3" width="27.57421875" style="17" customWidth="1"/>
    <col min="4" max="4" width="9.140625" style="17" customWidth="1"/>
    <col min="5" max="5" width="11.57421875" style="17" customWidth="1"/>
    <col min="6" max="6" width="12.8515625" style="17" customWidth="1"/>
    <col min="7" max="9" width="12.28125" style="17" customWidth="1"/>
    <col min="10" max="10" width="10.8515625" style="17" customWidth="1"/>
    <col min="11" max="11" width="29.28125" style="17" customWidth="1"/>
    <col min="12" max="16384" width="9.140625" style="17" customWidth="1"/>
  </cols>
  <sheetData>
    <row r="1" spans="8:11" ht="15.75">
      <c r="H1" s="18"/>
      <c r="I1" s="18" t="s">
        <v>127</v>
      </c>
      <c r="J1" s="18"/>
      <c r="K1" s="18"/>
    </row>
    <row r="2" spans="8:11" ht="88.5" customHeight="1">
      <c r="H2" s="130" t="s">
        <v>250</v>
      </c>
      <c r="I2" s="130"/>
      <c r="J2" s="130"/>
      <c r="K2" s="130"/>
    </row>
    <row r="3" spans="8:11" ht="13.5" customHeight="1">
      <c r="H3" s="130" t="s">
        <v>256</v>
      </c>
      <c r="I3" s="130"/>
      <c r="J3" s="130"/>
      <c r="K3" s="130"/>
    </row>
    <row r="4" ht="2.25" customHeight="1"/>
    <row r="5" spans="3:10" ht="26.25" customHeight="1">
      <c r="C5" s="19"/>
      <c r="D5" s="136" t="s">
        <v>33</v>
      </c>
      <c r="E5" s="136"/>
      <c r="F5" s="136"/>
      <c r="G5" s="136"/>
      <c r="H5" s="136"/>
      <c r="I5" s="136"/>
      <c r="J5" s="136"/>
    </row>
    <row r="6" spans="3:11" ht="15.75" customHeight="1">
      <c r="C6" s="136" t="s">
        <v>129</v>
      </c>
      <c r="D6" s="136"/>
      <c r="E6" s="136"/>
      <c r="F6" s="136"/>
      <c r="G6" s="136"/>
      <c r="H6" s="136"/>
      <c r="I6" s="136"/>
      <c r="J6" s="136"/>
      <c r="K6" s="136"/>
    </row>
    <row r="7" spans="3:9" ht="14.25" customHeight="1">
      <c r="C7" s="19"/>
      <c r="D7" s="19"/>
      <c r="E7" s="136" t="s">
        <v>34</v>
      </c>
      <c r="F7" s="136"/>
      <c r="G7" s="136"/>
      <c r="H7" s="136"/>
      <c r="I7" s="136"/>
    </row>
    <row r="9" spans="1:11" ht="45" customHeight="1">
      <c r="A9" s="138" t="s">
        <v>35</v>
      </c>
      <c r="B9" s="131" t="s">
        <v>36</v>
      </c>
      <c r="C9" s="131" t="s">
        <v>37</v>
      </c>
      <c r="D9" s="132" t="s">
        <v>38</v>
      </c>
      <c r="E9" s="133" t="s">
        <v>39</v>
      </c>
      <c r="F9" s="23" t="s">
        <v>1</v>
      </c>
      <c r="G9" s="135" t="s">
        <v>45</v>
      </c>
      <c r="H9" s="135"/>
      <c r="I9" s="135"/>
      <c r="J9" s="135"/>
      <c r="K9" s="132" t="s">
        <v>44</v>
      </c>
    </row>
    <row r="10" spans="1:11" ht="31.5">
      <c r="A10" s="139"/>
      <c r="B10" s="132"/>
      <c r="C10" s="132"/>
      <c r="D10" s="132"/>
      <c r="E10" s="134"/>
      <c r="F10" s="23"/>
      <c r="G10" s="23" t="s">
        <v>40</v>
      </c>
      <c r="H10" s="25" t="s">
        <v>41</v>
      </c>
      <c r="I10" s="25" t="s">
        <v>42</v>
      </c>
      <c r="J10" s="25" t="s">
        <v>43</v>
      </c>
      <c r="K10" s="132"/>
    </row>
    <row r="11" spans="1:11" ht="21.75" customHeight="1">
      <c r="A11" s="140" t="s">
        <v>205</v>
      </c>
      <c r="B11" s="141"/>
      <c r="C11" s="141"/>
      <c r="D11" s="141"/>
      <c r="E11" s="141"/>
      <c r="F11" s="141"/>
      <c r="G11" s="141"/>
      <c r="H11" s="141"/>
      <c r="I11" s="141"/>
      <c r="J11" s="141"/>
      <c r="K11" s="142"/>
    </row>
    <row r="12" spans="1:11" ht="129.75" customHeight="1">
      <c r="A12" s="4" t="s">
        <v>46</v>
      </c>
      <c r="B12" s="4" t="s">
        <v>47</v>
      </c>
      <c r="C12" s="26" t="s">
        <v>217</v>
      </c>
      <c r="D12" s="4" t="s">
        <v>48</v>
      </c>
      <c r="E12" s="26" t="s">
        <v>211</v>
      </c>
      <c r="F12" s="26" t="s">
        <v>12</v>
      </c>
      <c r="G12" s="27">
        <f>H12+I12+J12</f>
        <v>10800</v>
      </c>
      <c r="H12" s="27">
        <v>5400</v>
      </c>
      <c r="I12" s="27">
        <v>5400</v>
      </c>
      <c r="J12" s="27">
        <v>0</v>
      </c>
      <c r="K12" s="4" t="s">
        <v>216</v>
      </c>
    </row>
    <row r="13" spans="1:11" ht="42" customHeight="1">
      <c r="A13" s="28"/>
      <c r="B13" s="26"/>
      <c r="C13" s="26" t="s">
        <v>173</v>
      </c>
      <c r="D13" s="26"/>
      <c r="E13" s="26"/>
      <c r="F13" s="121" t="s">
        <v>50</v>
      </c>
      <c r="G13" s="27">
        <f>H13+I13+J13</f>
        <v>239318</v>
      </c>
      <c r="H13" s="27">
        <f>87498-H14</f>
        <v>77498</v>
      </c>
      <c r="I13" s="27">
        <v>105900</v>
      </c>
      <c r="J13" s="27">
        <v>55920</v>
      </c>
      <c r="K13" s="4"/>
    </row>
    <row r="14" spans="1:11" ht="87.75" customHeight="1">
      <c r="A14" s="30"/>
      <c r="B14" s="26"/>
      <c r="C14" s="26" t="s">
        <v>178</v>
      </c>
      <c r="D14" s="26"/>
      <c r="E14" s="26"/>
      <c r="F14" s="122"/>
      <c r="G14" s="27">
        <f>H14+I14+J14</f>
        <v>10000</v>
      </c>
      <c r="H14" s="27">
        <v>10000</v>
      </c>
      <c r="I14" s="27"/>
      <c r="J14" s="27"/>
      <c r="K14" s="4"/>
    </row>
    <row r="15" spans="1:11" ht="128.25" customHeight="1">
      <c r="A15" s="32"/>
      <c r="B15" s="4" t="s">
        <v>240</v>
      </c>
      <c r="C15" s="33" t="s">
        <v>208</v>
      </c>
      <c r="D15" s="128" t="s">
        <v>48</v>
      </c>
      <c r="E15" s="4" t="s">
        <v>210</v>
      </c>
      <c r="F15" s="4" t="s">
        <v>56</v>
      </c>
      <c r="G15" s="27">
        <f>H15+I15+J15</f>
        <v>2734.4</v>
      </c>
      <c r="H15" s="27">
        <v>1300</v>
      </c>
      <c r="I15" s="27">
        <v>1434.4</v>
      </c>
      <c r="J15" s="27">
        <v>0</v>
      </c>
      <c r="K15" s="34" t="s">
        <v>209</v>
      </c>
    </row>
    <row r="16" spans="1:11" ht="12.75" customHeight="1" hidden="1">
      <c r="A16" s="30"/>
      <c r="B16" s="26"/>
      <c r="C16" s="26"/>
      <c r="D16" s="129"/>
      <c r="E16" s="26"/>
      <c r="F16" s="26"/>
      <c r="G16" s="27"/>
      <c r="H16" s="27"/>
      <c r="I16" s="27"/>
      <c r="J16" s="27"/>
      <c r="K16" s="26"/>
    </row>
    <row r="17" spans="1:11" ht="96" customHeight="1">
      <c r="A17" s="30"/>
      <c r="B17" s="26" t="s">
        <v>180</v>
      </c>
      <c r="C17" s="26" t="s">
        <v>181</v>
      </c>
      <c r="D17" s="26" t="s">
        <v>48</v>
      </c>
      <c r="E17" s="26" t="s">
        <v>179</v>
      </c>
      <c r="F17" s="26" t="s">
        <v>56</v>
      </c>
      <c r="G17" s="27">
        <f>I17</f>
        <v>565.6</v>
      </c>
      <c r="H17" s="27">
        <v>0</v>
      </c>
      <c r="I17" s="27">
        <v>565.6</v>
      </c>
      <c r="J17" s="27">
        <v>0</v>
      </c>
      <c r="K17" s="26" t="s">
        <v>182</v>
      </c>
    </row>
    <row r="18" spans="1:11" ht="117.75" customHeight="1">
      <c r="A18" s="26"/>
      <c r="B18" s="4" t="s">
        <v>239</v>
      </c>
      <c r="C18" s="33" t="s">
        <v>52</v>
      </c>
      <c r="D18" s="4" t="s">
        <v>140</v>
      </c>
      <c r="E18" s="4" t="s">
        <v>49</v>
      </c>
      <c r="F18" s="26" t="s">
        <v>50</v>
      </c>
      <c r="G18" s="27">
        <f>H18+I18+J18</f>
        <v>1350</v>
      </c>
      <c r="H18" s="27">
        <v>1350</v>
      </c>
      <c r="I18" s="27">
        <v>0</v>
      </c>
      <c r="J18" s="27">
        <v>0</v>
      </c>
      <c r="K18" s="4" t="s">
        <v>53</v>
      </c>
    </row>
    <row r="19" spans="1:11" ht="150.75" customHeight="1">
      <c r="A19" s="28"/>
      <c r="B19" s="126" t="s">
        <v>246</v>
      </c>
      <c r="C19" s="33" t="s">
        <v>54</v>
      </c>
      <c r="D19" s="26" t="s">
        <v>141</v>
      </c>
      <c r="E19" s="4" t="s">
        <v>55</v>
      </c>
      <c r="F19" s="4" t="s">
        <v>56</v>
      </c>
      <c r="G19" s="27">
        <f>H19+I19+J19</f>
        <v>1000</v>
      </c>
      <c r="H19" s="27">
        <v>1000</v>
      </c>
      <c r="I19" s="27">
        <v>0</v>
      </c>
      <c r="J19" s="27">
        <v>0</v>
      </c>
      <c r="K19" s="4"/>
    </row>
    <row r="20" spans="1:11" ht="109.5" customHeight="1">
      <c r="A20" s="32"/>
      <c r="B20" s="127"/>
      <c r="C20" s="4" t="s">
        <v>172</v>
      </c>
      <c r="D20" s="35" t="s">
        <v>171</v>
      </c>
      <c r="E20" s="4" t="s">
        <v>55</v>
      </c>
      <c r="F20" s="4" t="s">
        <v>56</v>
      </c>
      <c r="G20" s="27">
        <f>H20+I20+J20</f>
        <v>13850</v>
      </c>
      <c r="H20" s="27">
        <v>3850</v>
      </c>
      <c r="I20" s="27">
        <v>5000</v>
      </c>
      <c r="J20" s="27">
        <v>5000</v>
      </c>
      <c r="K20" s="4"/>
    </row>
    <row r="21" spans="1:11" ht="15.75" customHeight="1">
      <c r="A21" s="140" t="s">
        <v>188</v>
      </c>
      <c r="B21" s="147"/>
      <c r="C21" s="147"/>
      <c r="D21" s="147"/>
      <c r="E21" s="147"/>
      <c r="F21" s="147"/>
      <c r="G21" s="147"/>
      <c r="H21" s="147"/>
      <c r="I21" s="147"/>
      <c r="J21" s="147"/>
      <c r="K21" s="148"/>
    </row>
    <row r="22" spans="1:11" ht="114.75" customHeight="1">
      <c r="A22" s="4" t="s">
        <v>57</v>
      </c>
      <c r="B22" s="128" t="s">
        <v>58</v>
      </c>
      <c r="C22" s="4" t="s">
        <v>153</v>
      </c>
      <c r="D22" s="128" t="s">
        <v>48</v>
      </c>
      <c r="E22" s="128" t="s">
        <v>211</v>
      </c>
      <c r="F22" s="4" t="s">
        <v>50</v>
      </c>
      <c r="G22" s="27">
        <f>H22+I22+J22</f>
        <v>33730.5</v>
      </c>
      <c r="H22" s="27">
        <v>15400</v>
      </c>
      <c r="I22" s="118">
        <v>9890.5</v>
      </c>
      <c r="J22" s="27">
        <v>8440</v>
      </c>
      <c r="K22" s="128" t="s">
        <v>213</v>
      </c>
    </row>
    <row r="23" spans="1:11" ht="13.5" customHeight="1" hidden="1" thickBot="1">
      <c r="A23" s="26"/>
      <c r="B23" s="128"/>
      <c r="C23" s="26"/>
      <c r="D23" s="129"/>
      <c r="E23" s="128"/>
      <c r="F23" s="26"/>
      <c r="G23" s="27"/>
      <c r="H23" s="27"/>
      <c r="I23" s="27"/>
      <c r="J23" s="27"/>
      <c r="K23" s="128"/>
    </row>
    <row r="24" spans="1:11" ht="12.75" customHeight="1" hidden="1">
      <c r="A24" s="26"/>
      <c r="B24" s="128"/>
      <c r="C24" s="26"/>
      <c r="D24" s="26"/>
      <c r="E24" s="26"/>
      <c r="F24" s="26"/>
      <c r="G24" s="27"/>
      <c r="H24" s="27"/>
      <c r="I24" s="27"/>
      <c r="J24" s="27"/>
      <c r="K24" s="26"/>
    </row>
    <row r="25" spans="1:11" ht="12.75" customHeight="1" hidden="1">
      <c r="A25" s="26"/>
      <c r="B25" s="128"/>
      <c r="C25" s="26"/>
      <c r="D25" s="26"/>
      <c r="E25" s="26"/>
      <c r="F25" s="26"/>
      <c r="G25" s="27"/>
      <c r="H25" s="27"/>
      <c r="I25" s="27"/>
      <c r="J25" s="27"/>
      <c r="K25" s="26"/>
    </row>
    <row r="26" spans="1:11" ht="12.75" customHeight="1" hidden="1">
      <c r="A26" s="26"/>
      <c r="B26" s="128"/>
      <c r="C26" s="26"/>
      <c r="D26" s="26"/>
      <c r="E26" s="26"/>
      <c r="F26" s="26"/>
      <c r="G26" s="27"/>
      <c r="H26" s="27"/>
      <c r="I26" s="27"/>
      <c r="J26" s="27"/>
      <c r="K26" s="26"/>
    </row>
    <row r="27" spans="1:11" ht="12.75" customHeight="1" hidden="1">
      <c r="A27" s="26"/>
      <c r="B27" s="128"/>
      <c r="C27" s="26"/>
      <c r="D27" s="26"/>
      <c r="E27" s="26"/>
      <c r="F27" s="26"/>
      <c r="G27" s="27"/>
      <c r="H27" s="27"/>
      <c r="I27" s="27"/>
      <c r="J27" s="27"/>
      <c r="K27" s="26"/>
    </row>
    <row r="28" spans="1:11" ht="12.75" customHeight="1" hidden="1">
      <c r="A28" s="26"/>
      <c r="B28" s="128"/>
      <c r="C28" s="26"/>
      <c r="D28" s="26"/>
      <c r="E28" s="26"/>
      <c r="F28" s="26"/>
      <c r="G28" s="27"/>
      <c r="H28" s="27"/>
      <c r="I28" s="27"/>
      <c r="J28" s="27"/>
      <c r="K28" s="26"/>
    </row>
    <row r="29" spans="1:11" ht="12.75" customHeight="1" hidden="1">
      <c r="A29" s="26"/>
      <c r="B29" s="128"/>
      <c r="C29" s="26"/>
      <c r="D29" s="26"/>
      <c r="E29" s="26"/>
      <c r="F29" s="26"/>
      <c r="G29" s="27"/>
      <c r="H29" s="27"/>
      <c r="I29" s="27"/>
      <c r="J29" s="27"/>
      <c r="K29" s="26"/>
    </row>
    <row r="30" spans="1:11" ht="12.75" customHeight="1" hidden="1">
      <c r="A30" s="26"/>
      <c r="B30" s="128"/>
      <c r="C30" s="26"/>
      <c r="D30" s="26"/>
      <c r="E30" s="26"/>
      <c r="F30" s="26"/>
      <c r="G30" s="27"/>
      <c r="H30" s="27"/>
      <c r="I30" s="27"/>
      <c r="J30" s="27"/>
      <c r="K30" s="26"/>
    </row>
    <row r="31" spans="1:11" ht="12.75" customHeight="1" hidden="1">
      <c r="A31" s="26"/>
      <c r="B31" s="128"/>
      <c r="C31" s="26"/>
      <c r="D31" s="26"/>
      <c r="E31" s="26"/>
      <c r="F31" s="26"/>
      <c r="G31" s="27"/>
      <c r="H31" s="27"/>
      <c r="I31" s="27"/>
      <c r="J31" s="27"/>
      <c r="K31" s="26"/>
    </row>
    <row r="32" spans="1:11" ht="2.25" customHeight="1" hidden="1">
      <c r="A32" s="36"/>
      <c r="B32" s="6"/>
      <c r="C32" s="30"/>
      <c r="D32" s="30"/>
      <c r="E32" s="30"/>
      <c r="F32" s="30"/>
      <c r="G32" s="37"/>
      <c r="H32" s="37"/>
      <c r="I32" s="37"/>
      <c r="J32" s="37"/>
      <c r="K32" s="30"/>
    </row>
    <row r="33" spans="1:11" ht="116.25" customHeight="1">
      <c r="A33" s="38"/>
      <c r="B33" s="4"/>
      <c r="C33" s="4" t="s">
        <v>154</v>
      </c>
      <c r="D33" s="4" t="s">
        <v>48</v>
      </c>
      <c r="E33" s="4" t="s">
        <v>211</v>
      </c>
      <c r="F33" s="4" t="s">
        <v>50</v>
      </c>
      <c r="G33" s="27">
        <f>H33+I33+J33</f>
        <v>31764.8</v>
      </c>
      <c r="H33" s="27">
        <v>8000</v>
      </c>
      <c r="I33" s="27">
        <v>23764.8</v>
      </c>
      <c r="J33" s="27">
        <v>0</v>
      </c>
      <c r="K33" s="26" t="s">
        <v>213</v>
      </c>
    </row>
    <row r="34" spans="1:11" ht="132.75" customHeight="1">
      <c r="A34" s="30"/>
      <c r="B34" s="8" t="s">
        <v>59</v>
      </c>
      <c r="C34" s="33" t="s">
        <v>214</v>
      </c>
      <c r="D34" s="4" t="s">
        <v>48</v>
      </c>
      <c r="E34" s="4" t="s">
        <v>212</v>
      </c>
      <c r="F34" s="4" t="s">
        <v>51</v>
      </c>
      <c r="G34" s="27">
        <f>H34+I34+J34</f>
        <v>5150</v>
      </c>
      <c r="H34" s="27">
        <v>1800</v>
      </c>
      <c r="I34" s="27">
        <v>1950</v>
      </c>
      <c r="J34" s="27">
        <v>1400</v>
      </c>
      <c r="K34" s="4" t="s">
        <v>213</v>
      </c>
    </row>
    <row r="35" spans="1:11" ht="19.5" customHeight="1">
      <c r="A35" s="144" t="s">
        <v>189</v>
      </c>
      <c r="B35" s="145"/>
      <c r="C35" s="145"/>
      <c r="D35" s="145"/>
      <c r="E35" s="145"/>
      <c r="F35" s="145"/>
      <c r="G35" s="145"/>
      <c r="H35" s="145"/>
      <c r="I35" s="145"/>
      <c r="J35" s="145"/>
      <c r="K35" s="146"/>
    </row>
    <row r="36" spans="1:11" ht="177" customHeight="1">
      <c r="A36" s="4" t="s">
        <v>60</v>
      </c>
      <c r="B36" s="4" t="s">
        <v>245</v>
      </c>
      <c r="C36" s="4" t="s">
        <v>218</v>
      </c>
      <c r="D36" s="4" t="s">
        <v>48</v>
      </c>
      <c r="E36" s="4" t="s">
        <v>49</v>
      </c>
      <c r="F36" s="4" t="s">
        <v>56</v>
      </c>
      <c r="G36" s="27">
        <f>H36+I36+J36</f>
        <v>23042.699999999997</v>
      </c>
      <c r="H36" s="27">
        <v>3607.6</v>
      </c>
      <c r="I36" s="27">
        <v>8637.8</v>
      </c>
      <c r="J36" s="27">
        <v>10797.3</v>
      </c>
      <c r="K36" s="4" t="s">
        <v>215</v>
      </c>
    </row>
    <row r="37" spans="1:11" ht="171" customHeight="1">
      <c r="A37" s="30"/>
      <c r="B37" s="32"/>
      <c r="C37" s="4" t="s">
        <v>241</v>
      </c>
      <c r="D37" s="41" t="s">
        <v>48</v>
      </c>
      <c r="E37" s="4" t="s">
        <v>49</v>
      </c>
      <c r="F37" s="4" t="s">
        <v>56</v>
      </c>
      <c r="G37" s="27">
        <f>H37+I37+J37</f>
        <v>5928.1</v>
      </c>
      <c r="H37" s="27">
        <v>1642</v>
      </c>
      <c r="I37" s="118">
        <v>2304</v>
      </c>
      <c r="J37" s="27">
        <v>1982.1</v>
      </c>
      <c r="K37" s="32"/>
    </row>
    <row r="38" spans="1:11" ht="110.25">
      <c r="A38" s="30"/>
      <c r="B38" s="4" t="s">
        <v>61</v>
      </c>
      <c r="C38" s="4" t="s">
        <v>159</v>
      </c>
      <c r="D38" s="41" t="s">
        <v>48</v>
      </c>
      <c r="E38" s="4" t="s">
        <v>211</v>
      </c>
      <c r="F38" s="4" t="s">
        <v>50</v>
      </c>
      <c r="G38" s="27">
        <f>H38+I38+J38</f>
        <v>5880</v>
      </c>
      <c r="H38" s="27">
        <v>840</v>
      </c>
      <c r="I38" s="27">
        <v>3000</v>
      </c>
      <c r="J38" s="27">
        <v>2040</v>
      </c>
      <c r="K38" s="4" t="s">
        <v>62</v>
      </c>
    </row>
    <row r="39" spans="1:11" ht="117.75" customHeight="1">
      <c r="A39" s="30"/>
      <c r="B39" s="4" t="s">
        <v>63</v>
      </c>
      <c r="C39" s="4" t="s">
        <v>64</v>
      </c>
      <c r="D39" s="42" t="s">
        <v>140</v>
      </c>
      <c r="E39" s="4" t="s">
        <v>49</v>
      </c>
      <c r="F39" s="4" t="s">
        <v>56</v>
      </c>
      <c r="G39" s="27">
        <f>H39+I39+J39</f>
        <v>16793.54</v>
      </c>
      <c r="H39" s="27">
        <v>14050.04</v>
      </c>
      <c r="I39" s="27">
        <v>2743.5</v>
      </c>
      <c r="J39" s="27">
        <v>0</v>
      </c>
      <c r="K39" s="4" t="s">
        <v>219</v>
      </c>
    </row>
    <row r="40" spans="1:11" ht="110.25" hidden="1">
      <c r="A40" s="32"/>
      <c r="B40" s="4" t="s">
        <v>65</v>
      </c>
      <c r="C40" s="4" t="s">
        <v>66</v>
      </c>
      <c r="D40" s="42" t="s">
        <v>140</v>
      </c>
      <c r="E40" s="4" t="s">
        <v>49</v>
      </c>
      <c r="F40" s="4" t="s">
        <v>56</v>
      </c>
      <c r="G40" s="27">
        <v>0</v>
      </c>
      <c r="H40" s="27">
        <v>0</v>
      </c>
      <c r="I40" s="27">
        <v>0</v>
      </c>
      <c r="J40" s="27">
        <v>0</v>
      </c>
      <c r="K40" s="4" t="s">
        <v>67</v>
      </c>
    </row>
    <row r="41" spans="1:11" ht="15.75">
      <c r="A41" s="43"/>
      <c r="B41" s="123" t="s">
        <v>190</v>
      </c>
      <c r="C41" s="124"/>
      <c r="D41" s="124"/>
      <c r="E41" s="124"/>
      <c r="F41" s="124"/>
      <c r="G41" s="124"/>
      <c r="H41" s="124"/>
      <c r="I41" s="124"/>
      <c r="J41" s="124"/>
      <c r="K41" s="125"/>
    </row>
    <row r="42" spans="1:11" ht="204" customHeight="1">
      <c r="A42" s="4" t="s">
        <v>142</v>
      </c>
      <c r="B42" s="4" t="s">
        <v>169</v>
      </c>
      <c r="C42" s="33" t="s">
        <v>170</v>
      </c>
      <c r="D42" s="4" t="s">
        <v>141</v>
      </c>
      <c r="E42" s="4" t="s">
        <v>167</v>
      </c>
      <c r="F42" s="4" t="s">
        <v>56</v>
      </c>
      <c r="G42" s="27">
        <f>H42</f>
        <v>99</v>
      </c>
      <c r="H42" s="27">
        <v>99</v>
      </c>
      <c r="I42" s="27">
        <v>0</v>
      </c>
      <c r="J42" s="27">
        <v>0</v>
      </c>
      <c r="K42" s="126" t="s">
        <v>67</v>
      </c>
    </row>
    <row r="43" spans="1:11" ht="15.75">
      <c r="A43" s="143" t="s">
        <v>68</v>
      </c>
      <c r="B43" s="124"/>
      <c r="C43" s="124"/>
      <c r="D43" s="124"/>
      <c r="E43" s="124"/>
      <c r="F43" s="125"/>
      <c r="G43" s="27">
        <f>H43+I43+J43</f>
        <v>402006.64</v>
      </c>
      <c r="H43" s="27">
        <f>H12+H13+H15+H18+H19+H20+H22+H33+H34+H36+H37+H38+H39+H40+H42+H14</f>
        <v>145836.64</v>
      </c>
      <c r="I43" s="27">
        <f>I12+I13+I15+I17+I18+I19+I20+I22+I33+I34+I36+I37+I38+I39+I40+I42</f>
        <v>170590.59999999998</v>
      </c>
      <c r="J43" s="27">
        <f>J12+J13+J15+J18+J19+J20+J22+J33+J34+J36+J37+J38+J39+J40+J42</f>
        <v>85579.40000000001</v>
      </c>
      <c r="K43" s="127"/>
    </row>
    <row r="44" spans="1:11" ht="46.5" customHeight="1">
      <c r="A44" s="18"/>
      <c r="B44" s="18"/>
      <c r="C44" s="18"/>
      <c r="D44" s="18"/>
      <c r="E44" s="18"/>
      <c r="F44" s="18"/>
      <c r="G44" s="44"/>
      <c r="H44" s="44"/>
      <c r="I44" s="44"/>
      <c r="J44" s="44"/>
      <c r="K44" s="18"/>
    </row>
    <row r="45" spans="1:11" ht="25.5" customHeight="1">
      <c r="A45" s="130" t="s">
        <v>251</v>
      </c>
      <c r="B45" s="137"/>
      <c r="C45" s="137"/>
      <c r="D45" s="18"/>
      <c r="E45" s="18"/>
      <c r="F45" s="18"/>
      <c r="G45" s="44"/>
      <c r="H45" s="44"/>
      <c r="I45" s="44"/>
      <c r="J45" s="120" t="s">
        <v>252</v>
      </c>
      <c r="K45" s="120"/>
    </row>
    <row r="46" spans="1:11" ht="33.75" customHeight="1">
      <c r="A46" s="18"/>
      <c r="B46" s="18"/>
      <c r="C46" s="18"/>
      <c r="D46" s="18"/>
      <c r="E46" s="18"/>
      <c r="F46" s="18"/>
      <c r="G46" s="18"/>
      <c r="H46" s="18"/>
      <c r="I46" s="18"/>
      <c r="J46" s="18"/>
      <c r="K46" s="18"/>
    </row>
    <row r="47" spans="1:11" ht="15.75">
      <c r="A47" s="130" t="s">
        <v>259</v>
      </c>
      <c r="B47" s="137"/>
      <c r="C47" s="137"/>
      <c r="D47" s="18"/>
      <c r="E47" s="18"/>
      <c r="F47" s="18"/>
      <c r="G47" s="18"/>
      <c r="H47" s="18"/>
      <c r="I47" s="18"/>
      <c r="J47" s="18"/>
      <c r="K47" s="18"/>
    </row>
    <row r="48" spans="1:11" ht="15.75">
      <c r="A48" s="18"/>
      <c r="B48" s="18"/>
      <c r="C48" s="18"/>
      <c r="D48" s="18"/>
      <c r="E48" s="18"/>
      <c r="F48" s="18"/>
      <c r="G48" s="18"/>
      <c r="H48" s="18"/>
      <c r="I48" s="18"/>
      <c r="J48" s="18"/>
      <c r="K48" s="18"/>
    </row>
    <row r="49" spans="1:11" ht="15.75">
      <c r="A49" s="18"/>
      <c r="B49" s="18"/>
      <c r="C49" s="18"/>
      <c r="D49" s="18"/>
      <c r="E49" s="18"/>
      <c r="F49" s="18"/>
      <c r="G49" s="18"/>
      <c r="H49" s="18"/>
      <c r="I49" s="18"/>
      <c r="J49" s="18"/>
      <c r="K49" s="18"/>
    </row>
    <row r="50" spans="1:11" ht="15.75">
      <c r="A50" s="18"/>
      <c r="B50" s="18"/>
      <c r="C50" s="18"/>
      <c r="D50" s="18"/>
      <c r="E50" s="18"/>
      <c r="F50" s="18"/>
      <c r="G50" s="18"/>
      <c r="H50" s="18"/>
      <c r="I50" s="18"/>
      <c r="J50" s="18"/>
      <c r="K50" s="18"/>
    </row>
    <row r="51" spans="1:11" ht="15.75">
      <c r="A51" s="18"/>
      <c r="B51" s="18"/>
      <c r="C51" s="18"/>
      <c r="D51" s="18"/>
      <c r="E51" s="18"/>
      <c r="F51" s="18"/>
      <c r="G51" s="18"/>
      <c r="H51" s="18"/>
      <c r="I51" s="18"/>
      <c r="J51" s="18"/>
      <c r="K51" s="18"/>
    </row>
    <row r="52" spans="1:11" ht="15.75">
      <c r="A52" s="18"/>
      <c r="B52" s="18"/>
      <c r="C52" s="18"/>
      <c r="D52" s="18"/>
      <c r="E52" s="18"/>
      <c r="F52" s="18"/>
      <c r="G52" s="18"/>
      <c r="H52" s="18"/>
      <c r="I52" s="18"/>
      <c r="J52" s="18"/>
      <c r="K52" s="18"/>
    </row>
  </sheetData>
  <sheetProtection/>
  <mergeCells count="28">
    <mergeCell ref="A47:C47"/>
    <mergeCell ref="A9:A10"/>
    <mergeCell ref="B9:B10"/>
    <mergeCell ref="A11:K11"/>
    <mergeCell ref="A43:F43"/>
    <mergeCell ref="A35:K35"/>
    <mergeCell ref="A21:K21"/>
    <mergeCell ref="D15:D16"/>
    <mergeCell ref="B19:B20"/>
    <mergeCell ref="A45:C45"/>
    <mergeCell ref="H2:K2"/>
    <mergeCell ref="H3:K3"/>
    <mergeCell ref="C9:C10"/>
    <mergeCell ref="D9:D10"/>
    <mergeCell ref="E9:E10"/>
    <mergeCell ref="K9:K10"/>
    <mergeCell ref="G9:J9"/>
    <mergeCell ref="D5:J5"/>
    <mergeCell ref="C6:K6"/>
    <mergeCell ref="E7:I7"/>
    <mergeCell ref="J45:K45"/>
    <mergeCell ref="F13:F14"/>
    <mergeCell ref="B41:K41"/>
    <mergeCell ref="K42:K43"/>
    <mergeCell ref="B22:B31"/>
    <mergeCell ref="D22:D23"/>
    <mergeCell ref="E22:E23"/>
    <mergeCell ref="K22:K23"/>
  </mergeCells>
  <printOptions/>
  <pageMargins left="0.7480314960629921" right="0.7480314960629921" top="1.1811023622047245" bottom="0.984251968503937" header="0.5118110236220472" footer="0.5118110236220472"/>
  <pageSetup horizontalDpi="600" verticalDpi="600" orientation="landscape" paperSize="9" scale="69" r:id="rId1"/>
  <rowBreaks count="4" manualBreakCount="4">
    <brk id="14" max="10" man="1"/>
    <brk id="20" max="255" man="1"/>
    <brk id="34" max="255" man="1"/>
    <brk id="38" max="10" man="1"/>
  </rowBreaks>
</worksheet>
</file>

<file path=xl/worksheets/sheet2.xml><?xml version="1.0" encoding="utf-8"?>
<worksheet xmlns="http://schemas.openxmlformats.org/spreadsheetml/2006/main" xmlns:r="http://schemas.openxmlformats.org/officeDocument/2006/relationships">
  <dimension ref="A1:M59"/>
  <sheetViews>
    <sheetView view="pageBreakPreview" zoomScale="75" zoomScaleNormal="70" zoomScaleSheetLayoutView="75" zoomScalePageLayoutView="0" workbookViewId="0" topLeftCell="A33">
      <selection activeCell="A38" sqref="A38:L55"/>
    </sheetView>
  </sheetViews>
  <sheetFormatPr defaultColWidth="9.140625" defaultRowHeight="12.75"/>
  <cols>
    <col min="1" max="1" width="52.28125" style="14" customWidth="1"/>
    <col min="2" max="2" width="13.28125" style="46" customWidth="1"/>
    <col min="3" max="3" width="11.8515625" style="3" customWidth="1"/>
    <col min="4" max="4" width="10.57421875" style="3" customWidth="1"/>
    <col min="5" max="5" width="12.140625" style="3" customWidth="1"/>
    <col min="6" max="6" width="12.28125" style="3" customWidth="1"/>
    <col min="7" max="7" width="11.140625" style="3" customWidth="1"/>
    <col min="8" max="8" width="12.421875" style="3" customWidth="1"/>
    <col min="9" max="9" width="11.421875" style="3" customWidth="1"/>
    <col min="10" max="10" width="11.00390625" style="3" customWidth="1"/>
    <col min="11" max="11" width="10.140625" style="3" customWidth="1"/>
    <col min="12" max="12" width="28.8515625" style="3" customWidth="1"/>
    <col min="13" max="16384" width="9.140625" style="1" customWidth="1"/>
  </cols>
  <sheetData>
    <row r="1" spans="1:12" ht="15.75">
      <c r="A1" s="45"/>
      <c r="C1" s="47"/>
      <c r="D1" s="47"/>
      <c r="E1" s="47"/>
      <c r="F1" s="47"/>
      <c r="G1" s="48" t="s">
        <v>5</v>
      </c>
      <c r="H1" s="49"/>
      <c r="I1" s="163" t="s">
        <v>11</v>
      </c>
      <c r="J1" s="163"/>
      <c r="K1" s="163"/>
      <c r="L1" s="163"/>
    </row>
    <row r="2" spans="6:13" ht="83.25" customHeight="1">
      <c r="F2" s="47"/>
      <c r="G2" s="47"/>
      <c r="H2" s="47"/>
      <c r="I2" s="165" t="s">
        <v>253</v>
      </c>
      <c r="J2" s="165"/>
      <c r="K2" s="165"/>
      <c r="L2" s="165"/>
      <c r="M2" s="51"/>
    </row>
    <row r="3" spans="1:10" ht="15.75" hidden="1">
      <c r="A3" s="45"/>
      <c r="C3" s="47"/>
      <c r="D3" s="47"/>
      <c r="E3" s="47"/>
      <c r="F3" s="47"/>
      <c r="G3" s="47"/>
      <c r="H3" s="47"/>
      <c r="I3" s="47"/>
      <c r="J3" s="47"/>
    </row>
    <row r="4" spans="1:12" ht="15.75">
      <c r="A4" s="45"/>
      <c r="C4" s="47"/>
      <c r="D4" s="47"/>
      <c r="E4" s="47"/>
      <c r="F4" s="47"/>
      <c r="G4" s="47"/>
      <c r="H4" s="47"/>
      <c r="I4" s="165" t="s">
        <v>257</v>
      </c>
      <c r="J4" s="165"/>
      <c r="K4" s="165"/>
      <c r="L4" s="165"/>
    </row>
    <row r="5" spans="1:12" ht="31.5" customHeight="1">
      <c r="A5" s="164" t="s">
        <v>18</v>
      </c>
      <c r="B5" s="164"/>
      <c r="C5" s="164"/>
      <c r="D5" s="164"/>
      <c r="E5" s="164"/>
      <c r="F5" s="164"/>
      <c r="G5" s="164"/>
      <c r="H5" s="164"/>
      <c r="I5" s="164"/>
      <c r="J5" s="164"/>
      <c r="K5" s="164"/>
      <c r="L5" s="164"/>
    </row>
    <row r="6" spans="1:12" ht="16.5" customHeight="1">
      <c r="A6" s="52"/>
      <c r="B6" s="52"/>
      <c r="C6" s="52"/>
      <c r="D6" s="52"/>
      <c r="E6" s="52"/>
      <c r="F6" s="52"/>
      <c r="G6" s="52"/>
      <c r="H6" s="52"/>
      <c r="I6" s="52"/>
      <c r="J6" s="52"/>
      <c r="L6" s="3" t="s">
        <v>9</v>
      </c>
    </row>
    <row r="7" spans="1:12" ht="22.5" customHeight="1">
      <c r="A7" s="157" t="s">
        <v>2</v>
      </c>
      <c r="B7" s="156" t="s">
        <v>1</v>
      </c>
      <c r="C7" s="150" t="s">
        <v>19</v>
      </c>
      <c r="D7" s="150"/>
      <c r="E7" s="150"/>
      <c r="F7" s="150" t="s">
        <v>20</v>
      </c>
      <c r="G7" s="150"/>
      <c r="H7" s="150"/>
      <c r="I7" s="157" t="s">
        <v>21</v>
      </c>
      <c r="J7" s="157"/>
      <c r="K7" s="157"/>
      <c r="L7" s="157" t="s">
        <v>6</v>
      </c>
    </row>
    <row r="8" spans="1:12" ht="30.75" customHeight="1">
      <c r="A8" s="157"/>
      <c r="B8" s="156"/>
      <c r="C8" s="150" t="s">
        <v>3</v>
      </c>
      <c r="D8" s="150" t="s">
        <v>7</v>
      </c>
      <c r="E8" s="150"/>
      <c r="F8" s="150" t="s">
        <v>3</v>
      </c>
      <c r="G8" s="150" t="s">
        <v>7</v>
      </c>
      <c r="H8" s="150"/>
      <c r="I8" s="150" t="s">
        <v>3</v>
      </c>
      <c r="J8" s="150" t="s">
        <v>7</v>
      </c>
      <c r="K8" s="150"/>
      <c r="L8" s="157"/>
    </row>
    <row r="9" spans="1:12" ht="45.75" customHeight="1">
      <c r="A9" s="157"/>
      <c r="B9" s="156"/>
      <c r="C9" s="150"/>
      <c r="D9" s="54" t="s">
        <v>0</v>
      </c>
      <c r="E9" s="54" t="s">
        <v>26</v>
      </c>
      <c r="F9" s="150"/>
      <c r="G9" s="54" t="s">
        <v>0</v>
      </c>
      <c r="H9" s="54" t="s">
        <v>26</v>
      </c>
      <c r="I9" s="150"/>
      <c r="J9" s="54" t="s">
        <v>0</v>
      </c>
      <c r="K9" s="20" t="s">
        <v>26</v>
      </c>
      <c r="L9" s="157"/>
    </row>
    <row r="10" spans="1:12" ht="15.75">
      <c r="A10" s="55">
        <v>1</v>
      </c>
      <c r="B10" s="56">
        <v>2</v>
      </c>
      <c r="C10" s="57">
        <v>3</v>
      </c>
      <c r="D10" s="57">
        <v>4</v>
      </c>
      <c r="E10" s="57">
        <v>5</v>
      </c>
      <c r="F10" s="57">
        <v>6</v>
      </c>
      <c r="G10" s="57">
        <v>7</v>
      </c>
      <c r="H10" s="57">
        <v>8</v>
      </c>
      <c r="I10" s="57">
        <v>9</v>
      </c>
      <c r="J10" s="57">
        <v>10</v>
      </c>
      <c r="K10" s="55">
        <v>11</v>
      </c>
      <c r="L10" s="55">
        <v>12</v>
      </c>
    </row>
    <row r="11" spans="1:12" ht="27.75" customHeight="1">
      <c r="A11" s="58" t="s">
        <v>4</v>
      </c>
      <c r="B11" s="21"/>
      <c r="C11" s="59">
        <f>C12+C23+C33+C45</f>
        <v>145836.64</v>
      </c>
      <c r="D11" s="59">
        <f>D33+D45</f>
        <v>19398.64</v>
      </c>
      <c r="E11" s="59">
        <f>E12+E23+E33</f>
        <v>119238</v>
      </c>
      <c r="F11" s="59">
        <f>F12+F23+F33+F45</f>
        <v>170590.59999999998</v>
      </c>
      <c r="G11" s="59">
        <f>G33+G47</f>
        <v>13685.3</v>
      </c>
      <c r="H11" s="59">
        <f>H12+H23+H33</f>
        <v>149555.3</v>
      </c>
      <c r="I11" s="59">
        <f>+I12+I23+I33</f>
        <v>85579.4</v>
      </c>
      <c r="J11" s="59">
        <f>J33</f>
        <v>12779.4</v>
      </c>
      <c r="K11" s="59">
        <f>K12+K23+K33</f>
        <v>71400</v>
      </c>
      <c r="L11" s="121" t="s">
        <v>17</v>
      </c>
    </row>
    <row r="12" spans="1:12" ht="49.5" customHeight="1">
      <c r="A12" s="60" t="s">
        <v>22</v>
      </c>
      <c r="C12" s="59">
        <f>C14+C15+C17+C20+C22</f>
        <v>100398</v>
      </c>
      <c r="D12" s="59"/>
      <c r="E12" s="59">
        <f>E15+E20+E22+E17</f>
        <v>94998</v>
      </c>
      <c r="F12" s="59">
        <f>F14+F15+F21+F22+F17+F19</f>
        <v>118300</v>
      </c>
      <c r="G12" s="20"/>
      <c r="H12" s="59">
        <f>H15+H21+H22+H17+H19</f>
        <v>112900</v>
      </c>
      <c r="I12" s="59">
        <f>I15+I22</f>
        <v>60920</v>
      </c>
      <c r="J12" s="20"/>
      <c r="K12" s="59">
        <f>K15+K21+K22+K17</f>
        <v>60920</v>
      </c>
      <c r="L12" s="160"/>
    </row>
    <row r="13" spans="1:12" ht="55.5" customHeight="1">
      <c r="A13" s="58" t="s">
        <v>8</v>
      </c>
      <c r="B13" s="53"/>
      <c r="C13" s="39"/>
      <c r="D13" s="21"/>
      <c r="E13" s="21"/>
      <c r="F13" s="39"/>
      <c r="G13" s="20"/>
      <c r="H13" s="21"/>
      <c r="I13" s="39"/>
      <c r="J13" s="20"/>
      <c r="K13" s="21"/>
      <c r="L13" s="160"/>
    </row>
    <row r="14" spans="1:12" ht="35.25" customHeight="1">
      <c r="A14" s="152" t="s">
        <v>220</v>
      </c>
      <c r="B14" s="63" t="s">
        <v>12</v>
      </c>
      <c r="C14" s="21">
        <v>5400</v>
      </c>
      <c r="D14" s="64"/>
      <c r="E14" s="21">
        <v>5400</v>
      </c>
      <c r="F14" s="21">
        <v>5400</v>
      </c>
      <c r="G14" s="64"/>
      <c r="H14" s="21">
        <v>5400</v>
      </c>
      <c r="I14" s="21">
        <v>0</v>
      </c>
      <c r="J14" s="64"/>
      <c r="K14" s="21">
        <v>0</v>
      </c>
      <c r="L14" s="160"/>
    </row>
    <row r="15" spans="1:12" ht="42.75" customHeight="1">
      <c r="A15" s="158"/>
      <c r="B15" s="159" t="s">
        <v>13</v>
      </c>
      <c r="C15" s="154">
        <f>92898-C14</f>
        <v>87498</v>
      </c>
      <c r="D15" s="154"/>
      <c r="E15" s="154">
        <f>92898-E14</f>
        <v>87498</v>
      </c>
      <c r="F15" s="154">
        <v>105900</v>
      </c>
      <c r="G15" s="154"/>
      <c r="H15" s="154">
        <v>105900</v>
      </c>
      <c r="I15" s="154">
        <v>55920</v>
      </c>
      <c r="J15" s="154"/>
      <c r="K15" s="154">
        <v>55920</v>
      </c>
      <c r="L15" s="160"/>
    </row>
    <row r="16" spans="1:12" ht="113.25" customHeight="1" hidden="1">
      <c r="A16" s="158"/>
      <c r="B16" s="122"/>
      <c r="C16" s="155"/>
      <c r="D16" s="122"/>
      <c r="E16" s="155"/>
      <c r="F16" s="155"/>
      <c r="G16" s="155"/>
      <c r="H16" s="155"/>
      <c r="I16" s="155"/>
      <c r="J16" s="155"/>
      <c r="K16" s="122"/>
      <c r="L16" s="122"/>
    </row>
    <row r="17" spans="1:12" ht="47.25" customHeight="1">
      <c r="A17" s="149" t="s">
        <v>221</v>
      </c>
      <c r="B17" s="156" t="s">
        <v>13</v>
      </c>
      <c r="C17" s="151">
        <v>1300</v>
      </c>
      <c r="D17" s="151"/>
      <c r="E17" s="151">
        <v>1300</v>
      </c>
      <c r="F17" s="151">
        <f>H17</f>
        <v>1434.4</v>
      </c>
      <c r="G17" s="151"/>
      <c r="H17" s="151">
        <v>1434.4</v>
      </c>
      <c r="I17" s="151">
        <v>0</v>
      </c>
      <c r="J17" s="151"/>
      <c r="K17" s="151">
        <v>0</v>
      </c>
      <c r="L17" s="157" t="s">
        <v>17</v>
      </c>
    </row>
    <row r="18" spans="1:12" ht="50.25" customHeight="1">
      <c r="A18" s="149"/>
      <c r="B18" s="157"/>
      <c r="C18" s="151"/>
      <c r="D18" s="151"/>
      <c r="E18" s="151"/>
      <c r="F18" s="151"/>
      <c r="G18" s="151"/>
      <c r="H18" s="151"/>
      <c r="I18" s="151"/>
      <c r="J18" s="151"/>
      <c r="K18" s="151"/>
      <c r="L18" s="157"/>
    </row>
    <row r="19" spans="1:12" ht="84" customHeight="1">
      <c r="A19" s="62" t="s">
        <v>222</v>
      </c>
      <c r="B19" s="20" t="s">
        <v>13</v>
      </c>
      <c r="C19" s="21"/>
      <c r="D19" s="21"/>
      <c r="E19" s="21"/>
      <c r="F19" s="21">
        <f>H19</f>
        <v>565.6</v>
      </c>
      <c r="G19" s="21"/>
      <c r="H19" s="21">
        <v>565.6</v>
      </c>
      <c r="I19" s="21"/>
      <c r="J19" s="21"/>
      <c r="K19" s="21"/>
      <c r="L19" s="20" t="s">
        <v>29</v>
      </c>
    </row>
    <row r="20" spans="1:12" ht="22.5" customHeight="1">
      <c r="A20" s="152" t="s">
        <v>248</v>
      </c>
      <c r="B20" s="159" t="s">
        <v>13</v>
      </c>
      <c r="C20" s="154">
        <v>1350</v>
      </c>
      <c r="D20" s="154"/>
      <c r="E20" s="154">
        <v>1350</v>
      </c>
      <c r="F20" s="154"/>
      <c r="G20" s="154"/>
      <c r="H20" s="154"/>
      <c r="I20" s="154"/>
      <c r="J20" s="154"/>
      <c r="K20" s="154"/>
      <c r="L20" s="121" t="s">
        <v>29</v>
      </c>
    </row>
    <row r="21" spans="1:12" ht="77.25" customHeight="1">
      <c r="A21" s="153"/>
      <c r="B21" s="172"/>
      <c r="C21" s="155"/>
      <c r="D21" s="155"/>
      <c r="E21" s="155"/>
      <c r="F21" s="155"/>
      <c r="G21" s="155"/>
      <c r="H21" s="155"/>
      <c r="I21" s="155"/>
      <c r="J21" s="155"/>
      <c r="K21" s="155"/>
      <c r="L21" s="122"/>
    </row>
    <row r="22" spans="1:12" ht="105" customHeight="1">
      <c r="A22" s="58" t="s">
        <v>183</v>
      </c>
      <c r="B22" s="53" t="s">
        <v>13</v>
      </c>
      <c r="C22" s="21">
        <v>4850</v>
      </c>
      <c r="D22" s="21"/>
      <c r="E22" s="21">
        <v>4850</v>
      </c>
      <c r="F22" s="21">
        <v>5000</v>
      </c>
      <c r="G22" s="21"/>
      <c r="H22" s="21">
        <v>5000</v>
      </c>
      <c r="I22" s="21">
        <v>5000</v>
      </c>
      <c r="J22" s="21"/>
      <c r="K22" s="21">
        <v>5000</v>
      </c>
      <c r="L22" s="20" t="s">
        <v>238</v>
      </c>
    </row>
    <row r="23" spans="1:12" ht="66.75" customHeight="1">
      <c r="A23" s="60" t="s">
        <v>23</v>
      </c>
      <c r="B23" s="53"/>
      <c r="C23" s="59">
        <f>C25+C28</f>
        <v>25200</v>
      </c>
      <c r="D23" s="59"/>
      <c r="E23" s="59">
        <f>E25+E28</f>
        <v>23400</v>
      </c>
      <c r="F23" s="59">
        <f>F25+F28</f>
        <v>35605.3</v>
      </c>
      <c r="G23" s="59"/>
      <c r="H23" s="59">
        <f>H25+H28</f>
        <v>33655.3</v>
      </c>
      <c r="I23" s="59">
        <f>I25+I28</f>
        <v>9840</v>
      </c>
      <c r="J23" s="59"/>
      <c r="K23" s="65">
        <f>K25+K28</f>
        <v>8440</v>
      </c>
      <c r="L23" s="29"/>
    </row>
    <row r="24" spans="1:12" ht="69" customHeight="1">
      <c r="A24" s="62" t="s">
        <v>10</v>
      </c>
      <c r="B24" s="40"/>
      <c r="C24" s="39"/>
      <c r="D24" s="39"/>
      <c r="E24" s="39"/>
      <c r="F24" s="39"/>
      <c r="G24" s="39"/>
      <c r="H24" s="39"/>
      <c r="I24" s="39"/>
      <c r="J24" s="39"/>
      <c r="K24" s="66"/>
      <c r="L24" s="61"/>
    </row>
    <row r="25" spans="1:12" ht="88.5" customHeight="1">
      <c r="A25" s="149" t="s">
        <v>223</v>
      </c>
      <c r="B25" s="156" t="s">
        <v>16</v>
      </c>
      <c r="C25" s="151">
        <v>23400</v>
      </c>
      <c r="D25" s="151"/>
      <c r="E25" s="151">
        <v>23400</v>
      </c>
      <c r="F25" s="151">
        <f>H25</f>
        <v>33655.3</v>
      </c>
      <c r="G25" s="151"/>
      <c r="H25" s="151">
        <v>33655.3</v>
      </c>
      <c r="I25" s="151">
        <v>8440</v>
      </c>
      <c r="J25" s="151"/>
      <c r="K25" s="151">
        <v>8440</v>
      </c>
      <c r="L25" s="121" t="s">
        <v>30</v>
      </c>
    </row>
    <row r="26" spans="1:12" ht="113.25" customHeight="1" hidden="1">
      <c r="A26" s="149"/>
      <c r="B26" s="156"/>
      <c r="C26" s="151"/>
      <c r="D26" s="151"/>
      <c r="E26" s="151"/>
      <c r="F26" s="151"/>
      <c r="G26" s="151"/>
      <c r="H26" s="151"/>
      <c r="I26" s="151"/>
      <c r="J26" s="151"/>
      <c r="K26" s="151"/>
      <c r="L26" s="160"/>
    </row>
    <row r="27" spans="1:12" ht="12.75" customHeight="1">
      <c r="A27" s="149"/>
      <c r="B27" s="156"/>
      <c r="C27" s="151"/>
      <c r="D27" s="151"/>
      <c r="E27" s="151"/>
      <c r="F27" s="151"/>
      <c r="G27" s="151"/>
      <c r="H27" s="151"/>
      <c r="I27" s="151"/>
      <c r="J27" s="151"/>
      <c r="K27" s="151"/>
      <c r="L27" s="122"/>
    </row>
    <row r="28" spans="1:12" ht="15.75" customHeight="1">
      <c r="A28" s="153" t="s">
        <v>31</v>
      </c>
      <c r="B28" s="122" t="s">
        <v>14</v>
      </c>
      <c r="C28" s="155">
        <v>1800</v>
      </c>
      <c r="D28" s="155"/>
      <c r="E28" s="155"/>
      <c r="F28" s="155">
        <v>1950</v>
      </c>
      <c r="G28" s="155"/>
      <c r="H28" s="155"/>
      <c r="I28" s="155">
        <v>1400</v>
      </c>
      <c r="J28" s="155"/>
      <c r="K28" s="155"/>
      <c r="L28" s="122" t="s">
        <v>28</v>
      </c>
    </row>
    <row r="29" spans="1:12" ht="15.75" customHeight="1">
      <c r="A29" s="149"/>
      <c r="B29" s="157"/>
      <c r="C29" s="151"/>
      <c r="D29" s="151"/>
      <c r="E29" s="151"/>
      <c r="F29" s="151"/>
      <c r="G29" s="151"/>
      <c r="H29" s="151"/>
      <c r="I29" s="151"/>
      <c r="J29" s="151"/>
      <c r="K29" s="151"/>
      <c r="L29" s="157"/>
    </row>
    <row r="30" spans="1:12" s="14" customFormat="1" ht="27.75" customHeight="1">
      <c r="A30" s="149"/>
      <c r="B30" s="157"/>
      <c r="C30" s="151"/>
      <c r="D30" s="151"/>
      <c r="E30" s="151"/>
      <c r="F30" s="151"/>
      <c r="G30" s="151"/>
      <c r="H30" s="151"/>
      <c r="I30" s="151"/>
      <c r="J30" s="151"/>
      <c r="K30" s="151"/>
      <c r="L30" s="157"/>
    </row>
    <row r="31" spans="1:12" s="14" customFormat="1" ht="48.75" customHeight="1">
      <c r="A31" s="149"/>
      <c r="B31" s="157"/>
      <c r="C31" s="151"/>
      <c r="D31" s="151"/>
      <c r="E31" s="151"/>
      <c r="F31" s="151"/>
      <c r="G31" s="151"/>
      <c r="H31" s="151"/>
      <c r="I31" s="151"/>
      <c r="J31" s="151"/>
      <c r="K31" s="151"/>
      <c r="L31" s="157"/>
    </row>
    <row r="32" spans="1:12" s="14" customFormat="1" ht="113.25" customHeight="1" hidden="1">
      <c r="A32" s="149"/>
      <c r="B32" s="157"/>
      <c r="C32" s="151"/>
      <c r="D32" s="151"/>
      <c r="E32" s="151"/>
      <c r="F32" s="151"/>
      <c r="G32" s="151"/>
      <c r="H32" s="151"/>
      <c r="I32" s="151"/>
      <c r="J32" s="151"/>
      <c r="K32" s="151"/>
      <c r="L32" s="20"/>
    </row>
    <row r="33" spans="1:12" ht="75.75" customHeight="1">
      <c r="A33" s="60" t="s">
        <v>152</v>
      </c>
      <c r="B33" s="63"/>
      <c r="C33" s="59">
        <f>C35+C38+C40+C41+C43+C44</f>
        <v>20139.64</v>
      </c>
      <c r="D33" s="59">
        <f>D35+D40+D41</f>
        <v>19299.64</v>
      </c>
      <c r="E33" s="59">
        <f>E38</f>
        <v>840</v>
      </c>
      <c r="F33" s="59">
        <f>F35+F38+F40+F41</f>
        <v>16685.3</v>
      </c>
      <c r="G33" s="59">
        <f>G35+G40+G41+G47</f>
        <v>13685.3</v>
      </c>
      <c r="H33" s="59">
        <f>H38</f>
        <v>3000</v>
      </c>
      <c r="I33" s="59">
        <f>I35+I38</f>
        <v>14819.4</v>
      </c>
      <c r="J33" s="59">
        <f>J35+J40+J41+J47</f>
        <v>12779.4</v>
      </c>
      <c r="K33" s="65">
        <f>K38</f>
        <v>2040</v>
      </c>
      <c r="L33" s="20" t="s">
        <v>17</v>
      </c>
    </row>
    <row r="34" spans="1:12" ht="56.25" customHeight="1">
      <c r="A34" s="62" t="s">
        <v>25</v>
      </c>
      <c r="B34" s="53"/>
      <c r="C34" s="67"/>
      <c r="D34" s="67"/>
      <c r="E34" s="67"/>
      <c r="F34" s="67"/>
      <c r="G34" s="67"/>
      <c r="H34" s="67"/>
      <c r="I34" s="67"/>
      <c r="J34" s="67"/>
      <c r="K34" s="68"/>
      <c r="L34" s="29"/>
    </row>
    <row r="35" spans="1:12" ht="133.5" customHeight="1">
      <c r="A35" s="69" t="s">
        <v>27</v>
      </c>
      <c r="B35" s="169" t="s">
        <v>15</v>
      </c>
      <c r="C35" s="21">
        <f>C36+C37</f>
        <v>5249.6</v>
      </c>
      <c r="D35" s="21">
        <f>D36+D37</f>
        <v>5249.6</v>
      </c>
      <c r="E35" s="20"/>
      <c r="F35" s="21">
        <f>F36+F37</f>
        <v>10941.8</v>
      </c>
      <c r="G35" s="21">
        <f>G36+G37</f>
        <v>10941.8</v>
      </c>
      <c r="H35" s="20"/>
      <c r="I35" s="21">
        <f>I36+I37</f>
        <v>12779.4</v>
      </c>
      <c r="J35" s="71">
        <f>J36+J37</f>
        <v>12779.4</v>
      </c>
      <c r="K35" s="20"/>
      <c r="L35" s="61"/>
    </row>
    <row r="36" spans="1:12" ht="15.75">
      <c r="A36" s="72" t="s">
        <v>224</v>
      </c>
      <c r="B36" s="170"/>
      <c r="C36" s="21">
        <v>3607.6</v>
      </c>
      <c r="D36" s="21">
        <v>3607.6</v>
      </c>
      <c r="E36" s="20"/>
      <c r="F36" s="21">
        <v>8637.8</v>
      </c>
      <c r="G36" s="21">
        <v>8637.8</v>
      </c>
      <c r="H36" s="20"/>
      <c r="I36" s="21">
        <v>10797.3</v>
      </c>
      <c r="J36" s="71">
        <v>10797.3</v>
      </c>
      <c r="K36" s="20"/>
      <c r="L36" s="61"/>
    </row>
    <row r="37" spans="1:12" ht="15.75">
      <c r="A37" s="74" t="s">
        <v>225</v>
      </c>
      <c r="B37" s="171"/>
      <c r="C37" s="21">
        <v>1642</v>
      </c>
      <c r="D37" s="21">
        <v>1642</v>
      </c>
      <c r="E37" s="20"/>
      <c r="F37" s="119">
        <v>2304</v>
      </c>
      <c r="G37" s="117">
        <v>2304</v>
      </c>
      <c r="H37" s="20"/>
      <c r="I37" s="21">
        <v>1982.1</v>
      </c>
      <c r="J37" s="71">
        <v>1982.1</v>
      </c>
      <c r="K37" s="20"/>
      <c r="L37" s="61"/>
    </row>
    <row r="38" spans="1:12" ht="31.5">
      <c r="A38" s="84" t="s">
        <v>226</v>
      </c>
      <c r="B38" s="70" t="s">
        <v>13</v>
      </c>
      <c r="C38" s="39">
        <v>840</v>
      </c>
      <c r="D38" s="39"/>
      <c r="E38" s="39">
        <v>840</v>
      </c>
      <c r="F38" s="39">
        <v>3000</v>
      </c>
      <c r="G38" s="39"/>
      <c r="H38" s="39">
        <v>3000</v>
      </c>
      <c r="I38" s="39">
        <v>2040</v>
      </c>
      <c r="J38" s="39"/>
      <c r="K38" s="66">
        <v>2040</v>
      </c>
      <c r="L38" s="61"/>
    </row>
    <row r="39" spans="1:12" ht="34.5" customHeight="1">
      <c r="A39" s="22" t="s">
        <v>207</v>
      </c>
      <c r="B39" s="166" t="s">
        <v>13</v>
      </c>
      <c r="C39" s="21"/>
      <c r="D39" s="21"/>
      <c r="E39" s="21"/>
      <c r="F39" s="21"/>
      <c r="G39" s="21"/>
      <c r="H39" s="21"/>
      <c r="I39" s="21"/>
      <c r="J39" s="21"/>
      <c r="K39" s="21"/>
      <c r="L39" s="61"/>
    </row>
    <row r="40" spans="1:12" ht="150.75" customHeight="1">
      <c r="A40" s="30" t="s">
        <v>227</v>
      </c>
      <c r="B40" s="167"/>
      <c r="C40" s="21">
        <v>11477.54</v>
      </c>
      <c r="D40" s="21">
        <v>11477.54</v>
      </c>
      <c r="E40" s="21"/>
      <c r="F40" s="21">
        <f>G40+H40</f>
        <v>2710.5</v>
      </c>
      <c r="G40" s="21">
        <v>2710.5</v>
      </c>
      <c r="H40" s="21"/>
      <c r="I40" s="21">
        <v>0</v>
      </c>
      <c r="J40" s="21">
        <v>0</v>
      </c>
      <c r="K40" s="21"/>
      <c r="L40" s="61"/>
    </row>
    <row r="41" spans="1:12" ht="93.75" customHeight="1">
      <c r="A41" s="32" t="s">
        <v>228</v>
      </c>
      <c r="B41" s="168"/>
      <c r="C41" s="21">
        <v>2572.5</v>
      </c>
      <c r="D41" s="21">
        <v>2572.5</v>
      </c>
      <c r="E41" s="21"/>
      <c r="F41" s="21">
        <f>G41+H41</f>
        <v>33</v>
      </c>
      <c r="G41" s="21">
        <v>33</v>
      </c>
      <c r="H41" s="21"/>
      <c r="I41" s="21">
        <v>0</v>
      </c>
      <c r="J41" s="21">
        <v>0</v>
      </c>
      <c r="K41" s="21"/>
      <c r="L41" s="31"/>
    </row>
    <row r="42" spans="1:12" ht="48.75" customHeight="1">
      <c r="A42" s="83" t="s">
        <v>206</v>
      </c>
      <c r="B42" s="70" t="s">
        <v>13</v>
      </c>
      <c r="C42" s="68"/>
      <c r="D42" s="75"/>
      <c r="E42" s="68"/>
      <c r="F42" s="68"/>
      <c r="G42" s="68"/>
      <c r="H42" s="68"/>
      <c r="I42" s="68"/>
      <c r="J42" s="68"/>
      <c r="K42" s="68"/>
      <c r="L42" s="29"/>
    </row>
    <row r="43" spans="1:12" ht="15.75" hidden="1">
      <c r="A43" s="76" t="s">
        <v>131</v>
      </c>
      <c r="B43" s="61"/>
      <c r="C43" s="21">
        <v>0</v>
      </c>
      <c r="D43" s="21"/>
      <c r="E43" s="21">
        <v>0</v>
      </c>
      <c r="F43" s="21">
        <v>0</v>
      </c>
      <c r="G43" s="21"/>
      <c r="H43" s="21">
        <v>0</v>
      </c>
      <c r="I43" s="21">
        <v>0</v>
      </c>
      <c r="J43" s="21"/>
      <c r="K43" s="21">
        <v>0</v>
      </c>
      <c r="L43" s="61"/>
    </row>
    <row r="44" spans="1:12" ht="15.75" hidden="1">
      <c r="A44" s="77" t="s">
        <v>132</v>
      </c>
      <c r="B44" s="78"/>
      <c r="C44" s="21">
        <v>0</v>
      </c>
      <c r="D44" s="21">
        <v>0</v>
      </c>
      <c r="E44" s="21"/>
      <c r="F44" s="21">
        <v>0</v>
      </c>
      <c r="G44" s="21">
        <v>0</v>
      </c>
      <c r="H44" s="21"/>
      <c r="I44" s="21">
        <v>0</v>
      </c>
      <c r="J44" s="21">
        <v>0</v>
      </c>
      <c r="K44" s="20"/>
      <c r="L44" s="31"/>
    </row>
    <row r="45" spans="1:12" ht="31.5">
      <c r="A45" s="60" t="s">
        <v>145</v>
      </c>
      <c r="B45" s="53"/>
      <c r="C45" s="59">
        <f>+C47</f>
        <v>99</v>
      </c>
      <c r="D45" s="59">
        <f>+D47</f>
        <v>99</v>
      </c>
      <c r="E45" s="21"/>
      <c r="F45" s="21"/>
      <c r="G45" s="21"/>
      <c r="H45" s="21"/>
      <c r="I45" s="21"/>
      <c r="J45" s="21"/>
      <c r="K45" s="20"/>
      <c r="L45" s="20"/>
    </row>
    <row r="46" spans="1:12" ht="31.5">
      <c r="A46" s="58" t="s">
        <v>143</v>
      </c>
      <c r="B46" s="53"/>
      <c r="C46" s="21"/>
      <c r="D46" s="21"/>
      <c r="E46" s="21"/>
      <c r="F46" s="21"/>
      <c r="G46" s="21"/>
      <c r="H46" s="21"/>
      <c r="I46" s="21"/>
      <c r="J46" s="21"/>
      <c r="K46" s="20"/>
      <c r="L46" s="121" t="s">
        <v>167</v>
      </c>
    </row>
    <row r="47" spans="1:12" ht="31.5">
      <c r="A47" s="58" t="s">
        <v>144</v>
      </c>
      <c r="B47" s="53" t="s">
        <v>13</v>
      </c>
      <c r="C47" s="21">
        <v>99</v>
      </c>
      <c r="D47" s="21">
        <v>99</v>
      </c>
      <c r="E47" s="21"/>
      <c r="F47" s="21">
        <v>0</v>
      </c>
      <c r="G47" s="21">
        <v>0</v>
      </c>
      <c r="H47" s="21"/>
      <c r="I47" s="21">
        <v>0</v>
      </c>
      <c r="J47" s="21">
        <v>0</v>
      </c>
      <c r="K47" s="20"/>
      <c r="L47" s="122"/>
    </row>
    <row r="48" spans="1:12" ht="15.75">
      <c r="A48" s="79"/>
      <c r="B48" s="73"/>
      <c r="C48" s="80"/>
      <c r="D48" s="80"/>
      <c r="E48" s="80"/>
      <c r="F48" s="80"/>
      <c r="G48" s="80"/>
      <c r="H48" s="80"/>
      <c r="I48" s="80"/>
      <c r="J48" s="80"/>
      <c r="K48" s="49"/>
      <c r="L48" s="49"/>
    </row>
    <row r="49" spans="1:12" ht="5.25" customHeight="1">
      <c r="A49" s="79"/>
      <c r="B49" s="73"/>
      <c r="C49" s="80"/>
      <c r="D49" s="80"/>
      <c r="E49" s="80"/>
      <c r="F49" s="80"/>
      <c r="G49" s="80"/>
      <c r="H49" s="80"/>
      <c r="I49" s="80"/>
      <c r="J49" s="80"/>
      <c r="K49" s="49"/>
      <c r="L49" s="49"/>
    </row>
    <row r="50" spans="1:12" ht="15.75" hidden="1">
      <c r="A50" s="79"/>
      <c r="B50" s="73"/>
      <c r="C50" s="80"/>
      <c r="D50" s="80"/>
      <c r="E50" s="80"/>
      <c r="F50" s="80"/>
      <c r="G50" s="80"/>
      <c r="H50" s="80"/>
      <c r="I50" s="80"/>
      <c r="J50" s="80"/>
      <c r="K50" s="49"/>
      <c r="L50" s="49"/>
    </row>
    <row r="51" spans="1:12" ht="15.75">
      <c r="A51" s="79"/>
      <c r="B51" s="73"/>
      <c r="C51" s="80"/>
      <c r="D51" s="80"/>
      <c r="E51" s="80"/>
      <c r="F51" s="80"/>
      <c r="G51" s="80"/>
      <c r="H51" s="80"/>
      <c r="I51" s="80"/>
      <c r="J51" s="80"/>
      <c r="K51" s="49"/>
      <c r="L51" s="49"/>
    </row>
    <row r="52" spans="1:12" ht="15.75">
      <c r="A52" s="13" t="s">
        <v>251</v>
      </c>
      <c r="B52" s="3"/>
      <c r="H52" s="3" t="s">
        <v>24</v>
      </c>
      <c r="J52" s="48"/>
      <c r="K52" s="49"/>
      <c r="L52" s="3" t="s">
        <v>252</v>
      </c>
    </row>
    <row r="53" spans="1:11" ht="15.75">
      <c r="A53" s="13"/>
      <c r="B53" s="3"/>
      <c r="J53" s="48"/>
      <c r="K53" s="49"/>
    </row>
    <row r="54" ht="15.75">
      <c r="A54" s="14" t="s">
        <v>260</v>
      </c>
    </row>
    <row r="55" spans="1:11" ht="18.75" customHeight="1">
      <c r="A55" s="13"/>
      <c r="B55" s="3"/>
      <c r="J55" s="48"/>
      <c r="K55" s="49"/>
    </row>
    <row r="56" spans="1:11" ht="15.75">
      <c r="A56" s="50"/>
      <c r="B56" s="73"/>
      <c r="C56" s="81"/>
      <c r="D56" s="82"/>
      <c r="E56" s="48"/>
      <c r="F56" s="82"/>
      <c r="G56" s="47"/>
      <c r="H56" s="48"/>
      <c r="I56" s="82"/>
      <c r="J56" s="48"/>
      <c r="K56" s="49"/>
    </row>
    <row r="57" spans="1:11" ht="15.75">
      <c r="A57" s="162"/>
      <c r="B57" s="162"/>
      <c r="C57" s="48"/>
      <c r="D57" s="48"/>
      <c r="E57" s="82"/>
      <c r="F57" s="47"/>
      <c r="G57" s="48"/>
      <c r="H57" s="48"/>
      <c r="I57" s="48"/>
      <c r="J57" s="48"/>
      <c r="K57" s="49"/>
    </row>
    <row r="58" ht="15.75">
      <c r="E58" s="48"/>
    </row>
    <row r="59" spans="1:2" ht="15.75">
      <c r="A59" s="161"/>
      <c r="B59" s="161"/>
    </row>
  </sheetData>
  <sheetProtection/>
  <mergeCells count="81">
    <mergeCell ref="L17:L18"/>
    <mergeCell ref="H25:H27"/>
    <mergeCell ref="I25:I27"/>
    <mergeCell ref="H17:H18"/>
    <mergeCell ref="J20:J21"/>
    <mergeCell ref="K20:K21"/>
    <mergeCell ref="L20:L21"/>
    <mergeCell ref="H20:H21"/>
    <mergeCell ref="K17:K18"/>
    <mergeCell ref="B39:B41"/>
    <mergeCell ref="G25:G27"/>
    <mergeCell ref="J17:J18"/>
    <mergeCell ref="B35:B37"/>
    <mergeCell ref="B28:B32"/>
    <mergeCell ref="C28:C32"/>
    <mergeCell ref="B25:B27"/>
    <mergeCell ref="F20:F21"/>
    <mergeCell ref="G20:G21"/>
    <mergeCell ref="B20:B21"/>
    <mergeCell ref="D28:D32"/>
    <mergeCell ref="L28:L31"/>
    <mergeCell ref="K28:K32"/>
    <mergeCell ref="J25:J27"/>
    <mergeCell ref="K25:K27"/>
    <mergeCell ref="J28:J32"/>
    <mergeCell ref="L25:L27"/>
    <mergeCell ref="F15:F16"/>
    <mergeCell ref="G17:G18"/>
    <mergeCell ref="I20:I21"/>
    <mergeCell ref="E28:E32"/>
    <mergeCell ref="E17:E18"/>
    <mergeCell ref="F17:F18"/>
    <mergeCell ref="E20:E21"/>
    <mergeCell ref="I1:L1"/>
    <mergeCell ref="F7:H7"/>
    <mergeCell ref="I7:K7"/>
    <mergeCell ref="A5:L5"/>
    <mergeCell ref="L7:L9"/>
    <mergeCell ref="J8:K8"/>
    <mergeCell ref="I8:I9"/>
    <mergeCell ref="I2:L2"/>
    <mergeCell ref="I4:L4"/>
    <mergeCell ref="A7:A9"/>
    <mergeCell ref="B7:B9"/>
    <mergeCell ref="C7:E7"/>
    <mergeCell ref="D8:E8"/>
    <mergeCell ref="E25:E27"/>
    <mergeCell ref="C15:C16"/>
    <mergeCell ref="C8:C9"/>
    <mergeCell ref="D20:D21"/>
    <mergeCell ref="D17:D18"/>
    <mergeCell ref="J15:J16"/>
    <mergeCell ref="K15:K16"/>
    <mergeCell ref="E15:E16"/>
    <mergeCell ref="I15:I16"/>
    <mergeCell ref="A59:B59"/>
    <mergeCell ref="A57:B57"/>
    <mergeCell ref="A28:A32"/>
    <mergeCell ref="H28:H32"/>
    <mergeCell ref="I28:I32"/>
    <mergeCell ref="I17:I18"/>
    <mergeCell ref="L46:L47"/>
    <mergeCell ref="G15:G16"/>
    <mergeCell ref="H15:H16"/>
    <mergeCell ref="A14:A16"/>
    <mergeCell ref="F28:F32"/>
    <mergeCell ref="B15:B16"/>
    <mergeCell ref="G28:G32"/>
    <mergeCell ref="L11:L16"/>
    <mergeCell ref="C25:C27"/>
    <mergeCell ref="D25:D27"/>
    <mergeCell ref="A17:A18"/>
    <mergeCell ref="A25:A27"/>
    <mergeCell ref="G8:H8"/>
    <mergeCell ref="F25:F27"/>
    <mergeCell ref="A20:A21"/>
    <mergeCell ref="D15:D16"/>
    <mergeCell ref="C20:C21"/>
    <mergeCell ref="B17:B18"/>
    <mergeCell ref="C17:C18"/>
    <mergeCell ref="F8:F9"/>
  </mergeCells>
  <printOptions/>
  <pageMargins left="0.7874015748031497" right="0.1968503937007874" top="1.220472440944882" bottom="0.3937007874015748" header="0.31496062992125984" footer="0.31496062992125984"/>
  <pageSetup fitToHeight="18" horizontalDpi="600" verticalDpi="600" orientation="landscape" paperSize="9" scale="58" r:id="rId1"/>
  <rowBreaks count="2" manualBreakCount="2">
    <brk id="21" max="11" man="1"/>
    <brk id="37" max="11" man="1"/>
  </rowBreaks>
</worksheet>
</file>

<file path=xl/worksheets/sheet3.xml><?xml version="1.0" encoding="utf-8"?>
<worksheet xmlns="http://schemas.openxmlformats.org/spreadsheetml/2006/main" xmlns:r="http://schemas.openxmlformats.org/officeDocument/2006/relationships">
  <dimension ref="A1:L168"/>
  <sheetViews>
    <sheetView view="pageBreakPreview" zoomScaleSheetLayoutView="100" zoomScalePageLayoutView="0" workbookViewId="0" topLeftCell="A129">
      <selection activeCell="K149" sqref="A149:K167"/>
    </sheetView>
  </sheetViews>
  <sheetFormatPr defaultColWidth="9.140625" defaultRowHeight="12.75"/>
  <cols>
    <col min="1" max="1" width="41.140625" style="1" customWidth="1"/>
    <col min="2" max="2" width="11.57421875" style="1" customWidth="1"/>
    <col min="3" max="4" width="12.140625" style="1" customWidth="1"/>
    <col min="5" max="5" width="12.421875" style="1" customWidth="1"/>
    <col min="6" max="6" width="11.8515625" style="1" customWidth="1"/>
    <col min="7" max="7" width="11.57421875" style="1" customWidth="1"/>
    <col min="8" max="8" width="11.7109375" style="1" customWidth="1"/>
    <col min="9" max="9" width="10.421875" style="1" customWidth="1"/>
    <col min="10" max="10" width="10.140625" style="1" customWidth="1"/>
    <col min="11" max="16384" width="9.140625" style="1" customWidth="1"/>
  </cols>
  <sheetData>
    <row r="1" spans="6:10" ht="15.75">
      <c r="F1" s="181" t="s">
        <v>128</v>
      </c>
      <c r="G1" s="176"/>
      <c r="H1" s="176"/>
      <c r="I1" s="176"/>
      <c r="J1" s="176"/>
    </row>
    <row r="2" spans="6:10" ht="81" customHeight="1">
      <c r="F2" s="175" t="s">
        <v>250</v>
      </c>
      <c r="G2" s="175"/>
      <c r="H2" s="175"/>
      <c r="I2" s="175"/>
      <c r="J2" s="176"/>
    </row>
    <row r="3" spans="6:10" ht="13.5" customHeight="1">
      <c r="F3" s="175" t="s">
        <v>258</v>
      </c>
      <c r="G3" s="176"/>
      <c r="H3" s="176"/>
      <c r="I3" s="176"/>
      <c r="J3" s="176"/>
    </row>
    <row r="4" spans="6:10" ht="0.75" customHeight="1">
      <c r="F4" s="11"/>
      <c r="G4" s="2"/>
      <c r="H4" s="2"/>
      <c r="I4" s="2"/>
      <c r="J4" s="2"/>
    </row>
    <row r="5" spans="1:10" ht="30" customHeight="1">
      <c r="A5" s="177" t="s">
        <v>247</v>
      </c>
      <c r="B5" s="177"/>
      <c r="C5" s="177"/>
      <c r="D5" s="177"/>
      <c r="E5" s="177"/>
      <c r="F5" s="177"/>
      <c r="G5" s="177"/>
      <c r="H5" s="177"/>
      <c r="I5" s="177"/>
      <c r="J5" s="177"/>
    </row>
    <row r="6" ht="2.25" customHeight="1" hidden="1"/>
    <row r="7" spans="1:10" ht="14.25" customHeight="1">
      <c r="A7" s="185" t="s">
        <v>229</v>
      </c>
      <c r="B7" s="184" t="s">
        <v>19</v>
      </c>
      <c r="C7" s="184"/>
      <c r="D7" s="184"/>
      <c r="E7" s="184" t="s">
        <v>72</v>
      </c>
      <c r="F7" s="184"/>
      <c r="G7" s="184"/>
      <c r="H7" s="184" t="s">
        <v>21</v>
      </c>
      <c r="I7" s="184"/>
      <c r="J7" s="184"/>
    </row>
    <row r="8" spans="1:10" ht="19.5" customHeight="1">
      <c r="A8" s="180"/>
      <c r="B8" s="180" t="s">
        <v>70</v>
      </c>
      <c r="C8" s="180" t="s">
        <v>69</v>
      </c>
      <c r="D8" s="180"/>
      <c r="E8" s="180" t="s">
        <v>70</v>
      </c>
      <c r="F8" s="180" t="s">
        <v>69</v>
      </c>
      <c r="G8" s="180"/>
      <c r="H8" s="180" t="s">
        <v>70</v>
      </c>
      <c r="I8" s="180" t="s">
        <v>69</v>
      </c>
      <c r="J8" s="180"/>
    </row>
    <row r="9" spans="1:10" ht="45" customHeight="1">
      <c r="A9" s="180"/>
      <c r="B9" s="180"/>
      <c r="C9" s="4" t="s">
        <v>71</v>
      </c>
      <c r="D9" s="4" t="s">
        <v>116</v>
      </c>
      <c r="E9" s="180"/>
      <c r="F9" s="4" t="s">
        <v>71</v>
      </c>
      <c r="G9" s="4" t="s">
        <v>116</v>
      </c>
      <c r="H9" s="180"/>
      <c r="I9" s="4" t="s">
        <v>115</v>
      </c>
      <c r="J9" s="4" t="s">
        <v>116</v>
      </c>
    </row>
    <row r="10" spans="1:10" ht="30.75" customHeight="1">
      <c r="A10" s="85" t="s">
        <v>73</v>
      </c>
      <c r="B10" s="86">
        <v>138636.64</v>
      </c>
      <c r="C10" s="86">
        <f>C92+C150</f>
        <v>19398.64</v>
      </c>
      <c r="D10" s="86">
        <f>D13+D77+D92</f>
        <v>119238</v>
      </c>
      <c r="E10" s="86">
        <f>F10+G10</f>
        <v>163240.59999999998</v>
      </c>
      <c r="F10" s="86">
        <f>F92</f>
        <v>13685.3</v>
      </c>
      <c r="G10" s="86">
        <f>G13+G77+G92</f>
        <v>149555.3</v>
      </c>
      <c r="H10" s="86">
        <f>I10+J10</f>
        <v>84179.4</v>
      </c>
      <c r="I10" s="86">
        <f>I92</f>
        <v>12779.4</v>
      </c>
      <c r="J10" s="86">
        <f>J13+J77+J92</f>
        <v>71400</v>
      </c>
    </row>
    <row r="11" spans="1:10" ht="33.75" customHeight="1">
      <c r="A11" s="128" t="s">
        <v>74</v>
      </c>
      <c r="B11" s="128"/>
      <c r="C11" s="128"/>
      <c r="D11" s="128"/>
      <c r="E11" s="128"/>
      <c r="F11" s="128"/>
      <c r="G11" s="128"/>
      <c r="H11" s="128"/>
      <c r="I11" s="128"/>
      <c r="J11" s="128"/>
    </row>
    <row r="12" spans="1:10" ht="33" customHeight="1">
      <c r="A12" s="128" t="s">
        <v>191</v>
      </c>
      <c r="B12" s="128"/>
      <c r="C12" s="128"/>
      <c r="D12" s="128"/>
      <c r="E12" s="128"/>
      <c r="F12" s="128"/>
      <c r="G12" s="128"/>
      <c r="H12" s="128"/>
      <c r="I12" s="128"/>
      <c r="J12" s="128"/>
    </row>
    <row r="13" spans="1:10" ht="29.25" customHeight="1">
      <c r="A13" s="24" t="s">
        <v>75</v>
      </c>
      <c r="B13" s="88">
        <f>B15+B51+B62+B31</f>
        <v>100398</v>
      </c>
      <c r="C13" s="25"/>
      <c r="D13" s="88">
        <f>D15+D51+D62+D31</f>
        <v>94998</v>
      </c>
      <c r="E13" s="88">
        <f>E15+E51+E62+E31+E41</f>
        <v>118300</v>
      </c>
      <c r="F13" s="26"/>
      <c r="G13" s="88">
        <f>G15+G51+G62+G31+G41</f>
        <v>112900</v>
      </c>
      <c r="H13" s="88">
        <f>H15+H51+H62+H31</f>
        <v>60920</v>
      </c>
      <c r="I13" s="26"/>
      <c r="J13" s="88">
        <f>J15+J51+J62+J31</f>
        <v>60920</v>
      </c>
    </row>
    <row r="14" spans="1:10" ht="45.75" customHeight="1">
      <c r="A14" s="85" t="s">
        <v>192</v>
      </c>
      <c r="B14" s="89"/>
      <c r="C14" s="89"/>
      <c r="D14" s="89"/>
      <c r="E14" s="89"/>
      <c r="F14" s="89"/>
      <c r="G14" s="89"/>
      <c r="H14" s="89"/>
      <c r="I14" s="89"/>
      <c r="J14" s="89"/>
    </row>
    <row r="15" spans="1:10" ht="15.75">
      <c r="A15" s="133" t="s">
        <v>244</v>
      </c>
      <c r="B15" s="178">
        <v>92898</v>
      </c>
      <c r="C15" s="178"/>
      <c r="D15" s="178">
        <v>87498</v>
      </c>
      <c r="E15" s="178">
        <v>111300</v>
      </c>
      <c r="F15" s="179"/>
      <c r="G15" s="178">
        <v>105900</v>
      </c>
      <c r="H15" s="178">
        <v>55920</v>
      </c>
      <c r="I15" s="179"/>
      <c r="J15" s="183">
        <v>55920</v>
      </c>
    </row>
    <row r="16" spans="1:10" ht="33" customHeight="1">
      <c r="A16" s="174"/>
      <c r="B16" s="178"/>
      <c r="C16" s="178"/>
      <c r="D16" s="178"/>
      <c r="E16" s="178"/>
      <c r="F16" s="179"/>
      <c r="G16" s="178"/>
      <c r="H16" s="178"/>
      <c r="I16" s="179"/>
      <c r="J16" s="183"/>
    </row>
    <row r="17" spans="1:10" ht="15.75">
      <c r="A17" s="90" t="s">
        <v>76</v>
      </c>
      <c r="B17" s="89"/>
      <c r="C17" s="89"/>
      <c r="D17" s="89"/>
      <c r="E17" s="89"/>
      <c r="F17" s="89"/>
      <c r="G17" s="89"/>
      <c r="H17" s="89"/>
      <c r="I17" s="89"/>
      <c r="J17" s="89"/>
    </row>
    <row r="18" spans="1:10" ht="15.75">
      <c r="A18" s="90" t="s">
        <v>193</v>
      </c>
      <c r="B18" s="91"/>
      <c r="C18" s="91"/>
      <c r="D18" s="91"/>
      <c r="E18" s="91"/>
      <c r="F18" s="91"/>
      <c r="G18" s="91"/>
      <c r="H18" s="91"/>
      <c r="I18" s="91"/>
      <c r="J18" s="89"/>
    </row>
    <row r="19" spans="1:10" ht="48" customHeight="1">
      <c r="A19" s="89" t="s">
        <v>77</v>
      </c>
      <c r="B19" s="91">
        <v>68</v>
      </c>
      <c r="C19" s="91"/>
      <c r="D19" s="91">
        <v>68</v>
      </c>
      <c r="E19" s="91">
        <f>D19-D21+D23</f>
        <v>83</v>
      </c>
      <c r="F19" s="91"/>
      <c r="G19" s="91">
        <v>83</v>
      </c>
      <c r="H19" s="91">
        <f>E19-E21+E23</f>
        <v>101</v>
      </c>
      <c r="I19" s="91"/>
      <c r="J19" s="42">
        <f>G19-G21+G23</f>
        <v>101</v>
      </c>
    </row>
    <row r="20" spans="1:10" ht="48.75" customHeight="1">
      <c r="A20" s="92" t="s">
        <v>78</v>
      </c>
      <c r="B20" s="91">
        <v>113</v>
      </c>
      <c r="C20" s="91"/>
      <c r="D20" s="91">
        <v>113</v>
      </c>
      <c r="E20" s="91">
        <v>113</v>
      </c>
      <c r="F20" s="91"/>
      <c r="G20" s="91">
        <v>113</v>
      </c>
      <c r="H20" s="91">
        <v>113</v>
      </c>
      <c r="I20" s="91"/>
      <c r="J20" s="89">
        <v>113</v>
      </c>
    </row>
    <row r="21" spans="1:10" ht="48" customHeight="1">
      <c r="A21" s="89" t="s">
        <v>79</v>
      </c>
      <c r="B21" s="91">
        <v>3</v>
      </c>
      <c r="C21" s="91"/>
      <c r="D21" s="91">
        <v>3</v>
      </c>
      <c r="E21" s="91">
        <v>3</v>
      </c>
      <c r="F21" s="91"/>
      <c r="G21" s="91">
        <v>3</v>
      </c>
      <c r="H21" s="91">
        <v>3</v>
      </c>
      <c r="I21" s="91"/>
      <c r="J21" s="89">
        <v>3</v>
      </c>
    </row>
    <row r="22" spans="1:10" ht="15.75">
      <c r="A22" s="87" t="s">
        <v>80</v>
      </c>
      <c r="B22" s="10"/>
      <c r="C22" s="10"/>
      <c r="D22" s="10"/>
      <c r="E22" s="10"/>
      <c r="F22" s="10"/>
      <c r="G22" s="10"/>
      <c r="H22" s="10"/>
      <c r="I22" s="10"/>
      <c r="J22" s="10"/>
    </row>
    <row r="23" spans="1:10" ht="33.75" customHeight="1">
      <c r="A23" s="89" t="s">
        <v>175</v>
      </c>
      <c r="B23" s="91">
        <v>18</v>
      </c>
      <c r="C23" s="91"/>
      <c r="D23" s="91">
        <v>18</v>
      </c>
      <c r="E23" s="91">
        <v>21</v>
      </c>
      <c r="F23" s="91"/>
      <c r="G23" s="91">
        <v>21</v>
      </c>
      <c r="H23" s="91">
        <v>10</v>
      </c>
      <c r="I23" s="91"/>
      <c r="J23" s="89">
        <v>10</v>
      </c>
    </row>
    <row r="24" spans="1:10" ht="17.25" customHeight="1">
      <c r="A24" s="89" t="s">
        <v>176</v>
      </c>
      <c r="B24" s="91">
        <v>11</v>
      </c>
      <c r="C24" s="91"/>
      <c r="D24" s="91">
        <v>11</v>
      </c>
      <c r="E24" s="91">
        <v>21</v>
      </c>
      <c r="F24" s="91"/>
      <c r="G24" s="91">
        <v>21</v>
      </c>
      <c r="H24" s="91">
        <v>10</v>
      </c>
      <c r="I24" s="91"/>
      <c r="J24" s="89">
        <v>10</v>
      </c>
    </row>
    <row r="25" spans="1:10" ht="31.5" customHeight="1">
      <c r="A25" s="89" t="s">
        <v>177</v>
      </c>
      <c r="B25" s="91">
        <v>7</v>
      </c>
      <c r="C25" s="91"/>
      <c r="D25" s="91">
        <v>7</v>
      </c>
      <c r="E25" s="91"/>
      <c r="F25" s="91"/>
      <c r="G25" s="91"/>
      <c r="H25" s="91"/>
      <c r="I25" s="91"/>
      <c r="J25" s="89"/>
    </row>
    <row r="26" spans="1:10" ht="15.75">
      <c r="A26" s="87" t="s">
        <v>81</v>
      </c>
      <c r="B26" s="10"/>
      <c r="C26" s="10"/>
      <c r="D26" s="10"/>
      <c r="E26" s="10"/>
      <c r="F26" s="10"/>
      <c r="G26" s="10"/>
      <c r="H26" s="10"/>
      <c r="I26" s="10"/>
      <c r="J26" s="10"/>
    </row>
    <row r="27" spans="1:10" ht="28.5" customHeight="1">
      <c r="A27" s="4" t="s">
        <v>174</v>
      </c>
      <c r="B27" s="93">
        <v>5161</v>
      </c>
      <c r="C27" s="91"/>
      <c r="D27" s="93">
        <v>5161</v>
      </c>
      <c r="E27" s="91">
        <v>5300</v>
      </c>
      <c r="F27" s="91"/>
      <c r="G27" s="91">
        <v>5300</v>
      </c>
      <c r="H27" s="91">
        <v>5592</v>
      </c>
      <c r="I27" s="91"/>
      <c r="J27" s="89">
        <v>5592</v>
      </c>
    </row>
    <row r="28" spans="1:10" ht="33.75" customHeight="1">
      <c r="A28" s="4" t="s">
        <v>242</v>
      </c>
      <c r="B28" s="94">
        <v>1428.6</v>
      </c>
      <c r="C28" s="91"/>
      <c r="D28" s="94">
        <v>14228.6</v>
      </c>
      <c r="E28" s="91"/>
      <c r="F28" s="91"/>
      <c r="G28" s="91"/>
      <c r="H28" s="91"/>
      <c r="I28" s="91"/>
      <c r="J28" s="89"/>
    </row>
    <row r="29" spans="1:10" ht="15.75">
      <c r="A29" s="87" t="s">
        <v>82</v>
      </c>
      <c r="B29" s="10"/>
      <c r="C29" s="10"/>
      <c r="D29" s="10"/>
      <c r="E29" s="10"/>
      <c r="F29" s="10"/>
      <c r="G29" s="10"/>
      <c r="H29" s="10"/>
      <c r="I29" s="10"/>
      <c r="J29" s="10"/>
    </row>
    <row r="30" spans="1:10" ht="33" customHeight="1">
      <c r="A30" s="89" t="s">
        <v>83</v>
      </c>
      <c r="B30" s="93">
        <f>B23/B19*100</f>
        <v>26.47058823529412</v>
      </c>
      <c r="C30" s="93"/>
      <c r="D30" s="93">
        <f>D23/D19*100</f>
        <v>26.47058823529412</v>
      </c>
      <c r="E30" s="93">
        <f>E23/E19*100</f>
        <v>25.301204819277107</v>
      </c>
      <c r="F30" s="93"/>
      <c r="G30" s="93">
        <f>G23/G19*100</f>
        <v>25.301204819277107</v>
      </c>
      <c r="H30" s="93">
        <f>H23/H19*100</f>
        <v>9.900990099009901</v>
      </c>
      <c r="I30" s="93"/>
      <c r="J30" s="93">
        <f>J23/J19*100</f>
        <v>9.900990099009901</v>
      </c>
    </row>
    <row r="31" spans="1:10" ht="63" customHeight="1">
      <c r="A31" s="42" t="s">
        <v>230</v>
      </c>
      <c r="B31" s="93">
        <f>B36*B38</f>
        <v>1300</v>
      </c>
      <c r="C31" s="93"/>
      <c r="D31" s="93">
        <f>D36*D38</f>
        <v>1300</v>
      </c>
      <c r="E31" s="93">
        <f>G31</f>
        <v>1434.4</v>
      </c>
      <c r="F31" s="93"/>
      <c r="G31" s="93">
        <v>1434.4</v>
      </c>
      <c r="H31" s="93">
        <v>0</v>
      </c>
      <c r="I31" s="93"/>
      <c r="J31" s="93">
        <v>0</v>
      </c>
    </row>
    <row r="32" spans="1:10" ht="15.75">
      <c r="A32" s="90" t="s">
        <v>76</v>
      </c>
      <c r="B32" s="93"/>
      <c r="C32" s="93"/>
      <c r="D32" s="93"/>
      <c r="E32" s="93"/>
      <c r="F32" s="93"/>
      <c r="G32" s="93"/>
      <c r="H32" s="93"/>
      <c r="I32" s="93"/>
      <c r="J32" s="93"/>
    </row>
    <row r="33" spans="1:10" ht="15.75">
      <c r="A33" s="90" t="s">
        <v>84</v>
      </c>
      <c r="B33" s="93"/>
      <c r="C33" s="93"/>
      <c r="D33" s="93"/>
      <c r="E33" s="93"/>
      <c r="F33" s="93"/>
      <c r="G33" s="93"/>
      <c r="H33" s="93"/>
      <c r="I33" s="93"/>
      <c r="J33" s="93"/>
    </row>
    <row r="34" spans="1:10" ht="31.5">
      <c r="A34" s="89" t="s">
        <v>163</v>
      </c>
      <c r="B34" s="95">
        <v>48</v>
      </c>
      <c r="C34" s="95"/>
      <c r="D34" s="95">
        <v>48</v>
      </c>
      <c r="E34" s="95">
        <v>46</v>
      </c>
      <c r="F34" s="95"/>
      <c r="G34" s="95">
        <v>46</v>
      </c>
      <c r="H34" s="95">
        <v>46</v>
      </c>
      <c r="I34" s="95"/>
      <c r="J34" s="95">
        <v>46</v>
      </c>
    </row>
    <row r="35" spans="1:10" ht="15.75">
      <c r="A35" s="90" t="s">
        <v>80</v>
      </c>
      <c r="B35" s="93"/>
      <c r="C35" s="93"/>
      <c r="D35" s="93"/>
      <c r="E35" s="93"/>
      <c r="F35" s="93"/>
      <c r="G35" s="93"/>
      <c r="H35" s="93"/>
      <c r="I35" s="93"/>
      <c r="J35" s="93"/>
    </row>
    <row r="36" spans="1:10" ht="31.5">
      <c r="A36" s="89" t="s">
        <v>164</v>
      </c>
      <c r="B36" s="95">
        <v>2</v>
      </c>
      <c r="C36" s="95"/>
      <c r="D36" s="95">
        <v>2</v>
      </c>
      <c r="E36" s="95">
        <v>2</v>
      </c>
      <c r="F36" s="95"/>
      <c r="G36" s="95">
        <v>2</v>
      </c>
      <c r="H36" s="95">
        <v>3</v>
      </c>
      <c r="I36" s="95"/>
      <c r="J36" s="95">
        <v>3</v>
      </c>
    </row>
    <row r="37" spans="1:10" ht="32.25" customHeight="1">
      <c r="A37" s="90" t="s">
        <v>81</v>
      </c>
      <c r="B37" s="93"/>
      <c r="C37" s="93"/>
      <c r="D37" s="93"/>
      <c r="E37" s="93"/>
      <c r="F37" s="93"/>
      <c r="G37" s="93"/>
      <c r="H37" s="93"/>
      <c r="I37" s="93"/>
      <c r="J37" s="93"/>
    </row>
    <row r="38" spans="1:10" ht="28.5" customHeight="1">
      <c r="A38" s="89" t="s">
        <v>165</v>
      </c>
      <c r="B38" s="93">
        <v>650</v>
      </c>
      <c r="C38" s="93"/>
      <c r="D38" s="93">
        <v>650</v>
      </c>
      <c r="E38" s="93">
        <f>G38</f>
        <v>717.2</v>
      </c>
      <c r="F38" s="93"/>
      <c r="G38" s="93">
        <v>717.2</v>
      </c>
      <c r="H38" s="93">
        <v>666.6</v>
      </c>
      <c r="I38" s="93"/>
      <c r="J38" s="93">
        <v>666.6</v>
      </c>
    </row>
    <row r="39" spans="1:10" ht="15.75">
      <c r="A39" s="90" t="s">
        <v>82</v>
      </c>
      <c r="B39" s="93"/>
      <c r="C39" s="93"/>
      <c r="D39" s="93"/>
      <c r="E39" s="93"/>
      <c r="F39" s="93"/>
      <c r="G39" s="93"/>
      <c r="H39" s="93"/>
      <c r="I39" s="93"/>
      <c r="J39" s="93"/>
    </row>
    <row r="40" spans="1:10" ht="47.25">
      <c r="A40" s="89" t="s">
        <v>166</v>
      </c>
      <c r="B40" s="93">
        <f>B36/B34*100</f>
        <v>4.166666666666666</v>
      </c>
      <c r="C40" s="93"/>
      <c r="D40" s="93">
        <f>D36/D34*100</f>
        <v>4.166666666666666</v>
      </c>
      <c r="E40" s="93">
        <v>4.35</v>
      </c>
      <c r="F40" s="93"/>
      <c r="G40" s="93">
        <v>4.35</v>
      </c>
      <c r="H40" s="93">
        <v>6.52</v>
      </c>
      <c r="I40" s="93"/>
      <c r="J40" s="93">
        <v>6.52</v>
      </c>
    </row>
    <row r="41" spans="1:10" ht="78.75">
      <c r="A41" s="90" t="s">
        <v>231</v>
      </c>
      <c r="B41" s="93"/>
      <c r="C41" s="93"/>
      <c r="D41" s="93"/>
      <c r="E41" s="93">
        <f>G41</f>
        <v>565.6</v>
      </c>
      <c r="F41" s="93"/>
      <c r="G41" s="93">
        <v>565.6</v>
      </c>
      <c r="H41" s="93"/>
      <c r="I41" s="93"/>
      <c r="J41" s="93"/>
    </row>
    <row r="42" spans="1:10" ht="15.75">
      <c r="A42" s="90" t="s">
        <v>76</v>
      </c>
      <c r="B42" s="93"/>
      <c r="C42" s="93"/>
      <c r="D42" s="93"/>
      <c r="E42" s="93"/>
      <c r="F42" s="93"/>
      <c r="G42" s="93"/>
      <c r="H42" s="93"/>
      <c r="I42" s="93"/>
      <c r="J42" s="93"/>
    </row>
    <row r="43" spans="1:10" ht="15.75">
      <c r="A43" s="90" t="s">
        <v>84</v>
      </c>
      <c r="B43" s="93"/>
      <c r="C43" s="93"/>
      <c r="D43" s="93"/>
      <c r="E43" s="93"/>
      <c r="F43" s="93"/>
      <c r="G43" s="93"/>
      <c r="H43" s="93"/>
      <c r="I43" s="93"/>
      <c r="J43" s="93"/>
    </row>
    <row r="44" spans="1:10" ht="31.5">
      <c r="A44" s="89" t="s">
        <v>184</v>
      </c>
      <c r="B44" s="93"/>
      <c r="C44" s="93"/>
      <c r="D44" s="93"/>
      <c r="E44" s="96">
        <v>6</v>
      </c>
      <c r="F44" s="97"/>
      <c r="G44" s="97">
        <v>6</v>
      </c>
      <c r="H44" s="93"/>
      <c r="I44" s="93"/>
      <c r="J44" s="93"/>
    </row>
    <row r="45" spans="1:10" ht="15.75">
      <c r="A45" s="90" t="s">
        <v>80</v>
      </c>
      <c r="B45" s="93"/>
      <c r="C45" s="93"/>
      <c r="D45" s="93"/>
      <c r="E45" s="97"/>
      <c r="F45" s="97"/>
      <c r="G45" s="97"/>
      <c r="H45" s="93"/>
      <c r="I45" s="93"/>
      <c r="J45" s="93"/>
    </row>
    <row r="46" spans="1:10" ht="31.5">
      <c r="A46" s="89" t="s">
        <v>185</v>
      </c>
      <c r="B46" s="93"/>
      <c r="C46" s="93"/>
      <c r="D46" s="93"/>
      <c r="E46" s="97">
        <v>2</v>
      </c>
      <c r="F46" s="97"/>
      <c r="G46" s="97">
        <v>2</v>
      </c>
      <c r="H46" s="93"/>
      <c r="I46" s="93"/>
      <c r="J46" s="93"/>
    </row>
    <row r="47" spans="1:10" ht="31.5">
      <c r="A47" s="90" t="s">
        <v>81</v>
      </c>
      <c r="B47" s="93"/>
      <c r="C47" s="93"/>
      <c r="D47" s="93"/>
      <c r="E47" s="93"/>
      <c r="F47" s="93"/>
      <c r="G47" s="93"/>
      <c r="H47" s="93"/>
      <c r="I47" s="93"/>
      <c r="J47" s="93"/>
    </row>
    <row r="48" spans="1:10" ht="31.5">
      <c r="A48" s="89" t="s">
        <v>186</v>
      </c>
      <c r="B48" s="93"/>
      <c r="C48" s="93"/>
      <c r="D48" s="93"/>
      <c r="E48" s="93">
        <v>282.8</v>
      </c>
      <c r="F48" s="93"/>
      <c r="G48" s="93">
        <v>282.8</v>
      </c>
      <c r="H48" s="93"/>
      <c r="I48" s="93"/>
      <c r="J48" s="93"/>
    </row>
    <row r="49" spans="1:10" ht="15.75">
      <c r="A49" s="90" t="s">
        <v>82</v>
      </c>
      <c r="B49" s="93"/>
      <c r="C49" s="93"/>
      <c r="D49" s="93"/>
      <c r="E49" s="93"/>
      <c r="F49" s="93"/>
      <c r="G49" s="93"/>
      <c r="H49" s="93"/>
      <c r="I49" s="93"/>
      <c r="J49" s="93"/>
    </row>
    <row r="50" spans="1:10" ht="47.25">
      <c r="A50" s="89" t="s">
        <v>187</v>
      </c>
      <c r="B50" s="93"/>
      <c r="C50" s="93"/>
      <c r="D50" s="93"/>
      <c r="E50" s="93">
        <v>33.3</v>
      </c>
      <c r="F50" s="93"/>
      <c r="G50" s="93">
        <v>33.3</v>
      </c>
      <c r="H50" s="93"/>
      <c r="I50" s="93"/>
      <c r="J50" s="93"/>
    </row>
    <row r="51" spans="1:10" ht="60" customHeight="1">
      <c r="A51" s="98" t="s">
        <v>232</v>
      </c>
      <c r="B51" s="93">
        <v>1350</v>
      </c>
      <c r="C51" s="93"/>
      <c r="D51" s="99">
        <v>1350</v>
      </c>
      <c r="E51" s="93">
        <v>0</v>
      </c>
      <c r="F51" s="93"/>
      <c r="G51" s="93">
        <v>0</v>
      </c>
      <c r="H51" s="93">
        <v>0</v>
      </c>
      <c r="I51" s="93"/>
      <c r="J51" s="99">
        <v>0</v>
      </c>
    </row>
    <row r="52" spans="1:10" ht="15.75">
      <c r="A52" s="100" t="s">
        <v>76</v>
      </c>
      <c r="B52" s="101"/>
      <c r="C52" s="101"/>
      <c r="D52" s="101"/>
      <c r="E52" s="101"/>
      <c r="F52" s="101"/>
      <c r="G52" s="101"/>
      <c r="H52" s="101"/>
      <c r="I52" s="101"/>
      <c r="J52" s="101"/>
    </row>
    <row r="53" spans="1:10" ht="15.75">
      <c r="A53" s="87" t="s">
        <v>84</v>
      </c>
      <c r="B53" s="10"/>
      <c r="C53" s="10"/>
      <c r="D53" s="10"/>
      <c r="E53" s="10"/>
      <c r="F53" s="10"/>
      <c r="G53" s="10"/>
      <c r="H53" s="10"/>
      <c r="I53" s="10"/>
      <c r="J53" s="10"/>
    </row>
    <row r="54" spans="1:10" ht="48.75" customHeight="1">
      <c r="A54" s="89" t="s">
        <v>85</v>
      </c>
      <c r="B54" s="91">
        <v>3</v>
      </c>
      <c r="C54" s="91"/>
      <c r="D54" s="89">
        <v>3</v>
      </c>
      <c r="E54" s="91"/>
      <c r="F54" s="91"/>
      <c r="G54" s="91"/>
      <c r="H54" s="91"/>
      <c r="I54" s="91"/>
      <c r="J54" s="89"/>
    </row>
    <row r="55" spans="1:10" ht="45.75" customHeight="1">
      <c r="A55" s="89" t="s">
        <v>86</v>
      </c>
      <c r="B55" s="91">
        <v>1</v>
      </c>
      <c r="C55" s="91"/>
      <c r="D55" s="89">
        <v>1</v>
      </c>
      <c r="E55" s="91"/>
      <c r="F55" s="91"/>
      <c r="G55" s="91"/>
      <c r="H55" s="91"/>
      <c r="I55" s="91"/>
      <c r="J55" s="89"/>
    </row>
    <row r="56" spans="1:10" ht="15.75">
      <c r="A56" s="87" t="s">
        <v>80</v>
      </c>
      <c r="B56" s="10"/>
      <c r="C56" s="10"/>
      <c r="D56" s="10"/>
      <c r="E56" s="10"/>
      <c r="F56" s="10"/>
      <c r="G56" s="10"/>
      <c r="H56" s="10"/>
      <c r="I56" s="10"/>
      <c r="J56" s="10"/>
    </row>
    <row r="57" spans="1:10" ht="45" customHeight="1">
      <c r="A57" s="89" t="s">
        <v>194</v>
      </c>
      <c r="B57" s="91">
        <v>1</v>
      </c>
      <c r="C57" s="91"/>
      <c r="D57" s="89">
        <v>1</v>
      </c>
      <c r="E57" s="91"/>
      <c r="F57" s="91"/>
      <c r="G57" s="91"/>
      <c r="H57" s="91"/>
      <c r="I57" s="91"/>
      <c r="J57" s="89"/>
    </row>
    <row r="58" spans="1:10" ht="15.75">
      <c r="A58" s="87" t="s">
        <v>81</v>
      </c>
      <c r="B58" s="10"/>
      <c r="C58" s="10"/>
      <c r="D58" s="10"/>
      <c r="E58" s="10"/>
      <c r="F58" s="10"/>
      <c r="G58" s="10"/>
      <c r="H58" s="10"/>
      <c r="I58" s="10"/>
      <c r="J58" s="10"/>
    </row>
    <row r="59" spans="1:10" ht="47.25">
      <c r="A59" s="4" t="s">
        <v>195</v>
      </c>
      <c r="B59" s="93">
        <v>1350</v>
      </c>
      <c r="C59" s="93"/>
      <c r="D59" s="99">
        <v>1350</v>
      </c>
      <c r="E59" s="93"/>
      <c r="F59" s="93"/>
      <c r="G59" s="93"/>
      <c r="H59" s="93"/>
      <c r="I59" s="93"/>
      <c r="J59" s="99"/>
    </row>
    <row r="60" spans="1:10" ht="15.75">
      <c r="A60" s="87" t="s">
        <v>82</v>
      </c>
      <c r="B60" s="10"/>
      <c r="C60" s="10"/>
      <c r="D60" s="10"/>
      <c r="E60" s="10"/>
      <c r="F60" s="10"/>
      <c r="G60" s="10"/>
      <c r="H60" s="10"/>
      <c r="I60" s="10"/>
      <c r="J60" s="10"/>
    </row>
    <row r="61" spans="1:10" ht="47.25">
      <c r="A61" s="89" t="s">
        <v>196</v>
      </c>
      <c r="B61" s="93">
        <f>B55/B54*100</f>
        <v>33.33333333333333</v>
      </c>
      <c r="C61" s="93"/>
      <c r="D61" s="99">
        <f>B61</f>
        <v>33.33333333333333</v>
      </c>
      <c r="E61" s="93"/>
      <c r="F61" s="93"/>
      <c r="G61" s="93"/>
      <c r="H61" s="93"/>
      <c r="I61" s="93"/>
      <c r="J61" s="99"/>
    </row>
    <row r="62" spans="1:10" ht="45.75" customHeight="1">
      <c r="A62" s="98" t="s">
        <v>197</v>
      </c>
      <c r="B62" s="93">
        <v>4850</v>
      </c>
      <c r="C62" s="93"/>
      <c r="D62" s="99">
        <v>4850</v>
      </c>
      <c r="E62" s="93">
        <v>5000</v>
      </c>
      <c r="F62" s="93"/>
      <c r="G62" s="93">
        <v>5000</v>
      </c>
      <c r="H62" s="93">
        <v>5000</v>
      </c>
      <c r="I62" s="93"/>
      <c r="J62" s="99">
        <v>5000</v>
      </c>
    </row>
    <row r="63" spans="1:10" ht="15.75">
      <c r="A63" s="87" t="s">
        <v>76</v>
      </c>
      <c r="B63" s="10"/>
      <c r="C63" s="10"/>
      <c r="D63" s="10"/>
      <c r="E63" s="10"/>
      <c r="F63" s="10"/>
      <c r="G63" s="10"/>
      <c r="H63" s="10"/>
      <c r="I63" s="10"/>
      <c r="J63" s="10"/>
    </row>
    <row r="64" spans="1:10" ht="15.75">
      <c r="A64" s="87" t="s">
        <v>84</v>
      </c>
      <c r="B64" s="10"/>
      <c r="C64" s="10"/>
      <c r="D64" s="10"/>
      <c r="E64" s="10"/>
      <c r="F64" s="10"/>
      <c r="G64" s="10"/>
      <c r="H64" s="10"/>
      <c r="I64" s="10"/>
      <c r="J64" s="10"/>
    </row>
    <row r="65" spans="1:10" ht="30" customHeight="1">
      <c r="A65" s="89" t="s">
        <v>87</v>
      </c>
      <c r="B65" s="91">
        <v>2</v>
      </c>
      <c r="C65" s="91"/>
      <c r="D65" s="91">
        <v>2</v>
      </c>
      <c r="E65" s="91"/>
      <c r="F65" s="91"/>
      <c r="G65" s="91"/>
      <c r="H65" s="91"/>
      <c r="I65" s="91"/>
      <c r="J65" s="89"/>
    </row>
    <row r="66" spans="1:10" ht="29.25" customHeight="1">
      <c r="A66" s="89" t="s">
        <v>88</v>
      </c>
      <c r="B66" s="91">
        <v>92.2</v>
      </c>
      <c r="C66" s="91"/>
      <c r="D66" s="91">
        <v>92.2</v>
      </c>
      <c r="E66" s="91">
        <v>92.2</v>
      </c>
      <c r="F66" s="91"/>
      <c r="G66" s="91">
        <v>92.2</v>
      </c>
      <c r="H66" s="91">
        <v>92.2</v>
      </c>
      <c r="I66" s="91"/>
      <c r="J66" s="89">
        <v>92.2</v>
      </c>
    </row>
    <row r="67" spans="1:10" ht="15.75">
      <c r="A67" s="87" t="s">
        <v>80</v>
      </c>
      <c r="B67" s="10"/>
      <c r="C67" s="10"/>
      <c r="D67" s="10"/>
      <c r="E67" s="10"/>
      <c r="F67" s="10"/>
      <c r="G67" s="10"/>
      <c r="H67" s="10"/>
      <c r="I67" s="10"/>
      <c r="J67" s="10"/>
    </row>
    <row r="68" spans="1:10" ht="31.5" customHeight="1">
      <c r="A68" s="89" t="s">
        <v>89</v>
      </c>
      <c r="B68" s="91">
        <v>2</v>
      </c>
      <c r="C68" s="91"/>
      <c r="D68" s="89">
        <v>2</v>
      </c>
      <c r="E68" s="91"/>
      <c r="F68" s="91"/>
      <c r="G68" s="91"/>
      <c r="H68" s="91"/>
      <c r="I68" s="91"/>
      <c r="J68" s="89"/>
    </row>
    <row r="69" spans="1:10" ht="30" customHeight="1">
      <c r="A69" s="89" t="s">
        <v>90</v>
      </c>
      <c r="B69" s="91">
        <v>20</v>
      </c>
      <c r="C69" s="91"/>
      <c r="D69" s="89">
        <v>20</v>
      </c>
      <c r="E69" s="91">
        <v>16.5</v>
      </c>
      <c r="F69" s="91"/>
      <c r="G69" s="91">
        <v>16.5</v>
      </c>
      <c r="H69" s="91">
        <v>15</v>
      </c>
      <c r="I69" s="91"/>
      <c r="J69" s="89">
        <v>15</v>
      </c>
    </row>
    <row r="70" spans="1:10" ht="15.75">
      <c r="A70" s="87" t="s">
        <v>81</v>
      </c>
      <c r="B70" s="10"/>
      <c r="C70" s="10"/>
      <c r="D70" s="10"/>
      <c r="E70" s="10"/>
      <c r="F70" s="10"/>
      <c r="G70" s="10"/>
      <c r="H70" s="10"/>
      <c r="I70" s="10"/>
      <c r="J70" s="10"/>
    </row>
    <row r="71" spans="1:10" ht="36" customHeight="1">
      <c r="A71" s="4" t="s">
        <v>91</v>
      </c>
      <c r="B71" s="93">
        <v>500</v>
      </c>
      <c r="C71" s="9"/>
      <c r="D71" s="102">
        <v>500</v>
      </c>
      <c r="E71" s="9"/>
      <c r="F71" s="9"/>
      <c r="G71" s="9"/>
      <c r="H71" s="9"/>
      <c r="I71" s="9"/>
      <c r="J71" s="9"/>
    </row>
    <row r="72" spans="1:10" ht="30" customHeight="1">
      <c r="A72" s="4" t="s">
        <v>92</v>
      </c>
      <c r="B72" s="93">
        <v>192.5</v>
      </c>
      <c r="C72" s="93"/>
      <c r="D72" s="99">
        <v>192.5</v>
      </c>
      <c r="E72" s="93">
        <v>303</v>
      </c>
      <c r="F72" s="93"/>
      <c r="G72" s="93">
        <v>303</v>
      </c>
      <c r="H72" s="93">
        <v>333.3</v>
      </c>
      <c r="I72" s="93"/>
      <c r="J72" s="93">
        <v>333.3</v>
      </c>
    </row>
    <row r="73" spans="1:10" ht="20.25" customHeight="1">
      <c r="A73" s="87" t="s">
        <v>82</v>
      </c>
      <c r="B73" s="10"/>
      <c r="C73" s="10"/>
      <c r="D73" s="10"/>
      <c r="E73" s="10"/>
      <c r="F73" s="10"/>
      <c r="G73" s="10"/>
      <c r="H73" s="10"/>
      <c r="I73" s="10"/>
      <c r="J73" s="10"/>
    </row>
    <row r="74" spans="1:10" ht="50.25" customHeight="1">
      <c r="A74" s="89" t="s">
        <v>93</v>
      </c>
      <c r="B74" s="93">
        <f>B68/B65*100</f>
        <v>100</v>
      </c>
      <c r="C74" s="93"/>
      <c r="D74" s="99">
        <f>B74</f>
        <v>100</v>
      </c>
      <c r="E74" s="93"/>
      <c r="F74" s="93"/>
      <c r="G74" s="93"/>
      <c r="H74" s="93"/>
      <c r="I74" s="93"/>
      <c r="J74" s="99"/>
    </row>
    <row r="75" spans="1:10" ht="48" customHeight="1">
      <c r="A75" s="89" t="s">
        <v>94</v>
      </c>
      <c r="B75" s="93">
        <f>B69/B66*100</f>
        <v>21.69197396963124</v>
      </c>
      <c r="C75" s="93"/>
      <c r="D75" s="99">
        <f>B75</f>
        <v>21.69197396963124</v>
      </c>
      <c r="E75" s="93">
        <v>17.9</v>
      </c>
      <c r="F75" s="93"/>
      <c r="G75" s="93">
        <v>17.9</v>
      </c>
      <c r="H75" s="93">
        <v>16.27</v>
      </c>
      <c r="I75" s="93"/>
      <c r="J75" s="99">
        <v>16.27</v>
      </c>
    </row>
    <row r="76" spans="1:10" ht="33" customHeight="1">
      <c r="A76" s="126" t="s">
        <v>204</v>
      </c>
      <c r="B76" s="173"/>
      <c r="C76" s="173"/>
      <c r="D76" s="173"/>
      <c r="E76" s="173"/>
      <c r="F76" s="173"/>
      <c r="G76" s="173"/>
      <c r="H76" s="173"/>
      <c r="I76" s="173"/>
      <c r="J76" s="173"/>
    </row>
    <row r="77" spans="1:10" ht="33.75" customHeight="1">
      <c r="A77" s="90" t="s">
        <v>95</v>
      </c>
      <c r="B77" s="103">
        <f>B78</f>
        <v>23400</v>
      </c>
      <c r="C77" s="103"/>
      <c r="D77" s="103">
        <f>D78</f>
        <v>23400</v>
      </c>
      <c r="E77" s="103">
        <f>E78</f>
        <v>33655.3</v>
      </c>
      <c r="F77" s="103"/>
      <c r="G77" s="103">
        <f>G78</f>
        <v>33655.3</v>
      </c>
      <c r="H77" s="103">
        <f>H78</f>
        <v>8440</v>
      </c>
      <c r="I77" s="103"/>
      <c r="J77" s="103">
        <f>J78</f>
        <v>8440</v>
      </c>
    </row>
    <row r="78" spans="1:10" ht="47.25">
      <c r="A78" s="90" t="s">
        <v>233</v>
      </c>
      <c r="B78" s="93">
        <v>23400</v>
      </c>
      <c r="C78" s="93"/>
      <c r="D78" s="93">
        <v>23400</v>
      </c>
      <c r="E78" s="93">
        <f>G78</f>
        <v>33655.3</v>
      </c>
      <c r="F78" s="93"/>
      <c r="G78" s="115">
        <v>33655.3</v>
      </c>
      <c r="H78" s="93">
        <v>8440</v>
      </c>
      <c r="I78" s="93"/>
      <c r="J78" s="104">
        <v>8440</v>
      </c>
    </row>
    <row r="79" spans="1:10" ht="15.75">
      <c r="A79" s="87" t="s">
        <v>76</v>
      </c>
      <c r="B79" s="10"/>
      <c r="C79" s="10"/>
      <c r="D79" s="10"/>
      <c r="E79" s="10"/>
      <c r="F79" s="10"/>
      <c r="G79" s="10"/>
      <c r="H79" s="10"/>
      <c r="I79" s="10"/>
      <c r="J79" s="10"/>
    </row>
    <row r="80" spans="1:10" ht="15.75">
      <c r="A80" s="87" t="s">
        <v>84</v>
      </c>
      <c r="B80" s="10"/>
      <c r="C80" s="10"/>
      <c r="D80" s="10"/>
      <c r="E80" s="10"/>
      <c r="F80" s="10"/>
      <c r="G80" s="10"/>
      <c r="H80" s="10"/>
      <c r="I80" s="10"/>
      <c r="J80" s="10"/>
    </row>
    <row r="81" spans="1:10" ht="47.25">
      <c r="A81" s="34" t="s">
        <v>96</v>
      </c>
      <c r="B81" s="91">
        <v>24</v>
      </c>
      <c r="C81" s="91"/>
      <c r="D81" s="91">
        <v>24</v>
      </c>
      <c r="E81" s="91">
        <v>34</v>
      </c>
      <c r="F81" s="91"/>
      <c r="G81" s="116">
        <v>34</v>
      </c>
      <c r="H81" s="91">
        <v>45</v>
      </c>
      <c r="I81" s="91"/>
      <c r="J81" s="89">
        <v>45</v>
      </c>
    </row>
    <row r="82" spans="1:10" ht="51" customHeight="1">
      <c r="A82" s="34" t="s">
        <v>97</v>
      </c>
      <c r="B82" s="91">
        <v>356</v>
      </c>
      <c r="C82" s="91"/>
      <c r="D82" s="91">
        <v>356</v>
      </c>
      <c r="E82" s="91">
        <v>356</v>
      </c>
      <c r="F82" s="91"/>
      <c r="G82" s="91">
        <v>356</v>
      </c>
      <c r="H82" s="91">
        <v>356</v>
      </c>
      <c r="I82" s="91"/>
      <c r="J82" s="89">
        <v>356</v>
      </c>
    </row>
    <row r="83" spans="1:10" ht="15.75">
      <c r="A83" s="87" t="s">
        <v>98</v>
      </c>
      <c r="B83" s="10"/>
      <c r="C83" s="10"/>
      <c r="D83" s="10"/>
      <c r="E83" s="10"/>
      <c r="F83" s="10"/>
      <c r="G83" s="10"/>
      <c r="H83" s="10"/>
      <c r="I83" s="10"/>
      <c r="J83" s="10"/>
    </row>
    <row r="84" spans="1:10" ht="33.75" customHeight="1">
      <c r="A84" s="34" t="s">
        <v>155</v>
      </c>
      <c r="B84" s="91">
        <v>8</v>
      </c>
      <c r="C84" s="91"/>
      <c r="D84" s="91">
        <v>8</v>
      </c>
      <c r="E84" s="91">
        <v>5</v>
      </c>
      <c r="F84" s="91"/>
      <c r="G84" s="116">
        <v>5</v>
      </c>
      <c r="H84" s="91">
        <v>4</v>
      </c>
      <c r="I84" s="91"/>
      <c r="J84" s="89">
        <v>4</v>
      </c>
    </row>
    <row r="85" spans="1:10" ht="44.25" customHeight="1">
      <c r="A85" s="34" t="s">
        <v>157</v>
      </c>
      <c r="B85" s="91">
        <v>2</v>
      </c>
      <c r="C85" s="91"/>
      <c r="D85" s="91">
        <v>2</v>
      </c>
      <c r="E85" s="91">
        <v>6</v>
      </c>
      <c r="F85" s="91"/>
      <c r="G85" s="91">
        <v>6</v>
      </c>
      <c r="H85" s="91">
        <v>0</v>
      </c>
      <c r="I85" s="91"/>
      <c r="J85" s="89">
        <v>0</v>
      </c>
    </row>
    <row r="86" spans="1:10" ht="15.75">
      <c r="A86" s="87" t="s">
        <v>99</v>
      </c>
      <c r="B86" s="87"/>
      <c r="C86" s="87"/>
      <c r="D86" s="87"/>
      <c r="E86" s="87"/>
      <c r="F86" s="87"/>
      <c r="G86" s="87"/>
      <c r="H86" s="87"/>
      <c r="I86" s="87"/>
      <c r="J86" s="87"/>
    </row>
    <row r="87" spans="1:10" ht="29.25" customHeight="1">
      <c r="A87" s="34" t="s">
        <v>156</v>
      </c>
      <c r="B87" s="93">
        <v>1925</v>
      </c>
      <c r="C87" s="93"/>
      <c r="D87" s="93">
        <v>1925</v>
      </c>
      <c r="E87" s="93">
        <v>1978.1</v>
      </c>
      <c r="F87" s="93"/>
      <c r="G87" s="93">
        <v>1978.1</v>
      </c>
      <c r="H87" s="93">
        <v>2110</v>
      </c>
      <c r="I87" s="93"/>
      <c r="J87" s="99">
        <v>2110</v>
      </c>
    </row>
    <row r="88" spans="1:10" ht="28.5" customHeight="1">
      <c r="A88" s="34" t="s">
        <v>158</v>
      </c>
      <c r="B88" s="93">
        <v>4000</v>
      </c>
      <c r="C88" s="93"/>
      <c r="D88" s="93">
        <v>4000</v>
      </c>
      <c r="E88" s="93">
        <v>3960.8</v>
      </c>
      <c r="F88" s="93"/>
      <c r="G88" s="93">
        <v>3960.8</v>
      </c>
      <c r="H88" s="93">
        <v>0</v>
      </c>
      <c r="I88" s="93"/>
      <c r="J88" s="99">
        <v>0</v>
      </c>
    </row>
    <row r="89" spans="1:10" ht="15.75">
      <c r="A89" s="87" t="s">
        <v>100</v>
      </c>
      <c r="B89" s="10"/>
      <c r="C89" s="10"/>
      <c r="D89" s="10"/>
      <c r="E89" s="10"/>
      <c r="F89" s="10"/>
      <c r="G89" s="10"/>
      <c r="H89" s="10"/>
      <c r="I89" s="10"/>
      <c r="J89" s="10"/>
    </row>
    <row r="90" spans="1:10" ht="45" customHeight="1">
      <c r="A90" s="34" t="s">
        <v>243</v>
      </c>
      <c r="B90" s="93">
        <f>(B84+B85)/B81*100</f>
        <v>41.66666666666667</v>
      </c>
      <c r="C90" s="93"/>
      <c r="D90" s="99">
        <f>B90</f>
        <v>41.66666666666667</v>
      </c>
      <c r="E90" s="93">
        <f>(E84+E85)/E81*100</f>
        <v>32.35294117647059</v>
      </c>
      <c r="F90" s="93"/>
      <c r="G90" s="115">
        <f>E90</f>
        <v>32.35294117647059</v>
      </c>
      <c r="H90" s="93">
        <f>(H84+H85)/H81*100</f>
        <v>8.88888888888889</v>
      </c>
      <c r="I90" s="93"/>
      <c r="J90" s="99">
        <f>H90</f>
        <v>8.88888888888889</v>
      </c>
    </row>
    <row r="91" spans="1:10" ht="46.5" customHeight="1">
      <c r="A91" s="126" t="s">
        <v>198</v>
      </c>
      <c r="B91" s="126"/>
      <c r="C91" s="126"/>
      <c r="D91" s="126"/>
      <c r="E91" s="126"/>
      <c r="F91" s="126"/>
      <c r="G91" s="126"/>
      <c r="H91" s="126"/>
      <c r="I91" s="126"/>
      <c r="J91" s="126"/>
    </row>
    <row r="92" spans="1:10" ht="30.75" customHeight="1">
      <c r="A92" s="90" t="s">
        <v>101</v>
      </c>
      <c r="B92" s="103">
        <f>B94+B95+B107+B117+B130+B131</f>
        <v>20139.64</v>
      </c>
      <c r="C92" s="103">
        <f>C94+C95+C117+C131</f>
        <v>19299.64</v>
      </c>
      <c r="D92" s="104">
        <f>D107+D130</f>
        <v>840</v>
      </c>
      <c r="E92" s="103">
        <f>E94+E95+E107+E117+E129</f>
        <v>16685.3</v>
      </c>
      <c r="F92" s="103">
        <f>F94+F95+F117</f>
        <v>13685.3</v>
      </c>
      <c r="G92" s="103">
        <f>G107+G117+G129</f>
        <v>3000</v>
      </c>
      <c r="H92" s="103">
        <f>H94+H95+H107+H117+H129</f>
        <v>14819.4</v>
      </c>
      <c r="I92" s="103">
        <f>I94+I95</f>
        <v>12779.4</v>
      </c>
      <c r="J92" s="103">
        <f>J107+J117+J129</f>
        <v>2040</v>
      </c>
    </row>
    <row r="93" spans="1:10" ht="124.5" customHeight="1">
      <c r="A93" s="90" t="s">
        <v>27</v>
      </c>
      <c r="B93" s="91"/>
      <c r="C93" s="91"/>
      <c r="D93" s="89"/>
      <c r="E93" s="91"/>
      <c r="F93" s="91"/>
      <c r="G93" s="91"/>
      <c r="H93" s="91"/>
      <c r="I93" s="91"/>
      <c r="J93" s="89"/>
    </row>
    <row r="94" spans="1:10" ht="15.75">
      <c r="A94" s="10" t="s">
        <v>234</v>
      </c>
      <c r="B94" s="9">
        <v>3607.6</v>
      </c>
      <c r="C94" s="9">
        <v>3607.6</v>
      </c>
      <c r="D94" s="10"/>
      <c r="E94" s="9">
        <v>8637.8</v>
      </c>
      <c r="F94" s="9">
        <v>8637.8</v>
      </c>
      <c r="G94" s="10"/>
      <c r="H94" s="9">
        <v>10797.3</v>
      </c>
      <c r="I94" s="9">
        <v>10797.3</v>
      </c>
      <c r="J94" s="10"/>
    </row>
    <row r="95" spans="1:10" ht="15.75">
      <c r="A95" s="10" t="s">
        <v>235</v>
      </c>
      <c r="B95" s="9">
        <v>1642</v>
      </c>
      <c r="C95" s="9">
        <v>1642</v>
      </c>
      <c r="D95" s="10"/>
      <c r="E95" s="9">
        <v>2304</v>
      </c>
      <c r="F95" s="9">
        <v>2304</v>
      </c>
      <c r="G95" s="10"/>
      <c r="H95" s="9">
        <v>1982.1</v>
      </c>
      <c r="I95" s="9">
        <v>1982.1</v>
      </c>
      <c r="J95" s="10"/>
    </row>
    <row r="96" spans="1:10" ht="15.75">
      <c r="A96" s="87" t="s">
        <v>76</v>
      </c>
      <c r="B96" s="10"/>
      <c r="C96" s="10"/>
      <c r="D96" s="10"/>
      <c r="E96" s="10"/>
      <c r="F96" s="10"/>
      <c r="G96" s="10"/>
      <c r="H96" s="10"/>
      <c r="I96" s="10"/>
      <c r="J96" s="10"/>
    </row>
    <row r="97" spans="1:10" ht="15.75">
      <c r="A97" s="87" t="s">
        <v>84</v>
      </c>
      <c r="B97" s="10"/>
      <c r="C97" s="10"/>
      <c r="D97" s="10"/>
      <c r="E97" s="10"/>
      <c r="F97" s="10"/>
      <c r="G97" s="10"/>
      <c r="H97" s="10"/>
      <c r="I97" s="10"/>
      <c r="J97" s="10"/>
    </row>
    <row r="98" spans="1:10" ht="65.25" customHeight="1">
      <c r="A98" s="89" t="s">
        <v>199</v>
      </c>
      <c r="B98" s="93">
        <f>B94+B95</f>
        <v>5249.6</v>
      </c>
      <c r="C98" s="93">
        <f>C94+C95</f>
        <v>5249.6</v>
      </c>
      <c r="D98" s="10"/>
      <c r="E98" s="93">
        <f>E94+E95</f>
        <v>10941.8</v>
      </c>
      <c r="F98" s="93">
        <f>F94+F95</f>
        <v>10941.8</v>
      </c>
      <c r="G98" s="10"/>
      <c r="H98" s="93">
        <f>H94+H95</f>
        <v>12779.4</v>
      </c>
      <c r="I98" s="93">
        <f>I94+I95</f>
        <v>12779.4</v>
      </c>
      <c r="J98" s="10"/>
    </row>
    <row r="99" spans="1:10" ht="15.75">
      <c r="A99" s="87" t="s">
        <v>80</v>
      </c>
      <c r="B99" s="10"/>
      <c r="C99" s="10"/>
      <c r="D99" s="10"/>
      <c r="E99" s="10"/>
      <c r="F99" s="10"/>
      <c r="G99" s="10"/>
      <c r="H99" s="10"/>
      <c r="I99" s="10"/>
      <c r="J99" s="10"/>
    </row>
    <row r="100" spans="1:10" ht="47.25">
      <c r="A100" s="89" t="s">
        <v>102</v>
      </c>
      <c r="B100" s="91">
        <v>1</v>
      </c>
      <c r="C100" s="89">
        <v>1</v>
      </c>
      <c r="D100" s="10"/>
      <c r="E100" s="91">
        <v>1</v>
      </c>
      <c r="F100" s="91">
        <v>1</v>
      </c>
      <c r="G100" s="10"/>
      <c r="H100" s="91">
        <v>1</v>
      </c>
      <c r="I100" s="89">
        <v>1</v>
      </c>
      <c r="J100" s="10"/>
    </row>
    <row r="101" spans="1:10" ht="15.75">
      <c r="A101" s="87" t="s">
        <v>81</v>
      </c>
      <c r="B101" s="10"/>
      <c r="C101" s="10"/>
      <c r="D101" s="10"/>
      <c r="E101" s="10"/>
      <c r="F101" s="10"/>
      <c r="G101" s="10"/>
      <c r="H101" s="10"/>
      <c r="I101" s="10"/>
      <c r="J101" s="10"/>
    </row>
    <row r="102" spans="1:10" ht="66" customHeight="1">
      <c r="A102" s="4" t="s">
        <v>103</v>
      </c>
      <c r="B102" s="93">
        <f>B94*1000/12</f>
        <v>300633.3333333333</v>
      </c>
      <c r="C102" s="93">
        <f>C94*1000/12</f>
        <v>300633.3333333333</v>
      </c>
      <c r="D102" s="10"/>
      <c r="E102" s="93">
        <f>E94/12*1000</f>
        <v>719816.6666666666</v>
      </c>
      <c r="F102" s="93">
        <f>F94/12*1000</f>
        <v>719816.6666666666</v>
      </c>
      <c r="G102" s="10"/>
      <c r="H102" s="93">
        <v>899775</v>
      </c>
      <c r="I102" s="99">
        <v>899775</v>
      </c>
      <c r="J102" s="10"/>
    </row>
    <row r="103" spans="1:10" ht="81" customHeight="1">
      <c r="A103" s="4" t="s">
        <v>104</v>
      </c>
      <c r="B103" s="93">
        <f>B95*1000/12</f>
        <v>136833.33333333334</v>
      </c>
      <c r="C103" s="93">
        <f>C95*1000/12</f>
        <v>136833.33333333334</v>
      </c>
      <c r="D103" s="10"/>
      <c r="E103" s="93">
        <f>E95/12*1000</f>
        <v>192000</v>
      </c>
      <c r="F103" s="93">
        <f>F95/12*1000</f>
        <v>192000</v>
      </c>
      <c r="G103" s="10"/>
      <c r="H103" s="93">
        <v>165175</v>
      </c>
      <c r="I103" s="99">
        <v>165175</v>
      </c>
      <c r="J103" s="10"/>
    </row>
    <row r="104" spans="1:10" ht="15.75">
      <c r="A104" s="87" t="s">
        <v>82</v>
      </c>
      <c r="B104" s="10"/>
      <c r="C104" s="10"/>
      <c r="D104" s="10"/>
      <c r="E104" s="10"/>
      <c r="F104" s="10"/>
      <c r="G104" s="10"/>
      <c r="H104" s="10"/>
      <c r="I104" s="10"/>
      <c r="J104" s="10"/>
    </row>
    <row r="105" spans="1:10" ht="78.75">
      <c r="A105" s="89" t="s">
        <v>105</v>
      </c>
      <c r="B105" s="93">
        <v>0</v>
      </c>
      <c r="C105" s="99">
        <v>0</v>
      </c>
      <c r="D105" s="10"/>
      <c r="E105" s="93">
        <f>(E94/C94*100)-100</f>
        <v>139.43341833906197</v>
      </c>
      <c r="F105" s="93">
        <f>E105</f>
        <v>139.43341833906197</v>
      </c>
      <c r="G105" s="10"/>
      <c r="H105" s="93">
        <f>(H94/F94*100)-100</f>
        <v>25.00057885109635</v>
      </c>
      <c r="I105" s="93">
        <v>25</v>
      </c>
      <c r="J105" s="10"/>
    </row>
    <row r="106" spans="1:10" ht="93" customHeight="1">
      <c r="A106" s="89" t="s">
        <v>200</v>
      </c>
      <c r="B106" s="93">
        <v>0</v>
      </c>
      <c r="C106" s="99">
        <v>0</v>
      </c>
      <c r="D106" s="10"/>
      <c r="E106" s="93">
        <f>(E95/C95*100)-100</f>
        <v>40.31668696711327</v>
      </c>
      <c r="F106" s="93">
        <f>E106</f>
        <v>40.31668696711327</v>
      </c>
      <c r="G106" s="10"/>
      <c r="H106" s="93">
        <f>(H95/F95*100)-100</f>
        <v>-13.971354166666671</v>
      </c>
      <c r="I106" s="99">
        <f>H106</f>
        <v>-13.971354166666671</v>
      </c>
      <c r="J106" s="10"/>
    </row>
    <row r="107" spans="1:10" ht="56.25" customHeight="1">
      <c r="A107" s="26" t="s">
        <v>249</v>
      </c>
      <c r="B107" s="93">
        <v>840</v>
      </c>
      <c r="C107" s="93"/>
      <c r="D107" s="99">
        <v>840</v>
      </c>
      <c r="E107" s="93">
        <v>3000</v>
      </c>
      <c r="F107" s="93"/>
      <c r="G107" s="93">
        <v>3000</v>
      </c>
      <c r="H107" s="93">
        <f>H112*H114</f>
        <v>2040</v>
      </c>
      <c r="I107" s="93"/>
      <c r="J107" s="93">
        <f>J112*J114</f>
        <v>2040</v>
      </c>
    </row>
    <row r="108" spans="1:10" ht="21" customHeight="1">
      <c r="A108" s="87" t="s">
        <v>76</v>
      </c>
      <c r="B108" s="10"/>
      <c r="C108" s="10"/>
      <c r="D108" s="10"/>
      <c r="E108" s="10"/>
      <c r="F108" s="10"/>
      <c r="G108" s="10"/>
      <c r="H108" s="10"/>
      <c r="I108" s="10"/>
      <c r="J108" s="10"/>
    </row>
    <row r="109" spans="1:10" ht="24" customHeight="1">
      <c r="A109" s="87" t="s">
        <v>84</v>
      </c>
      <c r="B109" s="10"/>
      <c r="C109" s="10"/>
      <c r="D109" s="10"/>
      <c r="E109" s="10"/>
      <c r="F109" s="10"/>
      <c r="G109" s="10"/>
      <c r="H109" s="10"/>
      <c r="I109" s="10"/>
      <c r="J109" s="10"/>
    </row>
    <row r="110" spans="1:10" ht="63" customHeight="1">
      <c r="A110" s="89" t="s">
        <v>160</v>
      </c>
      <c r="B110" s="91">
        <v>40</v>
      </c>
      <c r="C110" s="91"/>
      <c r="D110" s="89">
        <v>40</v>
      </c>
      <c r="E110" s="91">
        <v>32</v>
      </c>
      <c r="F110" s="91"/>
      <c r="G110" s="91">
        <v>32</v>
      </c>
      <c r="H110" s="91">
        <v>12</v>
      </c>
      <c r="I110" s="91"/>
      <c r="J110" s="89">
        <v>12</v>
      </c>
    </row>
    <row r="111" spans="1:10" ht="17.25" customHeight="1">
      <c r="A111" s="87" t="s">
        <v>80</v>
      </c>
      <c r="B111" s="10"/>
      <c r="C111" s="10"/>
      <c r="D111" s="10"/>
      <c r="E111" s="10"/>
      <c r="F111" s="10"/>
      <c r="G111" s="10"/>
      <c r="H111" s="10"/>
      <c r="I111" s="10"/>
      <c r="J111" s="10"/>
    </row>
    <row r="112" spans="1:10" ht="62.25" customHeight="1">
      <c r="A112" s="89" t="s">
        <v>161</v>
      </c>
      <c r="B112" s="91">
        <v>8</v>
      </c>
      <c r="C112" s="91"/>
      <c r="D112" s="89">
        <v>8</v>
      </c>
      <c r="E112" s="91">
        <v>20</v>
      </c>
      <c r="F112" s="91"/>
      <c r="G112" s="91">
        <v>20</v>
      </c>
      <c r="H112" s="91">
        <v>12</v>
      </c>
      <c r="I112" s="91"/>
      <c r="J112" s="89">
        <v>12</v>
      </c>
    </row>
    <row r="113" spans="1:10" ht="32.25" customHeight="1">
      <c r="A113" s="23" t="s">
        <v>81</v>
      </c>
      <c r="B113" s="10"/>
      <c r="C113" s="10"/>
      <c r="D113" s="10"/>
      <c r="E113" s="10"/>
      <c r="F113" s="10"/>
      <c r="G113" s="10"/>
      <c r="H113" s="10"/>
      <c r="I113" s="10"/>
      <c r="J113" s="10"/>
    </row>
    <row r="114" spans="1:10" ht="37.5" customHeight="1">
      <c r="A114" s="105" t="s">
        <v>162</v>
      </c>
      <c r="B114" s="93">
        <v>105</v>
      </c>
      <c r="C114" s="93"/>
      <c r="D114" s="99">
        <v>105</v>
      </c>
      <c r="E114" s="93">
        <v>150</v>
      </c>
      <c r="F114" s="93"/>
      <c r="G114" s="93">
        <v>150</v>
      </c>
      <c r="H114" s="93">
        <v>170</v>
      </c>
      <c r="I114" s="93"/>
      <c r="J114" s="99">
        <v>170</v>
      </c>
    </row>
    <row r="115" spans="1:10" ht="15" customHeight="1">
      <c r="A115" s="87" t="s">
        <v>82</v>
      </c>
      <c r="B115" s="93"/>
      <c r="C115" s="93"/>
      <c r="D115" s="99"/>
      <c r="E115" s="93"/>
      <c r="F115" s="93"/>
      <c r="G115" s="93"/>
      <c r="H115" s="93"/>
      <c r="I115" s="93"/>
      <c r="J115" s="99"/>
    </row>
    <row r="116" spans="1:10" ht="47.25">
      <c r="A116" s="89" t="s">
        <v>106</v>
      </c>
      <c r="B116" s="93">
        <f>B112/B110*100</f>
        <v>20</v>
      </c>
      <c r="C116" s="93"/>
      <c r="D116" s="99">
        <f>B116</f>
        <v>20</v>
      </c>
      <c r="E116" s="93">
        <f>E112/E110*100</f>
        <v>62.5</v>
      </c>
      <c r="F116" s="93"/>
      <c r="G116" s="93">
        <f>E116</f>
        <v>62.5</v>
      </c>
      <c r="H116" s="93"/>
      <c r="I116" s="93"/>
      <c r="J116" s="99"/>
    </row>
    <row r="117" spans="1:10" ht="34.5" customHeight="1">
      <c r="A117" s="90" t="s">
        <v>201</v>
      </c>
      <c r="B117" s="93">
        <f>B118+B119</f>
        <v>14050.04</v>
      </c>
      <c r="C117" s="93">
        <f>C118+C119</f>
        <v>14050.04</v>
      </c>
      <c r="D117" s="99"/>
      <c r="E117" s="93">
        <f>E118+E119</f>
        <v>2743.5</v>
      </c>
      <c r="F117" s="93">
        <f>F118+F119</f>
        <v>2743.5</v>
      </c>
      <c r="G117" s="93">
        <f>G118+G119</f>
        <v>0</v>
      </c>
      <c r="H117" s="93">
        <v>0</v>
      </c>
      <c r="I117" s="93">
        <v>0</v>
      </c>
      <c r="J117" s="99"/>
    </row>
    <row r="118" spans="1:10" ht="15.75" customHeight="1">
      <c r="A118" s="89" t="s">
        <v>236</v>
      </c>
      <c r="B118" s="9">
        <v>11477.54</v>
      </c>
      <c r="C118" s="9">
        <v>11477.54</v>
      </c>
      <c r="D118" s="99"/>
      <c r="E118" s="93">
        <v>2710.5</v>
      </c>
      <c r="F118" s="93">
        <v>2710.5</v>
      </c>
      <c r="G118" s="93"/>
      <c r="H118" s="93">
        <v>0</v>
      </c>
      <c r="I118" s="93">
        <v>0</v>
      </c>
      <c r="J118" s="99"/>
    </row>
    <row r="119" spans="1:10" ht="15" customHeight="1">
      <c r="A119" s="89" t="s">
        <v>237</v>
      </c>
      <c r="B119" s="9">
        <v>2572.5</v>
      </c>
      <c r="C119" s="9">
        <v>2572.5</v>
      </c>
      <c r="D119" s="99"/>
      <c r="E119" s="93">
        <v>33</v>
      </c>
      <c r="F119" s="93">
        <v>33</v>
      </c>
      <c r="G119" s="93">
        <v>0</v>
      </c>
      <c r="H119" s="93">
        <v>0</v>
      </c>
      <c r="I119" s="93">
        <v>0</v>
      </c>
      <c r="J119" s="99"/>
    </row>
    <row r="120" spans="1:10" ht="15.75">
      <c r="A120" s="87" t="s">
        <v>76</v>
      </c>
      <c r="B120" s="87"/>
      <c r="C120" s="87"/>
      <c r="D120" s="87"/>
      <c r="E120" s="87"/>
      <c r="F120" s="87"/>
      <c r="G120" s="87"/>
      <c r="H120" s="87"/>
      <c r="I120" s="87"/>
      <c r="J120" s="87"/>
    </row>
    <row r="121" spans="1:10" ht="15.75">
      <c r="A121" s="87" t="s">
        <v>193</v>
      </c>
      <c r="B121" s="10"/>
      <c r="C121" s="10"/>
      <c r="D121" s="10"/>
      <c r="E121" s="10"/>
      <c r="F121" s="10"/>
      <c r="G121" s="10"/>
      <c r="H121" s="10"/>
      <c r="I121" s="10"/>
      <c r="J121" s="10"/>
    </row>
    <row r="122" spans="1:10" ht="31.5">
      <c r="A122" s="89" t="s">
        <v>107</v>
      </c>
      <c r="B122" s="89"/>
      <c r="C122" s="91">
        <v>1</v>
      </c>
      <c r="D122" s="91"/>
      <c r="E122" s="91"/>
      <c r="F122" s="91"/>
      <c r="G122" s="91"/>
      <c r="H122" s="91"/>
      <c r="I122" s="91"/>
      <c r="J122" s="89"/>
    </row>
    <row r="123" spans="1:10" ht="15.75">
      <c r="A123" s="87" t="s">
        <v>80</v>
      </c>
      <c r="B123" s="10"/>
      <c r="C123" s="10"/>
      <c r="D123" s="10"/>
      <c r="E123" s="10"/>
      <c r="F123" s="10"/>
      <c r="G123" s="10"/>
      <c r="H123" s="10"/>
      <c r="I123" s="10"/>
      <c r="J123" s="10"/>
    </row>
    <row r="124" spans="1:10" ht="47.25">
      <c r="A124" s="89" t="s">
        <v>108</v>
      </c>
      <c r="B124" s="89"/>
      <c r="C124" s="91">
        <v>1</v>
      </c>
      <c r="D124" s="91"/>
      <c r="E124" s="91"/>
      <c r="F124" s="91"/>
      <c r="G124" s="91"/>
      <c r="H124" s="91"/>
      <c r="I124" s="91"/>
      <c r="J124" s="89"/>
    </row>
    <row r="125" spans="1:10" ht="15.75">
      <c r="A125" s="87" t="s">
        <v>81</v>
      </c>
      <c r="B125" s="10"/>
      <c r="C125" s="10"/>
      <c r="D125" s="10"/>
      <c r="E125" s="10"/>
      <c r="F125" s="10"/>
      <c r="G125" s="10"/>
      <c r="H125" s="10"/>
      <c r="I125" s="10"/>
      <c r="J125" s="10"/>
    </row>
    <row r="126" spans="1:10" ht="34.5" customHeight="1">
      <c r="A126" s="105" t="s">
        <v>109</v>
      </c>
      <c r="B126" s="106"/>
      <c r="C126" s="107">
        <f>C117</f>
        <v>14050.04</v>
      </c>
      <c r="D126" s="107"/>
      <c r="E126" s="107">
        <v>2743.5</v>
      </c>
      <c r="F126" s="107">
        <v>2743.5</v>
      </c>
      <c r="G126" s="107"/>
      <c r="H126" s="107"/>
      <c r="I126" s="107"/>
      <c r="J126" s="106"/>
    </row>
    <row r="127" spans="1:10" ht="15.75">
      <c r="A127" s="87" t="s">
        <v>82</v>
      </c>
      <c r="B127" s="10"/>
      <c r="C127" s="10"/>
      <c r="D127" s="10"/>
      <c r="E127" s="10"/>
      <c r="F127" s="10"/>
      <c r="G127" s="10"/>
      <c r="H127" s="10"/>
      <c r="I127" s="10"/>
      <c r="J127" s="10"/>
    </row>
    <row r="128" spans="1:10" ht="47.25" customHeight="1">
      <c r="A128" s="4" t="s">
        <v>110</v>
      </c>
      <c r="B128" s="99"/>
      <c r="C128" s="93">
        <v>197.92</v>
      </c>
      <c r="D128" s="93"/>
      <c r="E128" s="93">
        <v>19.53</v>
      </c>
      <c r="F128" s="93">
        <v>19.53</v>
      </c>
      <c r="G128" s="93"/>
      <c r="H128" s="93"/>
      <c r="I128" s="93"/>
      <c r="J128" s="99"/>
    </row>
    <row r="129" spans="1:10" ht="0.75" customHeight="1">
      <c r="A129" s="4" t="s">
        <v>202</v>
      </c>
      <c r="B129" s="108"/>
      <c r="C129" s="108"/>
      <c r="D129" s="108"/>
      <c r="E129" s="108"/>
      <c r="F129" s="108"/>
      <c r="G129" s="108"/>
      <c r="H129" s="108"/>
      <c r="I129" s="108"/>
      <c r="J129" s="108"/>
    </row>
    <row r="130" spans="1:10" ht="12.75" customHeight="1" hidden="1">
      <c r="A130" s="4" t="s">
        <v>131</v>
      </c>
      <c r="B130" s="108">
        <v>0</v>
      </c>
      <c r="C130" s="108"/>
      <c r="D130" s="108">
        <v>0</v>
      </c>
      <c r="E130" s="108">
        <v>0</v>
      </c>
      <c r="F130" s="108"/>
      <c r="G130" s="108">
        <v>0</v>
      </c>
      <c r="H130" s="108">
        <v>0</v>
      </c>
      <c r="I130" s="108"/>
      <c r="J130" s="108">
        <v>0</v>
      </c>
    </row>
    <row r="131" spans="1:10" ht="11.25" customHeight="1" hidden="1">
      <c r="A131" s="4" t="s">
        <v>132</v>
      </c>
      <c r="B131" s="108">
        <v>0</v>
      </c>
      <c r="C131" s="108">
        <v>0</v>
      </c>
      <c r="D131" s="108"/>
      <c r="E131" s="108">
        <v>0</v>
      </c>
      <c r="F131" s="108">
        <v>0</v>
      </c>
      <c r="G131" s="108"/>
      <c r="H131" s="108">
        <v>0</v>
      </c>
      <c r="I131" s="108">
        <v>0</v>
      </c>
      <c r="J131" s="108"/>
    </row>
    <row r="132" spans="1:10" ht="15.75" hidden="1">
      <c r="A132" s="87" t="s">
        <v>76</v>
      </c>
      <c r="B132" s="10"/>
      <c r="C132" s="10"/>
      <c r="D132" s="10"/>
      <c r="E132" s="10"/>
      <c r="F132" s="10"/>
      <c r="G132" s="10"/>
      <c r="H132" s="10"/>
      <c r="I132" s="10"/>
      <c r="J132" s="10"/>
    </row>
    <row r="133" spans="1:10" ht="15.75" hidden="1">
      <c r="A133" s="87" t="s">
        <v>84</v>
      </c>
      <c r="B133" s="10"/>
      <c r="C133" s="10"/>
      <c r="D133" s="10"/>
      <c r="E133" s="10"/>
      <c r="F133" s="10"/>
      <c r="G133" s="10"/>
      <c r="H133" s="10"/>
      <c r="I133" s="10"/>
      <c r="J133" s="10"/>
    </row>
    <row r="134" spans="1:10" ht="16.5" customHeight="1" hidden="1">
      <c r="A134" s="4" t="s">
        <v>130</v>
      </c>
      <c r="B134" s="10">
        <v>90</v>
      </c>
      <c r="C134" s="10"/>
      <c r="D134" s="10">
        <v>90</v>
      </c>
      <c r="E134" s="10">
        <v>0</v>
      </c>
      <c r="F134" s="10"/>
      <c r="G134" s="10">
        <v>0</v>
      </c>
      <c r="H134" s="10">
        <v>0</v>
      </c>
      <c r="I134" s="10"/>
      <c r="J134" s="10">
        <v>0</v>
      </c>
    </row>
    <row r="135" spans="1:10" ht="24.75" customHeight="1" hidden="1">
      <c r="A135" s="4" t="s">
        <v>133</v>
      </c>
      <c r="B135" s="10">
        <v>90</v>
      </c>
      <c r="C135" s="10">
        <v>90</v>
      </c>
      <c r="D135" s="10"/>
      <c r="E135" s="10">
        <v>0</v>
      </c>
      <c r="F135" s="10">
        <v>0</v>
      </c>
      <c r="G135" s="10"/>
      <c r="H135" s="10">
        <v>0</v>
      </c>
      <c r="I135" s="10">
        <v>0</v>
      </c>
      <c r="J135" s="10"/>
    </row>
    <row r="136" spans="1:10" ht="24.75" customHeight="1" hidden="1">
      <c r="A136" s="4" t="s">
        <v>113</v>
      </c>
      <c r="B136" s="10">
        <v>3</v>
      </c>
      <c r="C136" s="10">
        <v>3</v>
      </c>
      <c r="D136" s="10"/>
      <c r="E136" s="10">
        <v>0</v>
      </c>
      <c r="F136" s="10">
        <v>0</v>
      </c>
      <c r="G136" s="10"/>
      <c r="H136" s="10">
        <v>0</v>
      </c>
      <c r="I136" s="10">
        <v>0</v>
      </c>
      <c r="J136" s="10"/>
    </row>
    <row r="137" spans="1:10" ht="15.75" hidden="1">
      <c r="A137" s="87" t="s">
        <v>80</v>
      </c>
      <c r="B137" s="10"/>
      <c r="C137" s="10"/>
      <c r="D137" s="10"/>
      <c r="E137" s="10"/>
      <c r="F137" s="10"/>
      <c r="G137" s="10"/>
      <c r="H137" s="10"/>
      <c r="I137" s="10"/>
      <c r="J137" s="10"/>
    </row>
    <row r="138" spans="1:10" ht="15.75" hidden="1">
      <c r="A138" s="10" t="s">
        <v>134</v>
      </c>
      <c r="B138" s="10">
        <v>90</v>
      </c>
      <c r="C138" s="10"/>
      <c r="D138" s="10">
        <v>90</v>
      </c>
      <c r="E138" s="10">
        <v>0</v>
      </c>
      <c r="F138" s="10"/>
      <c r="G138" s="10">
        <v>0</v>
      </c>
      <c r="H138" s="10">
        <v>0</v>
      </c>
      <c r="I138" s="10"/>
      <c r="J138" s="10">
        <v>0</v>
      </c>
    </row>
    <row r="139" spans="1:10" ht="24" customHeight="1" hidden="1">
      <c r="A139" s="4" t="s">
        <v>135</v>
      </c>
      <c r="B139" s="10">
        <v>90</v>
      </c>
      <c r="C139" s="10">
        <v>90</v>
      </c>
      <c r="D139" s="10"/>
      <c r="E139" s="10">
        <v>0</v>
      </c>
      <c r="F139" s="10">
        <v>0</v>
      </c>
      <c r="G139" s="10"/>
      <c r="H139" s="10">
        <v>0</v>
      </c>
      <c r="I139" s="10">
        <v>0</v>
      </c>
      <c r="J139" s="10"/>
    </row>
    <row r="140" spans="1:10" ht="31.5" hidden="1">
      <c r="A140" s="4" t="s">
        <v>112</v>
      </c>
      <c r="B140" s="10">
        <v>3</v>
      </c>
      <c r="C140" s="10">
        <v>3</v>
      </c>
      <c r="D140" s="10"/>
      <c r="E140" s="10">
        <v>0</v>
      </c>
      <c r="F140" s="10">
        <v>0</v>
      </c>
      <c r="G140" s="10"/>
      <c r="H140" s="10">
        <v>0</v>
      </c>
      <c r="I140" s="10">
        <v>0</v>
      </c>
      <c r="J140" s="10"/>
    </row>
    <row r="141" spans="1:10" ht="15.75" hidden="1">
      <c r="A141" s="87" t="s">
        <v>81</v>
      </c>
      <c r="B141" s="10"/>
      <c r="C141" s="10"/>
      <c r="D141" s="10"/>
      <c r="E141" s="10"/>
      <c r="F141" s="10"/>
      <c r="G141" s="10"/>
      <c r="H141" s="10"/>
      <c r="I141" s="10"/>
      <c r="J141" s="10"/>
    </row>
    <row r="142" spans="1:10" ht="15.75" hidden="1">
      <c r="A142" s="10" t="s">
        <v>136</v>
      </c>
      <c r="B142" s="9">
        <v>5800</v>
      </c>
      <c r="C142" s="9"/>
      <c r="D142" s="9">
        <v>5800</v>
      </c>
      <c r="E142" s="9">
        <v>0</v>
      </c>
      <c r="F142" s="9"/>
      <c r="G142" s="9">
        <v>0</v>
      </c>
      <c r="H142" s="9">
        <v>0</v>
      </c>
      <c r="I142" s="9"/>
      <c r="J142" s="9">
        <v>0</v>
      </c>
    </row>
    <row r="143" spans="1:10" ht="31.5" hidden="1">
      <c r="A143" s="26" t="s">
        <v>138</v>
      </c>
      <c r="B143" s="9">
        <v>300</v>
      </c>
      <c r="C143" s="9">
        <v>300</v>
      </c>
      <c r="D143" s="9"/>
      <c r="E143" s="9">
        <v>0</v>
      </c>
      <c r="F143" s="9">
        <v>0</v>
      </c>
      <c r="G143" s="9"/>
      <c r="H143" s="9">
        <v>0</v>
      </c>
      <c r="I143" s="9">
        <v>0</v>
      </c>
      <c r="J143" s="9"/>
    </row>
    <row r="144" spans="1:10" ht="15.75" hidden="1">
      <c r="A144" s="10" t="s">
        <v>111</v>
      </c>
      <c r="B144" s="9">
        <v>95000</v>
      </c>
      <c r="C144" s="9">
        <v>95000</v>
      </c>
      <c r="D144" s="9"/>
      <c r="E144" s="9">
        <v>0</v>
      </c>
      <c r="F144" s="9">
        <v>0</v>
      </c>
      <c r="G144" s="9"/>
      <c r="H144" s="9">
        <v>0</v>
      </c>
      <c r="I144" s="9">
        <v>0</v>
      </c>
      <c r="J144" s="9"/>
    </row>
    <row r="145" spans="1:10" ht="15.75" hidden="1">
      <c r="A145" s="87" t="s">
        <v>82</v>
      </c>
      <c r="B145" s="10"/>
      <c r="C145" s="10"/>
      <c r="D145" s="10"/>
      <c r="E145" s="10"/>
      <c r="F145" s="10"/>
      <c r="G145" s="10"/>
      <c r="H145" s="10"/>
      <c r="I145" s="10"/>
      <c r="J145" s="10"/>
    </row>
    <row r="146" spans="1:10" ht="24" customHeight="1" hidden="1">
      <c r="A146" s="109" t="s">
        <v>137</v>
      </c>
      <c r="B146" s="9">
        <f>B138/B134*100</f>
        <v>100</v>
      </c>
      <c r="C146" s="9"/>
      <c r="D146" s="9">
        <f>B146</f>
        <v>100</v>
      </c>
      <c r="E146" s="9">
        <v>0</v>
      </c>
      <c r="F146" s="9"/>
      <c r="G146" s="9">
        <v>0</v>
      </c>
      <c r="H146" s="9">
        <v>0</v>
      </c>
      <c r="I146" s="9"/>
      <c r="J146" s="9">
        <v>0</v>
      </c>
    </row>
    <row r="147" spans="1:10" ht="31.5" hidden="1">
      <c r="A147" s="109" t="s">
        <v>114</v>
      </c>
      <c r="B147" s="9">
        <f>B140/B136*100</f>
        <v>100</v>
      </c>
      <c r="C147" s="9">
        <f>B147</f>
        <v>100</v>
      </c>
      <c r="D147" s="10"/>
      <c r="E147" s="9">
        <v>0</v>
      </c>
      <c r="F147" s="9">
        <v>0</v>
      </c>
      <c r="G147" s="9"/>
      <c r="H147" s="9">
        <v>0</v>
      </c>
      <c r="I147" s="9">
        <v>0</v>
      </c>
      <c r="J147" s="9"/>
    </row>
    <row r="148" spans="1:10" ht="60.75" hidden="1">
      <c r="A148" s="109" t="s">
        <v>139</v>
      </c>
      <c r="B148" s="9">
        <v>100</v>
      </c>
      <c r="C148" s="9">
        <v>100</v>
      </c>
      <c r="D148" s="10"/>
      <c r="E148" s="9">
        <v>0</v>
      </c>
      <c r="F148" s="9">
        <v>0</v>
      </c>
      <c r="G148" s="9"/>
      <c r="H148" s="9">
        <v>0</v>
      </c>
      <c r="I148" s="9">
        <v>0</v>
      </c>
      <c r="J148" s="9"/>
    </row>
    <row r="149" spans="1:10" ht="41.25" customHeight="1">
      <c r="A149" s="128" t="s">
        <v>203</v>
      </c>
      <c r="B149" s="128"/>
      <c r="C149" s="128"/>
      <c r="D149" s="128"/>
      <c r="E149" s="128"/>
      <c r="F149" s="128"/>
      <c r="G149" s="128"/>
      <c r="H149" s="128"/>
      <c r="I149" s="128"/>
      <c r="J149" s="128"/>
    </row>
    <row r="150" spans="1:10" ht="36.75" customHeight="1">
      <c r="A150" s="110" t="s">
        <v>151</v>
      </c>
      <c r="B150" s="111">
        <f>B151</f>
        <v>99</v>
      </c>
      <c r="C150" s="111">
        <f>C151</f>
        <v>99</v>
      </c>
      <c r="D150" s="111"/>
      <c r="E150" s="111">
        <v>0</v>
      </c>
      <c r="F150" s="111">
        <v>0</v>
      </c>
      <c r="G150" s="111"/>
      <c r="H150" s="111">
        <v>0</v>
      </c>
      <c r="I150" s="111">
        <v>0</v>
      </c>
      <c r="J150" s="85"/>
    </row>
    <row r="151" spans="1:10" ht="57" customHeight="1">
      <c r="A151" s="109" t="s">
        <v>146</v>
      </c>
      <c r="B151" s="9">
        <v>99</v>
      </c>
      <c r="C151" s="9">
        <v>99</v>
      </c>
      <c r="D151" s="10"/>
      <c r="E151" s="9">
        <v>0</v>
      </c>
      <c r="F151" s="9">
        <v>0</v>
      </c>
      <c r="G151" s="9"/>
      <c r="H151" s="9">
        <v>0</v>
      </c>
      <c r="I151" s="9">
        <v>0</v>
      </c>
      <c r="J151" s="9"/>
    </row>
    <row r="152" spans="1:10" ht="15.75">
      <c r="A152" s="87" t="s">
        <v>76</v>
      </c>
      <c r="B152" s="9"/>
      <c r="C152" s="9"/>
      <c r="D152" s="10"/>
      <c r="E152" s="9"/>
      <c r="F152" s="9"/>
      <c r="G152" s="9"/>
      <c r="H152" s="9"/>
      <c r="I152" s="9"/>
      <c r="J152" s="9"/>
    </row>
    <row r="153" spans="1:10" ht="13.5" customHeight="1">
      <c r="A153" s="87" t="s">
        <v>84</v>
      </c>
      <c r="B153" s="9"/>
      <c r="C153" s="9"/>
      <c r="D153" s="10"/>
      <c r="E153" s="9"/>
      <c r="F153" s="9"/>
      <c r="G153" s="9"/>
      <c r="H153" s="9"/>
      <c r="I153" s="9"/>
      <c r="J153" s="9"/>
    </row>
    <row r="154" spans="1:10" ht="41.25" customHeight="1">
      <c r="A154" s="109" t="s">
        <v>147</v>
      </c>
      <c r="B154" s="112">
        <v>37</v>
      </c>
      <c r="C154" s="112">
        <v>37</v>
      </c>
      <c r="D154" s="112"/>
      <c r="E154" s="112">
        <v>0</v>
      </c>
      <c r="F154" s="112">
        <v>0</v>
      </c>
      <c r="G154" s="112"/>
      <c r="H154" s="112">
        <v>0</v>
      </c>
      <c r="I154" s="112">
        <v>0</v>
      </c>
      <c r="J154" s="112"/>
    </row>
    <row r="155" spans="1:10" ht="12" customHeight="1">
      <c r="A155" s="87" t="s">
        <v>80</v>
      </c>
      <c r="B155" s="112"/>
      <c r="C155" s="112"/>
      <c r="D155" s="112"/>
      <c r="E155" s="112"/>
      <c r="F155" s="112"/>
      <c r="G155" s="112"/>
      <c r="H155" s="112"/>
      <c r="I155" s="112"/>
      <c r="J155" s="112"/>
    </row>
    <row r="156" spans="1:10" ht="47.25">
      <c r="A156" s="109" t="s">
        <v>148</v>
      </c>
      <c r="B156" s="112">
        <v>10</v>
      </c>
      <c r="C156" s="112">
        <v>10</v>
      </c>
      <c r="D156" s="112"/>
      <c r="E156" s="112">
        <v>0</v>
      </c>
      <c r="F156" s="112">
        <v>0</v>
      </c>
      <c r="G156" s="112"/>
      <c r="H156" s="112">
        <v>0</v>
      </c>
      <c r="I156" s="112">
        <v>0</v>
      </c>
      <c r="J156" s="112"/>
    </row>
    <row r="157" spans="1:10" ht="15.75">
      <c r="A157" s="87" t="s">
        <v>81</v>
      </c>
      <c r="B157" s="9"/>
      <c r="C157" s="9"/>
      <c r="D157" s="10"/>
      <c r="E157" s="9"/>
      <c r="F157" s="9"/>
      <c r="G157" s="9"/>
      <c r="H157" s="9"/>
      <c r="I157" s="9"/>
      <c r="J157" s="9"/>
    </row>
    <row r="158" spans="1:10" ht="40.5" customHeight="1">
      <c r="A158" s="109" t="s">
        <v>149</v>
      </c>
      <c r="B158" s="9">
        <f>B151/B156</f>
        <v>9.9</v>
      </c>
      <c r="C158" s="9">
        <f>C151/C156</f>
        <v>9.9</v>
      </c>
      <c r="D158" s="10"/>
      <c r="E158" s="9">
        <v>0</v>
      </c>
      <c r="F158" s="9">
        <v>0</v>
      </c>
      <c r="G158" s="9"/>
      <c r="H158" s="9">
        <v>0</v>
      </c>
      <c r="I158" s="9">
        <v>0</v>
      </c>
      <c r="J158" s="9"/>
    </row>
    <row r="159" spans="1:10" ht="15.75">
      <c r="A159" s="87" t="s">
        <v>82</v>
      </c>
      <c r="B159" s="9"/>
      <c r="C159" s="9"/>
      <c r="D159" s="10"/>
      <c r="E159" s="9"/>
      <c r="F159" s="9"/>
      <c r="G159" s="9"/>
      <c r="H159" s="9"/>
      <c r="I159" s="9"/>
      <c r="J159" s="9"/>
    </row>
    <row r="160" spans="1:10" ht="34.5" customHeight="1">
      <c r="A160" s="113" t="s">
        <v>150</v>
      </c>
      <c r="B160" s="9">
        <f>B156/B154*100</f>
        <v>27.027027027027028</v>
      </c>
      <c r="C160" s="9">
        <f>C156/C154*100</f>
        <v>27.027027027027028</v>
      </c>
      <c r="D160" s="10"/>
      <c r="E160" s="9">
        <v>0</v>
      </c>
      <c r="F160" s="9">
        <v>0</v>
      </c>
      <c r="G160" s="9"/>
      <c r="H160" s="9">
        <v>0</v>
      </c>
      <c r="I160" s="9">
        <v>0</v>
      </c>
      <c r="J160" s="9"/>
    </row>
    <row r="161" ht="3" customHeight="1"/>
    <row r="162" ht="9.75" customHeight="1"/>
    <row r="163" ht="9.75" customHeight="1"/>
    <row r="164" spans="1:11" ht="42" customHeight="1">
      <c r="A164" s="13" t="s">
        <v>254</v>
      </c>
      <c r="H164" s="182" t="s">
        <v>252</v>
      </c>
      <c r="I164" s="176"/>
      <c r="J164" s="176"/>
      <c r="K164" s="114"/>
    </row>
    <row r="165" spans="1:12" ht="15.75">
      <c r="A165" s="14"/>
      <c r="B165" s="15"/>
      <c r="L165" s="3"/>
    </row>
    <row r="166" spans="1:12" ht="15.75">
      <c r="A166" s="1" t="s">
        <v>259</v>
      </c>
      <c r="J166" s="16"/>
      <c r="K166" s="114"/>
      <c r="L166" s="3"/>
    </row>
    <row r="168" ht="15.75">
      <c r="A168" s="13"/>
    </row>
  </sheetData>
  <sheetProtection/>
  <mergeCells count="30">
    <mergeCell ref="A149:J149"/>
    <mergeCell ref="B7:D7"/>
    <mergeCell ref="B8:B9"/>
    <mergeCell ref="A7:A9"/>
    <mergeCell ref="E7:G7"/>
    <mergeCell ref="H7:J7"/>
    <mergeCell ref="F8:G8"/>
    <mergeCell ref="I8:J8"/>
    <mergeCell ref="E8:E9"/>
    <mergeCell ref="H8:H9"/>
    <mergeCell ref="F1:J1"/>
    <mergeCell ref="H164:J164"/>
    <mergeCell ref="J15:J16"/>
    <mergeCell ref="A11:J11"/>
    <mergeCell ref="A12:J12"/>
    <mergeCell ref="B15:B16"/>
    <mergeCell ref="C15:C16"/>
    <mergeCell ref="D15:D16"/>
    <mergeCell ref="E15:E16"/>
    <mergeCell ref="F15:F16"/>
    <mergeCell ref="A76:J76"/>
    <mergeCell ref="A91:J91"/>
    <mergeCell ref="A15:A16"/>
    <mergeCell ref="F2:J2"/>
    <mergeCell ref="F3:J3"/>
    <mergeCell ref="A5:J5"/>
    <mergeCell ref="G15:G16"/>
    <mergeCell ref="H15:H16"/>
    <mergeCell ref="I15:I16"/>
    <mergeCell ref="C8:D8"/>
  </mergeCells>
  <printOptions/>
  <pageMargins left="0.7086614173228347" right="0.7086614173228347" top="1.3385826771653544" bottom="0.7480314960629921" header="0.31496062992125984" footer="0.31496062992125984"/>
  <pageSetup horizontalDpi="600" verticalDpi="600" orientation="landscape" paperSize="9" scale="83" r:id="rId1"/>
  <rowBreaks count="5" manualBreakCount="5">
    <brk id="73" max="9" man="1"/>
    <brk id="89" max="11" man="1"/>
    <brk id="95" max="255" man="1"/>
    <brk id="111" max="255" man="1"/>
    <brk id="148" max="255" man="1"/>
  </rowBreaks>
</worksheet>
</file>

<file path=xl/worksheets/sheet4.xml><?xml version="1.0" encoding="utf-8"?>
<worksheet xmlns="http://schemas.openxmlformats.org/spreadsheetml/2006/main" xmlns:r="http://schemas.openxmlformats.org/officeDocument/2006/relationships">
  <dimension ref="A1:J22"/>
  <sheetViews>
    <sheetView tabSelected="1" view="pageBreakPreview" zoomScaleSheetLayoutView="100" zoomScalePageLayoutView="0" workbookViewId="0" topLeftCell="A1">
      <selection activeCell="C13" sqref="C13"/>
    </sheetView>
  </sheetViews>
  <sheetFormatPr defaultColWidth="9.140625" defaultRowHeight="12.75"/>
  <cols>
    <col min="1" max="1" width="44.57421875" style="1" customWidth="1"/>
    <col min="2" max="2" width="19.57421875" style="1" customWidth="1"/>
    <col min="3" max="3" width="17.8515625" style="1" customWidth="1"/>
    <col min="4" max="4" width="19.421875" style="1" customWidth="1"/>
    <col min="5" max="5" width="27.7109375" style="1" customWidth="1"/>
    <col min="6" max="7" width="9.140625" style="1" customWidth="1"/>
    <col min="8" max="8" width="8.421875" style="1" customWidth="1"/>
    <col min="9" max="9" width="9.140625" style="1" hidden="1" customWidth="1"/>
    <col min="10" max="16384" width="9.140625" style="1" customWidth="1"/>
  </cols>
  <sheetData>
    <row r="1" spans="5:9" ht="15.75">
      <c r="E1" s="181" t="s">
        <v>32</v>
      </c>
      <c r="F1" s="176"/>
      <c r="G1" s="176"/>
      <c r="H1" s="176"/>
      <c r="I1" s="176"/>
    </row>
    <row r="2" spans="5:7" ht="98.25" customHeight="1">
      <c r="E2" s="187" t="s">
        <v>250</v>
      </c>
      <c r="F2" s="187"/>
      <c r="G2" s="187"/>
    </row>
    <row r="3" spans="5:7" ht="15.75">
      <c r="E3" s="2" t="s">
        <v>255</v>
      </c>
      <c r="F3" s="2"/>
      <c r="G3" s="2"/>
    </row>
    <row r="4" spans="5:7" ht="15.75">
      <c r="E4" s="2"/>
      <c r="F4" s="2"/>
      <c r="G4" s="2"/>
    </row>
    <row r="5" spans="1:7" ht="46.5" customHeight="1">
      <c r="A5" s="177" t="s">
        <v>126</v>
      </c>
      <c r="B5" s="177"/>
      <c r="C5" s="177"/>
      <c r="D5" s="177"/>
      <c r="E5" s="177"/>
      <c r="F5" s="177"/>
      <c r="G5" s="177"/>
    </row>
    <row r="6" ht="15.75">
      <c r="E6" s="3" t="s">
        <v>9</v>
      </c>
    </row>
    <row r="7" spans="1:5" ht="15.75">
      <c r="A7" s="128" t="s">
        <v>117</v>
      </c>
      <c r="B7" s="188" t="s">
        <v>124</v>
      </c>
      <c r="C7" s="189"/>
      <c r="D7" s="190"/>
      <c r="E7" s="126" t="s">
        <v>125</v>
      </c>
    </row>
    <row r="8" spans="1:5" ht="15.75">
      <c r="A8" s="180"/>
      <c r="B8" s="5" t="s">
        <v>121</v>
      </c>
      <c r="C8" s="5" t="s">
        <v>122</v>
      </c>
      <c r="D8" s="5" t="s">
        <v>123</v>
      </c>
      <c r="E8" s="191"/>
    </row>
    <row r="9" spans="1:5" ht="21" customHeight="1">
      <c r="A9" s="180"/>
      <c r="B9" s="7">
        <v>2016</v>
      </c>
      <c r="C9" s="7">
        <v>2017</v>
      </c>
      <c r="D9" s="7">
        <v>2018</v>
      </c>
      <c r="E9" s="174"/>
    </row>
    <row r="10" spans="1:5" ht="15.75">
      <c r="A10" s="4" t="s">
        <v>118</v>
      </c>
      <c r="B10" s="9">
        <f>B11+B12+B13+B14</f>
        <v>145836.64</v>
      </c>
      <c r="C10" s="9">
        <f>C11+C12+C13+C14</f>
        <v>170590.59999999998</v>
      </c>
      <c r="D10" s="9">
        <f>D11+D12+D13+D14</f>
        <v>85579.4</v>
      </c>
      <c r="E10" s="9">
        <f>B10+C10+D10</f>
        <v>402006.64</v>
      </c>
    </row>
    <row r="11" spans="1:5" ht="15.75">
      <c r="A11" s="10" t="s">
        <v>12</v>
      </c>
      <c r="B11" s="9">
        <v>5400</v>
      </c>
      <c r="C11" s="9">
        <v>5400</v>
      </c>
      <c r="D11" s="9">
        <v>0</v>
      </c>
      <c r="E11" s="9">
        <f>B11+C11+D11</f>
        <v>10800</v>
      </c>
    </row>
    <row r="12" spans="1:5" ht="15.75">
      <c r="A12" s="10" t="s">
        <v>119</v>
      </c>
      <c r="B12" s="9">
        <v>0</v>
      </c>
      <c r="C12" s="9">
        <v>0</v>
      </c>
      <c r="D12" s="9">
        <v>0</v>
      </c>
      <c r="E12" s="9">
        <f>B12+C12+D12</f>
        <v>0</v>
      </c>
    </row>
    <row r="13" spans="1:5" ht="15.75">
      <c r="A13" s="10" t="s">
        <v>16</v>
      </c>
      <c r="B13" s="9">
        <f>Додаток4!E11+Додаток4!D11</f>
        <v>138636.64</v>
      </c>
      <c r="C13" s="9">
        <f>Додаток4!H11+Додаток4!G11</f>
        <v>163240.59999999998</v>
      </c>
      <c r="D13" s="9">
        <f>Додаток4!K11+Додаток4!J11</f>
        <v>84179.4</v>
      </c>
      <c r="E13" s="9">
        <f>B13+C13+D13</f>
        <v>386056.64</v>
      </c>
    </row>
    <row r="14" spans="1:5" ht="15.75">
      <c r="A14" s="4" t="s">
        <v>120</v>
      </c>
      <c r="B14" s="9">
        <v>1800</v>
      </c>
      <c r="C14" s="9">
        <v>1950</v>
      </c>
      <c r="D14" s="9">
        <v>1400</v>
      </c>
      <c r="E14" s="9">
        <f>B14+C14+D14</f>
        <v>5150</v>
      </c>
    </row>
    <row r="15" spans="1:5" ht="31.5" customHeight="1">
      <c r="A15" s="11"/>
      <c r="B15" s="12"/>
      <c r="C15" s="12"/>
      <c r="D15" s="12"/>
      <c r="E15" s="12"/>
    </row>
    <row r="16" ht="34.5" customHeight="1">
      <c r="B16" s="12"/>
    </row>
    <row r="17" spans="1:7" ht="15.75">
      <c r="A17" s="13" t="s">
        <v>251</v>
      </c>
      <c r="E17" s="182" t="s">
        <v>252</v>
      </c>
      <c r="F17" s="176"/>
      <c r="G17" s="176"/>
    </row>
    <row r="18" spans="1:2" ht="19.5" customHeight="1">
      <c r="A18" s="14"/>
      <c r="B18" s="15"/>
    </row>
    <row r="19" spans="1:10" ht="15.75">
      <c r="A19" s="186" t="s">
        <v>259</v>
      </c>
      <c r="B19" s="176"/>
      <c r="J19" s="16"/>
    </row>
    <row r="22" ht="15.75">
      <c r="C22" s="1" t="s">
        <v>168</v>
      </c>
    </row>
  </sheetData>
  <sheetProtection/>
  <mergeCells count="8">
    <mergeCell ref="E17:G17"/>
    <mergeCell ref="A19:B19"/>
    <mergeCell ref="E2:G2"/>
    <mergeCell ref="E1:I1"/>
    <mergeCell ref="A5:G5"/>
    <mergeCell ref="B7:D7"/>
    <mergeCell ref="A7:A9"/>
    <mergeCell ref="E7:E9"/>
  </mergeCells>
  <printOptions/>
  <pageMargins left="0.7086614173228347" right="0.7086614173228347" top="1.1811023622047245" bottom="0.7480314960629921" header="0.31496062992125984" footer="0.31496062992125984"/>
  <pageSetup horizontalDpi="600" verticalDpi="600" orientation="landscape" paperSize="9" scale="87"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Чірка Інна Вікторівна</cp:lastModifiedBy>
  <cp:lastPrinted>2017-09-29T08:13:23Z</cp:lastPrinted>
  <dcterms:created xsi:type="dcterms:W3CDTF">1996-10-08T23:32:33Z</dcterms:created>
  <dcterms:modified xsi:type="dcterms:W3CDTF">2017-09-29T08:13:33Z</dcterms:modified>
  <cp:category/>
  <cp:version/>
  <cp:contentType/>
  <cp:contentStatus/>
</cp:coreProperties>
</file>