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2017'!$A$1:$L$86</definedName>
  </definedNames>
  <calcPr fullCalcOnLoad="1"/>
</workbook>
</file>

<file path=xl/sharedStrings.xml><?xml version="1.0" encoding="utf-8"?>
<sst xmlns="http://schemas.openxmlformats.org/spreadsheetml/2006/main" count="136" uniqueCount="79">
  <si>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</si>
  <si>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</si>
  <si>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</si>
  <si>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</si>
  <si>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</si>
  <si>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</si>
  <si>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</si>
  <si>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</si>
  <si>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</si>
  <si>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</si>
  <si>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</si>
  <si>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</si>
  <si>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</si>
  <si>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</si>
  <si>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</si>
  <si>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</si>
  <si>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</si>
  <si>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</si>
  <si>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</si>
  <si>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</si>
  <si>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</si>
  <si>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</si>
  <si>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</si>
  <si>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</si>
  <si>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</si>
  <si>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</si>
  <si>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</si>
  <si>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</si>
  <si>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</si>
  <si>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</si>
  <si>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</si>
  <si>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</si>
  <si>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</si>
  <si>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</si>
  <si>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</si>
  <si>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</si>
  <si>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</si>
  <si>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</si>
  <si>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</si>
  <si>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</si>
  <si>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</si>
  <si>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</si>
  <si>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</si>
  <si>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</si>
  <si>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</si>
  <si>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</si>
  <si>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</si>
  <si>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</si>
  <si>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</si>
  <si>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</si>
  <si>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Сумський міський голова</t>
  </si>
  <si>
    <t>О.М. Лисенко</t>
  </si>
  <si>
    <t>Виконавець:</t>
  </si>
  <si>
    <t>_____________ Масік Т.О.</t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</si>
  <si>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</si>
  <si>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</si>
  <si>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</si>
  <si>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</si>
  <si>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</si>
  <si>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</si>
  <si>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</si>
  <si>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</si>
  <si>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</si>
  <si>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</si>
  <si>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Підпрограма 6. Медичне забезпечення учасників антитерористичної операції.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</si>
  <si>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</si>
  <si>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</si>
  <si>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КПКВК 1513400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</si>
  <si>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</si>
  <si>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КПКВК 1513190</t>
  </si>
  <si>
    <t>КПКВК 1513201</t>
  </si>
  <si>
    <t>КПКВК 1011010</t>
  </si>
  <si>
    <t>КПКВК 1011020</t>
  </si>
  <si>
    <t>КПКВК 1013160</t>
  </si>
  <si>
    <t>до рішення Сумської міської ради  "Про внесення змін до рішення Сумської міської ради від   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</si>
  <si>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Додаток 3</t>
  </si>
  <si>
    <t>Продовження додатка 3</t>
  </si>
  <si>
    <t>Мета, завдання, КПКВК</t>
  </si>
  <si>
    <t>від 29 березня 2017 року № 1847-МР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</si>
</sst>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19]d\ mmmm\ yyyy\ &quot;г.&quot;"/>
    <numFmt numFmtId="202" formatCode="#,##0.00\ &quot;р.&quot;"/>
    <numFmt numFmtId="203" formatCode="#,##0.00\ _р_.;[Red]#,##0.00\ _р_.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9"/>
  <sheetViews>
    <sheetView tabSelected="1" zoomScale="90" zoomScaleNormal="90" zoomScaleSheetLayoutView="90" workbookViewId="0" topLeftCell="A82">
      <selection activeCell="I4" sqref="I4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87" t="s">
        <v>75</v>
      </c>
      <c r="J1" s="87"/>
      <c r="K1" s="87"/>
      <c r="L1" s="4"/>
      <c r="M1" s="12"/>
      <c r="O1" s="5"/>
    </row>
    <row r="2" spans="4:15" s="3" customFormat="1" ht="135.75" customHeight="1">
      <c r="D2" s="6"/>
      <c r="F2" s="22"/>
      <c r="G2" s="22"/>
      <c r="H2" s="22"/>
      <c r="I2" s="88" t="s">
        <v>74</v>
      </c>
      <c r="J2" s="88"/>
      <c r="K2" s="88"/>
      <c r="L2" s="88"/>
      <c r="M2" s="7"/>
      <c r="O2" s="5"/>
    </row>
    <row r="3" spans="6:15" s="3" customFormat="1" ht="18.75">
      <c r="F3" s="22"/>
      <c r="G3" s="22"/>
      <c r="H3" s="22"/>
      <c r="I3" s="53" t="s">
        <v>78</v>
      </c>
      <c r="J3" s="54"/>
      <c r="K3" s="54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89" t="s">
        <v>42</v>
      </c>
      <c r="C5" s="89"/>
      <c r="D5" s="89"/>
      <c r="E5" s="89"/>
      <c r="F5" s="89"/>
      <c r="G5" s="89"/>
      <c r="H5" s="89"/>
      <c r="I5" s="89"/>
      <c r="J5" s="89"/>
      <c r="K5" s="43"/>
      <c r="L5" s="43"/>
      <c r="M5" s="14"/>
      <c r="O5" s="5"/>
    </row>
    <row r="6" spans="1:15" s="3" customFormat="1" ht="19.5" customHeight="1">
      <c r="A6" s="8" t="s">
        <v>5</v>
      </c>
      <c r="F6" s="22"/>
      <c r="G6" s="22"/>
      <c r="H6" s="22"/>
      <c r="I6" s="22"/>
      <c r="J6" s="22"/>
      <c r="K6" s="22"/>
      <c r="L6" s="3" t="s">
        <v>2</v>
      </c>
      <c r="M6" s="13"/>
      <c r="O6" s="5"/>
    </row>
    <row r="7" spans="1:15" s="3" customFormat="1" ht="18.75" customHeight="1">
      <c r="A7" s="83" t="s">
        <v>77</v>
      </c>
      <c r="B7" s="83" t="s">
        <v>14</v>
      </c>
      <c r="C7" s="90" t="s">
        <v>20</v>
      </c>
      <c r="D7" s="90"/>
      <c r="E7" s="90"/>
      <c r="F7" s="90" t="s">
        <v>12</v>
      </c>
      <c r="G7" s="90"/>
      <c r="H7" s="90"/>
      <c r="I7" s="90" t="s">
        <v>21</v>
      </c>
      <c r="J7" s="90"/>
      <c r="K7" s="90"/>
      <c r="L7" s="83" t="s">
        <v>10</v>
      </c>
      <c r="M7" s="9"/>
      <c r="O7" s="5"/>
    </row>
    <row r="8" spans="1:15" s="3" customFormat="1" ht="33" customHeight="1">
      <c r="A8" s="83"/>
      <c r="B8" s="83"/>
      <c r="C8" s="82" t="s">
        <v>6</v>
      </c>
      <c r="D8" s="83" t="s">
        <v>0</v>
      </c>
      <c r="E8" s="83"/>
      <c r="F8" s="82" t="s">
        <v>6</v>
      </c>
      <c r="G8" s="83" t="s">
        <v>0</v>
      </c>
      <c r="H8" s="83"/>
      <c r="I8" s="82" t="s">
        <v>6</v>
      </c>
      <c r="J8" s="83" t="s">
        <v>0</v>
      </c>
      <c r="K8" s="83"/>
      <c r="L8" s="83"/>
      <c r="M8" s="9"/>
      <c r="O8" s="5"/>
    </row>
    <row r="9" spans="1:15" s="3" customFormat="1" ht="75.75" customHeight="1">
      <c r="A9" s="83"/>
      <c r="B9" s="83"/>
      <c r="C9" s="82"/>
      <c r="D9" s="57" t="s">
        <v>7</v>
      </c>
      <c r="E9" s="57" t="s">
        <v>8</v>
      </c>
      <c r="F9" s="82"/>
      <c r="G9" s="57" t="s">
        <v>7</v>
      </c>
      <c r="H9" s="57" t="s">
        <v>8</v>
      </c>
      <c r="I9" s="82"/>
      <c r="J9" s="57" t="s">
        <v>7</v>
      </c>
      <c r="K9" s="57" t="s">
        <v>8</v>
      </c>
      <c r="L9" s="83"/>
      <c r="M9" s="9"/>
      <c r="O9" s="5"/>
    </row>
    <row r="10" spans="1:15" s="3" customFormat="1" ht="14.2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9">
        <v>7</v>
      </c>
      <c r="H10" s="58">
        <v>8</v>
      </c>
      <c r="I10" s="58">
        <v>9</v>
      </c>
      <c r="J10" s="60">
        <v>10</v>
      </c>
      <c r="K10" s="60">
        <v>11</v>
      </c>
      <c r="L10" s="60">
        <v>12</v>
      </c>
      <c r="M10" s="15"/>
      <c r="O10" s="5"/>
    </row>
    <row r="11" spans="1:20" s="3" customFormat="1" ht="39.75" customHeight="1">
      <c r="A11" s="61" t="s">
        <v>43</v>
      </c>
      <c r="B11" s="21"/>
      <c r="C11" s="38">
        <f>D11+E11</f>
        <v>12681069</v>
      </c>
      <c r="D11" s="38">
        <f>D15+D41+D49+D60+D65+D78</f>
        <v>12681069</v>
      </c>
      <c r="E11" s="38">
        <v>0</v>
      </c>
      <c r="F11" s="38">
        <f>G11+H11</f>
        <v>887136</v>
      </c>
      <c r="G11" s="38">
        <f>G15+G41+G49+G60+G65</f>
        <v>887136</v>
      </c>
      <c r="H11" s="38">
        <f>H15+H41+H49+H60+H65</f>
        <v>0</v>
      </c>
      <c r="I11" s="38">
        <f>J11+K11</f>
        <v>936816</v>
      </c>
      <c r="J11" s="38">
        <f>J15+J41+J49+J60+J65</f>
        <v>936816</v>
      </c>
      <c r="K11" s="38">
        <f>K15+K41+K49+K60+K65</f>
        <v>0</v>
      </c>
      <c r="L11" s="62"/>
      <c r="M11" s="51"/>
      <c r="O11" s="5"/>
      <c r="P11" s="6">
        <f>C11+F11+I11</f>
        <v>14505021</v>
      </c>
      <c r="R11" s="6">
        <f>D11+E11</f>
        <v>12681069</v>
      </c>
      <c r="S11" s="6">
        <f>G11+H11</f>
        <v>887136</v>
      </c>
      <c r="T11" s="6">
        <f>J11+K11</f>
        <v>936816</v>
      </c>
    </row>
    <row r="12" spans="1:15" s="3" customFormat="1" ht="25.5" customHeight="1">
      <c r="A12" s="81" t="s">
        <v>67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17"/>
      <c r="O12" s="5"/>
    </row>
    <row r="13" spans="1:15" s="3" customFormat="1" ht="27" customHeight="1">
      <c r="A13" s="86" t="s">
        <v>27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18"/>
      <c r="O13" s="5"/>
    </row>
    <row r="14" spans="1:15" s="3" customFormat="1" ht="26.25" customHeight="1">
      <c r="A14" s="80" t="s">
        <v>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O14" s="5"/>
    </row>
    <row r="15" spans="1:15" s="3" customFormat="1" ht="32.25" customHeight="1">
      <c r="A15" s="63" t="s">
        <v>32</v>
      </c>
      <c r="B15" s="11"/>
      <c r="C15" s="37">
        <f>D15+E15</f>
        <v>4731290</v>
      </c>
      <c r="D15" s="37">
        <f>D16+D32+D37</f>
        <v>4731290</v>
      </c>
      <c r="E15" s="37">
        <f>E16+E32+E37</f>
        <v>0</v>
      </c>
      <c r="F15" s="38">
        <f>G15+H15</f>
        <v>544821</v>
      </c>
      <c r="G15" s="38">
        <f>G16+G32+G37</f>
        <v>544821</v>
      </c>
      <c r="H15" s="38">
        <f>H16+H32+H37</f>
        <v>0</v>
      </c>
      <c r="I15" s="38">
        <f>J15+K15</f>
        <v>575331</v>
      </c>
      <c r="J15" s="38">
        <f>J16+J32+J37</f>
        <v>575331</v>
      </c>
      <c r="K15" s="38">
        <f>K16+K32+K37</f>
        <v>0</v>
      </c>
      <c r="L15" s="64"/>
      <c r="M15" s="26"/>
      <c r="N15" s="10"/>
      <c r="O15" s="5"/>
    </row>
    <row r="16" spans="1:15" s="3" customFormat="1" ht="46.5" customHeight="1">
      <c r="A16" s="65" t="s">
        <v>48</v>
      </c>
      <c r="B16" s="11"/>
      <c r="C16" s="37">
        <f>E16+D16</f>
        <v>4110400</v>
      </c>
      <c r="D16" s="37">
        <f>D17+D20+D21+D22+D23+D26+D27+D30+D31</f>
        <v>4110400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64"/>
      <c r="M16" s="20"/>
      <c r="O16" s="5"/>
    </row>
    <row r="17" spans="1:15" s="3" customFormat="1" ht="72" customHeight="1">
      <c r="A17" s="55" t="s">
        <v>25</v>
      </c>
      <c r="B17" s="1" t="s">
        <v>4</v>
      </c>
      <c r="C17" s="37">
        <f>D17+E17</f>
        <v>660000</v>
      </c>
      <c r="D17" s="41">
        <f>300000+360000</f>
        <v>660000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6" t="s">
        <v>23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84" t="s">
        <v>76</v>
      </c>
      <c r="K18" s="84"/>
      <c r="L18" s="84"/>
      <c r="M18" s="49"/>
      <c r="N18" s="50"/>
      <c r="O18" s="5"/>
      <c r="P18" s="6"/>
    </row>
    <row r="19" spans="1:16" s="3" customFormat="1" ht="18.75" customHeight="1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9">
        <v>7</v>
      </c>
      <c r="H19" s="58">
        <v>8</v>
      </c>
      <c r="I19" s="58">
        <v>9</v>
      </c>
      <c r="J19" s="60">
        <v>10</v>
      </c>
      <c r="K19" s="60">
        <v>11</v>
      </c>
      <c r="L19" s="60">
        <v>12</v>
      </c>
      <c r="M19" s="49"/>
      <c r="N19" s="50"/>
      <c r="O19" s="5"/>
      <c r="P19" s="6"/>
    </row>
    <row r="20" spans="1:15" s="3" customFormat="1" ht="192" customHeight="1">
      <c r="A20" s="67" t="s">
        <v>54</v>
      </c>
      <c r="B20" s="1" t="s">
        <v>4</v>
      </c>
      <c r="C20" s="37">
        <f>D20+E20</f>
        <v>1228000</v>
      </c>
      <c r="D20" s="41">
        <v>1228000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66" t="s">
        <v>23</v>
      </c>
      <c r="M20" s="20"/>
      <c r="O20" s="5"/>
    </row>
    <row r="21" spans="1:15" s="3" customFormat="1" ht="164.25" customHeight="1">
      <c r="A21" s="68" t="s">
        <v>55</v>
      </c>
      <c r="B21" s="1" t="s">
        <v>4</v>
      </c>
      <c r="C21" s="38">
        <f aca="true" t="shared" si="0" ref="C21:C31">D21+E21</f>
        <v>210000</v>
      </c>
      <c r="D21" s="39">
        <v>210000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66" t="s">
        <v>23</v>
      </c>
      <c r="M21" s="27"/>
      <c r="O21" s="5"/>
    </row>
    <row r="22" spans="1:15" s="3" customFormat="1" ht="67.5" customHeight="1">
      <c r="A22" s="55" t="s">
        <v>46</v>
      </c>
      <c r="B22" s="1" t="s">
        <v>4</v>
      </c>
      <c r="C22" s="38">
        <f t="shared" si="0"/>
        <v>6000</v>
      </c>
      <c r="D22" s="39">
        <v>6000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6" t="s">
        <v>23</v>
      </c>
      <c r="M22" s="27"/>
      <c r="O22" s="5"/>
    </row>
    <row r="23" spans="1:15" s="3" customFormat="1" ht="90" customHeight="1">
      <c r="A23" s="55" t="s">
        <v>47</v>
      </c>
      <c r="B23" s="1" t="s">
        <v>4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6" t="s">
        <v>23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84" t="s">
        <v>76</v>
      </c>
      <c r="K24" s="84"/>
      <c r="L24" s="84"/>
      <c r="M24" s="49"/>
      <c r="N24" s="50"/>
      <c r="O24" s="5"/>
      <c r="P24" s="6"/>
    </row>
    <row r="25" spans="1:16" s="3" customFormat="1" ht="18.75" customHeight="1">
      <c r="A25" s="58">
        <v>1</v>
      </c>
      <c r="B25" s="58">
        <v>2</v>
      </c>
      <c r="C25" s="58">
        <v>3</v>
      </c>
      <c r="D25" s="58">
        <v>4</v>
      </c>
      <c r="E25" s="58">
        <v>5</v>
      </c>
      <c r="F25" s="58">
        <v>6</v>
      </c>
      <c r="G25" s="59">
        <v>7</v>
      </c>
      <c r="H25" s="58">
        <v>8</v>
      </c>
      <c r="I25" s="58">
        <v>9</v>
      </c>
      <c r="J25" s="60">
        <v>10</v>
      </c>
      <c r="K25" s="60">
        <v>11</v>
      </c>
      <c r="L25" s="60">
        <v>12</v>
      </c>
      <c r="M25" s="49"/>
      <c r="N25" s="50"/>
      <c r="O25" s="5"/>
      <c r="P25" s="6"/>
    </row>
    <row r="26" spans="1:15" s="3" customFormat="1" ht="207.75" customHeight="1">
      <c r="A26" s="68" t="s">
        <v>56</v>
      </c>
      <c r="B26" s="1" t="s">
        <v>4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66" t="s">
        <v>23</v>
      </c>
      <c r="M26" s="27"/>
      <c r="O26" s="5"/>
    </row>
    <row r="27" spans="1:15" s="3" customFormat="1" ht="207.75" customHeight="1">
      <c r="A27" s="68" t="s">
        <v>57</v>
      </c>
      <c r="B27" s="1" t="s">
        <v>4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66" t="s">
        <v>23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84" t="s">
        <v>76</v>
      </c>
      <c r="K28" s="84"/>
      <c r="L28" s="84"/>
      <c r="M28" s="49"/>
      <c r="N28" s="50"/>
      <c r="O28" s="5"/>
      <c r="P28" s="6"/>
    </row>
    <row r="29" spans="1:16" s="3" customFormat="1" ht="18.75" customHeight="1">
      <c r="A29" s="58">
        <v>1</v>
      </c>
      <c r="B29" s="58">
        <v>2</v>
      </c>
      <c r="C29" s="58">
        <v>3</v>
      </c>
      <c r="D29" s="58">
        <v>4</v>
      </c>
      <c r="E29" s="58">
        <v>5</v>
      </c>
      <c r="F29" s="58">
        <v>6</v>
      </c>
      <c r="G29" s="59">
        <v>7</v>
      </c>
      <c r="H29" s="58">
        <v>8</v>
      </c>
      <c r="I29" s="58">
        <v>9</v>
      </c>
      <c r="J29" s="60">
        <v>10</v>
      </c>
      <c r="K29" s="60">
        <v>11</v>
      </c>
      <c r="L29" s="60">
        <v>12</v>
      </c>
      <c r="M29" s="49"/>
      <c r="N29" s="50"/>
      <c r="O29" s="5"/>
      <c r="P29" s="6"/>
    </row>
    <row r="30" spans="1:15" s="3" customFormat="1" ht="231" customHeight="1">
      <c r="A30" s="68" t="s">
        <v>58</v>
      </c>
      <c r="B30" s="1" t="s">
        <v>4</v>
      </c>
      <c r="C30" s="38">
        <f t="shared" si="0"/>
        <v>50000</v>
      </c>
      <c r="D30" s="39">
        <v>50000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66" t="s">
        <v>23</v>
      </c>
      <c r="M30" s="15"/>
      <c r="O30" s="5"/>
    </row>
    <row r="31" spans="1:18" s="3" customFormat="1" ht="221.25" customHeight="1">
      <c r="A31" s="55" t="s">
        <v>68</v>
      </c>
      <c r="B31" s="1" t="s">
        <v>4</v>
      </c>
      <c r="C31" s="38">
        <f t="shared" si="0"/>
        <v>1390000</v>
      </c>
      <c r="D31" s="39">
        <f>180000+1570000-360000</f>
        <v>1390000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66" t="s">
        <v>23</v>
      </c>
      <c r="M31" s="15"/>
      <c r="O31" s="5"/>
      <c r="R31" s="79"/>
    </row>
    <row r="32" spans="1:15" s="3" customFormat="1" ht="54" customHeight="1">
      <c r="A32" s="65" t="s">
        <v>26</v>
      </c>
      <c r="B32" s="33"/>
      <c r="C32" s="37">
        <f>D32+E32</f>
        <v>536890</v>
      </c>
      <c r="D32" s="37">
        <f>D33+D36</f>
        <v>536890</v>
      </c>
      <c r="E32" s="37">
        <f>E33+E36</f>
        <v>0</v>
      </c>
      <c r="F32" s="38">
        <f>G32+H32</f>
        <v>544821</v>
      </c>
      <c r="G32" s="39">
        <f>G33+G36</f>
        <v>544821</v>
      </c>
      <c r="H32" s="39">
        <f>H33+H36</f>
        <v>0</v>
      </c>
      <c r="I32" s="37">
        <f>J32+K32</f>
        <v>575331</v>
      </c>
      <c r="J32" s="39">
        <f>J33+J36</f>
        <v>575331</v>
      </c>
      <c r="K32" s="39">
        <f>K33+K36</f>
        <v>0</v>
      </c>
      <c r="L32" s="66"/>
      <c r="M32" s="20"/>
      <c r="O32" s="5"/>
    </row>
    <row r="33" spans="1:15" s="3" customFormat="1" ht="66.75" customHeight="1">
      <c r="A33" s="55" t="s">
        <v>15</v>
      </c>
      <c r="B33" s="1" t="s">
        <v>4</v>
      </c>
      <c r="C33" s="37">
        <f>D33+E33</f>
        <v>26280</v>
      </c>
      <c r="D33" s="41">
        <v>26280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24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84" t="s">
        <v>76</v>
      </c>
      <c r="K34" s="84"/>
      <c r="L34" s="84"/>
      <c r="M34" s="49"/>
      <c r="N34" s="50"/>
      <c r="O34" s="5"/>
      <c r="P34" s="6"/>
    </row>
    <row r="35" spans="1:16" s="3" customFormat="1" ht="18.75" customHeight="1">
      <c r="A35" s="58">
        <v>1</v>
      </c>
      <c r="B35" s="58">
        <v>2</v>
      </c>
      <c r="C35" s="58">
        <v>3</v>
      </c>
      <c r="D35" s="58">
        <v>4</v>
      </c>
      <c r="E35" s="58">
        <v>5</v>
      </c>
      <c r="F35" s="58">
        <v>6</v>
      </c>
      <c r="G35" s="59">
        <v>7</v>
      </c>
      <c r="H35" s="58">
        <v>8</v>
      </c>
      <c r="I35" s="58">
        <v>9</v>
      </c>
      <c r="J35" s="60">
        <v>10</v>
      </c>
      <c r="K35" s="60">
        <v>11</v>
      </c>
      <c r="L35" s="60">
        <v>12</v>
      </c>
      <c r="M35" s="49"/>
      <c r="N35" s="50"/>
      <c r="O35" s="5"/>
      <c r="P35" s="6"/>
    </row>
    <row r="36" spans="1:15" s="3" customFormat="1" ht="169.5" customHeight="1">
      <c r="A36" s="68" t="s">
        <v>59</v>
      </c>
      <c r="B36" s="1" t="s">
        <v>4</v>
      </c>
      <c r="C36" s="37">
        <f>D36+E36</f>
        <v>510610</v>
      </c>
      <c r="D36" s="41">
        <v>510610</v>
      </c>
      <c r="E36" s="41">
        <v>0</v>
      </c>
      <c r="F36" s="38">
        <f>G36+H36</f>
        <v>544821</v>
      </c>
      <c r="G36" s="39">
        <f>ROUND(D36*1.067,0)</f>
        <v>544821</v>
      </c>
      <c r="H36" s="41">
        <v>0</v>
      </c>
      <c r="I36" s="37">
        <f>J36+K36</f>
        <v>575331</v>
      </c>
      <c r="J36" s="39">
        <f>ROUND(G36*1.056,0)</f>
        <v>575331</v>
      </c>
      <c r="K36" s="41">
        <v>0</v>
      </c>
      <c r="L36" s="21" t="s">
        <v>24</v>
      </c>
      <c r="M36" s="28"/>
      <c r="O36" s="5"/>
    </row>
    <row r="37" spans="1:15" s="35" customFormat="1" ht="258" customHeight="1">
      <c r="A37" s="65" t="s">
        <v>49</v>
      </c>
      <c r="B37" s="1" t="s">
        <v>4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28</v>
      </c>
      <c r="M37" s="34"/>
      <c r="O37" s="36"/>
    </row>
    <row r="38" spans="1:15" s="3" customFormat="1" ht="24.75" customHeight="1">
      <c r="A38" s="81" t="s">
        <v>69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17"/>
      <c r="O38" s="5"/>
    </row>
    <row r="39" spans="1:15" s="3" customFormat="1" ht="36" customHeight="1">
      <c r="A39" s="85" t="s">
        <v>29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29"/>
      <c r="O39" s="5"/>
    </row>
    <row r="40" spans="1:15" s="3" customFormat="1" ht="33" customHeight="1">
      <c r="A40" s="80" t="s">
        <v>30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O40" s="5"/>
    </row>
    <row r="41" spans="1:15" s="3" customFormat="1" ht="56.25" customHeight="1">
      <c r="A41" s="69" t="s">
        <v>31</v>
      </c>
      <c r="B41" s="33"/>
      <c r="C41" s="37">
        <f>C44+C45</f>
        <v>347889</v>
      </c>
      <c r="D41" s="37">
        <f>D44+D45</f>
        <v>347889</v>
      </c>
      <c r="E41" s="37">
        <f>SUM(,E45)</f>
        <v>0</v>
      </c>
      <c r="F41" s="37">
        <f>G41+H41</f>
        <v>0</v>
      </c>
      <c r="G41" s="37">
        <f>G44+G45</f>
        <v>0</v>
      </c>
      <c r="H41" s="37">
        <f>H44+H45</f>
        <v>0</v>
      </c>
      <c r="I41" s="37">
        <f>J41+K41</f>
        <v>0</v>
      </c>
      <c r="J41" s="37">
        <f>J44+J45</f>
        <v>0</v>
      </c>
      <c r="K41" s="37">
        <f>K44+K45</f>
        <v>0</v>
      </c>
      <c r="L41" s="70"/>
      <c r="M41" s="28"/>
      <c r="O41" s="5"/>
    </row>
    <row r="42" spans="1:16" s="3" customFormat="1" ht="19.5" customHeight="1">
      <c r="A42" s="44"/>
      <c r="B42" s="9"/>
      <c r="C42" s="45"/>
      <c r="D42" s="46"/>
      <c r="E42" s="46"/>
      <c r="F42" s="47"/>
      <c r="G42" s="48"/>
      <c r="H42" s="48"/>
      <c r="I42" s="47"/>
      <c r="J42" s="84" t="s">
        <v>76</v>
      </c>
      <c r="K42" s="84"/>
      <c r="L42" s="84"/>
      <c r="M42" s="49"/>
      <c r="N42" s="50"/>
      <c r="O42" s="5"/>
      <c r="P42" s="6"/>
    </row>
    <row r="43" spans="1:16" s="3" customFormat="1" ht="18.75" customHeight="1">
      <c r="A43" s="58">
        <v>1</v>
      </c>
      <c r="B43" s="58">
        <v>2</v>
      </c>
      <c r="C43" s="58">
        <v>3</v>
      </c>
      <c r="D43" s="58">
        <v>4</v>
      </c>
      <c r="E43" s="58">
        <v>5</v>
      </c>
      <c r="F43" s="58">
        <v>6</v>
      </c>
      <c r="G43" s="59">
        <v>7</v>
      </c>
      <c r="H43" s="58">
        <v>8</v>
      </c>
      <c r="I43" s="58">
        <v>9</v>
      </c>
      <c r="J43" s="60">
        <v>10</v>
      </c>
      <c r="K43" s="60">
        <v>11</v>
      </c>
      <c r="L43" s="60">
        <v>12</v>
      </c>
      <c r="M43" s="49"/>
      <c r="N43" s="50"/>
      <c r="O43" s="5"/>
      <c r="P43" s="6"/>
    </row>
    <row r="44" spans="1:15" s="3" customFormat="1" ht="117" customHeight="1">
      <c r="A44" s="55" t="s">
        <v>44</v>
      </c>
      <c r="B44" s="1" t="s">
        <v>4</v>
      </c>
      <c r="C44" s="37">
        <f>D44+E44</f>
        <v>310209</v>
      </c>
      <c r="D44" s="41">
        <v>310209</v>
      </c>
      <c r="E44" s="41">
        <v>0</v>
      </c>
      <c r="F44" s="37">
        <f>G44+H44</f>
        <v>0</v>
      </c>
      <c r="G44" s="41">
        <v>0</v>
      </c>
      <c r="H44" s="41">
        <v>0</v>
      </c>
      <c r="I44" s="37">
        <f>J44+K44</f>
        <v>0</v>
      </c>
      <c r="J44" s="41">
        <v>0</v>
      </c>
      <c r="K44" s="41">
        <v>0</v>
      </c>
      <c r="L44" s="21" t="s">
        <v>24</v>
      </c>
      <c r="M44" s="28"/>
      <c r="O44" s="5"/>
    </row>
    <row r="45" spans="1:15" s="3" customFormat="1" ht="57" customHeight="1">
      <c r="A45" s="55" t="s">
        <v>65</v>
      </c>
      <c r="B45" s="1" t="s">
        <v>4</v>
      </c>
      <c r="C45" s="37">
        <f>D45+E45</f>
        <v>37680</v>
      </c>
      <c r="D45" s="41">
        <v>37680</v>
      </c>
      <c r="E45" s="41">
        <v>0</v>
      </c>
      <c r="F45" s="37">
        <f>G45+H45</f>
        <v>0</v>
      </c>
      <c r="G45" s="39">
        <v>0</v>
      </c>
      <c r="H45" s="41">
        <v>0</v>
      </c>
      <c r="I45" s="37">
        <f>J45+K45</f>
        <v>0</v>
      </c>
      <c r="J45" s="39">
        <v>0</v>
      </c>
      <c r="K45" s="41">
        <v>0</v>
      </c>
      <c r="L45" s="21" t="s">
        <v>24</v>
      </c>
      <c r="M45" s="16"/>
      <c r="O45" s="5"/>
    </row>
    <row r="46" spans="1:15" s="3" customFormat="1" ht="18.75" customHeight="1">
      <c r="A46" s="81" t="s">
        <v>70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15"/>
      <c r="O46" s="5"/>
    </row>
    <row r="47" spans="1:15" s="3" customFormat="1" ht="21.75" customHeight="1">
      <c r="A47" s="85" t="s">
        <v>18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15"/>
      <c r="O47" s="5"/>
    </row>
    <row r="48" spans="1:15" s="3" customFormat="1" ht="24.75" customHeight="1">
      <c r="A48" s="92" t="s">
        <v>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29"/>
      <c r="O48" s="5"/>
    </row>
    <row r="49" spans="1:15" s="3" customFormat="1" ht="39" customHeight="1">
      <c r="A49" s="71" t="s">
        <v>32</v>
      </c>
      <c r="B49" s="1"/>
      <c r="C49" s="38">
        <f>C50+C52</f>
        <v>785350</v>
      </c>
      <c r="D49" s="38">
        <f>D50+D52</f>
        <v>785350</v>
      </c>
      <c r="E49" s="38">
        <f>E50+E52</f>
        <v>0</v>
      </c>
      <c r="F49" s="38">
        <f aca="true" t="shared" si="3" ref="F49:F56">G49+H49</f>
        <v>342315</v>
      </c>
      <c r="G49" s="38">
        <f>G50+G52</f>
        <v>342315</v>
      </c>
      <c r="H49" s="38">
        <f>H50+H52</f>
        <v>0</v>
      </c>
      <c r="I49" s="38">
        <f aca="true" t="shared" si="4" ref="I49:I56">J49+K49</f>
        <v>361485</v>
      </c>
      <c r="J49" s="38">
        <f>J50+J52</f>
        <v>361485</v>
      </c>
      <c r="K49" s="38">
        <f>K50+K52</f>
        <v>0</v>
      </c>
      <c r="L49" s="66"/>
      <c r="M49" s="19"/>
      <c r="O49" s="5"/>
    </row>
    <row r="50" spans="1:15" s="3" customFormat="1" ht="47.25" customHeight="1">
      <c r="A50" s="69" t="s">
        <v>33</v>
      </c>
      <c r="B50" s="33"/>
      <c r="C50" s="37">
        <f>C51</f>
        <v>320820</v>
      </c>
      <c r="D50" s="37">
        <f>D51</f>
        <v>320820</v>
      </c>
      <c r="E50" s="37">
        <f>E51</f>
        <v>0</v>
      </c>
      <c r="F50" s="37">
        <f t="shared" si="3"/>
        <v>342315</v>
      </c>
      <c r="G50" s="37">
        <f>G51</f>
        <v>342315</v>
      </c>
      <c r="H50" s="37">
        <f>H51</f>
        <v>0</v>
      </c>
      <c r="I50" s="37">
        <f t="shared" si="4"/>
        <v>361485</v>
      </c>
      <c r="J50" s="37">
        <f>J51</f>
        <v>361485</v>
      </c>
      <c r="K50" s="37">
        <f>K51</f>
        <v>0</v>
      </c>
      <c r="L50" s="66" t="s">
        <v>22</v>
      </c>
      <c r="M50" s="16"/>
      <c r="O50" s="5"/>
    </row>
    <row r="51" spans="1:16" s="3" customFormat="1" ht="96" customHeight="1">
      <c r="A51" s="55" t="s">
        <v>66</v>
      </c>
      <c r="B51" s="1" t="s">
        <v>4</v>
      </c>
      <c r="C51" s="37">
        <f>D51+E51</f>
        <v>320820</v>
      </c>
      <c r="D51" s="41">
        <v>320820</v>
      </c>
      <c r="E51" s="41">
        <v>0</v>
      </c>
      <c r="F51" s="38">
        <f t="shared" si="3"/>
        <v>342315</v>
      </c>
      <c r="G51" s="39">
        <f>ROUND(D51*1.067,0)</f>
        <v>342315</v>
      </c>
      <c r="H51" s="41">
        <v>0</v>
      </c>
      <c r="I51" s="37">
        <f t="shared" si="4"/>
        <v>361485</v>
      </c>
      <c r="J51" s="39">
        <f>ROUND(G51*1.056,0)</f>
        <v>361485</v>
      </c>
      <c r="K51" s="41">
        <v>0</v>
      </c>
      <c r="L51" s="66" t="s">
        <v>22</v>
      </c>
      <c r="M51" s="32"/>
      <c r="N51" s="16"/>
      <c r="P51" s="5"/>
    </row>
    <row r="52" spans="1:15" s="3" customFormat="1" ht="57" customHeight="1">
      <c r="A52" s="72" t="s">
        <v>36</v>
      </c>
      <c r="B52" s="1"/>
      <c r="C52" s="37">
        <f>D52+E52</f>
        <v>464530</v>
      </c>
      <c r="D52" s="37">
        <f>SUM(D53)+D56</f>
        <v>464530</v>
      </c>
      <c r="E52" s="37">
        <f>SUM(E53)+E56</f>
        <v>0</v>
      </c>
      <c r="F52" s="37">
        <f t="shared" si="3"/>
        <v>0</v>
      </c>
      <c r="G52" s="37">
        <f>SUM(G53)+G56</f>
        <v>0</v>
      </c>
      <c r="H52" s="37">
        <f>SUM(H53)+H56</f>
        <v>0</v>
      </c>
      <c r="I52" s="37">
        <f t="shared" si="4"/>
        <v>0</v>
      </c>
      <c r="J52" s="37">
        <f>SUM(J53)+J56</f>
        <v>0</v>
      </c>
      <c r="K52" s="37">
        <f>SUM(K53)+K56</f>
        <v>0</v>
      </c>
      <c r="L52" s="66"/>
      <c r="M52" s="28"/>
      <c r="O52" s="5"/>
    </row>
    <row r="53" spans="1:15" s="3" customFormat="1" ht="80.25" customHeight="1">
      <c r="A53" s="55" t="s">
        <v>34</v>
      </c>
      <c r="B53" s="1" t="s">
        <v>4</v>
      </c>
      <c r="C53" s="37">
        <f>D53+E53</f>
        <v>40000</v>
      </c>
      <c r="D53" s="41">
        <v>40000</v>
      </c>
      <c r="E53" s="41">
        <v>0</v>
      </c>
      <c r="F53" s="37">
        <f t="shared" si="3"/>
        <v>0</v>
      </c>
      <c r="G53" s="41">
        <v>0</v>
      </c>
      <c r="H53" s="41">
        <v>0</v>
      </c>
      <c r="I53" s="37">
        <f t="shared" si="4"/>
        <v>0</v>
      </c>
      <c r="J53" s="41">
        <v>0</v>
      </c>
      <c r="K53" s="41">
        <v>0</v>
      </c>
      <c r="L53" s="66" t="s">
        <v>22</v>
      </c>
      <c r="M53" s="28"/>
      <c r="O53" s="5"/>
    </row>
    <row r="54" spans="1:16" s="3" customFormat="1" ht="19.5" customHeight="1">
      <c r="A54" s="44"/>
      <c r="B54" s="9"/>
      <c r="C54" s="45"/>
      <c r="D54" s="46"/>
      <c r="E54" s="46"/>
      <c r="F54" s="47"/>
      <c r="G54" s="48"/>
      <c r="H54" s="48"/>
      <c r="I54" s="47"/>
      <c r="J54" s="84" t="s">
        <v>76</v>
      </c>
      <c r="K54" s="84"/>
      <c r="L54" s="84"/>
      <c r="M54" s="49"/>
      <c r="N54" s="50"/>
      <c r="O54" s="5"/>
      <c r="P54" s="6"/>
    </row>
    <row r="55" spans="1:16" s="3" customFormat="1" ht="18.75" customHeight="1">
      <c r="A55" s="58">
        <v>1</v>
      </c>
      <c r="B55" s="58">
        <v>2</v>
      </c>
      <c r="C55" s="58">
        <v>3</v>
      </c>
      <c r="D55" s="58">
        <v>4</v>
      </c>
      <c r="E55" s="58">
        <v>5</v>
      </c>
      <c r="F55" s="58">
        <v>6</v>
      </c>
      <c r="G55" s="59">
        <v>7</v>
      </c>
      <c r="H55" s="58">
        <v>8</v>
      </c>
      <c r="I55" s="58">
        <v>9</v>
      </c>
      <c r="J55" s="60">
        <v>10</v>
      </c>
      <c r="K55" s="60">
        <v>11</v>
      </c>
      <c r="L55" s="60">
        <v>12</v>
      </c>
      <c r="M55" s="49"/>
      <c r="N55" s="50"/>
      <c r="O55" s="5"/>
      <c r="P55" s="6"/>
    </row>
    <row r="56" spans="1:15" s="3" customFormat="1" ht="93" customHeight="1">
      <c r="A56" s="55" t="s">
        <v>35</v>
      </c>
      <c r="B56" s="1" t="s">
        <v>4</v>
      </c>
      <c r="C56" s="37">
        <f>D56+E56</f>
        <v>424530</v>
      </c>
      <c r="D56" s="41">
        <v>424530</v>
      </c>
      <c r="E56" s="41">
        <v>0</v>
      </c>
      <c r="F56" s="37">
        <f t="shared" si="3"/>
        <v>0</v>
      </c>
      <c r="G56" s="41">
        <v>0</v>
      </c>
      <c r="H56" s="41">
        <v>0</v>
      </c>
      <c r="I56" s="37">
        <f t="shared" si="4"/>
        <v>0</v>
      </c>
      <c r="J56" s="41">
        <v>0</v>
      </c>
      <c r="K56" s="41">
        <v>0</v>
      </c>
      <c r="L56" s="66" t="s">
        <v>22</v>
      </c>
      <c r="M56" s="28"/>
      <c r="O56" s="5"/>
    </row>
    <row r="57" spans="1:15" s="3" customFormat="1" ht="24" customHeight="1">
      <c r="A57" s="81" t="s">
        <v>71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28"/>
      <c r="O57" s="5"/>
    </row>
    <row r="58" spans="1:15" s="3" customFormat="1" ht="39" customHeight="1">
      <c r="A58" s="85" t="s">
        <v>37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30"/>
      <c r="N58" s="10"/>
      <c r="O58" s="5"/>
    </row>
    <row r="59" spans="1:15" s="3" customFormat="1" ht="34.5" customHeight="1">
      <c r="A59" s="92" t="s">
        <v>16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31"/>
      <c r="O59" s="5"/>
    </row>
    <row r="60" spans="1:15" s="3" customFormat="1" ht="30" customHeight="1">
      <c r="A60" s="73" t="s">
        <v>32</v>
      </c>
      <c r="B60" s="21"/>
      <c r="C60" s="38">
        <f>D60+E60</f>
        <v>1580040</v>
      </c>
      <c r="D60" s="38">
        <f>D61+D62</f>
        <v>1580040</v>
      </c>
      <c r="E60" s="38">
        <f>E61+E62</f>
        <v>0</v>
      </c>
      <c r="F60" s="37">
        <f>+SUM(F61,F62)</f>
        <v>0</v>
      </c>
      <c r="G60" s="37">
        <f>+SUM(G61,G62)</f>
        <v>0</v>
      </c>
      <c r="H60" s="38">
        <v>0</v>
      </c>
      <c r="I60" s="37">
        <f>+SUM(I61,I62)</f>
        <v>0</v>
      </c>
      <c r="J60" s="37">
        <f>+SUM(J61,J62)</f>
        <v>0</v>
      </c>
      <c r="K60" s="38">
        <v>0</v>
      </c>
      <c r="L60" s="62"/>
      <c r="M60" s="19"/>
      <c r="O60" s="5"/>
    </row>
    <row r="61" spans="1:15" s="3" customFormat="1" ht="123.75" customHeight="1">
      <c r="A61" s="69" t="s">
        <v>38</v>
      </c>
      <c r="B61" s="1" t="s">
        <v>4</v>
      </c>
      <c r="C61" s="37">
        <f>D61+E61</f>
        <v>294840</v>
      </c>
      <c r="D61" s="41">
        <f>116424+178416</f>
        <v>294840</v>
      </c>
      <c r="E61" s="41">
        <v>0</v>
      </c>
      <c r="F61" s="38">
        <f>G61+H61</f>
        <v>0</v>
      </c>
      <c r="G61" s="39">
        <v>0</v>
      </c>
      <c r="H61" s="39">
        <v>0</v>
      </c>
      <c r="I61" s="37">
        <f>J61+K61</f>
        <v>0</v>
      </c>
      <c r="J61" s="39">
        <v>0</v>
      </c>
      <c r="K61" s="41">
        <v>0</v>
      </c>
      <c r="L61" s="21" t="s">
        <v>13</v>
      </c>
      <c r="M61" s="24"/>
      <c r="O61" s="5"/>
    </row>
    <row r="62" spans="1:15" s="3" customFormat="1" ht="141.75" customHeight="1">
      <c r="A62" s="69" t="s">
        <v>39</v>
      </c>
      <c r="B62" s="1" t="s">
        <v>4</v>
      </c>
      <c r="C62" s="37">
        <f>D62+E62</f>
        <v>1285200</v>
      </c>
      <c r="D62" s="41">
        <f>635040+650160</f>
        <v>1285200</v>
      </c>
      <c r="E62" s="42">
        <v>0</v>
      </c>
      <c r="F62" s="38">
        <f>G62+H62</f>
        <v>0</v>
      </c>
      <c r="G62" s="39">
        <v>0</v>
      </c>
      <c r="H62" s="39">
        <v>0</v>
      </c>
      <c r="I62" s="37">
        <f>J62+K62</f>
        <v>0</v>
      </c>
      <c r="J62" s="39">
        <v>0</v>
      </c>
      <c r="K62" s="41">
        <v>0</v>
      </c>
      <c r="L62" s="21" t="s">
        <v>13</v>
      </c>
      <c r="M62" s="25"/>
      <c r="O62" s="5"/>
    </row>
    <row r="63" spans="1:15" s="3" customFormat="1" ht="39" customHeight="1">
      <c r="A63" s="85" t="s">
        <v>19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15"/>
      <c r="N63" s="10"/>
      <c r="O63" s="5"/>
    </row>
    <row r="64" spans="1:15" s="3" customFormat="1" ht="32.25" customHeight="1">
      <c r="A64" s="92" t="s">
        <v>17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28"/>
      <c r="O64" s="5"/>
    </row>
    <row r="65" spans="1:15" s="3" customFormat="1" ht="25.5">
      <c r="A65" s="73" t="s">
        <v>1</v>
      </c>
      <c r="B65" s="21"/>
      <c r="C65" s="38">
        <f>C69+C71</f>
        <v>4700000</v>
      </c>
      <c r="D65" s="38">
        <f>D69+D71</f>
        <v>4700000</v>
      </c>
      <c r="E65" s="38">
        <v>0</v>
      </c>
      <c r="F65" s="37">
        <f>+SUM(F69,F71)</f>
        <v>0</v>
      </c>
      <c r="G65" s="37">
        <f>+SUM(G69,G71)</f>
        <v>0</v>
      </c>
      <c r="H65" s="38">
        <v>0</v>
      </c>
      <c r="I65" s="37">
        <f>+SUM(I69,I71)</f>
        <v>0</v>
      </c>
      <c r="J65" s="37">
        <f>+SUM(J69,J71)</f>
        <v>0</v>
      </c>
      <c r="K65" s="38">
        <v>0</v>
      </c>
      <c r="L65" s="62"/>
      <c r="M65" s="19"/>
      <c r="O65" s="5"/>
    </row>
    <row r="66" spans="1:16" s="3" customFormat="1" ht="19.5" customHeight="1">
      <c r="A66" s="44"/>
      <c r="B66" s="9"/>
      <c r="C66" s="45"/>
      <c r="D66" s="46"/>
      <c r="E66" s="46"/>
      <c r="F66" s="47"/>
      <c r="G66" s="48"/>
      <c r="H66" s="48"/>
      <c r="I66" s="47"/>
      <c r="J66" s="84" t="s">
        <v>76</v>
      </c>
      <c r="K66" s="84"/>
      <c r="L66" s="84"/>
      <c r="M66" s="49"/>
      <c r="N66" s="50"/>
      <c r="O66" s="5"/>
      <c r="P66" s="6"/>
    </row>
    <row r="67" spans="1:16" s="3" customFormat="1" ht="18.75" customHeight="1">
      <c r="A67" s="58">
        <v>1</v>
      </c>
      <c r="B67" s="58">
        <v>2</v>
      </c>
      <c r="C67" s="58">
        <v>3</v>
      </c>
      <c r="D67" s="58">
        <v>4</v>
      </c>
      <c r="E67" s="58">
        <v>5</v>
      </c>
      <c r="F67" s="58">
        <v>6</v>
      </c>
      <c r="G67" s="59">
        <v>7</v>
      </c>
      <c r="H67" s="58">
        <v>8</v>
      </c>
      <c r="I67" s="58">
        <v>9</v>
      </c>
      <c r="J67" s="60">
        <v>10</v>
      </c>
      <c r="K67" s="60">
        <v>11</v>
      </c>
      <c r="L67" s="60">
        <v>12</v>
      </c>
      <c r="M67" s="49"/>
      <c r="N67" s="50"/>
      <c r="O67" s="5"/>
      <c r="P67" s="6"/>
    </row>
    <row r="68" spans="1:15" s="3" customFormat="1" ht="16.5">
      <c r="A68" s="81" t="s">
        <v>72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24"/>
      <c r="O68" s="5"/>
    </row>
    <row r="69" spans="1:15" s="3" customFormat="1" ht="120.75" customHeight="1">
      <c r="A69" s="69" t="s">
        <v>40</v>
      </c>
      <c r="B69" s="1" t="s">
        <v>4</v>
      </c>
      <c r="C69" s="37">
        <f>D69+E69</f>
        <v>1470000</v>
      </c>
      <c r="D69" s="41">
        <f>857500+612500</f>
        <v>1470000</v>
      </c>
      <c r="E69" s="41">
        <v>0</v>
      </c>
      <c r="F69" s="38">
        <f>G69+H69</f>
        <v>0</v>
      </c>
      <c r="G69" s="39">
        <v>0</v>
      </c>
      <c r="H69" s="39">
        <v>0</v>
      </c>
      <c r="I69" s="37">
        <f>J69+K69</f>
        <v>0</v>
      </c>
      <c r="J69" s="39">
        <v>0</v>
      </c>
      <c r="K69" s="41">
        <v>0</v>
      </c>
      <c r="L69" s="21" t="s">
        <v>13</v>
      </c>
      <c r="M69" s="24"/>
      <c r="O69" s="5"/>
    </row>
    <row r="70" spans="1:15" s="3" customFormat="1" ht="19.5" customHeight="1">
      <c r="A70" s="81" t="s">
        <v>73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25" t="s">
        <v>11</v>
      </c>
      <c r="O70" s="5"/>
    </row>
    <row r="71" spans="1:25" ht="69.75" customHeight="1">
      <c r="A71" s="69" t="s">
        <v>41</v>
      </c>
      <c r="B71" s="1"/>
      <c r="C71" s="37">
        <f>C72+C73</f>
        <v>3230000</v>
      </c>
      <c r="D71" s="41">
        <f>D72+D73</f>
        <v>3230000</v>
      </c>
      <c r="E71" s="41">
        <v>0</v>
      </c>
      <c r="F71" s="38">
        <f>G71+H71</f>
        <v>0</v>
      </c>
      <c r="G71" s="39">
        <f>SUM(G72:G72)</f>
        <v>0</v>
      </c>
      <c r="H71" s="39">
        <f>SUM(H72:H72)</f>
        <v>0</v>
      </c>
      <c r="I71" s="37">
        <f>J71+K71</f>
        <v>0</v>
      </c>
      <c r="J71" s="39">
        <f>SUM(J72:J72)</f>
        <v>0</v>
      </c>
      <c r="K71" s="39">
        <f>SUM(K72:K72)</f>
        <v>0</v>
      </c>
      <c r="L71" s="21"/>
      <c r="M71" s="24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17.75" customHeight="1">
      <c r="A72" s="55" t="s">
        <v>45</v>
      </c>
      <c r="B72" s="1" t="s">
        <v>4</v>
      </c>
      <c r="C72" s="37">
        <f>D72+E72</f>
        <v>80000</v>
      </c>
      <c r="D72" s="41">
        <v>80000</v>
      </c>
      <c r="E72" s="41">
        <v>0</v>
      </c>
      <c r="F72" s="38">
        <f>G72+H72</f>
        <v>0</v>
      </c>
      <c r="G72" s="39">
        <v>0</v>
      </c>
      <c r="H72" s="39">
        <v>0</v>
      </c>
      <c r="I72" s="37">
        <f>J72+K72</f>
        <v>0</v>
      </c>
      <c r="J72" s="39">
        <v>0</v>
      </c>
      <c r="K72" s="41">
        <v>0</v>
      </c>
      <c r="L72" s="21" t="s">
        <v>13</v>
      </c>
      <c r="M72" s="24"/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80" customHeight="1">
      <c r="A73" s="74" t="s">
        <v>60</v>
      </c>
      <c r="B73" s="1" t="s">
        <v>4</v>
      </c>
      <c r="C73" s="37">
        <f>D73+E73</f>
        <v>3150000</v>
      </c>
      <c r="D73" s="41">
        <v>3150000</v>
      </c>
      <c r="E73" s="41">
        <v>0</v>
      </c>
      <c r="F73" s="38">
        <f>G73+H73</f>
        <v>0</v>
      </c>
      <c r="G73" s="39">
        <v>0</v>
      </c>
      <c r="H73" s="39">
        <v>0</v>
      </c>
      <c r="I73" s="37">
        <f>J73+K73</f>
        <v>0</v>
      </c>
      <c r="J73" s="39">
        <v>0</v>
      </c>
      <c r="K73" s="41">
        <v>0</v>
      </c>
      <c r="L73" s="21" t="s">
        <v>13</v>
      </c>
      <c r="M73" s="24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16" s="3" customFormat="1" ht="19.5" customHeight="1">
      <c r="A74" s="44"/>
      <c r="B74" s="9"/>
      <c r="C74" s="45"/>
      <c r="D74" s="46"/>
      <c r="E74" s="46"/>
      <c r="F74" s="47"/>
      <c r="G74" s="48"/>
      <c r="H74" s="48"/>
      <c r="I74" s="47"/>
      <c r="J74" s="84" t="s">
        <v>76</v>
      </c>
      <c r="K74" s="84"/>
      <c r="L74" s="84"/>
      <c r="M74" s="49"/>
      <c r="N74" s="50"/>
      <c r="O74" s="5"/>
      <c r="P74" s="6"/>
    </row>
    <row r="75" spans="1:16" s="3" customFormat="1" ht="18.75" customHeight="1">
      <c r="A75" s="58">
        <v>1</v>
      </c>
      <c r="B75" s="58">
        <v>2</v>
      </c>
      <c r="C75" s="58">
        <v>3</v>
      </c>
      <c r="D75" s="58">
        <v>4</v>
      </c>
      <c r="E75" s="58">
        <v>5</v>
      </c>
      <c r="F75" s="58">
        <v>6</v>
      </c>
      <c r="G75" s="59">
        <v>7</v>
      </c>
      <c r="H75" s="58">
        <v>8</v>
      </c>
      <c r="I75" s="58">
        <v>9</v>
      </c>
      <c r="J75" s="60">
        <v>10</v>
      </c>
      <c r="K75" s="60">
        <v>11</v>
      </c>
      <c r="L75" s="60">
        <v>12</v>
      </c>
      <c r="M75" s="49"/>
      <c r="N75" s="50"/>
      <c r="O75" s="5"/>
      <c r="P75" s="6"/>
    </row>
    <row r="76" spans="1:15" s="3" customFormat="1" ht="22.5" customHeight="1">
      <c r="A76" s="93" t="s">
        <v>64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20"/>
      <c r="O76" s="5"/>
    </row>
    <row r="77" spans="1:15" s="3" customFormat="1" ht="18" customHeight="1">
      <c r="A77" s="80" t="s">
        <v>61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13"/>
      <c r="O77" s="5"/>
    </row>
    <row r="78" spans="1:15" s="3" customFormat="1" ht="69" customHeight="1">
      <c r="A78" s="69" t="s">
        <v>62</v>
      </c>
      <c r="B78" s="1" t="s">
        <v>4</v>
      </c>
      <c r="C78" s="37">
        <f>D78+E78</f>
        <v>536500</v>
      </c>
      <c r="D78" s="41">
        <v>536500</v>
      </c>
      <c r="E78" s="41">
        <v>0</v>
      </c>
      <c r="F78" s="75">
        <f>G78+H78</f>
        <v>0</v>
      </c>
      <c r="G78" s="76">
        <v>0</v>
      </c>
      <c r="H78" s="76">
        <v>0</v>
      </c>
      <c r="I78" s="77">
        <f>J78+K78</f>
        <v>0</v>
      </c>
      <c r="J78" s="76">
        <v>0</v>
      </c>
      <c r="K78" s="78">
        <v>0</v>
      </c>
      <c r="L78" s="21" t="s">
        <v>63</v>
      </c>
      <c r="M78" s="13"/>
      <c r="O78" s="5"/>
    </row>
    <row r="79" spans="6:15" s="3" customFormat="1" ht="12.75">
      <c r="F79" s="22"/>
      <c r="G79" s="22"/>
      <c r="H79" s="22"/>
      <c r="I79" s="22"/>
      <c r="J79" s="22"/>
      <c r="K79" s="22"/>
      <c r="M79" s="13"/>
      <c r="O79" s="5"/>
    </row>
    <row r="80" spans="6:15" s="3" customFormat="1" ht="12.75">
      <c r="F80" s="22"/>
      <c r="G80" s="22"/>
      <c r="H80" s="22"/>
      <c r="I80" s="22"/>
      <c r="J80" s="22"/>
      <c r="K80" s="22"/>
      <c r="M80" s="13"/>
      <c r="O80" s="5"/>
    </row>
    <row r="81" spans="1:15" s="3" customFormat="1" ht="76.5" customHeight="1">
      <c r="A81" s="52" t="s">
        <v>50</v>
      </c>
      <c r="B81" s="52"/>
      <c r="C81" s="52"/>
      <c r="D81" s="52"/>
      <c r="E81" s="52"/>
      <c r="F81" s="52"/>
      <c r="G81" s="52"/>
      <c r="H81" s="52" t="s">
        <v>51</v>
      </c>
      <c r="J81" s="22"/>
      <c r="K81" s="22"/>
      <c r="M81" s="13"/>
      <c r="O81" s="5"/>
    </row>
    <row r="82" spans="5:15" s="3" customFormat="1" ht="12.75">
      <c r="E82" s="22"/>
      <c r="F82" s="22"/>
      <c r="G82" s="22"/>
      <c r="H82" s="22"/>
      <c r="J82" s="22"/>
      <c r="K82" s="22"/>
      <c r="M82" s="13"/>
      <c r="O82" s="5"/>
    </row>
    <row r="83" spans="1:15" s="3" customFormat="1" ht="12.75">
      <c r="A83" s="56" t="s">
        <v>52</v>
      </c>
      <c r="E83" s="22"/>
      <c r="F83" s="22"/>
      <c r="G83" s="22"/>
      <c r="H83" s="22"/>
      <c r="J83" s="22"/>
      <c r="K83" s="22"/>
      <c r="M83" s="13"/>
      <c r="O83" s="5"/>
    </row>
    <row r="84" spans="1:15" s="3" customFormat="1" ht="11.25" customHeight="1">
      <c r="A84" s="56"/>
      <c r="E84" s="22"/>
      <c r="F84" s="22"/>
      <c r="G84" s="22"/>
      <c r="H84" s="22"/>
      <c r="J84" s="22"/>
      <c r="K84" s="22"/>
      <c r="M84" s="13"/>
      <c r="O84" s="5"/>
    </row>
    <row r="85" spans="1:15" s="3" customFormat="1" ht="12.75">
      <c r="A85" s="56" t="s">
        <v>53</v>
      </c>
      <c r="E85" s="22"/>
      <c r="F85" s="22"/>
      <c r="G85" s="22"/>
      <c r="H85" s="22"/>
      <c r="J85" s="22"/>
      <c r="K85" s="22"/>
      <c r="M85" s="13"/>
      <c r="O85" s="5"/>
    </row>
    <row r="86" spans="6:15" s="3" customFormat="1" ht="12.75">
      <c r="F86" s="22"/>
      <c r="G86" s="22"/>
      <c r="H86" s="22"/>
      <c r="I86" s="22"/>
      <c r="J86" s="22"/>
      <c r="K86" s="22"/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  <row r="778" spans="6:15" s="3" customFormat="1" ht="12.75">
      <c r="F778" s="22"/>
      <c r="G778" s="22"/>
      <c r="H778" s="22"/>
      <c r="I778" s="22"/>
      <c r="J778" s="22"/>
      <c r="K778" s="22"/>
      <c r="M778" s="13"/>
      <c r="O778" s="5"/>
    </row>
    <row r="779" spans="6:15" s="3" customFormat="1" ht="12.75">
      <c r="F779" s="22"/>
      <c r="G779" s="22"/>
      <c r="H779" s="22"/>
      <c r="I779" s="22"/>
      <c r="J779" s="22"/>
      <c r="K779" s="22"/>
      <c r="M779" s="13"/>
      <c r="O779" s="5"/>
    </row>
  </sheetData>
  <sheetProtection/>
  <mergeCells count="41">
    <mergeCell ref="A68:L68"/>
    <mergeCell ref="A76:L76"/>
    <mergeCell ref="A77:L77"/>
    <mergeCell ref="A70:L70"/>
    <mergeCell ref="J74:L74"/>
    <mergeCell ref="J42:L42"/>
    <mergeCell ref="J54:L54"/>
    <mergeCell ref="J66:L66"/>
    <mergeCell ref="A57:L57"/>
    <mergeCell ref="A58:L58"/>
    <mergeCell ref="A59:L59"/>
    <mergeCell ref="A63:L63"/>
    <mergeCell ref="A64:L64"/>
    <mergeCell ref="A48:L48"/>
    <mergeCell ref="A47:L47"/>
    <mergeCell ref="J28:L28"/>
    <mergeCell ref="I1:K1"/>
    <mergeCell ref="I2:L2"/>
    <mergeCell ref="A7:A9"/>
    <mergeCell ref="B5:J5"/>
    <mergeCell ref="I7:K7"/>
    <mergeCell ref="C7:E7"/>
    <mergeCell ref="F8:F9"/>
    <mergeCell ref="L7:L9"/>
    <mergeCell ref="F7:H7"/>
    <mergeCell ref="J8:K8"/>
    <mergeCell ref="G8:H8"/>
    <mergeCell ref="I8:I9"/>
    <mergeCell ref="B7:B9"/>
    <mergeCell ref="J18:L18"/>
    <mergeCell ref="J24:L24"/>
    <mergeCell ref="A40:L40"/>
    <mergeCell ref="A46:L46"/>
    <mergeCell ref="C8:C9"/>
    <mergeCell ref="D8:E8"/>
    <mergeCell ref="J34:L34"/>
    <mergeCell ref="A39:L39"/>
    <mergeCell ref="A13:L13"/>
    <mergeCell ref="A14:L14"/>
    <mergeCell ref="A38:L38"/>
    <mergeCell ref="A12:L12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8" manualBreakCount="8">
    <brk id="17" max="11" man="1"/>
    <brk id="23" max="11" man="1"/>
    <brk id="27" max="11" man="1"/>
    <brk id="33" max="11" man="1"/>
    <brk id="41" max="11" man="1"/>
    <brk id="53" max="11" man="1"/>
    <brk id="65" max="11" man="1"/>
    <brk id="73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2016-12-22T12:58:10Z</cp:lastPrinted>
  <dcterms:created xsi:type="dcterms:W3CDTF">1996-10-08T23:32:33Z</dcterms:created>
  <dcterms:modified xsi:type="dcterms:W3CDTF">2017-03-30T08:53:56Z</dcterms:modified>
  <cp:category/>
  <cp:version/>
  <cp:contentType/>
  <cp:contentStatus/>
</cp:coreProperties>
</file>