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activeTab="0"/>
  </bookViews>
  <sheets>
    <sheet name="9(с)" sheetId="1" r:id="rId1"/>
  </sheets>
  <definedNames>
    <definedName name="_xlfn.AGGREGATE" hidden="1">#NAME?</definedName>
    <definedName name="_xlnm.Print_Titles" localSheetId="0">'9(с)'!$10:$13</definedName>
    <definedName name="_xlnm.Print_Area" localSheetId="0">'9(с)'!$A$1:$V$85</definedName>
  </definedNames>
  <calcPr fullCalcOnLoad="1"/>
</workbook>
</file>

<file path=xl/sharedStrings.xml><?xml version="1.0" encoding="utf-8"?>
<sst xmlns="http://schemas.openxmlformats.org/spreadsheetml/2006/main" count="135" uniqueCount="102">
  <si>
    <t>Загальний фонд</t>
  </si>
  <si>
    <t>Спеціальний фонд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</si>
  <si>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</si>
  <si>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</si>
  <si>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</si>
  <si>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</si>
  <si>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</si>
  <si>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Охорона та раціональне використання природних ресурсів</t>
  </si>
  <si>
    <t>Всього видатків</t>
  </si>
  <si>
    <t>0300000</t>
  </si>
  <si>
    <t>0310000</t>
  </si>
  <si>
    <t>Управління  освіти і науки Сумської міської ради</t>
  </si>
  <si>
    <t>1000000</t>
  </si>
  <si>
    <t>Департамент інфраструктури міста Сумської міської ради</t>
  </si>
  <si>
    <t>4100000</t>
  </si>
  <si>
    <t>4110000</t>
  </si>
  <si>
    <t>4119110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</si>
  <si>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</si>
  <si>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</si>
  <si>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</si>
  <si>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7500000</t>
  </si>
  <si>
    <t>7510000</t>
  </si>
  <si>
    <t>Виконавчий комітет Сумської міської ради</t>
  </si>
  <si>
    <t>Найменування
згідно з типовою програмною класифікацією видатків та кредитування місцевого бюджету</t>
  </si>
  <si>
    <t>4117630</t>
  </si>
  <si>
    <t>4719110</t>
  </si>
  <si>
    <t>Інша діяльність у сфері охорони навколишнього природного середовища</t>
  </si>
  <si>
    <t>4119150</t>
  </si>
  <si>
    <t>1019140</t>
  </si>
  <si>
    <t>1019150</t>
  </si>
  <si>
    <t>0319140</t>
  </si>
  <si>
    <t>Ліквідація іншого забруднення навколишнього
природного середовища</t>
  </si>
  <si>
    <t>4719130</t>
  </si>
  <si>
    <t>Департамент фінансів, економіки та інвестицій Сумської міської ради</t>
  </si>
  <si>
    <t>7519140</t>
  </si>
  <si>
    <t>Код функціональної класифікації видатків та кредитування бюджету</t>
  </si>
  <si>
    <t>7630</t>
  </si>
  <si>
    <t>0520</t>
  </si>
  <si>
    <t>9110</t>
  </si>
  <si>
    <t>0511</t>
  </si>
  <si>
    <t>9130</t>
  </si>
  <si>
    <t>0513</t>
  </si>
  <si>
    <t>9140</t>
  </si>
  <si>
    <t>0540</t>
  </si>
  <si>
    <t>9150</t>
  </si>
  <si>
    <t>Код програмної класифікації видатків та кредитування місцевих бюджетів</t>
  </si>
  <si>
    <t>Проведення заходів щодо пропаганди охорони навколишнього природного середовища:</t>
  </si>
  <si>
    <t>проведення для дітей та молоді акцій та конкурсів екологічного і природоохоронного напрямку</t>
  </si>
  <si>
    <t>проведення для містян та гостей міста Суми заходів екологічного і природоохоронного напрямку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</si>
  <si>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</si>
  <si>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екологічних, освітніх акцій та проектів у позашкільному вихованні</t>
  </si>
  <si>
    <t>підготовка і видання поліграфічної продукції щодо пропаганди охорони природного середовища</t>
  </si>
  <si>
    <t>Утримання об'єктів природно-заповідного фонду міста Суми:</t>
  </si>
  <si>
    <t>утримання ботанічного саду місцевого значення «Юннатівський»</t>
  </si>
  <si>
    <t>санітарне утримання парку - пам’ятки садово - паркового мистецтва місцевого значення «Басівський»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</si>
  <si>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</si>
  <si>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проведення благоустрою у прибережних смугах річок Псел, Сумка, Стрілка, оз. Чеха, ін. водних об'єктів, очищення русел річок</t>
  </si>
  <si>
    <t>розроблення проекту відновлення та підтримання сприятливого гідрологічного режиму та санітарного стану річок Сумка і Попадька в межах міста Суми</t>
  </si>
  <si>
    <t>Заходи щодо відновлення і підтримання сприятливого гідрологічного режиму та санітарного стану водних об'єктів:</t>
  </si>
  <si>
    <t>санітарне утримання парку - пам’ятки садово - паркового мистецтва  місцевого значення «Басівський»</t>
  </si>
  <si>
    <t>догляд за насадженнями парку - пам’ятки садово - паркового мистецтва  місцевого значення «Басівський»</t>
  </si>
  <si>
    <t>Заходи для боротьби з шкідливою дією води:</t>
  </si>
  <si>
    <t>видання інформаційно-освітнього екологічного бюлетеня Сумської міської ради «Екологічний орієнтир»</t>
  </si>
  <si>
    <t xml:space="preserve">  Перелік  природоохоронних заходів на 2017 рік</t>
  </si>
  <si>
    <t>Загальна кошторисна вартість заходу</t>
  </si>
  <si>
    <t>КТПКВК - 7630</t>
  </si>
  <si>
    <t>КТПКВК - 9110</t>
  </si>
  <si>
    <t>КТПКВК - 9130</t>
  </si>
  <si>
    <t>КТПКВК - 9140</t>
  </si>
  <si>
    <t>КТПКВК - 9150</t>
  </si>
  <si>
    <t>облаштування території (доріжок, огорожі тощо)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</si>
  <si>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</si>
  <si>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</si>
  <si>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</si>
  <si>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</si>
  <si>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будівництво системи водовідведення поверхневих вод з вулиці Тополянська у                  м. Суми</t>
  </si>
  <si>
    <t>реконструкція відповідних технологічних вузлів та обладнання міських очисних споруд: решіток у грабельній</t>
  </si>
  <si>
    <t>Зниження рівня забруднення водних ресурсів:</t>
  </si>
  <si>
    <t>Код типової програмної класифікації видатків та кредитування місцевих бюджетів</t>
  </si>
  <si>
    <t>О.М. Лисенко</t>
  </si>
  <si>
    <t>Виконавець: Липова С.А.</t>
  </si>
  <si>
    <t xml:space="preserve"> ____________  </t>
  </si>
  <si>
    <t>Сумський міський голова</t>
  </si>
  <si>
    <t>Разом видатків на поточний рік (затверджено)</t>
  </si>
  <si>
    <t xml:space="preserve">Внесено змін (спеціальний фонд), +,- </t>
  </si>
  <si>
    <t xml:space="preserve">видатки споживання 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</si>
  <si>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</si>
  <si>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</si>
  <si>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</si>
  <si>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1010000</t>
  </si>
  <si>
    <t>розробка  науково-дослідної продукціїї «Наукове обгрунтування шляхів покращення екологічного стану  р.Сумка в межах міста Суми»</t>
  </si>
  <si>
    <t>Реконструкція каналізаційних мереж і споруд на них</t>
  </si>
  <si>
    <t xml:space="preserve">Реконструкція каналізаційної насосної станції  КРЗ за адресою: м. Суми, вул. Привокзальна, 4/13 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</si>
  <si>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</si>
  <si>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 xml:space="preserve">встановлення інформаційних стендів, інформаційних щитів, інформаційно-охоронних та межових знаків на території пам’яток природи «Липові насадження», «Дуби» на вулицях Олександра Аніщенка (Антонова), Герасима Кондратьєва (Кірова), Петропавлівська, парку – пам’ятки садово-паркового мистецтва місцевого значення «Басівський»
</t>
  </si>
  <si>
    <t>очищення водойм  парку – пам’ятки садово-паркового мистецтва місцевого значення «Басівський» від сміття, повалених дерев та гілок</t>
  </si>
  <si>
    <t>улаштування декоративно-захисного огородження навколо пам'ятки природи "Дуб" на вулиці Олександра Аніщенка (Антонова)</t>
  </si>
  <si>
    <t>від 29 березня 2017 року № 1856 - МР</t>
  </si>
  <si>
    <t>до  міського    бюджету   на   2017 рік»</t>
  </si>
  <si>
    <t xml:space="preserve">«Про    внесення   змін   та   доповнень </t>
  </si>
  <si>
    <t>до  рішення  Сумської    міської   ради</t>
  </si>
  <si>
    <t xml:space="preserve">                Додаток  № 9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</si>
</sst>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26"/>
      <name val="Times New Roman"/>
      <family val="1"/>
    </font>
    <font>
      <sz val="16"/>
      <name val="Times New Roman"/>
      <family val="1"/>
    </font>
    <font>
      <sz val="2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center"/>
    </xf>
    <xf numFmtId="0" fontId="29" fillId="55" borderId="0" xfId="0" applyFont="1" applyFill="1" applyAlignment="1">
      <alignment vertical="center"/>
    </xf>
    <xf numFmtId="0" fontId="28" fillId="49" borderId="0" xfId="0" applyFont="1" applyFill="1" applyAlignment="1">
      <alignment vertical="center"/>
    </xf>
    <xf numFmtId="0" fontId="29" fillId="49" borderId="0" xfId="0" applyFont="1" applyFill="1" applyAlignment="1">
      <alignment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textRotation="180"/>
    </xf>
    <xf numFmtId="0" fontId="0" fillId="0" borderId="0" xfId="0" applyFont="1" applyFill="1" applyAlignment="1">
      <alignment/>
    </xf>
    <xf numFmtId="0" fontId="36" fillId="0" borderId="16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4" fontId="37" fillId="0" borderId="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56" borderId="0" xfId="0" applyFont="1" applyFill="1" applyAlignment="1">
      <alignment horizontal="left" vertical="center"/>
    </xf>
    <xf numFmtId="0" fontId="25" fillId="56" borderId="0" xfId="0" applyFont="1" applyFill="1" applyAlignment="1">
      <alignment/>
    </xf>
    <xf numFmtId="49" fontId="36" fillId="0" borderId="17" xfId="0" applyNumberFormat="1" applyFont="1" applyFill="1" applyBorder="1" applyAlignment="1" applyProtection="1">
      <alignment horizontal="center" vertical="center"/>
      <protection/>
    </xf>
    <xf numFmtId="0" fontId="44" fillId="0" borderId="20" xfId="0" applyFont="1" applyFill="1" applyBorder="1" applyAlignment="1">
      <alignment vertical="center" wrapText="1"/>
    </xf>
    <xf numFmtId="4" fontId="44" fillId="0" borderId="17" xfId="95" applyNumberFormat="1" applyFont="1" applyFill="1" applyBorder="1" applyAlignment="1">
      <alignment vertical="center"/>
      <protection/>
    </xf>
    <xf numFmtId="49" fontId="45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>
      <alignment vertical="center" wrapText="1"/>
    </xf>
    <xf numFmtId="4" fontId="46" fillId="0" borderId="17" xfId="95" applyNumberFormat="1" applyFont="1" applyFill="1" applyBorder="1" applyAlignment="1">
      <alignment vertical="center"/>
      <protection/>
    </xf>
    <xf numFmtId="0" fontId="44" fillId="0" borderId="17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>
      <alignment horizontal="justify" vertical="center" wrapText="1"/>
    </xf>
    <xf numFmtId="4" fontId="36" fillId="0" borderId="17" xfId="95" applyNumberFormat="1" applyFont="1" applyFill="1" applyBorder="1" applyAlignment="1">
      <alignment vertical="center"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justify" vertical="center" wrapText="1"/>
    </xf>
    <xf numFmtId="4" fontId="36" fillId="0" borderId="17" xfId="0" applyNumberFormat="1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center" vertical="center"/>
    </xf>
    <xf numFmtId="4" fontId="44" fillId="0" borderId="17" xfId="0" applyNumberFormat="1" applyFont="1" applyFill="1" applyBorder="1" applyAlignment="1">
      <alignment horizontal="right" vertical="center" wrapText="1"/>
    </xf>
    <xf numFmtId="49" fontId="45" fillId="0" borderId="17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4" fontId="46" fillId="0" borderId="17" xfId="0" applyNumberFormat="1" applyFont="1" applyFill="1" applyBorder="1" applyAlignment="1">
      <alignment horizontal="right" vertical="center" wrapText="1"/>
    </xf>
    <xf numFmtId="4" fontId="45" fillId="0" borderId="17" xfId="95" applyNumberFormat="1" applyFont="1" applyFill="1" applyBorder="1" applyAlignment="1">
      <alignment vertical="center"/>
      <protection/>
    </xf>
    <xf numFmtId="0" fontId="45" fillId="0" borderId="17" xfId="0" applyFont="1" applyFill="1" applyBorder="1" applyAlignment="1">
      <alignment vertical="center"/>
    </xf>
    <xf numFmtId="49" fontId="46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17" xfId="0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>
      <alignment horizontal="right" vertical="center" wrapText="1"/>
    </xf>
    <xf numFmtId="4" fontId="44" fillId="0" borderId="17" xfId="0" applyNumberFormat="1" applyFont="1" applyFill="1" applyBorder="1" applyAlignment="1">
      <alignment vertical="center" wrapText="1"/>
    </xf>
    <xf numFmtId="0" fontId="48" fillId="0" borderId="0" xfId="0" applyNumberFormat="1" applyFont="1" applyFill="1" applyAlignment="1" applyProtection="1">
      <alignment horizontal="center" wrapText="1"/>
      <protection/>
    </xf>
    <xf numFmtId="0" fontId="47" fillId="0" borderId="0" xfId="0" applyFont="1" applyFill="1" applyBorder="1" applyAlignment="1">
      <alignment horizontal="left" vertical="distributed" wrapText="1"/>
    </xf>
    <xf numFmtId="0" fontId="47" fillId="0" borderId="0" xfId="0" applyFont="1" applyFill="1" applyAlignment="1">
      <alignment horizontal="left" wrapText="1"/>
    </xf>
    <xf numFmtId="4" fontId="48" fillId="0" borderId="0" xfId="95" applyNumberFormat="1" applyFont="1" applyFill="1" applyBorder="1" applyAlignment="1">
      <alignment vertical="center"/>
      <protection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distributed" wrapText="1"/>
    </xf>
    <xf numFmtId="0" fontId="47" fillId="0" borderId="0" xfId="0" applyFont="1" applyFill="1" applyBorder="1" applyAlignment="1">
      <alignment horizontal="center" vertical="center"/>
    </xf>
    <xf numFmtId="0" fontId="47" fillId="56" borderId="0" xfId="0" applyFont="1" applyFill="1" applyBorder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tabSelected="1" view="pageBreakPreview" zoomScale="40" zoomScaleNormal="70" zoomScaleSheetLayoutView="40" zoomScalePageLayoutView="0" workbookViewId="0" topLeftCell="F1">
      <pane ySplit="13" topLeftCell="A14" activePane="bottomLeft" state="frozen"/>
      <selection pane="topLeft" activeCell="A1" sqref="A1"/>
      <selection pane="bottomLeft" activeCell="P5" sqref="P5:V5"/>
    </sheetView>
  </sheetViews>
  <sheetFormatPr defaultColWidth="9.16015625" defaultRowHeight="12.75"/>
  <cols>
    <col min="1" max="1" width="19.5" style="13" customWidth="1"/>
    <col min="2" max="2" width="23" style="13" customWidth="1"/>
    <col min="3" max="3" width="23.16015625" style="13" customWidth="1"/>
    <col min="4" max="4" width="64.66015625" style="9" customWidth="1"/>
    <col min="5" max="5" width="20.83203125" style="9" customWidth="1"/>
    <col min="6" max="6" width="18.5" style="9" customWidth="1"/>
    <col min="7" max="7" width="18.16015625" style="9" customWidth="1"/>
    <col min="8" max="8" width="13.16015625" style="9" customWidth="1"/>
    <col min="9" max="9" width="19.66015625" style="9" customWidth="1"/>
    <col min="10" max="10" width="18.83203125" style="9" customWidth="1"/>
    <col min="11" max="11" width="19.33203125" style="9" customWidth="1"/>
    <col min="12" max="12" width="20.5" style="9" customWidth="1"/>
    <col min="13" max="13" width="19.83203125" style="55" customWidth="1"/>
    <col min="14" max="14" width="20.83203125" style="17" customWidth="1"/>
    <col min="15" max="15" width="19.5" style="17" customWidth="1"/>
    <col min="16" max="16" width="17.66015625" style="17" customWidth="1"/>
    <col min="17" max="17" width="19.66015625" style="17" customWidth="1"/>
    <col min="18" max="18" width="13.66015625" style="17" customWidth="1"/>
    <col min="19" max="19" width="21.5" style="17" customWidth="1"/>
    <col min="20" max="20" width="19.33203125" style="17" customWidth="1"/>
    <col min="21" max="21" width="19.83203125" style="17" customWidth="1"/>
    <col min="22" max="22" width="20.83203125" style="17" customWidth="1"/>
    <col min="23" max="16384" width="9.16015625" style="17" customWidth="1"/>
  </cols>
  <sheetData>
    <row r="1" spans="1:14" s="8" customFormat="1" ht="18">
      <c r="A1" s="26"/>
      <c r="B1" s="26"/>
      <c r="C1" s="26"/>
      <c r="D1" s="1"/>
      <c r="E1" s="1"/>
      <c r="F1" s="1"/>
      <c r="G1" s="1"/>
      <c r="H1" s="1"/>
      <c r="I1" s="1"/>
      <c r="J1" s="1"/>
      <c r="K1" s="1"/>
      <c r="L1" s="44"/>
      <c r="M1" s="57"/>
      <c r="N1" s="58"/>
    </row>
    <row r="2" spans="1:20" s="5" customFormat="1" ht="22.5">
      <c r="A2" s="14"/>
      <c r="B2" s="14"/>
      <c r="C2" s="14"/>
      <c r="D2" s="43"/>
      <c r="E2" s="43"/>
      <c r="F2" s="43"/>
      <c r="G2" s="43"/>
      <c r="H2" s="43"/>
      <c r="I2" s="43"/>
      <c r="J2" s="43"/>
      <c r="K2" s="43"/>
      <c r="L2" s="44"/>
      <c r="M2" s="57"/>
      <c r="N2" s="58"/>
      <c r="O2" s="42"/>
      <c r="P2" s="42"/>
      <c r="Q2" s="79"/>
      <c r="R2" s="79"/>
      <c r="S2" s="79"/>
      <c r="T2" s="80"/>
    </row>
    <row r="3" spans="1:22" s="5" customFormat="1" ht="45.75">
      <c r="A3" s="14"/>
      <c r="B3" s="14"/>
      <c r="C3" s="14"/>
      <c r="D3" s="43"/>
      <c r="E3" s="43"/>
      <c r="F3" s="43"/>
      <c r="G3" s="43"/>
      <c r="H3" s="43"/>
      <c r="M3" s="57"/>
      <c r="N3" s="58"/>
      <c r="O3" s="42"/>
      <c r="P3" s="42"/>
      <c r="Q3" s="113" t="s">
        <v>101</v>
      </c>
      <c r="R3" s="113"/>
      <c r="S3" s="113"/>
      <c r="T3" s="113"/>
      <c r="U3" s="113"/>
      <c r="V3" s="113"/>
    </row>
    <row r="4" spans="1:22" s="5" customFormat="1" ht="54" customHeight="1">
      <c r="A4" s="14"/>
      <c r="B4" s="14"/>
      <c r="C4" s="14"/>
      <c r="D4" s="43"/>
      <c r="E4" s="43"/>
      <c r="F4" s="43"/>
      <c r="G4" s="43"/>
      <c r="H4" s="43"/>
      <c r="M4" s="57"/>
      <c r="N4" s="58"/>
      <c r="O4" s="42"/>
      <c r="P4" s="112" t="s">
        <v>100</v>
      </c>
      <c r="Q4" s="112"/>
      <c r="R4" s="112"/>
      <c r="S4" s="112"/>
      <c r="T4" s="112"/>
      <c r="U4" s="112"/>
      <c r="V4" s="112"/>
    </row>
    <row r="5" spans="1:22" s="5" customFormat="1" ht="57" customHeight="1">
      <c r="A5" s="14"/>
      <c r="B5" s="14"/>
      <c r="C5" s="14"/>
      <c r="D5" s="43"/>
      <c r="E5" s="43"/>
      <c r="F5" s="43"/>
      <c r="G5" s="43"/>
      <c r="H5" s="43"/>
      <c r="M5" s="57"/>
      <c r="N5" s="58"/>
      <c r="O5" s="42"/>
      <c r="P5" s="112" t="s">
        <v>99</v>
      </c>
      <c r="Q5" s="112"/>
      <c r="R5" s="112"/>
      <c r="S5" s="112"/>
      <c r="T5" s="112"/>
      <c r="U5" s="112"/>
      <c r="V5" s="112"/>
    </row>
    <row r="6" spans="1:22" s="5" customFormat="1" ht="54" customHeight="1">
      <c r="A6" s="14"/>
      <c r="B6" s="14"/>
      <c r="C6" s="14"/>
      <c r="D6" s="43"/>
      <c r="E6" s="43"/>
      <c r="F6" s="43"/>
      <c r="G6" s="43"/>
      <c r="H6" s="43"/>
      <c r="M6" s="57"/>
      <c r="N6" s="58"/>
      <c r="O6" s="42"/>
      <c r="P6" s="112" t="s">
        <v>98</v>
      </c>
      <c r="Q6" s="112"/>
      <c r="R6" s="112"/>
      <c r="S6" s="112"/>
      <c r="T6" s="112"/>
      <c r="U6" s="112"/>
      <c r="V6" s="112"/>
    </row>
    <row r="7" spans="1:22" s="5" customFormat="1" ht="57.75" customHeight="1">
      <c r="A7" s="14"/>
      <c r="B7" s="14"/>
      <c r="C7" s="14"/>
      <c r="D7" s="43"/>
      <c r="E7" s="43"/>
      <c r="F7" s="43"/>
      <c r="G7" s="43"/>
      <c r="H7" s="43"/>
      <c r="M7" s="57"/>
      <c r="N7" s="58"/>
      <c r="O7" s="42"/>
      <c r="P7" s="112" t="s">
        <v>97</v>
      </c>
      <c r="Q7" s="112"/>
      <c r="R7" s="112"/>
      <c r="S7" s="112"/>
      <c r="T7" s="112"/>
      <c r="U7" s="112"/>
      <c r="V7" s="112"/>
    </row>
    <row r="8" spans="1:22" ht="84" customHeight="1">
      <c r="A8" s="106" t="s">
        <v>63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spans="1:21" s="8" customFormat="1" ht="34.5" customHeight="1">
      <c r="A9" s="13"/>
      <c r="B9" s="13"/>
      <c r="C9" s="13"/>
      <c r="D9" s="20"/>
      <c r="E9" s="20"/>
      <c r="F9" s="20"/>
      <c r="G9" s="20"/>
      <c r="H9" s="2"/>
      <c r="I9" s="3"/>
      <c r="J9" s="4"/>
      <c r="K9" s="4"/>
      <c r="M9" s="57"/>
      <c r="N9" s="58"/>
      <c r="U9" s="59" t="s">
        <v>5</v>
      </c>
    </row>
    <row r="10" spans="1:22" s="11" customFormat="1" ht="46.5" customHeight="1">
      <c r="A10" s="73" t="s">
        <v>45</v>
      </c>
      <c r="B10" s="73" t="s">
        <v>78</v>
      </c>
      <c r="C10" s="73" t="s">
        <v>35</v>
      </c>
      <c r="D10" s="61" t="s">
        <v>23</v>
      </c>
      <c r="E10" s="73" t="s">
        <v>64</v>
      </c>
      <c r="F10" s="61" t="s">
        <v>0</v>
      </c>
      <c r="G10" s="61"/>
      <c r="H10" s="61"/>
      <c r="I10" s="66" t="s">
        <v>1</v>
      </c>
      <c r="J10" s="67"/>
      <c r="K10" s="68"/>
      <c r="L10" s="76" t="s">
        <v>83</v>
      </c>
      <c r="M10" s="61" t="s">
        <v>84</v>
      </c>
      <c r="N10" s="61"/>
      <c r="O10" s="61"/>
      <c r="P10" s="61" t="s">
        <v>86</v>
      </c>
      <c r="Q10" s="61"/>
      <c r="R10" s="61"/>
      <c r="S10" s="61" t="s">
        <v>87</v>
      </c>
      <c r="T10" s="61"/>
      <c r="U10" s="61"/>
      <c r="V10" s="61" t="s">
        <v>88</v>
      </c>
    </row>
    <row r="11" spans="1:22" s="11" customFormat="1" ht="16.5" customHeight="1">
      <c r="A11" s="74"/>
      <c r="B11" s="74"/>
      <c r="C11" s="74"/>
      <c r="D11" s="61"/>
      <c r="E11" s="74"/>
      <c r="F11" s="61" t="s">
        <v>2</v>
      </c>
      <c r="G11" s="62" t="s">
        <v>3</v>
      </c>
      <c r="H11" s="62" t="s">
        <v>4</v>
      </c>
      <c r="I11" s="61" t="s">
        <v>2</v>
      </c>
      <c r="J11" s="62" t="s">
        <v>3</v>
      </c>
      <c r="K11" s="63" t="s">
        <v>4</v>
      </c>
      <c r="L11" s="77"/>
      <c r="M11" s="61" t="s">
        <v>2</v>
      </c>
      <c r="N11" s="62" t="s">
        <v>85</v>
      </c>
      <c r="O11" s="62" t="s">
        <v>4</v>
      </c>
      <c r="P11" s="61" t="s">
        <v>2</v>
      </c>
      <c r="Q11" s="62" t="s">
        <v>85</v>
      </c>
      <c r="R11" s="62" t="s">
        <v>4</v>
      </c>
      <c r="S11" s="61" t="s">
        <v>2</v>
      </c>
      <c r="T11" s="62" t="s">
        <v>85</v>
      </c>
      <c r="U11" s="62" t="s">
        <v>4</v>
      </c>
      <c r="V11" s="61"/>
    </row>
    <row r="12" spans="1:22" s="11" customFormat="1" ht="20.25" customHeight="1">
      <c r="A12" s="74"/>
      <c r="B12" s="74"/>
      <c r="C12" s="74"/>
      <c r="D12" s="61"/>
      <c r="E12" s="74"/>
      <c r="F12" s="61"/>
      <c r="G12" s="62"/>
      <c r="H12" s="62"/>
      <c r="I12" s="61"/>
      <c r="J12" s="62"/>
      <c r="K12" s="64"/>
      <c r="L12" s="77"/>
      <c r="M12" s="61"/>
      <c r="N12" s="62"/>
      <c r="O12" s="62"/>
      <c r="P12" s="61"/>
      <c r="Q12" s="62"/>
      <c r="R12" s="62"/>
      <c r="S12" s="61"/>
      <c r="T12" s="62"/>
      <c r="U12" s="62"/>
      <c r="V12" s="61"/>
    </row>
    <row r="13" spans="1:22" s="11" customFormat="1" ht="84" customHeight="1">
      <c r="A13" s="75"/>
      <c r="B13" s="75"/>
      <c r="C13" s="75"/>
      <c r="D13" s="61"/>
      <c r="E13" s="75"/>
      <c r="F13" s="61"/>
      <c r="G13" s="62"/>
      <c r="H13" s="62"/>
      <c r="I13" s="61"/>
      <c r="J13" s="62"/>
      <c r="K13" s="65"/>
      <c r="L13" s="78"/>
      <c r="M13" s="61"/>
      <c r="N13" s="62"/>
      <c r="O13" s="62"/>
      <c r="P13" s="61"/>
      <c r="Q13" s="62"/>
      <c r="R13" s="62"/>
      <c r="S13" s="61"/>
      <c r="T13" s="62"/>
      <c r="U13" s="62"/>
      <c r="V13" s="61"/>
    </row>
    <row r="14" spans="1:22" s="12" customFormat="1" ht="61.5" customHeight="1">
      <c r="A14" s="81" t="s">
        <v>9</v>
      </c>
      <c r="B14" s="81"/>
      <c r="C14" s="81"/>
      <c r="D14" s="82" t="s">
        <v>22</v>
      </c>
      <c r="E14" s="83">
        <f>SUM(E15)</f>
        <v>58563</v>
      </c>
      <c r="F14" s="83"/>
      <c r="G14" s="83"/>
      <c r="H14" s="83"/>
      <c r="I14" s="83">
        <f>I15</f>
        <v>58563</v>
      </c>
      <c r="J14" s="83">
        <f>J15</f>
        <v>58563</v>
      </c>
      <c r="K14" s="83">
        <f>K15</f>
        <v>0</v>
      </c>
      <c r="L14" s="83">
        <f>L15</f>
        <v>58563</v>
      </c>
      <c r="M14" s="83">
        <f aca="true" t="shared" si="0" ref="M14:V14">M15</f>
        <v>0</v>
      </c>
      <c r="N14" s="83">
        <f t="shared" si="0"/>
        <v>0</v>
      </c>
      <c r="O14" s="83">
        <f t="shared" si="0"/>
        <v>0</v>
      </c>
      <c r="P14" s="83">
        <f t="shared" si="0"/>
        <v>0</v>
      </c>
      <c r="Q14" s="83">
        <f t="shared" si="0"/>
        <v>0</v>
      </c>
      <c r="R14" s="83">
        <f t="shared" si="0"/>
        <v>0</v>
      </c>
      <c r="S14" s="83">
        <f t="shared" si="0"/>
        <v>58563</v>
      </c>
      <c r="T14" s="83">
        <f t="shared" si="0"/>
        <v>58563</v>
      </c>
      <c r="U14" s="83">
        <f t="shared" si="0"/>
        <v>0</v>
      </c>
      <c r="V14" s="83">
        <f t="shared" si="0"/>
        <v>58563</v>
      </c>
    </row>
    <row r="15" spans="1:22" s="18" customFormat="1" ht="36" customHeight="1">
      <c r="A15" s="84" t="s">
        <v>10</v>
      </c>
      <c r="B15" s="84"/>
      <c r="C15" s="84"/>
      <c r="D15" s="85" t="s">
        <v>22</v>
      </c>
      <c r="E15" s="86">
        <f>SUM(E16)</f>
        <v>58563</v>
      </c>
      <c r="F15" s="86"/>
      <c r="G15" s="86"/>
      <c r="H15" s="86"/>
      <c r="I15" s="86">
        <f aca="true" t="shared" si="1" ref="I15:V16">SUM(I16)</f>
        <v>58563</v>
      </c>
      <c r="J15" s="86">
        <f t="shared" si="1"/>
        <v>58563</v>
      </c>
      <c r="K15" s="86">
        <f t="shared" si="1"/>
        <v>0</v>
      </c>
      <c r="L15" s="86">
        <f t="shared" si="1"/>
        <v>58563</v>
      </c>
      <c r="M15" s="86">
        <f t="shared" si="1"/>
        <v>0</v>
      </c>
      <c r="N15" s="86">
        <f t="shared" si="1"/>
        <v>0</v>
      </c>
      <c r="O15" s="86">
        <f t="shared" si="1"/>
        <v>0</v>
      </c>
      <c r="P15" s="86">
        <f t="shared" si="1"/>
        <v>0</v>
      </c>
      <c r="Q15" s="86">
        <f t="shared" si="1"/>
        <v>0</v>
      </c>
      <c r="R15" s="86">
        <f t="shared" si="1"/>
        <v>0</v>
      </c>
      <c r="S15" s="86">
        <f t="shared" si="1"/>
        <v>58563</v>
      </c>
      <c r="T15" s="86">
        <f t="shared" si="1"/>
        <v>58563</v>
      </c>
      <c r="U15" s="86">
        <f t="shared" si="1"/>
        <v>0</v>
      </c>
      <c r="V15" s="86">
        <f t="shared" si="1"/>
        <v>58563</v>
      </c>
    </row>
    <row r="16" spans="1:22" s="12" customFormat="1" ht="57" customHeight="1">
      <c r="A16" s="81" t="s">
        <v>30</v>
      </c>
      <c r="B16" s="81" t="s">
        <v>42</v>
      </c>
      <c r="C16" s="81" t="s">
        <v>43</v>
      </c>
      <c r="D16" s="87" t="s">
        <v>26</v>
      </c>
      <c r="E16" s="83">
        <f>SUM(E17)</f>
        <v>58563</v>
      </c>
      <c r="F16" s="83"/>
      <c r="G16" s="83"/>
      <c r="H16" s="83"/>
      <c r="I16" s="83">
        <f t="shared" si="1"/>
        <v>58563</v>
      </c>
      <c r="J16" s="83">
        <f t="shared" si="1"/>
        <v>58563</v>
      </c>
      <c r="K16" s="83">
        <f t="shared" si="1"/>
        <v>0</v>
      </c>
      <c r="L16" s="83">
        <f t="shared" si="1"/>
        <v>58563</v>
      </c>
      <c r="M16" s="83">
        <f t="shared" si="1"/>
        <v>0</v>
      </c>
      <c r="N16" s="83">
        <f t="shared" si="1"/>
        <v>0</v>
      </c>
      <c r="O16" s="83">
        <f t="shared" si="1"/>
        <v>0</v>
      </c>
      <c r="P16" s="83">
        <f t="shared" si="1"/>
        <v>0</v>
      </c>
      <c r="Q16" s="83">
        <f t="shared" si="1"/>
        <v>0</v>
      </c>
      <c r="R16" s="83">
        <f t="shared" si="1"/>
        <v>0</v>
      </c>
      <c r="S16" s="83">
        <f t="shared" si="1"/>
        <v>58563</v>
      </c>
      <c r="T16" s="83">
        <f t="shared" si="1"/>
        <v>58563</v>
      </c>
      <c r="U16" s="83">
        <f t="shared" si="1"/>
        <v>0</v>
      </c>
      <c r="V16" s="83">
        <f t="shared" si="1"/>
        <v>58563</v>
      </c>
    </row>
    <row r="17" spans="1:22" s="12" customFormat="1" ht="78.75" customHeight="1">
      <c r="A17" s="88"/>
      <c r="B17" s="88"/>
      <c r="C17" s="88"/>
      <c r="D17" s="89" t="s">
        <v>46</v>
      </c>
      <c r="E17" s="90">
        <f>SUM(E18:E19)</f>
        <v>58563</v>
      </c>
      <c r="F17" s="90"/>
      <c r="G17" s="90"/>
      <c r="H17" s="90"/>
      <c r="I17" s="90">
        <f>SUM(I18:I19)</f>
        <v>58563</v>
      </c>
      <c r="J17" s="90">
        <f>SUM(J18:J19)</f>
        <v>58563</v>
      </c>
      <c r="K17" s="90">
        <f>SUM(K18:K19)</f>
        <v>0</v>
      </c>
      <c r="L17" s="90">
        <f>SUM(L18:L19)</f>
        <v>58563</v>
      </c>
      <c r="M17" s="90">
        <f aca="true" t="shared" si="2" ref="M17:V17">SUM(M18:M19)</f>
        <v>0</v>
      </c>
      <c r="N17" s="90">
        <f t="shared" si="2"/>
        <v>0</v>
      </c>
      <c r="O17" s="90">
        <f t="shared" si="2"/>
        <v>0</v>
      </c>
      <c r="P17" s="90">
        <f t="shared" si="2"/>
        <v>0</v>
      </c>
      <c r="Q17" s="90">
        <f t="shared" si="2"/>
        <v>0</v>
      </c>
      <c r="R17" s="90">
        <f t="shared" si="2"/>
        <v>0</v>
      </c>
      <c r="S17" s="90">
        <f t="shared" si="2"/>
        <v>58563</v>
      </c>
      <c r="T17" s="90">
        <f t="shared" si="2"/>
        <v>58563</v>
      </c>
      <c r="U17" s="90">
        <f t="shared" si="2"/>
        <v>0</v>
      </c>
      <c r="V17" s="90">
        <f t="shared" si="2"/>
        <v>58563</v>
      </c>
    </row>
    <row r="18" spans="1:22" s="12" customFormat="1" ht="75" customHeight="1">
      <c r="A18" s="91"/>
      <c r="B18" s="91"/>
      <c r="C18" s="91"/>
      <c r="D18" s="92" t="s">
        <v>47</v>
      </c>
      <c r="E18" s="93">
        <f>$I$18</f>
        <v>43478</v>
      </c>
      <c r="F18" s="90"/>
      <c r="G18" s="90"/>
      <c r="H18" s="90"/>
      <c r="I18" s="90">
        <f>SUM(J18)+K18</f>
        <v>43478</v>
      </c>
      <c r="J18" s="90">
        <v>43478</v>
      </c>
      <c r="K18" s="90"/>
      <c r="L18" s="90">
        <f>F18+I18</f>
        <v>43478</v>
      </c>
      <c r="M18" s="90">
        <f>N18+O18</f>
        <v>0</v>
      </c>
      <c r="N18" s="94"/>
      <c r="O18" s="94"/>
      <c r="P18" s="90">
        <f>Q18+R18</f>
        <v>0</v>
      </c>
      <c r="Q18" s="90">
        <f>G18</f>
        <v>0</v>
      </c>
      <c r="R18" s="90">
        <f>H18</f>
        <v>0</v>
      </c>
      <c r="S18" s="90">
        <f>T18+U18</f>
        <v>43478</v>
      </c>
      <c r="T18" s="90">
        <f>J18+N18</f>
        <v>43478</v>
      </c>
      <c r="U18" s="90">
        <f>K18+O18</f>
        <v>0</v>
      </c>
      <c r="V18" s="90">
        <f>P18+S18</f>
        <v>43478</v>
      </c>
    </row>
    <row r="19" spans="1:22" s="12" customFormat="1" ht="72" customHeight="1">
      <c r="A19" s="91"/>
      <c r="B19" s="91"/>
      <c r="C19" s="91"/>
      <c r="D19" s="92" t="s">
        <v>48</v>
      </c>
      <c r="E19" s="93">
        <f>$I$19</f>
        <v>15085</v>
      </c>
      <c r="F19" s="90"/>
      <c r="G19" s="90"/>
      <c r="H19" s="90"/>
      <c r="I19" s="90">
        <f>SUM(J19)+K19</f>
        <v>15085</v>
      </c>
      <c r="J19" s="90">
        <v>15085</v>
      </c>
      <c r="K19" s="90"/>
      <c r="L19" s="90">
        <f>F19+I19</f>
        <v>15085</v>
      </c>
      <c r="M19" s="90">
        <f>N19+O19</f>
        <v>0</v>
      </c>
      <c r="N19" s="94"/>
      <c r="O19" s="94"/>
      <c r="P19" s="90">
        <f>Q19+R19</f>
        <v>0</v>
      </c>
      <c r="Q19" s="90">
        <f>G19</f>
        <v>0</v>
      </c>
      <c r="R19" s="90">
        <f>H19</f>
        <v>0</v>
      </c>
      <c r="S19" s="90">
        <f>T19+U19</f>
        <v>15085</v>
      </c>
      <c r="T19" s="90">
        <f>J19+N19</f>
        <v>15085</v>
      </c>
      <c r="U19" s="90">
        <f>K19+O19</f>
        <v>0</v>
      </c>
      <c r="V19" s="90">
        <f>P19+S19</f>
        <v>15085</v>
      </c>
    </row>
    <row r="20" spans="1:22" s="12" customFormat="1" ht="51.75" customHeight="1">
      <c r="A20" s="95" t="s">
        <v>12</v>
      </c>
      <c r="B20" s="95"/>
      <c r="C20" s="95"/>
      <c r="D20" s="87" t="s">
        <v>11</v>
      </c>
      <c r="E20" s="96">
        <f>E21</f>
        <v>309600</v>
      </c>
      <c r="F20" s="96"/>
      <c r="G20" s="96"/>
      <c r="H20" s="96"/>
      <c r="I20" s="96">
        <f>I21</f>
        <v>309600</v>
      </c>
      <c r="J20" s="96">
        <f>J21</f>
        <v>264800</v>
      </c>
      <c r="K20" s="96">
        <f>K21</f>
        <v>44800</v>
      </c>
      <c r="L20" s="96">
        <f>L21</f>
        <v>309600</v>
      </c>
      <c r="M20" s="96">
        <f aca="true" t="shared" si="3" ref="M20:V20">M21</f>
        <v>0</v>
      </c>
      <c r="N20" s="96">
        <f t="shared" si="3"/>
        <v>0</v>
      </c>
      <c r="O20" s="96">
        <f t="shared" si="3"/>
        <v>0</v>
      </c>
      <c r="P20" s="96">
        <f t="shared" si="3"/>
        <v>0</v>
      </c>
      <c r="Q20" s="96">
        <f t="shared" si="3"/>
        <v>0</v>
      </c>
      <c r="R20" s="96">
        <f t="shared" si="3"/>
        <v>0</v>
      </c>
      <c r="S20" s="96">
        <f t="shared" si="3"/>
        <v>309600</v>
      </c>
      <c r="T20" s="96">
        <f t="shared" si="3"/>
        <v>264800</v>
      </c>
      <c r="U20" s="96">
        <f t="shared" si="3"/>
        <v>44800</v>
      </c>
      <c r="V20" s="96">
        <f t="shared" si="3"/>
        <v>309600</v>
      </c>
    </row>
    <row r="21" spans="1:22" s="18" customFormat="1" ht="52.5" customHeight="1">
      <c r="A21" s="97" t="s">
        <v>89</v>
      </c>
      <c r="B21" s="97"/>
      <c r="C21" s="97"/>
      <c r="D21" s="98" t="s">
        <v>11</v>
      </c>
      <c r="E21" s="99">
        <f>SUM(E22)+E27</f>
        <v>309600</v>
      </c>
      <c r="F21" s="99"/>
      <c r="G21" s="99"/>
      <c r="H21" s="99"/>
      <c r="I21" s="99">
        <f>SUM(I22)+I27</f>
        <v>309600</v>
      </c>
      <c r="J21" s="99">
        <f>SUM(J22)+J27</f>
        <v>264800</v>
      </c>
      <c r="K21" s="99">
        <f>SUM(K22)+K27</f>
        <v>44800</v>
      </c>
      <c r="L21" s="99">
        <f>SUM(L22)+L27</f>
        <v>309600</v>
      </c>
      <c r="M21" s="99">
        <f aca="true" t="shared" si="4" ref="M21:V21">SUM(M22)+M27</f>
        <v>0</v>
      </c>
      <c r="N21" s="99">
        <f t="shared" si="4"/>
        <v>0</v>
      </c>
      <c r="O21" s="99">
        <f t="shared" si="4"/>
        <v>0</v>
      </c>
      <c r="P21" s="99">
        <f t="shared" si="4"/>
        <v>0</v>
      </c>
      <c r="Q21" s="99">
        <f t="shared" si="4"/>
        <v>0</v>
      </c>
      <c r="R21" s="99">
        <f t="shared" si="4"/>
        <v>0</v>
      </c>
      <c r="S21" s="99">
        <f t="shared" si="4"/>
        <v>309600</v>
      </c>
      <c r="T21" s="99">
        <f t="shared" si="4"/>
        <v>264800</v>
      </c>
      <c r="U21" s="99">
        <f t="shared" si="4"/>
        <v>44800</v>
      </c>
      <c r="V21" s="99">
        <f t="shared" si="4"/>
        <v>309600</v>
      </c>
    </row>
    <row r="22" spans="1:22" s="18" customFormat="1" ht="54" customHeight="1">
      <c r="A22" s="81" t="s">
        <v>28</v>
      </c>
      <c r="B22" s="81" t="s">
        <v>42</v>
      </c>
      <c r="C22" s="81" t="s">
        <v>43</v>
      </c>
      <c r="D22" s="87" t="s">
        <v>26</v>
      </c>
      <c r="E22" s="96">
        <f>SUM(E23)+E25</f>
        <v>44600</v>
      </c>
      <c r="F22" s="86"/>
      <c r="G22" s="83"/>
      <c r="H22" s="86"/>
      <c r="I22" s="83">
        <f>SUM(I23+I25)</f>
        <v>44600</v>
      </c>
      <c r="J22" s="83">
        <f>SUM(J23+J25)</f>
        <v>44600</v>
      </c>
      <c r="K22" s="83"/>
      <c r="L22" s="83">
        <f>SUM(L23+L25)</f>
        <v>44600</v>
      </c>
      <c r="M22" s="83">
        <f aca="true" t="shared" si="5" ref="M22:V22">SUM(M23+M25)</f>
        <v>0</v>
      </c>
      <c r="N22" s="83">
        <f t="shared" si="5"/>
        <v>0</v>
      </c>
      <c r="O22" s="83">
        <f t="shared" si="5"/>
        <v>0</v>
      </c>
      <c r="P22" s="83">
        <f t="shared" si="5"/>
        <v>0</v>
      </c>
      <c r="Q22" s="83">
        <f t="shared" si="5"/>
        <v>0</v>
      </c>
      <c r="R22" s="83">
        <f t="shared" si="5"/>
        <v>0</v>
      </c>
      <c r="S22" s="83">
        <f t="shared" si="5"/>
        <v>44600</v>
      </c>
      <c r="T22" s="83">
        <f t="shared" si="5"/>
        <v>44600</v>
      </c>
      <c r="U22" s="83">
        <f t="shared" si="5"/>
        <v>0</v>
      </c>
      <c r="V22" s="83">
        <f t="shared" si="5"/>
        <v>44600</v>
      </c>
    </row>
    <row r="23" spans="1:22" s="18" customFormat="1" ht="114" customHeight="1">
      <c r="A23" s="81"/>
      <c r="B23" s="81"/>
      <c r="C23" s="81"/>
      <c r="D23" s="89" t="s">
        <v>49</v>
      </c>
      <c r="E23" s="99">
        <f>SUM(E24)</f>
        <v>15000</v>
      </c>
      <c r="F23" s="99"/>
      <c r="G23" s="99"/>
      <c r="H23" s="99"/>
      <c r="I23" s="99">
        <f>SUM(I24)</f>
        <v>15000</v>
      </c>
      <c r="J23" s="99">
        <f>SUM(J24)</f>
        <v>15000</v>
      </c>
      <c r="K23" s="99"/>
      <c r="L23" s="99">
        <f aca="true" t="shared" si="6" ref="L23:V23">SUM(L24)</f>
        <v>15000</v>
      </c>
      <c r="M23" s="99">
        <f t="shared" si="6"/>
        <v>0</v>
      </c>
      <c r="N23" s="99">
        <f t="shared" si="6"/>
        <v>0</v>
      </c>
      <c r="O23" s="99">
        <f t="shared" si="6"/>
        <v>0</v>
      </c>
      <c r="P23" s="99">
        <f t="shared" si="6"/>
        <v>0</v>
      </c>
      <c r="Q23" s="99">
        <f t="shared" si="6"/>
        <v>0</v>
      </c>
      <c r="R23" s="99">
        <f t="shared" si="6"/>
        <v>0</v>
      </c>
      <c r="S23" s="99">
        <f t="shared" si="6"/>
        <v>15000</v>
      </c>
      <c r="T23" s="99">
        <f t="shared" si="6"/>
        <v>15000</v>
      </c>
      <c r="U23" s="99">
        <f t="shared" si="6"/>
        <v>0</v>
      </c>
      <c r="V23" s="99">
        <f t="shared" si="6"/>
        <v>15000</v>
      </c>
    </row>
    <row r="24" spans="1:22" s="18" customFormat="1" ht="84" customHeight="1">
      <c r="A24" s="81"/>
      <c r="B24" s="81"/>
      <c r="C24" s="81"/>
      <c r="D24" s="92" t="s">
        <v>51</v>
      </c>
      <c r="E24" s="93">
        <f aca="true" t="shared" si="7" ref="E24:E31">I24</f>
        <v>15000</v>
      </c>
      <c r="F24" s="100"/>
      <c r="G24" s="90"/>
      <c r="H24" s="86"/>
      <c r="I24" s="90">
        <f>SUM(J24)+K24</f>
        <v>15000</v>
      </c>
      <c r="J24" s="90">
        <v>15000</v>
      </c>
      <c r="K24" s="90"/>
      <c r="L24" s="90">
        <f>SUM(F24)+I24</f>
        <v>15000</v>
      </c>
      <c r="M24" s="90">
        <f>N24+O24</f>
        <v>0</v>
      </c>
      <c r="N24" s="101"/>
      <c r="O24" s="101"/>
      <c r="P24" s="90">
        <f>Q24+R24</f>
        <v>0</v>
      </c>
      <c r="Q24" s="90">
        <f>G24</f>
        <v>0</v>
      </c>
      <c r="R24" s="90">
        <f>H24</f>
        <v>0</v>
      </c>
      <c r="S24" s="90">
        <f>T24+U24</f>
        <v>15000</v>
      </c>
      <c r="T24" s="90">
        <f>J24+N24</f>
        <v>15000</v>
      </c>
      <c r="U24" s="90">
        <f>K24+O24</f>
        <v>0</v>
      </c>
      <c r="V24" s="90">
        <f>P24+S24</f>
        <v>15000</v>
      </c>
    </row>
    <row r="25" spans="1:22" s="18" customFormat="1" ht="87" customHeight="1">
      <c r="A25" s="81"/>
      <c r="B25" s="81"/>
      <c r="C25" s="81"/>
      <c r="D25" s="89" t="s">
        <v>46</v>
      </c>
      <c r="E25" s="99">
        <f>SUM(E26)</f>
        <v>29600</v>
      </c>
      <c r="F25" s="99"/>
      <c r="G25" s="99"/>
      <c r="H25" s="99"/>
      <c r="I25" s="99">
        <f>SUM(I26)</f>
        <v>29600</v>
      </c>
      <c r="J25" s="99">
        <f>SUM(J26)</f>
        <v>29600</v>
      </c>
      <c r="K25" s="99"/>
      <c r="L25" s="99">
        <f>SUM(L26)</f>
        <v>29600</v>
      </c>
      <c r="M25" s="99">
        <f aca="true" t="shared" si="8" ref="M25:V25">SUM(M26)</f>
        <v>0</v>
      </c>
      <c r="N25" s="99">
        <f t="shared" si="8"/>
        <v>0</v>
      </c>
      <c r="O25" s="99">
        <f t="shared" si="8"/>
        <v>0</v>
      </c>
      <c r="P25" s="99">
        <f t="shared" si="8"/>
        <v>0</v>
      </c>
      <c r="Q25" s="99">
        <f t="shared" si="8"/>
        <v>0</v>
      </c>
      <c r="R25" s="99">
        <f t="shared" si="8"/>
        <v>0</v>
      </c>
      <c r="S25" s="99">
        <f t="shared" si="8"/>
        <v>29600</v>
      </c>
      <c r="T25" s="99">
        <f t="shared" si="8"/>
        <v>29600</v>
      </c>
      <c r="U25" s="99">
        <f t="shared" si="8"/>
        <v>0</v>
      </c>
      <c r="V25" s="99">
        <f t="shared" si="8"/>
        <v>29600</v>
      </c>
    </row>
    <row r="26" spans="1:22" s="18" customFormat="1" ht="45" customHeight="1">
      <c r="A26" s="81"/>
      <c r="B26" s="81"/>
      <c r="C26" s="81"/>
      <c r="D26" s="92" t="s">
        <v>50</v>
      </c>
      <c r="E26" s="93">
        <v>29600</v>
      </c>
      <c r="F26" s="100"/>
      <c r="G26" s="90"/>
      <c r="H26" s="86"/>
      <c r="I26" s="90">
        <f>SUM(J26)</f>
        <v>29600</v>
      </c>
      <c r="J26" s="90">
        <v>29600</v>
      </c>
      <c r="K26" s="90"/>
      <c r="L26" s="90">
        <f>SUM(F26)+I26</f>
        <v>29600</v>
      </c>
      <c r="M26" s="90">
        <f>N26+O26</f>
        <v>0</v>
      </c>
      <c r="N26" s="101"/>
      <c r="O26" s="101"/>
      <c r="P26" s="90">
        <f>Q26+R26</f>
        <v>0</v>
      </c>
      <c r="Q26" s="90">
        <f>G26</f>
        <v>0</v>
      </c>
      <c r="R26" s="90">
        <f>H26</f>
        <v>0</v>
      </c>
      <c r="S26" s="90">
        <f>T26+U26</f>
        <v>29600</v>
      </c>
      <c r="T26" s="90">
        <f>J26+N26</f>
        <v>29600</v>
      </c>
      <c r="U26" s="90">
        <f>K26+O26</f>
        <v>0</v>
      </c>
      <c r="V26" s="90">
        <f>P26+S26</f>
        <v>29600</v>
      </c>
    </row>
    <row r="27" spans="1:22" s="18" customFormat="1" ht="32.25" customHeight="1">
      <c r="A27" s="81" t="s">
        <v>29</v>
      </c>
      <c r="B27" s="81" t="s">
        <v>44</v>
      </c>
      <c r="C27" s="81" t="s">
        <v>37</v>
      </c>
      <c r="D27" s="87" t="s">
        <v>6</v>
      </c>
      <c r="E27" s="96">
        <f>SUM(E28)</f>
        <v>265000</v>
      </c>
      <c r="F27" s="96"/>
      <c r="G27" s="96"/>
      <c r="H27" s="96"/>
      <c r="I27" s="96">
        <f>SUM(I28)</f>
        <v>265000</v>
      </c>
      <c r="J27" s="96">
        <f>SUM(J28)</f>
        <v>220200</v>
      </c>
      <c r="K27" s="96">
        <f>SUM(K28)</f>
        <v>44800</v>
      </c>
      <c r="L27" s="96">
        <f>SUM(L28)</f>
        <v>265000</v>
      </c>
      <c r="M27" s="96">
        <f aca="true" t="shared" si="9" ref="M27:V27">SUM(M28)</f>
        <v>0</v>
      </c>
      <c r="N27" s="96">
        <f t="shared" si="9"/>
        <v>0</v>
      </c>
      <c r="O27" s="96">
        <f t="shared" si="9"/>
        <v>0</v>
      </c>
      <c r="P27" s="96">
        <f t="shared" si="9"/>
        <v>0</v>
      </c>
      <c r="Q27" s="96">
        <f t="shared" si="9"/>
        <v>0</v>
      </c>
      <c r="R27" s="96">
        <f t="shared" si="9"/>
        <v>0</v>
      </c>
      <c r="S27" s="96">
        <f t="shared" si="9"/>
        <v>265000</v>
      </c>
      <c r="T27" s="96">
        <f t="shared" si="9"/>
        <v>220200</v>
      </c>
      <c r="U27" s="96">
        <f t="shared" si="9"/>
        <v>44800</v>
      </c>
      <c r="V27" s="96">
        <f t="shared" si="9"/>
        <v>265000</v>
      </c>
    </row>
    <row r="28" spans="1:22" s="18" customFormat="1" ht="58.5" customHeight="1">
      <c r="A28" s="81"/>
      <c r="B28" s="81"/>
      <c r="C28" s="81"/>
      <c r="D28" s="89" t="s">
        <v>52</v>
      </c>
      <c r="E28" s="99">
        <f>SUM(E29:E34)</f>
        <v>265000</v>
      </c>
      <c r="F28" s="99"/>
      <c r="G28" s="99"/>
      <c r="H28" s="99"/>
      <c r="I28" s="99">
        <f>SUM(I29:I34)</f>
        <v>265000</v>
      </c>
      <c r="J28" s="99">
        <f>SUM(J29:J34)</f>
        <v>220200</v>
      </c>
      <c r="K28" s="99">
        <f>SUM(K29:K34)</f>
        <v>44800</v>
      </c>
      <c r="L28" s="99">
        <f>SUM(L29:L34)</f>
        <v>265000</v>
      </c>
      <c r="M28" s="99">
        <f aca="true" t="shared" si="10" ref="M28:V28">SUM(M29:M34)</f>
        <v>0</v>
      </c>
      <c r="N28" s="99">
        <f t="shared" si="10"/>
        <v>0</v>
      </c>
      <c r="O28" s="99">
        <f t="shared" si="10"/>
        <v>0</v>
      </c>
      <c r="P28" s="99">
        <f t="shared" si="10"/>
        <v>0</v>
      </c>
      <c r="Q28" s="99">
        <f t="shared" si="10"/>
        <v>0</v>
      </c>
      <c r="R28" s="99">
        <f t="shared" si="10"/>
        <v>0</v>
      </c>
      <c r="S28" s="99">
        <f t="shared" si="10"/>
        <v>265000</v>
      </c>
      <c r="T28" s="99">
        <f t="shared" si="10"/>
        <v>220200</v>
      </c>
      <c r="U28" s="99">
        <f t="shared" si="10"/>
        <v>44800</v>
      </c>
      <c r="V28" s="99">
        <f t="shared" si="10"/>
        <v>265000</v>
      </c>
    </row>
    <row r="29" spans="1:22" s="18" customFormat="1" ht="85.5" customHeight="1">
      <c r="A29" s="81"/>
      <c r="B29" s="81"/>
      <c r="C29" s="81"/>
      <c r="D29" s="92" t="s">
        <v>70</v>
      </c>
      <c r="E29" s="93">
        <f t="shared" si="7"/>
        <v>70000</v>
      </c>
      <c r="F29" s="100"/>
      <c r="G29" s="90"/>
      <c r="H29" s="86"/>
      <c r="I29" s="90">
        <f aca="true" t="shared" si="11" ref="I29:I34">SUM(J29:K29)</f>
        <v>70000</v>
      </c>
      <c r="J29" s="90">
        <v>70000</v>
      </c>
      <c r="K29" s="90"/>
      <c r="L29" s="90">
        <f aca="true" t="shared" si="12" ref="L29:L34">SUM(F29)+I29</f>
        <v>70000</v>
      </c>
      <c r="M29" s="90">
        <f aca="true" t="shared" si="13" ref="M29:M34">N29+O29</f>
        <v>0</v>
      </c>
      <c r="N29" s="101"/>
      <c r="O29" s="101"/>
      <c r="P29" s="90">
        <f aca="true" t="shared" si="14" ref="P29:P34">Q29+R29</f>
        <v>0</v>
      </c>
      <c r="Q29" s="90">
        <f aca="true" t="shared" si="15" ref="Q29:R34">G29</f>
        <v>0</v>
      </c>
      <c r="R29" s="90">
        <f t="shared" si="15"/>
        <v>0</v>
      </c>
      <c r="S29" s="90">
        <f aca="true" t="shared" si="16" ref="S29:S34">T29+U29</f>
        <v>70000</v>
      </c>
      <c r="T29" s="90">
        <f aca="true" t="shared" si="17" ref="T29:U34">J29+N29</f>
        <v>70000</v>
      </c>
      <c r="U29" s="90">
        <f t="shared" si="17"/>
        <v>0</v>
      </c>
      <c r="V29" s="90">
        <f aca="true" t="shared" si="18" ref="V29:V34">P29+S29</f>
        <v>70000</v>
      </c>
    </row>
    <row r="30" spans="1:22" s="18" customFormat="1" ht="58.5" customHeight="1">
      <c r="A30" s="81"/>
      <c r="B30" s="81"/>
      <c r="C30" s="81"/>
      <c r="D30" s="92" t="s">
        <v>53</v>
      </c>
      <c r="E30" s="93">
        <f t="shared" si="7"/>
        <v>75000</v>
      </c>
      <c r="F30" s="100"/>
      <c r="G30" s="90"/>
      <c r="H30" s="86"/>
      <c r="I30" s="90">
        <f t="shared" si="11"/>
        <v>75000</v>
      </c>
      <c r="J30" s="90">
        <v>68200</v>
      </c>
      <c r="K30" s="90">
        <v>6800</v>
      </c>
      <c r="L30" s="90">
        <f t="shared" si="12"/>
        <v>75000</v>
      </c>
      <c r="M30" s="90">
        <f t="shared" si="13"/>
        <v>0</v>
      </c>
      <c r="N30" s="101"/>
      <c r="O30" s="101"/>
      <c r="P30" s="90">
        <f t="shared" si="14"/>
        <v>0</v>
      </c>
      <c r="Q30" s="90">
        <f t="shared" si="15"/>
        <v>0</v>
      </c>
      <c r="R30" s="90">
        <f t="shared" si="15"/>
        <v>0</v>
      </c>
      <c r="S30" s="90">
        <f t="shared" si="16"/>
        <v>75000</v>
      </c>
      <c r="T30" s="90">
        <f t="shared" si="17"/>
        <v>68200</v>
      </c>
      <c r="U30" s="90">
        <f t="shared" si="17"/>
        <v>6800</v>
      </c>
      <c r="V30" s="90">
        <f t="shared" si="18"/>
        <v>75000</v>
      </c>
    </row>
    <row r="31" spans="1:22" s="18" customFormat="1" ht="98.25" customHeight="1">
      <c r="A31" s="81"/>
      <c r="B31" s="81"/>
      <c r="C31" s="81"/>
      <c r="D31" s="92" t="s">
        <v>71</v>
      </c>
      <c r="E31" s="93">
        <f t="shared" si="7"/>
        <v>35000</v>
      </c>
      <c r="F31" s="100"/>
      <c r="G31" s="90"/>
      <c r="H31" s="86"/>
      <c r="I31" s="90">
        <f t="shared" si="11"/>
        <v>35000</v>
      </c>
      <c r="J31" s="90">
        <v>17000</v>
      </c>
      <c r="K31" s="90">
        <v>18000</v>
      </c>
      <c r="L31" s="90">
        <f t="shared" si="12"/>
        <v>35000</v>
      </c>
      <c r="M31" s="90">
        <f t="shared" si="13"/>
        <v>0</v>
      </c>
      <c r="N31" s="101"/>
      <c r="O31" s="101"/>
      <c r="P31" s="90">
        <f t="shared" si="14"/>
        <v>0</v>
      </c>
      <c r="Q31" s="90">
        <f t="shared" si="15"/>
        <v>0</v>
      </c>
      <c r="R31" s="90">
        <f t="shared" si="15"/>
        <v>0</v>
      </c>
      <c r="S31" s="90">
        <f t="shared" si="16"/>
        <v>35000</v>
      </c>
      <c r="T31" s="90">
        <f t="shared" si="17"/>
        <v>17000</v>
      </c>
      <c r="U31" s="90">
        <f t="shared" si="17"/>
        <v>18000</v>
      </c>
      <c r="V31" s="90">
        <f t="shared" si="18"/>
        <v>35000</v>
      </c>
    </row>
    <row r="32" spans="1:22" s="18" customFormat="1" ht="160.5" customHeight="1">
      <c r="A32" s="81"/>
      <c r="B32" s="81"/>
      <c r="C32" s="81"/>
      <c r="D32" s="92" t="s">
        <v>72</v>
      </c>
      <c r="E32" s="93">
        <f>I32</f>
        <v>20000</v>
      </c>
      <c r="F32" s="100"/>
      <c r="G32" s="90"/>
      <c r="H32" s="86"/>
      <c r="I32" s="90">
        <f t="shared" si="11"/>
        <v>20000</v>
      </c>
      <c r="J32" s="90">
        <v>20000</v>
      </c>
      <c r="K32" s="90"/>
      <c r="L32" s="90">
        <f t="shared" si="12"/>
        <v>20000</v>
      </c>
      <c r="M32" s="90">
        <f t="shared" si="13"/>
        <v>0</v>
      </c>
      <c r="N32" s="101"/>
      <c r="O32" s="101"/>
      <c r="P32" s="90">
        <f t="shared" si="14"/>
        <v>0</v>
      </c>
      <c r="Q32" s="90">
        <f t="shared" si="15"/>
        <v>0</v>
      </c>
      <c r="R32" s="90">
        <f t="shared" si="15"/>
        <v>0</v>
      </c>
      <c r="S32" s="90">
        <f t="shared" si="16"/>
        <v>20000</v>
      </c>
      <c r="T32" s="90">
        <f t="shared" si="17"/>
        <v>20000</v>
      </c>
      <c r="U32" s="90">
        <f t="shared" si="17"/>
        <v>0</v>
      </c>
      <c r="V32" s="90">
        <f t="shared" si="18"/>
        <v>20000</v>
      </c>
    </row>
    <row r="33" spans="1:22" s="18" customFormat="1" ht="61.5" customHeight="1">
      <c r="A33" s="81"/>
      <c r="B33" s="81"/>
      <c r="C33" s="81"/>
      <c r="D33" s="92" t="s">
        <v>73</v>
      </c>
      <c r="E33" s="93">
        <f>I33</f>
        <v>15000</v>
      </c>
      <c r="F33" s="100"/>
      <c r="G33" s="90"/>
      <c r="H33" s="86"/>
      <c r="I33" s="90">
        <f t="shared" si="11"/>
        <v>15000</v>
      </c>
      <c r="J33" s="90">
        <v>15000</v>
      </c>
      <c r="K33" s="90"/>
      <c r="L33" s="90">
        <f t="shared" si="12"/>
        <v>15000</v>
      </c>
      <c r="M33" s="90">
        <f t="shared" si="13"/>
        <v>0</v>
      </c>
      <c r="N33" s="101"/>
      <c r="O33" s="101"/>
      <c r="P33" s="90">
        <f t="shared" si="14"/>
        <v>0</v>
      </c>
      <c r="Q33" s="90">
        <f t="shared" si="15"/>
        <v>0</v>
      </c>
      <c r="R33" s="90">
        <f t="shared" si="15"/>
        <v>0</v>
      </c>
      <c r="S33" s="90">
        <f t="shared" si="16"/>
        <v>15000</v>
      </c>
      <c r="T33" s="90">
        <f t="shared" si="17"/>
        <v>15000</v>
      </c>
      <c r="U33" s="90">
        <f t="shared" si="17"/>
        <v>0</v>
      </c>
      <c r="V33" s="90">
        <f t="shared" si="18"/>
        <v>15000</v>
      </c>
    </row>
    <row r="34" spans="1:22" s="18" customFormat="1" ht="67.5" customHeight="1">
      <c r="A34" s="81"/>
      <c r="B34" s="81"/>
      <c r="C34" s="81"/>
      <c r="D34" s="92" t="s">
        <v>74</v>
      </c>
      <c r="E34" s="93">
        <f>I34</f>
        <v>50000</v>
      </c>
      <c r="F34" s="100"/>
      <c r="G34" s="90"/>
      <c r="H34" s="86"/>
      <c r="I34" s="90">
        <f t="shared" si="11"/>
        <v>50000</v>
      </c>
      <c r="J34" s="90">
        <v>30000</v>
      </c>
      <c r="K34" s="90">
        <v>20000</v>
      </c>
      <c r="L34" s="90">
        <f t="shared" si="12"/>
        <v>50000</v>
      </c>
      <c r="M34" s="90">
        <f t="shared" si="13"/>
        <v>0</v>
      </c>
      <c r="N34" s="101"/>
      <c r="O34" s="101"/>
      <c r="P34" s="90">
        <f t="shared" si="14"/>
        <v>0</v>
      </c>
      <c r="Q34" s="90">
        <f t="shared" si="15"/>
        <v>0</v>
      </c>
      <c r="R34" s="90">
        <f t="shared" si="15"/>
        <v>0</v>
      </c>
      <c r="S34" s="90">
        <f t="shared" si="16"/>
        <v>50000</v>
      </c>
      <c r="T34" s="90">
        <f t="shared" si="17"/>
        <v>30000</v>
      </c>
      <c r="U34" s="90">
        <f t="shared" si="17"/>
        <v>20000</v>
      </c>
      <c r="V34" s="90">
        <f t="shared" si="18"/>
        <v>50000</v>
      </c>
    </row>
    <row r="35" spans="1:22" s="45" customFormat="1" ht="51" customHeight="1">
      <c r="A35" s="81" t="s">
        <v>14</v>
      </c>
      <c r="B35" s="81"/>
      <c r="C35" s="81"/>
      <c r="D35" s="87" t="s">
        <v>13</v>
      </c>
      <c r="E35" s="83">
        <f>E36</f>
        <v>5667446</v>
      </c>
      <c r="F35" s="83">
        <f>F36</f>
        <v>199733</v>
      </c>
      <c r="G35" s="83">
        <f aca="true" t="shared" si="19" ref="G35:V35">G36</f>
        <v>199733</v>
      </c>
      <c r="H35" s="83"/>
      <c r="I35" s="83">
        <f t="shared" si="19"/>
        <v>1348267</v>
      </c>
      <c r="J35" s="83">
        <f t="shared" si="19"/>
        <v>380267</v>
      </c>
      <c r="K35" s="83">
        <f t="shared" si="19"/>
        <v>968000</v>
      </c>
      <c r="L35" s="83">
        <f t="shared" si="19"/>
        <v>1548000</v>
      </c>
      <c r="M35" s="83">
        <f t="shared" si="19"/>
        <v>4085460</v>
      </c>
      <c r="N35" s="83">
        <f t="shared" si="19"/>
        <v>1288000</v>
      </c>
      <c r="O35" s="83">
        <f t="shared" si="19"/>
        <v>2797460</v>
      </c>
      <c r="P35" s="83">
        <f t="shared" si="19"/>
        <v>199733</v>
      </c>
      <c r="Q35" s="83">
        <f t="shared" si="19"/>
        <v>199733</v>
      </c>
      <c r="R35" s="83">
        <f t="shared" si="19"/>
        <v>0</v>
      </c>
      <c r="S35" s="83">
        <f t="shared" si="19"/>
        <v>5433727</v>
      </c>
      <c r="T35" s="83">
        <f t="shared" si="19"/>
        <v>1668267</v>
      </c>
      <c r="U35" s="83">
        <f t="shared" si="19"/>
        <v>3765460</v>
      </c>
      <c r="V35" s="83">
        <f t="shared" si="19"/>
        <v>5633460</v>
      </c>
    </row>
    <row r="36" spans="1:22" s="46" customFormat="1" ht="57" customHeight="1">
      <c r="A36" s="84" t="s">
        <v>15</v>
      </c>
      <c r="B36" s="84"/>
      <c r="C36" s="84"/>
      <c r="D36" s="98" t="s">
        <v>13</v>
      </c>
      <c r="E36" s="86">
        <f>SUM(E37)+E40+E47</f>
        <v>5667446</v>
      </c>
      <c r="F36" s="86">
        <f>SUM(F37+F40+F47)</f>
        <v>199733</v>
      </c>
      <c r="G36" s="86">
        <f>SUM(G37+G40+G47)</f>
        <v>199733</v>
      </c>
      <c r="H36" s="86"/>
      <c r="I36" s="86">
        <f>SUM(I37)+I40+I47</f>
        <v>1348267</v>
      </c>
      <c r="J36" s="86">
        <f>SUM(J37)+J40+J47</f>
        <v>380267</v>
      </c>
      <c r="K36" s="86">
        <f>SUM(K37)+K40+K47</f>
        <v>968000</v>
      </c>
      <c r="L36" s="86">
        <f>SUM(L37)+L40+L47</f>
        <v>1548000</v>
      </c>
      <c r="M36" s="86">
        <f aca="true" t="shared" si="20" ref="M36:V36">SUM(M37)+M40+M47</f>
        <v>4085460</v>
      </c>
      <c r="N36" s="86">
        <f t="shared" si="20"/>
        <v>1288000</v>
      </c>
      <c r="O36" s="86">
        <f t="shared" si="20"/>
        <v>2797460</v>
      </c>
      <c r="P36" s="86">
        <f t="shared" si="20"/>
        <v>199733</v>
      </c>
      <c r="Q36" s="86">
        <f t="shared" si="20"/>
        <v>199733</v>
      </c>
      <c r="R36" s="86">
        <f t="shared" si="20"/>
        <v>0</v>
      </c>
      <c r="S36" s="86">
        <f t="shared" si="20"/>
        <v>5433727</v>
      </c>
      <c r="T36" s="86">
        <f t="shared" si="20"/>
        <v>1668267</v>
      </c>
      <c r="U36" s="86">
        <f t="shared" si="20"/>
        <v>3765460</v>
      </c>
      <c r="V36" s="86">
        <f t="shared" si="20"/>
        <v>5633460</v>
      </c>
    </row>
    <row r="37" spans="1:22" s="12" customFormat="1" ht="35.25" customHeight="1">
      <c r="A37" s="88" t="s">
        <v>24</v>
      </c>
      <c r="B37" s="88" t="s">
        <v>36</v>
      </c>
      <c r="C37" s="88" t="s">
        <v>37</v>
      </c>
      <c r="D37" s="87" t="s">
        <v>6</v>
      </c>
      <c r="E37" s="96">
        <f>SUM(E38)</f>
        <v>199733</v>
      </c>
      <c r="F37" s="96">
        <f aca="true" t="shared" si="21" ref="F37:V38">SUM(F38)</f>
        <v>199733</v>
      </c>
      <c r="G37" s="96">
        <f t="shared" si="21"/>
        <v>199733</v>
      </c>
      <c r="H37" s="96"/>
      <c r="I37" s="96"/>
      <c r="J37" s="96"/>
      <c r="K37" s="96"/>
      <c r="L37" s="96">
        <f t="shared" si="21"/>
        <v>199733</v>
      </c>
      <c r="M37" s="96">
        <f t="shared" si="21"/>
        <v>0</v>
      </c>
      <c r="N37" s="96">
        <f t="shared" si="21"/>
        <v>0</v>
      </c>
      <c r="O37" s="96">
        <f t="shared" si="21"/>
        <v>0</v>
      </c>
      <c r="P37" s="96">
        <f t="shared" si="21"/>
        <v>199733</v>
      </c>
      <c r="Q37" s="96">
        <f t="shared" si="21"/>
        <v>199733</v>
      </c>
      <c r="R37" s="96">
        <f t="shared" si="21"/>
        <v>0</v>
      </c>
      <c r="S37" s="96">
        <f t="shared" si="21"/>
        <v>0</v>
      </c>
      <c r="T37" s="96">
        <f t="shared" si="21"/>
        <v>0</v>
      </c>
      <c r="U37" s="96">
        <f t="shared" si="21"/>
        <v>0</v>
      </c>
      <c r="V37" s="96">
        <f t="shared" si="21"/>
        <v>199733</v>
      </c>
    </row>
    <row r="38" spans="1:22" s="12" customFormat="1" ht="132.75" customHeight="1">
      <c r="A38" s="88"/>
      <c r="B38" s="88"/>
      <c r="C38" s="88"/>
      <c r="D38" s="98" t="s">
        <v>55</v>
      </c>
      <c r="E38" s="99">
        <f>SUM(E39)</f>
        <v>199733</v>
      </c>
      <c r="F38" s="86">
        <f>SUM(F39)</f>
        <v>199733</v>
      </c>
      <c r="G38" s="86">
        <f>SUM(G39)</f>
        <v>199733</v>
      </c>
      <c r="H38" s="86"/>
      <c r="I38" s="86"/>
      <c r="J38" s="86"/>
      <c r="K38" s="86"/>
      <c r="L38" s="86">
        <f>SUM(L39)</f>
        <v>199733</v>
      </c>
      <c r="M38" s="86">
        <f t="shared" si="21"/>
        <v>0</v>
      </c>
      <c r="N38" s="86">
        <f t="shared" si="21"/>
        <v>0</v>
      </c>
      <c r="O38" s="86">
        <f t="shared" si="21"/>
        <v>0</v>
      </c>
      <c r="P38" s="86">
        <f t="shared" si="21"/>
        <v>199733</v>
      </c>
      <c r="Q38" s="86">
        <f t="shared" si="21"/>
        <v>199733</v>
      </c>
      <c r="R38" s="86">
        <f t="shared" si="21"/>
        <v>0</v>
      </c>
      <c r="S38" s="86">
        <f t="shared" si="21"/>
        <v>0</v>
      </c>
      <c r="T38" s="86">
        <f t="shared" si="21"/>
        <v>0</v>
      </c>
      <c r="U38" s="86">
        <f t="shared" si="21"/>
        <v>0</v>
      </c>
      <c r="V38" s="86">
        <f t="shared" si="21"/>
        <v>199733</v>
      </c>
    </row>
    <row r="39" spans="1:22" s="12" customFormat="1" ht="78" customHeight="1">
      <c r="A39" s="88"/>
      <c r="B39" s="88"/>
      <c r="C39" s="88"/>
      <c r="D39" s="92" t="s">
        <v>54</v>
      </c>
      <c r="E39" s="93">
        <v>199733</v>
      </c>
      <c r="F39" s="90">
        <f>SUM(G39:H39)</f>
        <v>199733</v>
      </c>
      <c r="G39" s="90">
        <v>199733</v>
      </c>
      <c r="H39" s="90"/>
      <c r="I39" s="90"/>
      <c r="J39" s="90"/>
      <c r="K39" s="90"/>
      <c r="L39" s="90">
        <f>SUM(F39)+I39</f>
        <v>199733</v>
      </c>
      <c r="M39" s="90">
        <f>N39+O39</f>
        <v>0</v>
      </c>
      <c r="N39" s="94"/>
      <c r="O39" s="94"/>
      <c r="P39" s="90">
        <f>Q39+R39</f>
        <v>199733</v>
      </c>
      <c r="Q39" s="90">
        <f>G39</f>
        <v>199733</v>
      </c>
      <c r="R39" s="90">
        <f>H39</f>
        <v>0</v>
      </c>
      <c r="S39" s="90">
        <f>T39+U39</f>
        <v>0</v>
      </c>
      <c r="T39" s="90">
        <f>J39+N39</f>
        <v>0</v>
      </c>
      <c r="U39" s="90">
        <f>K39+O39</f>
        <v>0</v>
      </c>
      <c r="V39" s="90">
        <f>P39+S39</f>
        <v>199733</v>
      </c>
    </row>
    <row r="40" spans="1:22" s="12" customFormat="1" ht="48" customHeight="1">
      <c r="A40" s="81" t="s">
        <v>16</v>
      </c>
      <c r="B40" s="81" t="s">
        <v>38</v>
      </c>
      <c r="C40" s="81" t="s">
        <v>39</v>
      </c>
      <c r="D40" s="87" t="s">
        <v>7</v>
      </c>
      <c r="E40" s="96">
        <f>SUM(E41)+E45</f>
        <v>5019446</v>
      </c>
      <c r="F40" s="96"/>
      <c r="G40" s="96"/>
      <c r="H40" s="96"/>
      <c r="I40" s="96">
        <f>SUM(I41)+I45</f>
        <v>1040000</v>
      </c>
      <c r="J40" s="96">
        <f aca="true" t="shared" si="22" ref="J40:V40">SUM(J41)+J45</f>
        <v>160000</v>
      </c>
      <c r="K40" s="96">
        <f t="shared" si="22"/>
        <v>880000</v>
      </c>
      <c r="L40" s="96">
        <f t="shared" si="22"/>
        <v>1040000</v>
      </c>
      <c r="M40" s="96">
        <f t="shared" si="22"/>
        <v>3945460</v>
      </c>
      <c r="N40" s="96">
        <f t="shared" si="22"/>
        <v>1120000</v>
      </c>
      <c r="O40" s="96">
        <f t="shared" si="22"/>
        <v>2825460</v>
      </c>
      <c r="P40" s="96">
        <f t="shared" si="22"/>
        <v>0</v>
      </c>
      <c r="Q40" s="96">
        <f t="shared" si="22"/>
        <v>0</v>
      </c>
      <c r="R40" s="96">
        <f t="shared" si="22"/>
        <v>0</v>
      </c>
      <c r="S40" s="96">
        <f t="shared" si="22"/>
        <v>4985460</v>
      </c>
      <c r="T40" s="96">
        <f t="shared" si="22"/>
        <v>1280000</v>
      </c>
      <c r="U40" s="96">
        <f t="shared" si="22"/>
        <v>3705460</v>
      </c>
      <c r="V40" s="96">
        <f t="shared" si="22"/>
        <v>4985460</v>
      </c>
    </row>
    <row r="41" spans="1:22" s="12" customFormat="1" ht="78.75" customHeight="1">
      <c r="A41" s="81"/>
      <c r="B41" s="81"/>
      <c r="C41" s="81"/>
      <c r="D41" s="89" t="s">
        <v>58</v>
      </c>
      <c r="E41" s="99">
        <f>SUM(E42:E44)</f>
        <v>1540000</v>
      </c>
      <c r="F41" s="99"/>
      <c r="G41" s="99"/>
      <c r="H41" s="99"/>
      <c r="I41" s="99">
        <f>SUM(I42:I44)</f>
        <v>1040000</v>
      </c>
      <c r="J41" s="99">
        <f>SUM(J42:J44)</f>
        <v>160000</v>
      </c>
      <c r="K41" s="99">
        <f>SUM(K42:K44)</f>
        <v>880000</v>
      </c>
      <c r="L41" s="99">
        <f>SUM(L42:L44)</f>
        <v>1040000</v>
      </c>
      <c r="M41" s="99">
        <f aca="true" t="shared" si="23" ref="M41:V41">SUM(M42:M44)</f>
        <v>500000</v>
      </c>
      <c r="N41" s="99">
        <f t="shared" si="23"/>
        <v>1120000</v>
      </c>
      <c r="O41" s="99">
        <f t="shared" si="23"/>
        <v>-620000</v>
      </c>
      <c r="P41" s="99">
        <f t="shared" si="23"/>
        <v>0</v>
      </c>
      <c r="Q41" s="99">
        <f t="shared" si="23"/>
        <v>0</v>
      </c>
      <c r="R41" s="99">
        <f t="shared" si="23"/>
        <v>0</v>
      </c>
      <c r="S41" s="99">
        <f t="shared" si="23"/>
        <v>1540000</v>
      </c>
      <c r="T41" s="99">
        <f t="shared" si="23"/>
        <v>1280000</v>
      </c>
      <c r="U41" s="99">
        <f t="shared" si="23"/>
        <v>260000</v>
      </c>
      <c r="V41" s="99">
        <f t="shared" si="23"/>
        <v>1540000</v>
      </c>
    </row>
    <row r="42" spans="1:22" s="12" customFormat="1" ht="81" customHeight="1">
      <c r="A42" s="81"/>
      <c r="B42" s="81"/>
      <c r="C42" s="81"/>
      <c r="D42" s="92" t="s">
        <v>56</v>
      </c>
      <c r="E42" s="93">
        <f>780000+500000</f>
        <v>1280000</v>
      </c>
      <c r="F42" s="90"/>
      <c r="G42" s="90"/>
      <c r="H42" s="90"/>
      <c r="I42" s="90">
        <f>SUM(J42:K42)</f>
        <v>780000</v>
      </c>
      <c r="J42" s="90"/>
      <c r="K42" s="90">
        <v>780000</v>
      </c>
      <c r="L42" s="90">
        <f>SUM(F42)+I42</f>
        <v>780000</v>
      </c>
      <c r="M42" s="90">
        <f>N42+O42</f>
        <v>500000</v>
      </c>
      <c r="N42" s="90">
        <f>780000+500000</f>
        <v>1280000</v>
      </c>
      <c r="O42" s="90">
        <v>-780000</v>
      </c>
      <c r="P42" s="90">
        <f>Q42+R42</f>
        <v>0</v>
      </c>
      <c r="Q42" s="90">
        <f aca="true" t="shared" si="24" ref="Q42:R44">G42</f>
        <v>0</v>
      </c>
      <c r="R42" s="90">
        <f t="shared" si="24"/>
        <v>0</v>
      </c>
      <c r="S42" s="90">
        <f>T42+U42</f>
        <v>1280000</v>
      </c>
      <c r="T42" s="90">
        <f aca="true" t="shared" si="25" ref="T42:U44">J42+N42</f>
        <v>1280000</v>
      </c>
      <c r="U42" s="90">
        <f t="shared" si="25"/>
        <v>0</v>
      </c>
      <c r="V42" s="90">
        <f>P42+S42</f>
        <v>1280000</v>
      </c>
    </row>
    <row r="43" spans="1:22" s="12" customFormat="1" ht="92.25" customHeight="1">
      <c r="A43" s="81"/>
      <c r="B43" s="81"/>
      <c r="C43" s="81"/>
      <c r="D43" s="92" t="s">
        <v>90</v>
      </c>
      <c r="E43" s="93">
        <v>160000</v>
      </c>
      <c r="F43" s="90"/>
      <c r="G43" s="90"/>
      <c r="H43" s="90"/>
      <c r="I43" s="90">
        <f>SUM(J43:K43)</f>
        <v>160000</v>
      </c>
      <c r="J43" s="90">
        <v>160000</v>
      </c>
      <c r="K43" s="90"/>
      <c r="L43" s="90">
        <f>SUM(F43)+I43</f>
        <v>160000</v>
      </c>
      <c r="M43" s="90">
        <f>N43+O43</f>
        <v>0</v>
      </c>
      <c r="N43" s="90">
        <v>-160000</v>
      </c>
      <c r="O43" s="90">
        <v>160000</v>
      </c>
      <c r="P43" s="90">
        <f>Q43+R43</f>
        <v>0</v>
      </c>
      <c r="Q43" s="90">
        <f t="shared" si="24"/>
        <v>0</v>
      </c>
      <c r="R43" s="90">
        <f t="shared" si="24"/>
        <v>0</v>
      </c>
      <c r="S43" s="90">
        <f>T43+U43</f>
        <v>160000</v>
      </c>
      <c r="T43" s="90">
        <f t="shared" si="25"/>
        <v>0</v>
      </c>
      <c r="U43" s="90">
        <f t="shared" si="25"/>
        <v>160000</v>
      </c>
      <c r="V43" s="90">
        <f>P43+S43</f>
        <v>160000</v>
      </c>
    </row>
    <row r="44" spans="1:22" s="12" customFormat="1" ht="106.5" customHeight="1">
      <c r="A44" s="81"/>
      <c r="B44" s="81"/>
      <c r="C44" s="81"/>
      <c r="D44" s="92" t="s">
        <v>57</v>
      </c>
      <c r="E44" s="93">
        <v>100000</v>
      </c>
      <c r="F44" s="90"/>
      <c r="G44" s="90"/>
      <c r="H44" s="90"/>
      <c r="I44" s="90">
        <f>SUM(J44:K44)</f>
        <v>100000</v>
      </c>
      <c r="J44" s="90"/>
      <c r="K44" s="90">
        <v>100000</v>
      </c>
      <c r="L44" s="90">
        <f>SUM(F44)+I44</f>
        <v>100000</v>
      </c>
      <c r="M44" s="90">
        <f>N44+O44</f>
        <v>0</v>
      </c>
      <c r="N44" s="94"/>
      <c r="O44" s="94"/>
      <c r="P44" s="90">
        <f>Q44+R44</f>
        <v>0</v>
      </c>
      <c r="Q44" s="90">
        <f t="shared" si="24"/>
        <v>0</v>
      </c>
      <c r="R44" s="90">
        <f t="shared" si="24"/>
        <v>0</v>
      </c>
      <c r="S44" s="90">
        <f>T44+U44</f>
        <v>100000</v>
      </c>
      <c r="T44" s="90">
        <f t="shared" si="25"/>
        <v>0</v>
      </c>
      <c r="U44" s="90">
        <f t="shared" si="25"/>
        <v>100000</v>
      </c>
      <c r="V44" s="90">
        <f>P44+S44</f>
        <v>100000</v>
      </c>
    </row>
    <row r="45" spans="1:22" s="12" customFormat="1" ht="54.75" customHeight="1">
      <c r="A45" s="81"/>
      <c r="B45" s="81"/>
      <c r="C45" s="81"/>
      <c r="D45" s="98" t="s">
        <v>91</v>
      </c>
      <c r="E45" s="93">
        <f>E46</f>
        <v>3479446</v>
      </c>
      <c r="F45" s="90"/>
      <c r="G45" s="90"/>
      <c r="H45" s="90"/>
      <c r="I45" s="90"/>
      <c r="J45" s="90"/>
      <c r="K45" s="90"/>
      <c r="L45" s="93">
        <f>L46</f>
        <v>0</v>
      </c>
      <c r="M45" s="93">
        <f>M46</f>
        <v>3445460</v>
      </c>
      <c r="N45" s="93">
        <f>N46</f>
        <v>0</v>
      </c>
      <c r="O45" s="93">
        <f>O46</f>
        <v>3445460</v>
      </c>
      <c r="P45" s="90"/>
      <c r="Q45" s="90"/>
      <c r="R45" s="90"/>
      <c r="S45" s="93">
        <f>S46</f>
        <v>3445460</v>
      </c>
      <c r="T45" s="93">
        <f>T46</f>
        <v>0</v>
      </c>
      <c r="U45" s="93">
        <f>U46</f>
        <v>3445460</v>
      </c>
      <c r="V45" s="93">
        <f>V46</f>
        <v>3445460</v>
      </c>
    </row>
    <row r="46" spans="1:22" s="12" customFormat="1" ht="75" customHeight="1">
      <c r="A46" s="81"/>
      <c r="B46" s="81"/>
      <c r="C46" s="81"/>
      <c r="D46" s="92" t="s">
        <v>92</v>
      </c>
      <c r="E46" s="93">
        <v>3479446</v>
      </c>
      <c r="F46" s="90"/>
      <c r="G46" s="90"/>
      <c r="H46" s="90"/>
      <c r="I46" s="90"/>
      <c r="J46" s="90"/>
      <c r="K46" s="90"/>
      <c r="L46" s="90">
        <f>SUM(F46)+I46</f>
        <v>0</v>
      </c>
      <c r="M46" s="90">
        <f>N46+O46</f>
        <v>3445460</v>
      </c>
      <c r="N46" s="90"/>
      <c r="O46" s="90">
        <v>3445460</v>
      </c>
      <c r="P46" s="90"/>
      <c r="Q46" s="90"/>
      <c r="R46" s="90"/>
      <c r="S46" s="90">
        <f>T46+U46</f>
        <v>3445460</v>
      </c>
      <c r="T46" s="90">
        <f>J46+N46</f>
        <v>0</v>
      </c>
      <c r="U46" s="90">
        <f>K46+O46</f>
        <v>3445460</v>
      </c>
      <c r="V46" s="90">
        <f>P46+S46</f>
        <v>3445460</v>
      </c>
    </row>
    <row r="47" spans="1:22" s="12" customFormat="1" ht="40.5" customHeight="1">
      <c r="A47" s="81" t="s">
        <v>27</v>
      </c>
      <c r="B47" s="81" t="s">
        <v>44</v>
      </c>
      <c r="C47" s="81" t="s">
        <v>37</v>
      </c>
      <c r="D47" s="87" t="s">
        <v>6</v>
      </c>
      <c r="E47" s="96">
        <f>SUM(E48)</f>
        <v>448267</v>
      </c>
      <c r="F47" s="83"/>
      <c r="G47" s="83"/>
      <c r="H47" s="83"/>
      <c r="I47" s="83">
        <f>SUM(I48)</f>
        <v>308267</v>
      </c>
      <c r="J47" s="83">
        <f>SUM(J48)</f>
        <v>220267</v>
      </c>
      <c r="K47" s="83">
        <f>SUM(K48)</f>
        <v>88000</v>
      </c>
      <c r="L47" s="83">
        <f>SUM(L48)</f>
        <v>308267</v>
      </c>
      <c r="M47" s="83">
        <f aca="true" t="shared" si="26" ref="M47:V47">SUM(M48)</f>
        <v>140000</v>
      </c>
      <c r="N47" s="83">
        <f t="shared" si="26"/>
        <v>168000</v>
      </c>
      <c r="O47" s="83">
        <f t="shared" si="26"/>
        <v>-28000</v>
      </c>
      <c r="P47" s="83">
        <f t="shared" si="26"/>
        <v>0</v>
      </c>
      <c r="Q47" s="83">
        <f t="shared" si="26"/>
        <v>0</v>
      </c>
      <c r="R47" s="83">
        <f t="shared" si="26"/>
        <v>0</v>
      </c>
      <c r="S47" s="83">
        <f t="shared" si="26"/>
        <v>448267</v>
      </c>
      <c r="T47" s="83">
        <f t="shared" si="26"/>
        <v>388267</v>
      </c>
      <c r="U47" s="83">
        <f t="shared" si="26"/>
        <v>60000</v>
      </c>
      <c r="V47" s="83">
        <f t="shared" si="26"/>
        <v>448267</v>
      </c>
    </row>
    <row r="48" spans="1:22" s="12" customFormat="1" ht="144.75" customHeight="1">
      <c r="A48" s="81"/>
      <c r="B48" s="81"/>
      <c r="C48" s="81"/>
      <c r="D48" s="89" t="s">
        <v>55</v>
      </c>
      <c r="E48" s="99">
        <f>SUM(E49:E54)</f>
        <v>448267</v>
      </c>
      <c r="F48" s="86"/>
      <c r="G48" s="86"/>
      <c r="H48" s="86"/>
      <c r="I48" s="99">
        <f>SUM(I49:I54)</f>
        <v>308267</v>
      </c>
      <c r="J48" s="99">
        <f aca="true" t="shared" si="27" ref="J48:V48">SUM(J49:J54)</f>
        <v>220267</v>
      </c>
      <c r="K48" s="99">
        <f t="shared" si="27"/>
        <v>88000</v>
      </c>
      <c r="L48" s="99">
        <f t="shared" si="27"/>
        <v>308267</v>
      </c>
      <c r="M48" s="99">
        <f t="shared" si="27"/>
        <v>140000</v>
      </c>
      <c r="N48" s="99">
        <f t="shared" si="27"/>
        <v>168000</v>
      </c>
      <c r="O48" s="99">
        <f t="shared" si="27"/>
        <v>-28000</v>
      </c>
      <c r="P48" s="99">
        <f t="shared" si="27"/>
        <v>0</v>
      </c>
      <c r="Q48" s="99">
        <f t="shared" si="27"/>
        <v>0</v>
      </c>
      <c r="R48" s="99">
        <f t="shared" si="27"/>
        <v>0</v>
      </c>
      <c r="S48" s="99">
        <f t="shared" si="27"/>
        <v>448267</v>
      </c>
      <c r="T48" s="99">
        <f t="shared" si="27"/>
        <v>388267</v>
      </c>
      <c r="U48" s="99">
        <f t="shared" si="27"/>
        <v>60000</v>
      </c>
      <c r="V48" s="99">
        <f t="shared" si="27"/>
        <v>448267</v>
      </c>
    </row>
    <row r="49" spans="1:22" s="12" customFormat="1" ht="84" customHeight="1">
      <c r="A49" s="81"/>
      <c r="B49" s="81"/>
      <c r="C49" s="81"/>
      <c r="D49" s="92" t="s">
        <v>59</v>
      </c>
      <c r="E49" s="93">
        <v>90267</v>
      </c>
      <c r="F49" s="83"/>
      <c r="G49" s="83"/>
      <c r="H49" s="83"/>
      <c r="I49" s="90">
        <f>SUM(J49:K49)</f>
        <v>90267</v>
      </c>
      <c r="J49" s="90">
        <v>90267</v>
      </c>
      <c r="K49" s="83"/>
      <c r="L49" s="90">
        <f>SUM(F49)+I49</f>
        <v>90267</v>
      </c>
      <c r="M49" s="90">
        <f aca="true" t="shared" si="28" ref="M49:M54">N49+O49</f>
        <v>0</v>
      </c>
      <c r="N49" s="94"/>
      <c r="O49" s="94"/>
      <c r="P49" s="90">
        <f aca="true" t="shared" si="29" ref="P49:P54">Q49+R49</f>
        <v>0</v>
      </c>
      <c r="Q49" s="90">
        <f aca="true" t="shared" si="30" ref="Q49:R53">G49</f>
        <v>0</v>
      </c>
      <c r="R49" s="90">
        <f t="shared" si="30"/>
        <v>0</v>
      </c>
      <c r="S49" s="90">
        <f aca="true" t="shared" si="31" ref="S49:S54">T49+U49</f>
        <v>90267</v>
      </c>
      <c r="T49" s="90">
        <f aca="true" t="shared" si="32" ref="T49:U53">J49+N49</f>
        <v>90267</v>
      </c>
      <c r="U49" s="90">
        <f t="shared" si="32"/>
        <v>0</v>
      </c>
      <c r="V49" s="90">
        <f aca="true" t="shared" si="33" ref="V49:V54">P49+S49</f>
        <v>90267</v>
      </c>
    </row>
    <row r="50" spans="1:22" s="12" customFormat="1" ht="126" customHeight="1">
      <c r="A50" s="81"/>
      <c r="B50" s="81"/>
      <c r="C50" s="81"/>
      <c r="D50" s="92" t="s">
        <v>93</v>
      </c>
      <c r="E50" s="93">
        <v>124000</v>
      </c>
      <c r="F50" s="83"/>
      <c r="G50" s="83"/>
      <c r="H50" s="83"/>
      <c r="I50" s="90">
        <f>SUM(J50:K50)</f>
        <v>44000</v>
      </c>
      <c r="J50" s="90">
        <v>44000</v>
      </c>
      <c r="K50" s="83"/>
      <c r="L50" s="90">
        <f>SUM(F50)+I50</f>
        <v>44000</v>
      </c>
      <c r="M50" s="90">
        <f t="shared" si="28"/>
        <v>80000</v>
      </c>
      <c r="N50" s="90">
        <v>80000</v>
      </c>
      <c r="O50" s="94"/>
      <c r="P50" s="90">
        <f t="shared" si="29"/>
        <v>0</v>
      </c>
      <c r="Q50" s="90">
        <f t="shared" si="30"/>
        <v>0</v>
      </c>
      <c r="R50" s="90">
        <f t="shared" si="30"/>
        <v>0</v>
      </c>
      <c r="S50" s="90">
        <f t="shared" si="31"/>
        <v>124000</v>
      </c>
      <c r="T50" s="90">
        <f t="shared" si="32"/>
        <v>124000</v>
      </c>
      <c r="U50" s="90">
        <f t="shared" si="32"/>
        <v>0</v>
      </c>
      <c r="V50" s="90">
        <f t="shared" si="33"/>
        <v>124000</v>
      </c>
    </row>
    <row r="51" spans="1:22" s="12" customFormat="1" ht="105" customHeight="1">
      <c r="A51" s="81"/>
      <c r="B51" s="81"/>
      <c r="C51" s="81"/>
      <c r="D51" s="92" t="s">
        <v>60</v>
      </c>
      <c r="E51" s="93">
        <v>86000</v>
      </c>
      <c r="F51" s="83"/>
      <c r="G51" s="83"/>
      <c r="H51" s="83"/>
      <c r="I51" s="90">
        <f>SUM(J51:K51)</f>
        <v>86000</v>
      </c>
      <c r="J51" s="90">
        <v>86000</v>
      </c>
      <c r="K51" s="83"/>
      <c r="L51" s="90">
        <f>SUM(F51)+I51</f>
        <v>86000</v>
      </c>
      <c r="M51" s="90">
        <f t="shared" si="28"/>
        <v>0</v>
      </c>
      <c r="N51" s="94"/>
      <c r="O51" s="94"/>
      <c r="P51" s="90">
        <f t="shared" si="29"/>
        <v>0</v>
      </c>
      <c r="Q51" s="90">
        <f t="shared" si="30"/>
        <v>0</v>
      </c>
      <c r="R51" s="90">
        <f t="shared" si="30"/>
        <v>0</v>
      </c>
      <c r="S51" s="90">
        <f t="shared" si="31"/>
        <v>86000</v>
      </c>
      <c r="T51" s="90">
        <f t="shared" si="32"/>
        <v>86000</v>
      </c>
      <c r="U51" s="90">
        <f t="shared" si="32"/>
        <v>0</v>
      </c>
      <c r="V51" s="90">
        <f t="shared" si="33"/>
        <v>86000</v>
      </c>
    </row>
    <row r="52" spans="1:22" s="12" customFormat="1" ht="219" customHeight="1">
      <c r="A52" s="81"/>
      <c r="B52" s="81"/>
      <c r="C52" s="81"/>
      <c r="D52" s="92" t="s">
        <v>94</v>
      </c>
      <c r="E52" s="93">
        <v>70000</v>
      </c>
      <c r="F52" s="83"/>
      <c r="G52" s="83"/>
      <c r="H52" s="83"/>
      <c r="I52" s="90">
        <f>SUM(J52:K52)</f>
        <v>70000</v>
      </c>
      <c r="J52" s="90"/>
      <c r="K52" s="90">
        <v>70000</v>
      </c>
      <c r="L52" s="90">
        <f>SUM(F52)+I52</f>
        <v>70000</v>
      </c>
      <c r="M52" s="90">
        <f t="shared" si="28"/>
        <v>0</v>
      </c>
      <c r="N52" s="90">
        <v>70000</v>
      </c>
      <c r="O52" s="90">
        <v>-70000</v>
      </c>
      <c r="P52" s="90">
        <f t="shared" si="29"/>
        <v>0</v>
      </c>
      <c r="Q52" s="90">
        <f t="shared" si="30"/>
        <v>0</v>
      </c>
      <c r="R52" s="90">
        <f t="shared" si="30"/>
        <v>0</v>
      </c>
      <c r="S52" s="90">
        <f t="shared" si="31"/>
        <v>70000</v>
      </c>
      <c r="T52" s="90">
        <f t="shared" si="32"/>
        <v>70000</v>
      </c>
      <c r="U52" s="90">
        <f t="shared" si="32"/>
        <v>0</v>
      </c>
      <c r="V52" s="90">
        <f t="shared" si="33"/>
        <v>70000</v>
      </c>
    </row>
    <row r="53" spans="1:22" s="12" customFormat="1" ht="103.5" customHeight="1">
      <c r="A53" s="81"/>
      <c r="B53" s="81"/>
      <c r="C53" s="81"/>
      <c r="D53" s="92" t="s">
        <v>95</v>
      </c>
      <c r="E53" s="93">
        <v>18000</v>
      </c>
      <c r="F53" s="83"/>
      <c r="G53" s="83"/>
      <c r="H53" s="83"/>
      <c r="I53" s="90">
        <f>SUM(J53:K53)</f>
        <v>18000</v>
      </c>
      <c r="J53" s="90"/>
      <c r="K53" s="90">
        <v>18000</v>
      </c>
      <c r="L53" s="90">
        <f>SUM(F53)+I53</f>
        <v>18000</v>
      </c>
      <c r="M53" s="90">
        <f t="shared" si="28"/>
        <v>0</v>
      </c>
      <c r="N53" s="90">
        <v>18000</v>
      </c>
      <c r="O53" s="90">
        <v>-18000</v>
      </c>
      <c r="P53" s="90">
        <f t="shared" si="29"/>
        <v>0</v>
      </c>
      <c r="Q53" s="90">
        <f t="shared" si="30"/>
        <v>0</v>
      </c>
      <c r="R53" s="90">
        <f t="shared" si="30"/>
        <v>0</v>
      </c>
      <c r="S53" s="90">
        <f t="shared" si="31"/>
        <v>18000</v>
      </c>
      <c r="T53" s="90">
        <f t="shared" si="32"/>
        <v>18000</v>
      </c>
      <c r="U53" s="90">
        <f t="shared" si="32"/>
        <v>0</v>
      </c>
      <c r="V53" s="90">
        <f t="shared" si="33"/>
        <v>18000</v>
      </c>
    </row>
    <row r="54" spans="1:22" s="12" customFormat="1" ht="105" customHeight="1">
      <c r="A54" s="81"/>
      <c r="B54" s="81"/>
      <c r="C54" s="81"/>
      <c r="D54" s="92" t="s">
        <v>96</v>
      </c>
      <c r="E54" s="93">
        <v>60000</v>
      </c>
      <c r="F54" s="83"/>
      <c r="G54" s="83"/>
      <c r="H54" s="83"/>
      <c r="I54" s="90"/>
      <c r="J54" s="90"/>
      <c r="K54" s="90"/>
      <c r="L54" s="90"/>
      <c r="M54" s="90">
        <f t="shared" si="28"/>
        <v>60000</v>
      </c>
      <c r="N54" s="90"/>
      <c r="O54" s="90">
        <v>60000</v>
      </c>
      <c r="P54" s="90">
        <f t="shared" si="29"/>
        <v>0</v>
      </c>
      <c r="Q54" s="90">
        <f>G54</f>
        <v>0</v>
      </c>
      <c r="R54" s="90">
        <f>H54</f>
        <v>0</v>
      </c>
      <c r="S54" s="90">
        <f t="shared" si="31"/>
        <v>60000</v>
      </c>
      <c r="T54" s="90">
        <f>J54+N54</f>
        <v>0</v>
      </c>
      <c r="U54" s="90">
        <f>K54+O54</f>
        <v>60000</v>
      </c>
      <c r="V54" s="90">
        <f t="shared" si="33"/>
        <v>60000</v>
      </c>
    </row>
    <row r="55" spans="1:22" s="47" customFormat="1" ht="88.5" customHeight="1">
      <c r="A55" s="81" t="s">
        <v>18</v>
      </c>
      <c r="B55" s="81"/>
      <c r="C55" s="81"/>
      <c r="D55" s="87" t="s">
        <v>17</v>
      </c>
      <c r="E55" s="96">
        <f>E56</f>
        <v>4553520</v>
      </c>
      <c r="F55" s="96"/>
      <c r="G55" s="96"/>
      <c r="H55" s="96"/>
      <c r="I55" s="96">
        <f>I56</f>
        <v>1945670</v>
      </c>
      <c r="J55" s="96"/>
      <c r="K55" s="96">
        <f>K56</f>
        <v>1945670</v>
      </c>
      <c r="L55" s="96">
        <f>L56</f>
        <v>1945670</v>
      </c>
      <c r="M55" s="96">
        <f aca="true" t="shared" si="34" ref="M55:V55">M56</f>
        <v>2188520</v>
      </c>
      <c r="N55" s="96">
        <f t="shared" si="34"/>
        <v>0</v>
      </c>
      <c r="O55" s="96">
        <f t="shared" si="34"/>
        <v>2188520</v>
      </c>
      <c r="P55" s="96">
        <f t="shared" si="34"/>
        <v>0</v>
      </c>
      <c r="Q55" s="96">
        <f t="shared" si="34"/>
        <v>0</v>
      </c>
      <c r="R55" s="96">
        <f t="shared" si="34"/>
        <v>0</v>
      </c>
      <c r="S55" s="96">
        <f t="shared" si="34"/>
        <v>4134190</v>
      </c>
      <c r="T55" s="96">
        <f t="shared" si="34"/>
        <v>0</v>
      </c>
      <c r="U55" s="96">
        <f t="shared" si="34"/>
        <v>4134190</v>
      </c>
      <c r="V55" s="96">
        <f t="shared" si="34"/>
        <v>4134190</v>
      </c>
    </row>
    <row r="56" spans="1:22" s="48" customFormat="1" ht="84" customHeight="1">
      <c r="A56" s="84" t="s">
        <v>19</v>
      </c>
      <c r="B56" s="84"/>
      <c r="C56" s="84"/>
      <c r="D56" s="98" t="s">
        <v>17</v>
      </c>
      <c r="E56" s="96">
        <f>E57+E60</f>
        <v>4553520</v>
      </c>
      <c r="F56" s="86"/>
      <c r="G56" s="86"/>
      <c r="H56" s="86"/>
      <c r="I56" s="86">
        <f>SUM(I57+I60)</f>
        <v>1945670</v>
      </c>
      <c r="J56" s="86"/>
      <c r="K56" s="86">
        <f>SUM(K57+K60)</f>
        <v>1945670</v>
      </c>
      <c r="L56" s="86">
        <f>SUM(L57+L60)</f>
        <v>1945670</v>
      </c>
      <c r="M56" s="86">
        <f aca="true" t="shared" si="35" ref="M56:V56">SUM(M57+M60)</f>
        <v>2188520</v>
      </c>
      <c r="N56" s="86">
        <f t="shared" si="35"/>
        <v>0</v>
      </c>
      <c r="O56" s="86">
        <f t="shared" si="35"/>
        <v>2188520</v>
      </c>
      <c r="P56" s="86">
        <f t="shared" si="35"/>
        <v>0</v>
      </c>
      <c r="Q56" s="86">
        <f t="shared" si="35"/>
        <v>0</v>
      </c>
      <c r="R56" s="86">
        <f t="shared" si="35"/>
        <v>0</v>
      </c>
      <c r="S56" s="86">
        <f t="shared" si="35"/>
        <v>4134190</v>
      </c>
      <c r="T56" s="86">
        <f t="shared" si="35"/>
        <v>0</v>
      </c>
      <c r="U56" s="86">
        <f t="shared" si="35"/>
        <v>4134190</v>
      </c>
      <c r="V56" s="86">
        <f t="shared" si="35"/>
        <v>4134190</v>
      </c>
    </row>
    <row r="57" spans="1:22" s="12" customFormat="1" ht="51" customHeight="1">
      <c r="A57" s="81" t="s">
        <v>25</v>
      </c>
      <c r="B57" s="81" t="s">
        <v>38</v>
      </c>
      <c r="C57" s="81" t="s">
        <v>39</v>
      </c>
      <c r="D57" s="87" t="s">
        <v>7</v>
      </c>
      <c r="E57" s="83">
        <f>SUM(E58)</f>
        <v>1650000</v>
      </c>
      <c r="F57" s="83"/>
      <c r="G57" s="83"/>
      <c r="H57" s="83"/>
      <c r="I57" s="83">
        <f>SUM(I58)</f>
        <v>1230670</v>
      </c>
      <c r="J57" s="83"/>
      <c r="K57" s="83">
        <f>SUM(K58)</f>
        <v>1230670</v>
      </c>
      <c r="L57" s="83">
        <f>SUM(L58)</f>
        <v>1230670</v>
      </c>
      <c r="M57" s="83">
        <f aca="true" t="shared" si="36" ref="M57:V57">SUM(M58)</f>
        <v>0</v>
      </c>
      <c r="N57" s="83">
        <f t="shared" si="36"/>
        <v>0</v>
      </c>
      <c r="O57" s="83">
        <f t="shared" si="36"/>
        <v>0</v>
      </c>
      <c r="P57" s="83">
        <f t="shared" si="36"/>
        <v>0</v>
      </c>
      <c r="Q57" s="83">
        <f t="shared" si="36"/>
        <v>0</v>
      </c>
      <c r="R57" s="83">
        <f t="shared" si="36"/>
        <v>0</v>
      </c>
      <c r="S57" s="83">
        <f t="shared" si="36"/>
        <v>1230670</v>
      </c>
      <c r="T57" s="83">
        <f t="shared" si="36"/>
        <v>0</v>
      </c>
      <c r="U57" s="83">
        <f t="shared" si="36"/>
        <v>1230670</v>
      </c>
      <c r="V57" s="83">
        <f t="shared" si="36"/>
        <v>1230670</v>
      </c>
    </row>
    <row r="58" spans="1:22" s="18" customFormat="1" ht="46.5" customHeight="1">
      <c r="A58" s="84"/>
      <c r="B58" s="84"/>
      <c r="C58" s="84"/>
      <c r="D58" s="89" t="s">
        <v>61</v>
      </c>
      <c r="E58" s="86">
        <f>SUM(E59)</f>
        <v>1650000</v>
      </c>
      <c r="F58" s="86"/>
      <c r="G58" s="86"/>
      <c r="H58" s="86"/>
      <c r="I58" s="86">
        <f>SUM(I59)</f>
        <v>1230670</v>
      </c>
      <c r="J58" s="86"/>
      <c r="K58" s="86">
        <f>SUM(K59)</f>
        <v>1230670</v>
      </c>
      <c r="L58" s="86">
        <f>L59</f>
        <v>1230670</v>
      </c>
      <c r="M58" s="86">
        <f aca="true" t="shared" si="37" ref="M58:V58">M59</f>
        <v>0</v>
      </c>
      <c r="N58" s="86">
        <f t="shared" si="37"/>
        <v>0</v>
      </c>
      <c r="O58" s="86">
        <f t="shared" si="37"/>
        <v>0</v>
      </c>
      <c r="P58" s="86">
        <f t="shared" si="37"/>
        <v>0</v>
      </c>
      <c r="Q58" s="86">
        <f t="shared" si="37"/>
        <v>0</v>
      </c>
      <c r="R58" s="86">
        <f t="shared" si="37"/>
        <v>0</v>
      </c>
      <c r="S58" s="86">
        <f t="shared" si="37"/>
        <v>1230670</v>
      </c>
      <c r="T58" s="86">
        <f t="shared" si="37"/>
        <v>0</v>
      </c>
      <c r="U58" s="86">
        <f t="shared" si="37"/>
        <v>1230670</v>
      </c>
      <c r="V58" s="86">
        <f t="shared" si="37"/>
        <v>1230670</v>
      </c>
    </row>
    <row r="59" spans="1:22" s="12" customFormat="1" ht="87" customHeight="1">
      <c r="A59" s="81"/>
      <c r="B59" s="81"/>
      <c r="C59" s="81"/>
      <c r="D59" s="92" t="s">
        <v>75</v>
      </c>
      <c r="E59" s="90">
        <v>1650000</v>
      </c>
      <c r="F59" s="90"/>
      <c r="G59" s="90"/>
      <c r="H59" s="90"/>
      <c r="I59" s="90">
        <f>SUM(J59:K59)</f>
        <v>1230670</v>
      </c>
      <c r="J59" s="90"/>
      <c r="K59" s="90">
        <v>1230670</v>
      </c>
      <c r="L59" s="90">
        <f>SUM(F59)+I59</f>
        <v>1230670</v>
      </c>
      <c r="M59" s="90">
        <f>N59+O59</f>
        <v>0</v>
      </c>
      <c r="N59" s="94"/>
      <c r="O59" s="94"/>
      <c r="P59" s="90">
        <f>Q59+R59</f>
        <v>0</v>
      </c>
      <c r="Q59" s="90">
        <f>G59</f>
        <v>0</v>
      </c>
      <c r="R59" s="90">
        <f>H59</f>
        <v>0</v>
      </c>
      <c r="S59" s="90">
        <f>T59+U59</f>
        <v>1230670</v>
      </c>
      <c r="T59" s="90">
        <f>J59+N59</f>
        <v>0</v>
      </c>
      <c r="U59" s="90">
        <f>K59+O59</f>
        <v>1230670</v>
      </c>
      <c r="V59" s="90">
        <f>P59+S59</f>
        <v>1230670</v>
      </c>
    </row>
    <row r="60" spans="1:22" s="12" customFormat="1" ht="76.5" customHeight="1">
      <c r="A60" s="81" t="s">
        <v>32</v>
      </c>
      <c r="B60" s="81" t="s">
        <v>40</v>
      </c>
      <c r="C60" s="81" t="s">
        <v>41</v>
      </c>
      <c r="D60" s="87" t="s">
        <v>31</v>
      </c>
      <c r="E60" s="83">
        <f>E61</f>
        <v>2903520</v>
      </c>
      <c r="F60" s="83"/>
      <c r="G60" s="83"/>
      <c r="H60" s="83"/>
      <c r="I60" s="83">
        <f>I61</f>
        <v>715000</v>
      </c>
      <c r="J60" s="83"/>
      <c r="K60" s="83">
        <f>K61</f>
        <v>715000</v>
      </c>
      <c r="L60" s="83">
        <f>L61</f>
        <v>715000</v>
      </c>
      <c r="M60" s="83">
        <f aca="true" t="shared" si="38" ref="M60:V61">M61</f>
        <v>2188520</v>
      </c>
      <c r="N60" s="83">
        <f t="shared" si="38"/>
        <v>0</v>
      </c>
      <c r="O60" s="83">
        <f t="shared" si="38"/>
        <v>2188520</v>
      </c>
      <c r="P60" s="83">
        <f t="shared" si="38"/>
        <v>0</v>
      </c>
      <c r="Q60" s="83">
        <f t="shared" si="38"/>
        <v>0</v>
      </c>
      <c r="R60" s="83">
        <f t="shared" si="38"/>
        <v>0</v>
      </c>
      <c r="S60" s="83">
        <f t="shared" si="38"/>
        <v>2903520</v>
      </c>
      <c r="T60" s="83">
        <f t="shared" si="38"/>
        <v>0</v>
      </c>
      <c r="U60" s="83">
        <f t="shared" si="38"/>
        <v>2903520</v>
      </c>
      <c r="V60" s="83">
        <f t="shared" si="38"/>
        <v>2903520</v>
      </c>
    </row>
    <row r="61" spans="1:22" s="53" customFormat="1" ht="59.25" customHeight="1">
      <c r="A61" s="102"/>
      <c r="B61" s="102"/>
      <c r="C61" s="102"/>
      <c r="D61" s="98" t="s">
        <v>77</v>
      </c>
      <c r="E61" s="86">
        <f>E62</f>
        <v>2903520</v>
      </c>
      <c r="F61" s="86"/>
      <c r="G61" s="86"/>
      <c r="H61" s="86"/>
      <c r="I61" s="86">
        <f>I62</f>
        <v>715000</v>
      </c>
      <c r="J61" s="86"/>
      <c r="K61" s="86">
        <f>K62</f>
        <v>715000</v>
      </c>
      <c r="L61" s="86">
        <f>L62</f>
        <v>715000</v>
      </c>
      <c r="M61" s="86">
        <f t="shared" si="38"/>
        <v>2188520</v>
      </c>
      <c r="N61" s="86">
        <f t="shared" si="38"/>
        <v>0</v>
      </c>
      <c r="O61" s="86">
        <f t="shared" si="38"/>
        <v>2188520</v>
      </c>
      <c r="P61" s="86">
        <f t="shared" si="38"/>
        <v>0</v>
      </c>
      <c r="Q61" s="86">
        <f t="shared" si="38"/>
        <v>0</v>
      </c>
      <c r="R61" s="86">
        <f t="shared" si="38"/>
        <v>0</v>
      </c>
      <c r="S61" s="86">
        <f t="shared" si="38"/>
        <v>2903520</v>
      </c>
      <c r="T61" s="86">
        <f t="shared" si="38"/>
        <v>0</v>
      </c>
      <c r="U61" s="86">
        <f t="shared" si="38"/>
        <v>2903520</v>
      </c>
      <c r="V61" s="86">
        <f t="shared" si="38"/>
        <v>2903520</v>
      </c>
    </row>
    <row r="62" spans="1:22" s="12" customFormat="1" ht="88.5" customHeight="1">
      <c r="A62" s="81"/>
      <c r="B62" s="81"/>
      <c r="C62" s="81"/>
      <c r="D62" s="92" t="s">
        <v>76</v>
      </c>
      <c r="E62" s="90">
        <v>2903520</v>
      </c>
      <c r="F62" s="90"/>
      <c r="G62" s="90"/>
      <c r="H62" s="90"/>
      <c r="I62" s="90">
        <f>SUM(J62:K62)</f>
        <v>715000</v>
      </c>
      <c r="J62" s="90"/>
      <c r="K62" s="90">
        <v>715000</v>
      </c>
      <c r="L62" s="90">
        <f>SUM(I62)</f>
        <v>715000</v>
      </c>
      <c r="M62" s="90">
        <f>N62+O62</f>
        <v>2188520</v>
      </c>
      <c r="N62" s="94"/>
      <c r="O62" s="90">
        <v>2188520</v>
      </c>
      <c r="P62" s="90">
        <f>Q62+R62</f>
        <v>0</v>
      </c>
      <c r="Q62" s="90">
        <f>G62</f>
        <v>0</v>
      </c>
      <c r="R62" s="90">
        <f>H62</f>
        <v>0</v>
      </c>
      <c r="S62" s="90">
        <f>T62+U62</f>
        <v>2903520</v>
      </c>
      <c r="T62" s="90">
        <f>J62+N62</f>
        <v>0</v>
      </c>
      <c r="U62" s="90">
        <f>K62+O62</f>
        <v>2903520</v>
      </c>
      <c r="V62" s="90">
        <f>P62+S62</f>
        <v>2903520</v>
      </c>
    </row>
    <row r="63" spans="1:22" s="12" customFormat="1" ht="72" customHeight="1">
      <c r="A63" s="81" t="s">
        <v>20</v>
      </c>
      <c r="B63" s="81"/>
      <c r="C63" s="81"/>
      <c r="D63" s="87" t="s">
        <v>33</v>
      </c>
      <c r="E63" s="96">
        <f>SUM(E64)</f>
        <v>19000</v>
      </c>
      <c r="F63" s="96"/>
      <c r="G63" s="96"/>
      <c r="H63" s="96"/>
      <c r="I63" s="96">
        <f>SUM(I64)</f>
        <v>19000</v>
      </c>
      <c r="J63" s="96">
        <f>SUM(J64)</f>
        <v>19000</v>
      </c>
      <c r="K63" s="96"/>
      <c r="L63" s="96">
        <f>SUM(L64)</f>
        <v>19000</v>
      </c>
      <c r="M63" s="96">
        <f aca="true" t="shared" si="39" ref="M63:V64">SUM(M64)</f>
        <v>0</v>
      </c>
      <c r="N63" s="96">
        <f t="shared" si="39"/>
        <v>0</v>
      </c>
      <c r="O63" s="96">
        <f t="shared" si="39"/>
        <v>0</v>
      </c>
      <c r="P63" s="96">
        <f t="shared" si="39"/>
        <v>0</v>
      </c>
      <c r="Q63" s="96">
        <f t="shared" si="39"/>
        <v>0</v>
      </c>
      <c r="R63" s="96">
        <f t="shared" si="39"/>
        <v>0</v>
      </c>
      <c r="S63" s="96">
        <f t="shared" si="39"/>
        <v>19000</v>
      </c>
      <c r="T63" s="96">
        <f t="shared" si="39"/>
        <v>19000</v>
      </c>
      <c r="U63" s="96">
        <f t="shared" si="39"/>
        <v>0</v>
      </c>
      <c r="V63" s="96">
        <f t="shared" si="39"/>
        <v>19000</v>
      </c>
    </row>
    <row r="64" spans="1:22" s="18" customFormat="1" ht="66" customHeight="1">
      <c r="A64" s="84" t="s">
        <v>21</v>
      </c>
      <c r="B64" s="84"/>
      <c r="C64" s="84"/>
      <c r="D64" s="98" t="s">
        <v>33</v>
      </c>
      <c r="E64" s="99">
        <f>SUM(E65)</f>
        <v>19000</v>
      </c>
      <c r="F64" s="86"/>
      <c r="G64" s="86"/>
      <c r="H64" s="86"/>
      <c r="I64" s="86">
        <f>SUM(I65)</f>
        <v>19000</v>
      </c>
      <c r="J64" s="86">
        <f>SUM(J65)</f>
        <v>19000</v>
      </c>
      <c r="K64" s="86"/>
      <c r="L64" s="86">
        <f>SUM(L65)</f>
        <v>19000</v>
      </c>
      <c r="M64" s="86">
        <f t="shared" si="39"/>
        <v>0</v>
      </c>
      <c r="N64" s="86">
        <f t="shared" si="39"/>
        <v>0</v>
      </c>
      <c r="O64" s="86">
        <f t="shared" si="39"/>
        <v>0</v>
      </c>
      <c r="P64" s="86">
        <f t="shared" si="39"/>
        <v>0</v>
      </c>
      <c r="Q64" s="86">
        <f t="shared" si="39"/>
        <v>0</v>
      </c>
      <c r="R64" s="86">
        <f t="shared" si="39"/>
        <v>0</v>
      </c>
      <c r="S64" s="86">
        <f t="shared" si="39"/>
        <v>19000</v>
      </c>
      <c r="T64" s="86">
        <f t="shared" si="39"/>
        <v>19000</v>
      </c>
      <c r="U64" s="86">
        <f t="shared" si="39"/>
        <v>0</v>
      </c>
      <c r="V64" s="86">
        <f t="shared" si="39"/>
        <v>19000</v>
      </c>
    </row>
    <row r="65" spans="1:22" s="12" customFormat="1" ht="63" customHeight="1">
      <c r="A65" s="81" t="s">
        <v>34</v>
      </c>
      <c r="B65" s="81" t="s">
        <v>42</v>
      </c>
      <c r="C65" s="81" t="s">
        <v>43</v>
      </c>
      <c r="D65" s="87" t="s">
        <v>26</v>
      </c>
      <c r="E65" s="96">
        <f>SUM(E66)</f>
        <v>19000</v>
      </c>
      <c r="F65" s="83"/>
      <c r="G65" s="83"/>
      <c r="H65" s="83"/>
      <c r="I65" s="83">
        <f>SUM(I66)</f>
        <v>19000</v>
      </c>
      <c r="J65" s="83">
        <v>19000</v>
      </c>
      <c r="K65" s="83"/>
      <c r="L65" s="83">
        <f>L66</f>
        <v>19000</v>
      </c>
      <c r="M65" s="83">
        <f aca="true" t="shared" si="40" ref="M65:V65">M66</f>
        <v>0</v>
      </c>
      <c r="N65" s="83">
        <f t="shared" si="40"/>
        <v>0</v>
      </c>
      <c r="O65" s="83">
        <f t="shared" si="40"/>
        <v>0</v>
      </c>
      <c r="P65" s="83">
        <f t="shared" si="40"/>
        <v>0</v>
      </c>
      <c r="Q65" s="83">
        <f t="shared" si="40"/>
        <v>0</v>
      </c>
      <c r="R65" s="83">
        <f t="shared" si="40"/>
        <v>0</v>
      </c>
      <c r="S65" s="83">
        <f t="shared" si="40"/>
        <v>19000</v>
      </c>
      <c r="T65" s="83">
        <f t="shared" si="40"/>
        <v>19000</v>
      </c>
      <c r="U65" s="83">
        <f t="shared" si="40"/>
        <v>0</v>
      </c>
      <c r="V65" s="83">
        <f t="shared" si="40"/>
        <v>19000</v>
      </c>
    </row>
    <row r="66" spans="1:22" s="12" customFormat="1" ht="123" customHeight="1">
      <c r="A66" s="81"/>
      <c r="B66" s="81"/>
      <c r="C66" s="81"/>
      <c r="D66" s="89" t="s">
        <v>49</v>
      </c>
      <c r="E66" s="99">
        <f>SUM(E67)</f>
        <v>19000</v>
      </c>
      <c r="F66" s="86"/>
      <c r="G66" s="86"/>
      <c r="H66" s="86"/>
      <c r="I66" s="86">
        <f>SUM(I67)</f>
        <v>19000</v>
      </c>
      <c r="J66" s="86">
        <f>SUM(J67)</f>
        <v>19000</v>
      </c>
      <c r="K66" s="86"/>
      <c r="L66" s="86">
        <f>SUM(L67)</f>
        <v>19000</v>
      </c>
      <c r="M66" s="86">
        <f aca="true" t="shared" si="41" ref="M66:V66">SUM(M67)</f>
        <v>0</v>
      </c>
      <c r="N66" s="86">
        <f t="shared" si="41"/>
        <v>0</v>
      </c>
      <c r="O66" s="86">
        <f t="shared" si="41"/>
        <v>0</v>
      </c>
      <c r="P66" s="86">
        <f t="shared" si="41"/>
        <v>0</v>
      </c>
      <c r="Q66" s="86">
        <f t="shared" si="41"/>
        <v>0</v>
      </c>
      <c r="R66" s="86">
        <f t="shared" si="41"/>
        <v>0</v>
      </c>
      <c r="S66" s="86">
        <f t="shared" si="41"/>
        <v>19000</v>
      </c>
      <c r="T66" s="86">
        <f t="shared" si="41"/>
        <v>19000</v>
      </c>
      <c r="U66" s="86">
        <f t="shared" si="41"/>
        <v>0</v>
      </c>
      <c r="V66" s="86">
        <f t="shared" si="41"/>
        <v>19000</v>
      </c>
    </row>
    <row r="67" spans="1:22" s="12" customFormat="1" ht="82.5" customHeight="1">
      <c r="A67" s="81"/>
      <c r="B67" s="81"/>
      <c r="C67" s="81"/>
      <c r="D67" s="92" t="s">
        <v>62</v>
      </c>
      <c r="E67" s="93">
        <v>19000</v>
      </c>
      <c r="F67" s="86"/>
      <c r="G67" s="86"/>
      <c r="H67" s="86"/>
      <c r="I67" s="90">
        <f>SUM(J67:K67)</f>
        <v>19000</v>
      </c>
      <c r="J67" s="90">
        <v>19000</v>
      </c>
      <c r="K67" s="90"/>
      <c r="L67" s="90">
        <f>SUM(I67)+F67</f>
        <v>19000</v>
      </c>
      <c r="M67" s="90">
        <f>N67+O67</f>
        <v>0</v>
      </c>
      <c r="N67" s="94"/>
      <c r="O67" s="94"/>
      <c r="P67" s="90">
        <f>Q67+R67</f>
        <v>0</v>
      </c>
      <c r="Q67" s="90">
        <f>G67</f>
        <v>0</v>
      </c>
      <c r="R67" s="90">
        <f>H67</f>
        <v>0</v>
      </c>
      <c r="S67" s="90">
        <f>T67+U67</f>
        <v>19000</v>
      </c>
      <c r="T67" s="90">
        <f>J67+N67</f>
        <v>19000</v>
      </c>
      <c r="U67" s="90">
        <f>K67+O67</f>
        <v>0</v>
      </c>
      <c r="V67" s="90">
        <f>P67+S67</f>
        <v>19000</v>
      </c>
    </row>
    <row r="68" spans="1:22" s="12" customFormat="1" ht="27" customHeight="1">
      <c r="A68" s="103"/>
      <c r="B68" s="103"/>
      <c r="C68" s="103"/>
      <c r="D68" s="87" t="s">
        <v>8</v>
      </c>
      <c r="E68" s="96">
        <f>E14+E20+E35+E55+E63</f>
        <v>10608129</v>
      </c>
      <c r="F68" s="83">
        <f>SUM(F70+F71+F72+F73+F74)</f>
        <v>199733</v>
      </c>
      <c r="G68" s="83">
        <f aca="true" t="shared" si="42" ref="G68:L68">SUM(G70+G71+G72+G73+G74)</f>
        <v>199733</v>
      </c>
      <c r="H68" s="83">
        <f t="shared" si="42"/>
        <v>0</v>
      </c>
      <c r="I68" s="83">
        <f t="shared" si="42"/>
        <v>3681100</v>
      </c>
      <c r="J68" s="83">
        <f t="shared" si="42"/>
        <v>722630</v>
      </c>
      <c r="K68" s="83">
        <f t="shared" si="42"/>
        <v>2958470</v>
      </c>
      <c r="L68" s="83">
        <f t="shared" si="42"/>
        <v>3880833</v>
      </c>
      <c r="M68" s="83">
        <f aca="true" t="shared" si="43" ref="M68:V68">SUM(M70+M71+M72+M73+M74)</f>
        <v>6273980</v>
      </c>
      <c r="N68" s="83">
        <f t="shared" si="43"/>
        <v>1288000</v>
      </c>
      <c r="O68" s="83">
        <f t="shared" si="43"/>
        <v>4985980</v>
      </c>
      <c r="P68" s="83">
        <f t="shared" si="43"/>
        <v>199733</v>
      </c>
      <c r="Q68" s="83">
        <f t="shared" si="43"/>
        <v>199733</v>
      </c>
      <c r="R68" s="83">
        <f t="shared" si="43"/>
        <v>0</v>
      </c>
      <c r="S68" s="83">
        <f t="shared" si="43"/>
        <v>9955080</v>
      </c>
      <c r="T68" s="83">
        <f t="shared" si="43"/>
        <v>2010630</v>
      </c>
      <c r="U68" s="83">
        <f t="shared" si="43"/>
        <v>7944450</v>
      </c>
      <c r="V68" s="83">
        <f t="shared" si="43"/>
        <v>10154813</v>
      </c>
    </row>
    <row r="69" spans="1:22" s="12" customFormat="1" ht="15" customHeight="1">
      <c r="A69" s="103"/>
      <c r="B69" s="103"/>
      <c r="C69" s="103"/>
      <c r="D69" s="87"/>
      <c r="E69" s="104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</row>
    <row r="70" spans="1:22" s="12" customFormat="1" ht="39" customHeight="1">
      <c r="A70" s="103"/>
      <c r="B70" s="103"/>
      <c r="C70" s="103"/>
      <c r="D70" s="87" t="s">
        <v>65</v>
      </c>
      <c r="E70" s="96">
        <f>E37</f>
        <v>199733</v>
      </c>
      <c r="F70" s="83">
        <f>SUM(F37)</f>
        <v>199733</v>
      </c>
      <c r="G70" s="83">
        <f aca="true" t="shared" si="44" ref="G70:L70">SUM(G37)</f>
        <v>199733</v>
      </c>
      <c r="H70" s="83">
        <f t="shared" si="44"/>
        <v>0</v>
      </c>
      <c r="I70" s="83">
        <f t="shared" si="44"/>
        <v>0</v>
      </c>
      <c r="J70" s="83">
        <f t="shared" si="44"/>
        <v>0</v>
      </c>
      <c r="K70" s="83">
        <f t="shared" si="44"/>
        <v>0</v>
      </c>
      <c r="L70" s="83">
        <f t="shared" si="44"/>
        <v>199733</v>
      </c>
      <c r="M70" s="83">
        <f aca="true" t="shared" si="45" ref="M70:V70">SUM(M37)</f>
        <v>0</v>
      </c>
      <c r="N70" s="83">
        <f t="shared" si="45"/>
        <v>0</v>
      </c>
      <c r="O70" s="83">
        <f t="shared" si="45"/>
        <v>0</v>
      </c>
      <c r="P70" s="83">
        <f t="shared" si="45"/>
        <v>199733</v>
      </c>
      <c r="Q70" s="83">
        <f t="shared" si="45"/>
        <v>199733</v>
      </c>
      <c r="R70" s="83">
        <f t="shared" si="45"/>
        <v>0</v>
      </c>
      <c r="S70" s="83">
        <f t="shared" si="45"/>
        <v>0</v>
      </c>
      <c r="T70" s="83">
        <f t="shared" si="45"/>
        <v>0</v>
      </c>
      <c r="U70" s="83">
        <f t="shared" si="45"/>
        <v>0</v>
      </c>
      <c r="V70" s="83">
        <f t="shared" si="45"/>
        <v>199733</v>
      </c>
    </row>
    <row r="71" spans="1:22" s="12" customFormat="1" ht="33.75" customHeight="1">
      <c r="A71" s="103"/>
      <c r="B71" s="103"/>
      <c r="C71" s="103"/>
      <c r="D71" s="87" t="s">
        <v>66</v>
      </c>
      <c r="E71" s="105">
        <f>E40+E57</f>
        <v>6669446</v>
      </c>
      <c r="F71" s="83">
        <f>SUM(F40+F57)</f>
        <v>0</v>
      </c>
      <c r="G71" s="83">
        <f aca="true" t="shared" si="46" ref="G71:L71">SUM(G40+G57)</f>
        <v>0</v>
      </c>
      <c r="H71" s="83">
        <f t="shared" si="46"/>
        <v>0</v>
      </c>
      <c r="I71" s="83">
        <f t="shared" si="46"/>
        <v>2270670</v>
      </c>
      <c r="J71" s="83">
        <f t="shared" si="46"/>
        <v>160000</v>
      </c>
      <c r="K71" s="83">
        <f t="shared" si="46"/>
        <v>2110670</v>
      </c>
      <c r="L71" s="83">
        <f t="shared" si="46"/>
        <v>2270670</v>
      </c>
      <c r="M71" s="83">
        <f aca="true" t="shared" si="47" ref="M71:V71">SUM(M40+M57)</f>
        <v>3945460</v>
      </c>
      <c r="N71" s="83">
        <f t="shared" si="47"/>
        <v>1120000</v>
      </c>
      <c r="O71" s="83">
        <f t="shared" si="47"/>
        <v>2825460</v>
      </c>
      <c r="P71" s="83">
        <f t="shared" si="47"/>
        <v>0</v>
      </c>
      <c r="Q71" s="83">
        <f t="shared" si="47"/>
        <v>0</v>
      </c>
      <c r="R71" s="83">
        <f t="shared" si="47"/>
        <v>0</v>
      </c>
      <c r="S71" s="83">
        <f t="shared" si="47"/>
        <v>6216130</v>
      </c>
      <c r="T71" s="83">
        <f t="shared" si="47"/>
        <v>1280000</v>
      </c>
      <c r="U71" s="83">
        <f t="shared" si="47"/>
        <v>4936130</v>
      </c>
      <c r="V71" s="83">
        <f t="shared" si="47"/>
        <v>6216130</v>
      </c>
    </row>
    <row r="72" spans="1:22" s="12" customFormat="1" ht="37.5" customHeight="1">
      <c r="A72" s="103"/>
      <c r="B72" s="103"/>
      <c r="C72" s="103"/>
      <c r="D72" s="87" t="s">
        <v>67</v>
      </c>
      <c r="E72" s="96">
        <f>E60</f>
        <v>2903520</v>
      </c>
      <c r="F72" s="83">
        <f>SUM(F60)</f>
        <v>0</v>
      </c>
      <c r="G72" s="83">
        <f aca="true" t="shared" si="48" ref="G72:L72">SUM(G60)</f>
        <v>0</v>
      </c>
      <c r="H72" s="83">
        <f t="shared" si="48"/>
        <v>0</v>
      </c>
      <c r="I72" s="83">
        <f t="shared" si="48"/>
        <v>715000</v>
      </c>
      <c r="J72" s="83">
        <f t="shared" si="48"/>
        <v>0</v>
      </c>
      <c r="K72" s="83">
        <f t="shared" si="48"/>
        <v>715000</v>
      </c>
      <c r="L72" s="83">
        <f t="shared" si="48"/>
        <v>715000</v>
      </c>
      <c r="M72" s="83">
        <f aca="true" t="shared" si="49" ref="M72:V72">SUM(M60)</f>
        <v>2188520</v>
      </c>
      <c r="N72" s="83">
        <f t="shared" si="49"/>
        <v>0</v>
      </c>
      <c r="O72" s="83">
        <f t="shared" si="49"/>
        <v>2188520</v>
      </c>
      <c r="P72" s="83">
        <f t="shared" si="49"/>
        <v>0</v>
      </c>
      <c r="Q72" s="83">
        <f t="shared" si="49"/>
        <v>0</v>
      </c>
      <c r="R72" s="83">
        <f t="shared" si="49"/>
        <v>0</v>
      </c>
      <c r="S72" s="83">
        <f t="shared" si="49"/>
        <v>2903520</v>
      </c>
      <c r="T72" s="83">
        <f t="shared" si="49"/>
        <v>0</v>
      </c>
      <c r="U72" s="83">
        <f t="shared" si="49"/>
        <v>2903520</v>
      </c>
      <c r="V72" s="83">
        <f t="shared" si="49"/>
        <v>2903520</v>
      </c>
    </row>
    <row r="73" spans="1:22" s="12" customFormat="1" ht="30.75" customHeight="1">
      <c r="A73" s="103"/>
      <c r="B73" s="103"/>
      <c r="C73" s="103"/>
      <c r="D73" s="87" t="s">
        <v>68</v>
      </c>
      <c r="E73" s="96">
        <f>E16+E22+E65</f>
        <v>122163</v>
      </c>
      <c r="F73" s="83">
        <f aca="true" t="shared" si="50" ref="F73:L73">SUM(F16+F22+F65)</f>
        <v>0</v>
      </c>
      <c r="G73" s="83">
        <f t="shared" si="50"/>
        <v>0</v>
      </c>
      <c r="H73" s="83">
        <f t="shared" si="50"/>
        <v>0</v>
      </c>
      <c r="I73" s="83">
        <f t="shared" si="50"/>
        <v>122163</v>
      </c>
      <c r="J73" s="83">
        <f t="shared" si="50"/>
        <v>122163</v>
      </c>
      <c r="K73" s="83">
        <f t="shared" si="50"/>
        <v>0</v>
      </c>
      <c r="L73" s="83">
        <f t="shared" si="50"/>
        <v>122163</v>
      </c>
      <c r="M73" s="83">
        <f aca="true" t="shared" si="51" ref="M73:V73">SUM(M16+M22+M65)</f>
        <v>0</v>
      </c>
      <c r="N73" s="83">
        <f t="shared" si="51"/>
        <v>0</v>
      </c>
      <c r="O73" s="83">
        <f t="shared" si="51"/>
        <v>0</v>
      </c>
      <c r="P73" s="83">
        <f t="shared" si="51"/>
        <v>0</v>
      </c>
      <c r="Q73" s="83">
        <f t="shared" si="51"/>
        <v>0</v>
      </c>
      <c r="R73" s="83">
        <f t="shared" si="51"/>
        <v>0</v>
      </c>
      <c r="S73" s="83">
        <f t="shared" si="51"/>
        <v>122163</v>
      </c>
      <c r="T73" s="83">
        <f t="shared" si="51"/>
        <v>122163</v>
      </c>
      <c r="U73" s="83">
        <f t="shared" si="51"/>
        <v>0</v>
      </c>
      <c r="V73" s="83">
        <f t="shared" si="51"/>
        <v>122163</v>
      </c>
    </row>
    <row r="74" spans="1:22" s="12" customFormat="1" ht="34.5" customHeight="1">
      <c r="A74" s="103"/>
      <c r="B74" s="103"/>
      <c r="C74" s="103"/>
      <c r="D74" s="87" t="s">
        <v>69</v>
      </c>
      <c r="E74" s="96">
        <f>E27+E47</f>
        <v>713267</v>
      </c>
      <c r="F74" s="83">
        <f>SUM(F27+F47)</f>
        <v>0</v>
      </c>
      <c r="G74" s="83">
        <f aca="true" t="shared" si="52" ref="G74:L74">SUM(G27+G47)</f>
        <v>0</v>
      </c>
      <c r="H74" s="83">
        <f t="shared" si="52"/>
        <v>0</v>
      </c>
      <c r="I74" s="83">
        <f t="shared" si="52"/>
        <v>573267</v>
      </c>
      <c r="J74" s="83">
        <f t="shared" si="52"/>
        <v>440467</v>
      </c>
      <c r="K74" s="83">
        <f t="shared" si="52"/>
        <v>132800</v>
      </c>
      <c r="L74" s="83">
        <f t="shared" si="52"/>
        <v>573267</v>
      </c>
      <c r="M74" s="83">
        <f aca="true" t="shared" si="53" ref="M74:V74">SUM(M27+M47)</f>
        <v>140000</v>
      </c>
      <c r="N74" s="83">
        <f t="shared" si="53"/>
        <v>168000</v>
      </c>
      <c r="O74" s="83">
        <f t="shared" si="53"/>
        <v>-28000</v>
      </c>
      <c r="P74" s="83">
        <f t="shared" si="53"/>
        <v>0</v>
      </c>
      <c r="Q74" s="83">
        <f t="shared" si="53"/>
        <v>0</v>
      </c>
      <c r="R74" s="83">
        <f t="shared" si="53"/>
        <v>0</v>
      </c>
      <c r="S74" s="83">
        <f t="shared" si="53"/>
        <v>713267</v>
      </c>
      <c r="T74" s="83">
        <f t="shared" si="53"/>
        <v>608467</v>
      </c>
      <c r="U74" s="83">
        <f t="shared" si="53"/>
        <v>104800</v>
      </c>
      <c r="V74" s="83">
        <f t="shared" si="53"/>
        <v>713267</v>
      </c>
    </row>
    <row r="75" spans="1:13" s="12" customFormat="1" ht="24.75" customHeight="1">
      <c r="A75" s="49"/>
      <c r="B75" s="49"/>
      <c r="C75" s="49"/>
      <c r="D75" s="50"/>
      <c r="E75" s="54"/>
      <c r="F75" s="52"/>
      <c r="G75" s="52"/>
      <c r="H75" s="52"/>
      <c r="I75" s="52"/>
      <c r="J75" s="52"/>
      <c r="K75" s="52"/>
      <c r="L75" s="52"/>
      <c r="M75" s="57"/>
    </row>
    <row r="76" spans="1:13" s="12" customFormat="1" ht="24.75" customHeight="1">
      <c r="A76" s="49"/>
      <c r="B76" s="49"/>
      <c r="C76" s="49"/>
      <c r="D76" s="50"/>
      <c r="E76" s="54"/>
      <c r="F76" s="52"/>
      <c r="G76" s="52"/>
      <c r="H76" s="52"/>
      <c r="I76" s="52"/>
      <c r="J76" s="52"/>
      <c r="K76" s="52"/>
      <c r="L76" s="52"/>
      <c r="M76" s="57"/>
    </row>
    <row r="77" spans="1:13" s="12" customFormat="1" ht="24.75" customHeight="1">
      <c r="A77" s="49"/>
      <c r="B77" s="49"/>
      <c r="C77" s="49"/>
      <c r="D77" s="50"/>
      <c r="E77" s="54"/>
      <c r="F77" s="52"/>
      <c r="G77" s="52"/>
      <c r="H77" s="52"/>
      <c r="I77" s="52"/>
      <c r="J77" s="52"/>
      <c r="K77" s="52"/>
      <c r="L77" s="52"/>
      <c r="M77" s="57"/>
    </row>
    <row r="78" spans="1:13" s="12" customFormat="1" ht="18">
      <c r="A78" s="49"/>
      <c r="B78" s="49"/>
      <c r="C78" s="49"/>
      <c r="D78" s="50"/>
      <c r="E78" s="51"/>
      <c r="F78" s="52"/>
      <c r="G78" s="52"/>
      <c r="H78" s="52"/>
      <c r="I78" s="52"/>
      <c r="J78" s="52"/>
      <c r="K78" s="52"/>
      <c r="L78" s="52"/>
      <c r="M78" s="57"/>
    </row>
    <row r="79" spans="1:20" s="110" customFormat="1" ht="82.5" customHeight="1">
      <c r="A79" s="107" t="s">
        <v>82</v>
      </c>
      <c r="B79" s="107"/>
      <c r="C79" s="107"/>
      <c r="D79" s="107"/>
      <c r="E79" s="108"/>
      <c r="F79" s="109"/>
      <c r="G79" s="109"/>
      <c r="H79" s="109"/>
      <c r="Q79" s="111" t="s">
        <v>79</v>
      </c>
      <c r="R79" s="111"/>
      <c r="S79" s="111"/>
      <c r="T79" s="111"/>
    </row>
    <row r="80" spans="1:13" s="12" customFormat="1" ht="33" customHeight="1">
      <c r="A80" s="49"/>
      <c r="B80" s="49"/>
      <c r="C80" s="49"/>
      <c r="D80" s="50"/>
      <c r="E80" s="50"/>
      <c r="F80" s="52"/>
      <c r="G80" s="52"/>
      <c r="H80" s="52"/>
      <c r="I80" s="52"/>
      <c r="J80" s="52"/>
      <c r="K80" s="52"/>
      <c r="L80" s="52"/>
      <c r="M80" s="57"/>
    </row>
    <row r="81" spans="1:13" s="12" customFormat="1" ht="37.5" customHeight="1">
      <c r="A81" s="69" t="s">
        <v>80</v>
      </c>
      <c r="B81" s="69"/>
      <c r="C81" s="69"/>
      <c r="D81" s="50"/>
      <c r="E81" s="50"/>
      <c r="F81" s="52"/>
      <c r="G81" s="52"/>
      <c r="H81" s="52"/>
      <c r="I81" s="52"/>
      <c r="J81" s="52"/>
      <c r="K81" s="52"/>
      <c r="L81" s="52"/>
      <c r="M81" s="57"/>
    </row>
    <row r="82" spans="1:13" ht="25.5" customHeight="1">
      <c r="A82" s="72" t="s">
        <v>81</v>
      </c>
      <c r="B82" s="72"/>
      <c r="C82" s="60"/>
      <c r="D82" s="50"/>
      <c r="E82" s="50"/>
      <c r="F82" s="52"/>
      <c r="G82" s="52"/>
      <c r="H82" s="52"/>
      <c r="I82" s="52"/>
      <c r="J82" s="52"/>
      <c r="K82" s="52"/>
      <c r="L82" s="52"/>
      <c r="M82" s="57"/>
    </row>
    <row r="83" spans="1:13" ht="26.25" customHeight="1">
      <c r="A83" s="40"/>
      <c r="B83" s="40"/>
      <c r="C83" s="40"/>
      <c r="D83" s="10"/>
      <c r="E83" s="10"/>
      <c r="F83" s="21"/>
      <c r="G83" s="21"/>
      <c r="H83" s="21"/>
      <c r="I83" s="21"/>
      <c r="J83" s="21"/>
      <c r="K83" s="21"/>
      <c r="L83" s="21"/>
      <c r="M83" s="57"/>
    </row>
    <row r="84" spans="1:13" ht="6.75" customHeight="1">
      <c r="A84" s="15"/>
      <c r="B84" s="15"/>
      <c r="C84" s="15"/>
      <c r="D84" s="10"/>
      <c r="E84" s="10"/>
      <c r="F84" s="21"/>
      <c r="G84" s="21"/>
      <c r="H84" s="21"/>
      <c r="I84" s="21"/>
      <c r="J84" s="21"/>
      <c r="K84" s="21"/>
      <c r="L84" s="21"/>
      <c r="M84" s="57"/>
    </row>
    <row r="85" spans="1:13" ht="26.25" customHeight="1">
      <c r="A85" s="15"/>
      <c r="B85" s="15"/>
      <c r="C85" s="15"/>
      <c r="D85" s="10"/>
      <c r="E85" s="10"/>
      <c r="F85" s="21"/>
      <c r="G85" s="21"/>
      <c r="H85" s="21"/>
      <c r="I85" s="21"/>
      <c r="J85" s="21"/>
      <c r="K85" s="21"/>
      <c r="L85" s="21"/>
      <c r="M85" s="57"/>
    </row>
    <row r="86" spans="1:15" s="32" customFormat="1" ht="24" customHeight="1">
      <c r="A86" s="70"/>
      <c r="B86" s="70"/>
      <c r="C86" s="70"/>
      <c r="D86" s="70"/>
      <c r="E86" s="70"/>
      <c r="F86" s="70"/>
      <c r="G86" s="70"/>
      <c r="H86" s="30"/>
      <c r="I86" s="30"/>
      <c r="J86" s="30"/>
      <c r="K86" s="30"/>
      <c r="L86" s="31"/>
      <c r="M86" s="57"/>
      <c r="O86" s="33"/>
    </row>
    <row r="87" spans="1:15" s="28" customFormat="1" ht="30.75" customHeight="1">
      <c r="A87" s="71"/>
      <c r="B87" s="71"/>
      <c r="C87" s="71"/>
      <c r="D87" s="71"/>
      <c r="E87" s="71"/>
      <c r="F87" s="71"/>
      <c r="G87" s="71"/>
      <c r="H87" s="27"/>
      <c r="I87" s="27"/>
      <c r="J87" s="27"/>
      <c r="K87" s="27"/>
      <c r="L87" s="34"/>
      <c r="M87" s="57"/>
      <c r="O87" s="29"/>
    </row>
    <row r="88" spans="1:15" s="28" customFormat="1" ht="22.5">
      <c r="A88" s="34"/>
      <c r="B88" s="34"/>
      <c r="C88" s="34"/>
      <c r="D88" s="35"/>
      <c r="E88" s="35"/>
      <c r="F88" s="35"/>
      <c r="G88" s="35"/>
      <c r="H88" s="35"/>
      <c r="I88" s="35"/>
      <c r="J88" s="35"/>
      <c r="K88" s="35"/>
      <c r="L88" s="34"/>
      <c r="M88" s="57"/>
      <c r="O88" s="29"/>
    </row>
    <row r="89" spans="1:13" s="6" customFormat="1" ht="9.75" customHeight="1">
      <c r="A89" s="41"/>
      <c r="B89" s="41"/>
      <c r="C89" s="41"/>
      <c r="D89" s="36"/>
      <c r="E89" s="36"/>
      <c r="F89" s="25"/>
      <c r="G89" s="39"/>
      <c r="H89" s="39"/>
      <c r="I89" s="39"/>
      <c r="J89" s="39"/>
      <c r="K89" s="39"/>
      <c r="L89" s="40"/>
      <c r="M89" s="57"/>
    </row>
    <row r="90" spans="1:13" s="23" customFormat="1" ht="11.25" customHeight="1">
      <c r="A90" s="56"/>
      <c r="B90" s="56"/>
      <c r="C90" s="56"/>
      <c r="D90" s="36"/>
      <c r="E90" s="36"/>
      <c r="F90" s="25"/>
      <c r="G90" s="7"/>
      <c r="H90" s="7"/>
      <c r="I90" s="7"/>
      <c r="J90" s="7"/>
      <c r="K90" s="7"/>
      <c r="L90" s="24"/>
      <c r="M90" s="57"/>
    </row>
    <row r="91" spans="1:13" s="8" customFormat="1" ht="23.25" customHeight="1">
      <c r="A91" s="37"/>
      <c r="B91" s="37"/>
      <c r="C91" s="37"/>
      <c r="D91" s="38"/>
      <c r="E91" s="38"/>
      <c r="F91" s="22"/>
      <c r="G91" s="16"/>
      <c r="H91" s="16"/>
      <c r="I91" s="16"/>
      <c r="J91" s="16"/>
      <c r="K91" s="16"/>
      <c r="L91" s="16"/>
      <c r="M91" s="57"/>
    </row>
    <row r="92" ht="23.25" customHeight="1">
      <c r="M92" s="57"/>
    </row>
    <row r="93" spans="1:13" s="8" customFormat="1" ht="23.25" customHeight="1">
      <c r="A93" s="19"/>
      <c r="B93" s="19"/>
      <c r="C93" s="19"/>
      <c r="D93" s="16"/>
      <c r="E93" s="16"/>
      <c r="F93" s="16"/>
      <c r="G93" s="16"/>
      <c r="H93" s="16"/>
      <c r="I93" s="16"/>
      <c r="J93" s="16"/>
      <c r="K93" s="16"/>
      <c r="L93" s="16"/>
      <c r="M93" s="57"/>
    </row>
    <row r="94" ht="23.25" customHeight="1">
      <c r="M94" s="57"/>
    </row>
    <row r="95" ht="23.25" customHeight="1">
      <c r="M95" s="57"/>
    </row>
    <row r="96" ht="23.25" customHeight="1">
      <c r="M96" s="57"/>
    </row>
  </sheetData>
  <sheetProtection/>
  <mergeCells count="37">
    <mergeCell ref="Q79:T79"/>
    <mergeCell ref="P4:V4"/>
    <mergeCell ref="P5:V5"/>
    <mergeCell ref="P6:V6"/>
    <mergeCell ref="P7:V7"/>
    <mergeCell ref="P10:R10"/>
    <mergeCell ref="P11:P13"/>
    <mergeCell ref="F10:H10"/>
    <mergeCell ref="H11:H13"/>
    <mergeCell ref="J11:J13"/>
    <mergeCell ref="M10:O10"/>
    <mergeCell ref="M11:M13"/>
    <mergeCell ref="N11:N13"/>
    <mergeCell ref="O11:O13"/>
    <mergeCell ref="A10:A13"/>
    <mergeCell ref="B10:B13"/>
    <mergeCell ref="C10:C13"/>
    <mergeCell ref="D10:D13"/>
    <mergeCell ref="E10:E13"/>
    <mergeCell ref="L10:L13"/>
    <mergeCell ref="F11:F13"/>
    <mergeCell ref="G11:G13"/>
    <mergeCell ref="I11:I13"/>
    <mergeCell ref="A81:C81"/>
    <mergeCell ref="A86:G87"/>
    <mergeCell ref="A82:B82"/>
    <mergeCell ref="A79:D79"/>
    <mergeCell ref="V10:V13"/>
    <mergeCell ref="A8:V8"/>
    <mergeCell ref="Q11:Q13"/>
    <mergeCell ref="R11:R13"/>
    <mergeCell ref="S10:U10"/>
    <mergeCell ref="S11:S13"/>
    <mergeCell ref="T11:T13"/>
    <mergeCell ref="U11:U13"/>
    <mergeCell ref="K11:K13"/>
    <mergeCell ref="I10:K10"/>
  </mergeCells>
  <printOptions horizontalCentered="1"/>
  <pageMargins left="0.3937007874015748" right="0.3937007874015748" top="1.1811023622047245" bottom="0.3937007874015748" header="0.5118110236220472" footer="0.2362204724409449"/>
  <pageSetup fitToHeight="18" fitToWidth="1" horizontalDpi="600" verticalDpi="600" orientation="landscape" paperSize="9" scale="32" r:id="rId1"/>
  <headerFooter alignWithMargins="0">
    <oddHeader>&amp;R&amp;16
</oddHeader>
    <oddFooter>&amp;R&amp;12
&amp;18Сторінка &amp;P</oddFooter>
  </headerFooter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2017-03-30T12:08:31Z</cp:lastPrinted>
  <dcterms:created xsi:type="dcterms:W3CDTF">2014-01-17T10:52:16Z</dcterms:created>
  <dcterms:modified xsi:type="dcterms:W3CDTF">2017-03-30T12:10:17Z</dcterms:modified>
  <cp:category/>
  <cp:version/>
  <cp:contentType/>
  <cp:contentStatus/>
</cp:coreProperties>
</file>