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3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'Додаток4'!$A$1:$L$54</definedName>
  </definedNames>
  <calcPr fullCalcOnLoad="1"/>
</workbook>
</file>

<file path=xl/sharedStrings.xml><?xml version="1.0" encoding="utf-8"?>
<sst xmlns="http://schemas.openxmlformats.org/spreadsheetml/2006/main" count="468" uniqueCount="301">
  <si>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</si>
  <si>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</si>
  <si>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</si>
  <si>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</si>
  <si>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</si>
  <si>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</si>
  <si>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</si>
  <si>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</si>
  <si>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</si>
  <si>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</si>
  <si>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</si>
  <si>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</si>
  <si>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</si>
  <si>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</si>
  <si>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</si>
  <si>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</si>
  <si>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</si>
  <si>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</si>
  <si>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</si>
  <si>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</si>
  <si>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</si>
  <si>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</si>
  <si>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</si>
  <si>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</si>
  <si>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</si>
  <si>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</si>
  <si>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</si>
  <si>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</si>
  <si>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</si>
  <si>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</si>
  <si>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</si>
  <si>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</si>
  <si>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</si>
  <si>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</si>
  <si>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</si>
  <si>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</si>
  <si>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</si>
  <si>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</si>
  <si>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</si>
  <si>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</si>
  <si>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</si>
  <si>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</si>
  <si>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</si>
  <si>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</si>
  <si>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</si>
  <si>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</si>
  <si>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</si>
  <si>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</si>
  <si>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</si>
  <si>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</si>
  <si>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інші джерела (власні кошти КП СМР «Електроавтотранс»)</t>
  </si>
  <si>
    <t>Підвищення ефективності роботи міського електротранспорту</t>
  </si>
  <si>
    <t>Упраління капіталь-ного будівни-цтва та дорожнього госпо-дарства СМР</t>
  </si>
  <si>
    <t xml:space="preserve">міський бюджет </t>
  </si>
  <si>
    <t>2.</t>
  </si>
  <si>
    <t>2.1.Оновлення парку комунального автотранспорту</t>
  </si>
  <si>
    <t xml:space="preserve">2.2. Відновлення технічного ресурсу існуючого парку комунального автотранспорту
</t>
  </si>
  <si>
    <t>3.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</si>
  <si>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</si>
  <si>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</si>
  <si>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</si>
  <si>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</si>
  <si>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</si>
  <si>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</si>
  <si>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</si>
  <si>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</si>
  <si>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</si>
  <si>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</si>
  <si>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</si>
  <si>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</si>
  <si>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</si>
  <si>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</si>
  <si>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</si>
  <si>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</si>
  <si>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</si>
  <si>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</si>
  <si>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</si>
  <si>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</si>
  <si>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</si>
  <si>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</si>
  <si>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</si>
  <si>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</si>
  <si>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</si>
  <si>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</si>
  <si>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</si>
  <si>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</si>
  <si>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</si>
  <si>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</si>
  <si>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</si>
  <si>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</si>
  <si>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</si>
  <si>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</si>
  <si>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</si>
  <si>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</si>
  <si>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</si>
  <si>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</si>
  <si>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</si>
  <si>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</si>
  <si>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</si>
  <si>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</si>
  <si>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</si>
  <si>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</si>
  <si>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відсоток оновленого електрообладнання до того, що потребує заміни, %</t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</si>
  <si>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</si>
  <si>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</si>
  <si>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</si>
  <si>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</si>
  <si>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</si>
  <si>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</si>
  <si>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</si>
  <si>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</si>
  <si>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</si>
  <si>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</si>
  <si>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</si>
  <si>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</si>
  <si>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</si>
  <si>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</si>
  <si>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</si>
  <si>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</si>
  <si>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</si>
  <si>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</si>
  <si>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</si>
  <si>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t>2016 рік</t>
  </si>
  <si>
    <t xml:space="preserve">2016 рік </t>
  </si>
  <si>
    <t>4.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</si>
  <si>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</si>
  <si>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</si>
  <si>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</si>
  <si>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</si>
  <si>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</si>
  <si>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</si>
  <si>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</si>
  <si>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</si>
  <si>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</si>
  <si>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</si>
  <si>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</si>
  <si>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</si>
  <si>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</si>
  <si>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</si>
  <si>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</si>
  <si>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</si>
  <si>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</si>
  <si>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</si>
  <si>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</si>
  <si>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</si>
  <si>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</si>
  <si>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</si>
  <si>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Виконком Сумської міської ради, відділ транспорту, зв'язку та телекомунікаційних послуг  СМР</t>
  </si>
  <si>
    <t xml:space="preserve">                           </t>
  </si>
  <si>
    <t>4.1. Оптимізація маршрутів руху міського пасажирського транспорту</t>
  </si>
  <si>
    <t>4.1.1. Коригування схеми руху громадського транспорту м. Суми</t>
  </si>
  <si>
    <t>2016 рік -2018 роки</t>
  </si>
  <si>
    <t>1.4.2. Реконструкція контактної мережі 51,5 км</t>
  </si>
  <si>
    <t>середня вартість 1 нового тролейбусу, тис. грн.</t>
  </si>
  <si>
    <t>кількість електротранспорту, що буде придбана, од. у тому числі:</t>
  </si>
  <si>
    <t>Придбання нових тролейбусів,од.</t>
  </si>
  <si>
    <t>Придбання тролейбусів, що були у використанні, од.</t>
  </si>
  <si>
    <t xml:space="preserve"> Виконком Сумської міської ради, КП СМР "Електроав-тотранс"</t>
  </si>
  <si>
    <t>1.3.Виконання капітального ремонту оглядових ям  ремонтних цехів (адміністративно-побутового корпусу, депо, майстерень)</t>
  </si>
  <si>
    <t>1.3.1.Проведення капітального ремонту оглядових ям  ремонтних цехів (адміністративно-побутового корпусу, депо, майстерень)</t>
  </si>
  <si>
    <t>Підвищення якості ремонту рухомого складу</t>
  </si>
  <si>
    <t>Кількість оглядових ям, що потребують капітального ремонту, од.</t>
  </si>
  <si>
    <t>Кількість оглядових ям, які планується капітально відремонтувати, од.</t>
  </si>
  <si>
    <t>Середня вартість капітального ремонту однієї оглядової ями, тис. грн.</t>
  </si>
  <si>
    <t>Відсоток відремонтованих оглядових ям до тих, які потребують капітального ремонту, %</t>
  </si>
  <si>
    <r>
      <t>Підпрограма 2. "Розвиток міського пасажирського автотранспорту"</t>
    </r>
  </si>
  <si>
    <r>
      <t>Підпрограма 3. "Забезпечення сталого функціонування КП СМР "Електроавторанс"</t>
    </r>
  </si>
  <si>
    <r>
      <t>Підпрограма 4. "Організація перевезення пасажирів на постійних міських маршрутах"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</si>
  <si>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електротранспорту»</t>
    </r>
    <r>
      <rPr>
        <sz val="12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</si>
  <si>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</t>
    </r>
  </si>
  <si>
    <r>
      <t>Показник затрат (вхідних ресурсів)</t>
    </r>
    <r>
      <rPr>
        <sz val="12"/>
        <rFont val="Times New Roman"/>
        <family val="1"/>
      </rPr>
      <t>:</t>
    </r>
  </si>
  <si>
    <t>кількість машин для обслуговування контактної мережі, які планується придбати, од.</t>
  </si>
  <si>
    <t>середня вартість  1 машини для обслуговування контактної мережі, тис. грн.</t>
  </si>
  <si>
    <t>відсоток придбаних  машини для обслуговування контактної мережі до їх загальної кількості, %</t>
  </si>
  <si>
    <r>
      <t>Підпрограма 3.</t>
    </r>
    <r>
      <rPr>
        <b/>
        <sz val="12"/>
        <rFont val="Times New Roman"/>
        <family val="1"/>
      </rPr>
      <t xml:space="preserve"> «Забезпечення сталого функціонування КП СМР «Електроавтотранс»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</si>
  <si>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</si>
  <si>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</si>
  <si>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Завдання 3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Забезпечення динамічного розвитку підприємства</t>
    </r>
    <r>
      <rPr>
        <sz val="12"/>
        <color indexed="8"/>
        <rFont val="Times New Roman"/>
        <family val="1"/>
      </rPr>
      <t>, тис. грн. КТКВК 170603</t>
    </r>
  </si>
  <si>
    <r>
      <t>Підпрограма 4.</t>
    </r>
    <r>
      <rPr>
        <b/>
        <sz val="12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</si>
  <si>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Підпрограма 2.</t>
    </r>
    <r>
      <rPr>
        <b/>
        <sz val="12"/>
        <rFont val="Times New Roman"/>
        <family val="1"/>
      </rPr>
      <t xml:space="preserve"> «Розвиток міського пасажирського автотранспорту»
Мета: надання населенню міста Суми доступних і якісних послуг із пасажирських перевезень міським комунальним автотранспортом</t>
    </r>
  </si>
  <si>
    <r>
      <t>Підпрограма 1. "Розвиток міськог</t>
    </r>
    <r>
      <rPr>
        <sz val="12"/>
        <rFont val="Times New Roman"/>
        <family val="1"/>
      </rPr>
      <t>о електротранспорту"</t>
    </r>
  </si>
  <si>
    <r>
      <t>Завдання 3.</t>
    </r>
    <r>
      <rPr>
        <sz val="12"/>
        <rFont val="Times New Roman"/>
        <family val="1"/>
      </rPr>
      <t xml:space="preserve"> Забезпечення динамічного розвитку підприємства </t>
    </r>
  </si>
  <si>
    <t>1.2.1.Проведення капітальних ремонтів тролейбусів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</si>
  <si>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</si>
  <si>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 xml:space="preserve"> Виконком Сумської міської ради, КП СМР "Електроавтотранс"</t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</si>
  <si>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</si>
  <si>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</si>
  <si>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</si>
  <si>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2.2.1.Проведення капітальних ремонтів автобусів</t>
  </si>
  <si>
    <t>Забезпечення беззбиткового функціонування КП СМР "Електроавтотранс"</t>
  </si>
  <si>
    <t>Підвищення якості та безпеки транспортних послуг, що надаються міським електротранспортом, поліпшення екологічного стану міста</t>
  </si>
  <si>
    <t>Відповідальні виконавці, КПКВК (КТКВК), завдання програми, результативні показники</t>
  </si>
  <si>
    <t>Управління капітального будівництва та дорожнього господарства Сумської міської ради</t>
  </si>
  <si>
    <t>1.4. Збереження і розвиток електротраспортної інфраструктури</t>
  </si>
  <si>
    <t>1.2. Відновлення технічного  ресурсу існуючого парку рухомого складу міського електротранспорту</t>
  </si>
  <si>
    <t xml:space="preserve">3.1.2.Відшкодування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</si>
  <si>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середня вартість тролейбуса, що був у використанні, тис.грн.</t>
  </si>
  <si>
    <t>загальне збільшення кількості одиниць комунального автотранспорту до наявного, %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</si>
  <si>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</si>
  <si>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>1.5.Реконструкція електротранспортної інфраструктури</t>
  </si>
  <si>
    <t>до   рішення  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</si>
  <si>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Сумський міський голова</t>
  </si>
  <si>
    <t>О.М. Лисенко</t>
  </si>
  <si>
    <t xml:space="preserve"> Сумський міський голова</t>
  </si>
  <si>
    <t>_______________________</t>
  </si>
  <si>
    <t>1.6. Капітальний ремонт кабельних мереж</t>
  </si>
  <si>
    <t>2018 рік</t>
  </si>
  <si>
    <t>2016 рік, 2018 рік</t>
  </si>
  <si>
    <t>3.3.Забезпечення динамічного розвитку підприємства</t>
  </si>
  <si>
    <t>1.6.1. Капітальний ремонт кабелю до агрегатів АСБ*800-1 до фідера ТП</t>
  </si>
  <si>
    <t>3.4.Придбання спеціалізованої техніки</t>
  </si>
  <si>
    <t>2016-2017 роки</t>
  </si>
  <si>
    <t>3.4.1. Придбання вантажного автомобіля МАЗ</t>
  </si>
  <si>
    <t>1.4.1.Придбання  машин типу АТ-70М для обслуговування контактної мережі</t>
  </si>
  <si>
    <t>1.4.2. Придбання модульної комплектної тягової підстанції для міського електротранспорту</t>
  </si>
  <si>
    <t xml:space="preserve">3.2.2.Відновлення централізованого опалення виробничих приміщень </t>
  </si>
  <si>
    <t>Скорочення споживання та плати за електроенергію за рахунок заміни обладнання</t>
  </si>
  <si>
    <t>1.5.1.Реконструкція розворотних кілець 0,34 км в центральній частині міста (вул. Набережна р. Стрілки, Набережна р. Сумки)</t>
  </si>
  <si>
    <t>4.2. Вивчення транспортного попиту</t>
  </si>
  <si>
    <t>4.2.1. Проведення обстеження пасажиропотоку на міських маршрутах</t>
  </si>
  <si>
    <t xml:space="preserve">2018 рік </t>
  </si>
  <si>
    <t>4.2.2. Проведення дослідження мобільності та міграції мешканців м. Суми</t>
  </si>
  <si>
    <t>кількість обладнання (модульна комплектна тягова підстанція), що необхідно замінити, од.</t>
  </si>
  <si>
    <t>кількість обладнання (модульна комплектна тягова підстанція), що планується придбати, од.</t>
  </si>
  <si>
    <t>середня вартість  одиниці обладнання (модульна комплектна тягова підстанція), тис. грн.</t>
  </si>
  <si>
    <t>відсоток придбаного  обладнання (модульна комплектна тягова підстанція) до їх загальної потреби, %</t>
  </si>
  <si>
    <t>загальна протяжність кабельних мереж,  м</t>
  </si>
  <si>
    <t>протяжність кабельної  мережі, яку планується капітально відремонтувати, км</t>
  </si>
  <si>
    <t>середня вартість капітального ремонту 1 м кабельної  мережі, грн.</t>
  </si>
  <si>
    <t>відсоток капітально відремонтованої довжини кабельної мережі до її загальної протяжності, %</t>
  </si>
  <si>
    <t xml:space="preserve">середня вартість робіт із відновлення  централізованого опалення виробничих приміщень, тис. грн. </t>
  </si>
  <si>
    <t>кількість  виробничих приміщень, що потребують відновлення  системи централізованого опалення, од.</t>
  </si>
  <si>
    <t>кількість  виробничих приміщень, в яких планується відновити систему централізованого опалення, од.</t>
  </si>
  <si>
    <t>відсоток виконання робіт по відновленню системи централізованого опалення , %</t>
  </si>
  <si>
    <t>кількість автомобілів  швидкої технічної допомоги, що планується придбати, од.</t>
  </si>
  <si>
    <t>середньодобовий випуск комунального транспорту, од.</t>
  </si>
  <si>
    <t xml:space="preserve">3.4.2. Придбання  автомобіля місткістю до 7 місць (для підвозу водіїв та кондукторів з роботи у нічний час) </t>
  </si>
  <si>
    <t>середня чисельність водіїв та кондукторів, що потребують  підвозу з роботи у нічний час, чол.</t>
  </si>
  <si>
    <t>кількість автомобілів  для підвозу персоналу, що планується придбати, од.</t>
  </si>
  <si>
    <t xml:space="preserve">середня вартість  автомобіля швидкої технічної допомоги, 
тис. грн.
</t>
  </si>
  <si>
    <t xml:space="preserve">середня вартість автомобіля для підвозу персоналу, 
тис. грн.
</t>
  </si>
  <si>
    <t>відсоток комунального транспорту, що обслуговуватимуться автомобілем швидкої технічної допомоги, %</t>
  </si>
  <si>
    <t>відсоток персоналу підприємства, що обслуговуватиметься автомобілем для підвозу</t>
  </si>
  <si>
    <t>кількість міських автобусних маршрутів,  що будуть охоплені коригуванням, од.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</si>
  <si>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</si>
  <si>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 маршрутів руху міського пасажирського транспорту, од.</t>
  </si>
  <si>
    <t>кількість міських тролейбусних маршрутів,  що будуть охоплені коригуванням, од.</t>
  </si>
  <si>
    <t>чисельність населення м. Суми (на 01.01.2016), чол.</t>
  </si>
  <si>
    <t>середні затрати на виконання робіт із обстеження пасажиропотоку на 1 маршруті, грн.</t>
  </si>
  <si>
    <t>середні затрати на виконання виконання дослідження мобільності та міграції машканців м. Суми з розрахунку на  одного жителя міста, грн.</t>
  </si>
  <si>
    <t>відсток маршрутів руху, охоплених обстеженням пасажиропотоку, %</t>
  </si>
  <si>
    <t>обсяг вибірки дослідження мобільності та міграції машканців м. Суми, %</t>
  </si>
  <si>
    <t>Завдання 1. Коригування схеми руху громадського транспорту м. Суми, тис. грн. КТКВК 150202</t>
  </si>
  <si>
    <r>
      <t>Завдання 1.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Оновлення парку тролейбусів, </t>
    </r>
    <r>
      <rPr>
        <sz val="12"/>
        <rFont val="Times New Roman"/>
        <family val="1"/>
      </rPr>
      <t xml:space="preserve">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</si>
  <si>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. Відновлення технічного  ресурсу існуючого парку рухомого складу міського електротранспорту, тис. грн.                                 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</si>
  <si>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</t>
    </r>
    <r>
      <rPr>
        <sz val="12"/>
        <rFont val="Times New Roman"/>
        <family val="1"/>
      </rPr>
      <t xml:space="preserve">. Виконання капітального ремонту  оглядових ям  ремонтних цехів (адміністративно-побутового корпусу, депо, майстерень) 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</si>
  <si>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color indexed="8"/>
        <rFont val="Times New Roman"/>
        <family val="1"/>
      </rPr>
      <t xml:space="preserve"> Збереження і розвиток електротранспортної інфраструктури,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 0317470 (КТКВК 180409)</t>
    </r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</si>
  <si>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 0316640 (КТКВК 170603)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</si>
  <si>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</si>
  <si>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</si>
  <si>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    Результативні показники виконання завдань міської цільової (комплексної) Програми розвитку міського пасажирського       транспорту                            м. Суми на 2016 – 2018 роки
</t>
  </si>
  <si>
    <r>
      <t>Завдання 1.</t>
    </r>
    <r>
      <rPr>
        <sz val="12"/>
        <rFont val="Times New Roman"/>
        <family val="1"/>
      </rPr>
      <t xml:space="preserve"> Оновлення парку тролейбусів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</si>
  <si>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</si>
  <si>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3.</t>
    </r>
    <r>
      <rPr>
        <sz val="12"/>
        <rFont val="Times New Roman"/>
        <family val="1"/>
      </rPr>
      <t xml:space="preserve">Виконання капітального ремонту   оглядових ям  ремонтних цехів (адміністративно-побутового корпусу, депо, майстерень)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</si>
  <si>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</si>
  <si>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</si>
  <si>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КПКВК</t>
    </r>
    <r>
      <rPr>
        <b/>
        <sz val="12"/>
        <rFont val="Times New Roman"/>
        <family val="1"/>
      </rPr>
      <t xml:space="preserve"> 0217422</t>
    </r>
    <r>
      <rPr>
        <sz val="12"/>
        <rFont val="Times New Roman"/>
        <family val="1"/>
      </rPr>
      <t>/ 0316632 (КТКВК 170601)</t>
    </r>
  </si>
  <si>
    <r>
      <t>КПКВК</t>
    </r>
    <r>
      <rPr>
        <b/>
        <sz val="12"/>
        <rFont val="Times New Roman"/>
        <family val="1"/>
      </rPr>
      <t xml:space="preserve"> 0217412</t>
    </r>
    <r>
      <rPr>
        <sz val="12"/>
        <rFont val="Times New Roman"/>
        <family val="1"/>
      </rPr>
      <t>/0316610 ( КТКВК 170101)</t>
    </r>
  </si>
  <si>
    <r>
      <t xml:space="preserve">КПКВК </t>
    </r>
    <r>
      <rPr>
        <b/>
        <sz val="12"/>
        <rFont val="Times New Roman"/>
        <family val="1"/>
      </rPr>
      <t>0217422</t>
    </r>
    <r>
      <rPr>
        <sz val="12"/>
        <rFont val="Times New Roman"/>
        <family val="1"/>
      </rPr>
      <t>/ 0316632 (</t>
    </r>
    <r>
      <rPr>
        <sz val="10"/>
        <rFont val="Times New Roman"/>
        <family val="1"/>
      </rPr>
      <t>КТКВК 1706010)</t>
    </r>
  </si>
  <si>
    <r>
      <t xml:space="preserve">КПКВК </t>
    </r>
    <r>
      <rPr>
        <b/>
        <sz val="12"/>
        <rFont val="Times New Roman"/>
        <family val="1"/>
      </rPr>
      <t>0217412</t>
    </r>
    <r>
      <rPr>
        <sz val="12"/>
        <rFont val="Times New Roman"/>
        <family val="1"/>
      </rPr>
      <t>/0316610 (</t>
    </r>
    <r>
      <rPr>
        <sz val="10"/>
        <rFont val="Times New Roman"/>
        <family val="1"/>
      </rPr>
      <t>КТКВК 170101)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</si>
  <si>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 (придбання запасних частин на ремонт автобусів, погашення заборгованості  із заробітної плати та прирівняним до неї платежам, придбання та встановлення системи моніторінгу  руху міського комунального транспорту )</t>
    </r>
  </si>
  <si>
    <r>
      <t xml:space="preserve">Завдання 2. </t>
    </r>
    <r>
      <rPr>
        <sz val="12"/>
        <rFont val="Times New Roman"/>
        <family val="1"/>
      </rPr>
      <t xml:space="preserve">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</si>
  <si>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3.1.1.Відшкодування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</si>
  <si>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r>
      <t xml:space="preserve">Завдання 6. </t>
    </r>
    <r>
      <rPr>
        <sz val="12"/>
        <rFont val="Times New Roman"/>
        <family val="1"/>
      </rPr>
      <t xml:space="preserve">Капітальний ремонт кабельних мереж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</si>
  <si>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t xml:space="preserve">КП СМР
«Електроавтотранс» </t>
  </si>
  <si>
    <r>
      <t>Завдання 2</t>
    </r>
    <r>
      <rPr>
        <sz val="12"/>
        <rFont val="Times New Roman"/>
        <family val="1"/>
      </rPr>
      <t xml:space="preserve">.Зменшення витрат електроенергії на підприємстві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</t>
    </r>
    <r>
      <rPr>
        <sz val="12"/>
        <color indexed="8"/>
        <rFont val="Times New Roman"/>
        <family val="1"/>
      </rPr>
      <t>КТКВК 180409)</t>
    </r>
  </si>
  <si>
    <r>
      <t>Завдання 4</t>
    </r>
    <r>
      <rPr>
        <sz val="12"/>
        <rFont val="Times New Roman"/>
        <family val="1"/>
      </rPr>
      <t>.Придбання спеціалізованої техніки  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</si>
  <si>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Коригування схеми руху громадського транспорту м. Суми КТКВК </t>
    </r>
    <r>
      <rPr>
        <b/>
        <sz val="12"/>
        <rFont val="Times New Roman"/>
        <family val="1"/>
      </rPr>
      <t>150202</t>
    </r>
  </si>
  <si>
    <r>
      <rPr>
        <b/>
        <sz val="12"/>
        <rFont val="Times New Roman"/>
        <family val="1"/>
      </rPr>
      <t>Завдання 6.</t>
    </r>
    <r>
      <rPr>
        <sz val="12"/>
        <rFont val="Times New Roman"/>
        <family val="1"/>
      </rPr>
      <t xml:space="preserve"> Капітальний ремонт кабельних мереж,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</si>
  <si>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</si>
  <si>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Придбання спеціалізованої техніки</t>
    </r>
    <r>
      <rPr>
        <sz val="12"/>
        <color indexed="8"/>
        <rFont val="Times New Roman"/>
        <family val="1"/>
      </rPr>
      <t xml:space="preserve">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/0317470 (КТКВК 180409)</t>
    </r>
  </si>
  <si>
    <r>
      <t xml:space="preserve">Завдання 5. </t>
    </r>
    <r>
      <rPr>
        <sz val="12"/>
        <rFont val="Times New Roman"/>
        <family val="1"/>
      </rPr>
      <t xml:space="preserve"> Реконструкція електротранспортної інфраструктури КПКВК </t>
    </r>
    <r>
      <rPr>
        <b/>
        <sz val="12"/>
        <rFont val="Times New Roman"/>
        <family val="1"/>
      </rPr>
      <t>1517310</t>
    </r>
    <r>
      <rPr>
        <sz val="12"/>
        <rFont val="Times New Roman"/>
        <family val="1"/>
      </rPr>
      <t>/4716310 (КТКВК150101)</t>
    </r>
  </si>
  <si>
    <r>
      <t>Завдання 5.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 xml:space="preserve">, тис. грн. </t>
    </r>
    <r>
      <rPr>
        <sz val="11"/>
        <color indexed="8"/>
        <rFont val="Times New Roman"/>
        <family val="1"/>
      </rPr>
      <t>КПКВК</t>
    </r>
    <r>
      <rPr>
        <b/>
        <sz val="11"/>
        <color indexed="8"/>
        <rFont val="Times New Roman"/>
        <family val="1"/>
      </rPr>
      <t xml:space="preserve"> 1517310</t>
    </r>
    <r>
      <rPr>
        <sz val="11"/>
        <color indexed="8"/>
        <rFont val="Times New Roman"/>
        <family val="1"/>
      </rPr>
      <t xml:space="preserve">/4716310 </t>
    </r>
    <r>
      <rPr>
        <sz val="8"/>
        <color indexed="8"/>
        <rFont val="Times New Roman"/>
        <family val="1"/>
      </rPr>
      <t>(КТКВК150101)</t>
    </r>
  </si>
  <si>
    <t>2017 рік</t>
  </si>
  <si>
    <t xml:space="preserve">1.1.1.Придбання тролейбусів на умовах співфінансування державного бюджету і бюджету міста:
</t>
  </si>
  <si>
    <t xml:space="preserve"> -придбання рухомого складу нових тролейбусів</t>
  </si>
  <si>
    <t xml:space="preserve"> -придбання рухомого складу тролейбусів, що були у використанні</t>
  </si>
  <si>
    <t>1.1.2. Придбання тролейбусів за залучені (кредитні) кошти</t>
  </si>
  <si>
    <t>залучені (кредитні) кошти</t>
  </si>
  <si>
    <t>Підвищення ефективності роботи КП СМР "Електроавтотранс"</t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</si>
  <si>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 (погашення заборгованості за спожиту електроенергію; погашення заборгованості  із заробітної плати та прирівняним до неї платежам; придбання тролейбусних шин; поточний ремонт покрівлі виробничого приміщення та тягових підстанцій; придбання та встановлення системи моніторінгу руху  міського комунального транспорту; сплата суми ПДВ, що не покривається коштами від Європейського інвестиційного банку)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</si>
  <si>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 Зменшення витрат електроенергії на підприємстві, тис. грн.
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 xml:space="preserve">/0317470 (КТКВК 180409) 
</t>
    </r>
  </si>
  <si>
    <t>до   рішення   Сумської міської ради "Про внесення змін до рішення Сумської міської ради від     24 грудня 2015    року № 150-МР "Про міську цільову (комплексну) Програму розвитку міського пасажирського транспорту м. Суми на 2016-2018 роки" (зі змінами)</t>
  </si>
  <si>
    <t>до   рішення   Сумської міської ради "Про внесення змін до рішення    Сумської      міської ради від 24 грудня 2015 року         № 150-МР "Про міську цільову (комплексну) Програму розвитку міського пасажирського транспорту м. Суми на 2016-2018 роки" (зі змінами)</t>
  </si>
  <si>
    <t>Виконавець: Однорог В.Л.</t>
  </si>
  <si>
    <t>Виконавець: Однорог В.Л</t>
  </si>
  <si>
    <t>Виконавець:Однорог В.Л</t>
  </si>
  <si>
    <t xml:space="preserve">від 23 травня  2018 року                      №  3453 -МР    </t>
  </si>
  <si>
    <t xml:space="preserve">від  23 травня 2018 року                   № 3453 -МР       </t>
  </si>
  <si>
    <t xml:space="preserve">від  23 травня 2018 року                             № 3453 -МР             </t>
  </si>
  <si>
    <t>від  23 травня 2018 року          № 3453 - МР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</si>
</sst>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  <xf numFmtId="6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2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center"/>
    </xf>
    <xf numFmtId="49" fontId="2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wrapText="1"/>
    </xf>
    <xf numFmtId="2" fontId="2" fillId="24" borderId="11" xfId="0" applyNumberFormat="1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2" fontId="2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wrapText="1"/>
    </xf>
    <xf numFmtId="0" fontId="2" fillId="24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Alignment="1">
      <alignment horizontal="justify" vertical="distributed" wrapText="1"/>
    </xf>
    <xf numFmtId="0" fontId="1" fillId="24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1" fillId="24" borderId="18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justify"/>
    </xf>
    <xf numFmtId="0" fontId="1" fillId="24" borderId="10" xfId="0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198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1" fontId="6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 horizontal="justify" vertical="top" wrapText="1"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left" vertical="top"/>
    </xf>
    <xf numFmtId="2" fontId="1" fillId="24" borderId="10" xfId="0" applyNumberFormat="1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justify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/>
    </xf>
    <xf numFmtId="2" fontId="2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vertical="top" wrapText="1"/>
    </xf>
    <xf numFmtId="0" fontId="2" fillId="24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top" wrapText="1"/>
    </xf>
    <xf numFmtId="2" fontId="7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justify" wrapText="1"/>
    </xf>
    <xf numFmtId="0" fontId="2" fillId="24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justify" wrapText="1"/>
    </xf>
    <xf numFmtId="0" fontId="2" fillId="24" borderId="0" xfId="0" applyFont="1" applyFill="1" applyBorder="1" applyAlignment="1">
      <alignment horizontal="left" vertical="distributed" wrapText="1"/>
    </xf>
    <xf numFmtId="0" fontId="1" fillId="24" borderId="13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1" fillId="24" borderId="13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8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top" wrapText="1"/>
    </xf>
    <xf numFmtId="0" fontId="2" fillId="24" borderId="18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.7109375" style="17" customWidth="1"/>
    <col min="2" max="2" width="30.140625" style="17" customWidth="1"/>
    <col min="3" max="3" width="27.57421875" style="17" customWidth="1"/>
    <col min="4" max="4" width="9.140625" style="17" customWidth="1"/>
    <col min="5" max="5" width="11.57421875" style="17" customWidth="1"/>
    <col min="6" max="6" width="12.8515625" style="17" customWidth="1"/>
    <col min="7" max="9" width="12.28125" style="17" customWidth="1"/>
    <col min="10" max="10" width="10.8515625" style="17" customWidth="1"/>
    <col min="11" max="11" width="29.28125" style="17" customWidth="1"/>
    <col min="12" max="16384" width="9.140625" style="17" customWidth="1"/>
  </cols>
  <sheetData>
    <row r="1" spans="8:11" ht="15.75">
      <c r="H1" s="18"/>
      <c r="I1" s="18" t="s">
        <v>119</v>
      </c>
      <c r="J1" s="18"/>
      <c r="K1" s="18"/>
    </row>
    <row r="2" spans="8:11" ht="88.5" customHeight="1">
      <c r="H2" s="157" t="s">
        <v>200</v>
      </c>
      <c r="I2" s="157"/>
      <c r="J2" s="157"/>
      <c r="K2" s="157"/>
    </row>
    <row r="3" spans="8:11" ht="13.5" customHeight="1">
      <c r="H3" s="157" t="s">
        <v>297</v>
      </c>
      <c r="I3" s="157"/>
      <c r="J3" s="157"/>
      <c r="K3" s="157"/>
    </row>
    <row r="4" ht="2.25" customHeight="1"/>
    <row r="5" spans="3:10" ht="21" customHeight="1">
      <c r="C5" s="19"/>
      <c r="D5" s="180" t="s">
        <v>32</v>
      </c>
      <c r="E5" s="180"/>
      <c r="F5" s="180"/>
      <c r="G5" s="180"/>
      <c r="H5" s="180"/>
      <c r="I5" s="180"/>
      <c r="J5" s="180"/>
    </row>
    <row r="6" spans="3:11" ht="15.75" customHeight="1">
      <c r="C6" s="180" t="s">
        <v>121</v>
      </c>
      <c r="D6" s="180"/>
      <c r="E6" s="180"/>
      <c r="F6" s="180"/>
      <c r="G6" s="180"/>
      <c r="H6" s="180"/>
      <c r="I6" s="180"/>
      <c r="J6" s="180"/>
      <c r="K6" s="180"/>
    </row>
    <row r="7" spans="3:9" ht="14.25" customHeight="1">
      <c r="C7" s="19"/>
      <c r="D7" s="19"/>
      <c r="E7" s="180" t="s">
        <v>33</v>
      </c>
      <c r="F7" s="180"/>
      <c r="G7" s="180"/>
      <c r="H7" s="180"/>
      <c r="I7" s="180"/>
    </row>
    <row r="8" ht="11.25" customHeight="1"/>
    <row r="9" spans="1:11" ht="45" customHeight="1">
      <c r="A9" s="159" t="s">
        <v>34</v>
      </c>
      <c r="B9" s="161" t="s">
        <v>35</v>
      </c>
      <c r="C9" s="161" t="s">
        <v>36</v>
      </c>
      <c r="D9" s="162" t="s">
        <v>37</v>
      </c>
      <c r="E9" s="177" t="s">
        <v>38</v>
      </c>
      <c r="F9" s="23" t="s">
        <v>1</v>
      </c>
      <c r="G9" s="179" t="s">
        <v>44</v>
      </c>
      <c r="H9" s="179"/>
      <c r="I9" s="179"/>
      <c r="J9" s="179"/>
      <c r="K9" s="162" t="s">
        <v>43</v>
      </c>
    </row>
    <row r="10" spans="1:11" ht="31.5">
      <c r="A10" s="160"/>
      <c r="B10" s="162"/>
      <c r="C10" s="162"/>
      <c r="D10" s="162"/>
      <c r="E10" s="178"/>
      <c r="F10" s="23"/>
      <c r="G10" s="23" t="s">
        <v>39</v>
      </c>
      <c r="H10" s="25" t="s">
        <v>40</v>
      </c>
      <c r="I10" s="25" t="s">
        <v>41</v>
      </c>
      <c r="J10" s="25" t="s">
        <v>42</v>
      </c>
      <c r="K10" s="162"/>
    </row>
    <row r="11" spans="1:11" ht="15.75" customHeight="1">
      <c r="A11" s="163" t="s">
        <v>180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5"/>
    </row>
    <row r="12" spans="1:11" ht="129.75" customHeight="1">
      <c r="A12" s="4" t="s">
        <v>45</v>
      </c>
      <c r="B12" s="4" t="s">
        <v>46</v>
      </c>
      <c r="C12" s="26" t="s">
        <v>284</v>
      </c>
      <c r="D12" s="4" t="s">
        <v>47</v>
      </c>
      <c r="E12" s="26" t="s">
        <v>185</v>
      </c>
      <c r="F12" s="26" t="s">
        <v>12</v>
      </c>
      <c r="G12" s="27">
        <f>H12+I12+J12</f>
        <v>10800</v>
      </c>
      <c r="H12" s="27">
        <v>5400</v>
      </c>
      <c r="I12" s="27">
        <v>5400</v>
      </c>
      <c r="J12" s="27">
        <v>0</v>
      </c>
      <c r="K12" s="4" t="s">
        <v>190</v>
      </c>
    </row>
    <row r="13" spans="1:11" ht="42" customHeight="1">
      <c r="A13" s="28"/>
      <c r="B13" s="26"/>
      <c r="C13" s="26" t="s">
        <v>285</v>
      </c>
      <c r="D13" s="26"/>
      <c r="E13" s="26"/>
      <c r="F13" s="181" t="s">
        <v>49</v>
      </c>
      <c r="G13" s="27">
        <f>H13+I13+J13</f>
        <v>373526</v>
      </c>
      <c r="H13" s="27">
        <f>87498-H14</f>
        <v>77498</v>
      </c>
      <c r="I13" s="27">
        <v>105900</v>
      </c>
      <c r="J13" s="27">
        <f>55920+134208</f>
        <v>190128</v>
      </c>
      <c r="K13" s="4"/>
    </row>
    <row r="14" spans="1:11" ht="55.5" customHeight="1">
      <c r="A14" s="32"/>
      <c r="B14" s="26"/>
      <c r="C14" s="26" t="s">
        <v>286</v>
      </c>
      <c r="D14" s="26"/>
      <c r="E14" s="26"/>
      <c r="F14" s="182"/>
      <c r="G14" s="27">
        <f>H14+I14+J14</f>
        <v>10000</v>
      </c>
      <c r="H14" s="27">
        <v>10000</v>
      </c>
      <c r="I14" s="27">
        <v>0</v>
      </c>
      <c r="J14" s="27">
        <v>0</v>
      </c>
      <c r="K14" s="4"/>
    </row>
    <row r="15" spans="1:11" ht="97.5" customHeight="1">
      <c r="A15" s="32"/>
      <c r="B15" s="26"/>
      <c r="C15" s="26" t="s">
        <v>287</v>
      </c>
      <c r="D15" s="26"/>
      <c r="E15" s="26" t="s">
        <v>186</v>
      </c>
      <c r="F15" s="31" t="s">
        <v>288</v>
      </c>
      <c r="G15" s="27">
        <f>J15</f>
        <v>62723.2</v>
      </c>
      <c r="H15" s="27">
        <v>0</v>
      </c>
      <c r="I15" s="27">
        <v>0</v>
      </c>
      <c r="J15" s="27">
        <v>62723.2</v>
      </c>
      <c r="K15" s="4" t="s">
        <v>190</v>
      </c>
    </row>
    <row r="16" spans="1:11" ht="128.25" customHeight="1">
      <c r="A16" s="32"/>
      <c r="B16" s="4" t="s">
        <v>194</v>
      </c>
      <c r="C16" s="33" t="s">
        <v>182</v>
      </c>
      <c r="D16" s="174" t="s">
        <v>47</v>
      </c>
      <c r="E16" s="4" t="s">
        <v>184</v>
      </c>
      <c r="F16" s="26" t="s">
        <v>53</v>
      </c>
      <c r="G16" s="27">
        <f>H16+I16+J16</f>
        <v>4224.4</v>
      </c>
      <c r="H16" s="27">
        <v>1300</v>
      </c>
      <c r="I16" s="27">
        <v>1434.4</v>
      </c>
      <c r="J16" s="125">
        <v>1490</v>
      </c>
      <c r="K16" s="34" t="s">
        <v>183</v>
      </c>
    </row>
    <row r="17" spans="1:11" ht="12.75" customHeight="1" hidden="1">
      <c r="A17" s="30"/>
      <c r="B17" s="26"/>
      <c r="C17" s="26"/>
      <c r="D17" s="175"/>
      <c r="E17" s="26"/>
      <c r="F17" s="26"/>
      <c r="G17" s="27"/>
      <c r="H17" s="27"/>
      <c r="I17" s="27"/>
      <c r="J17" s="27"/>
      <c r="K17" s="26"/>
    </row>
    <row r="18" spans="1:11" ht="96" customHeight="1">
      <c r="A18" s="30"/>
      <c r="B18" s="26" t="s">
        <v>158</v>
      </c>
      <c r="C18" s="26" t="s">
        <v>159</v>
      </c>
      <c r="D18" s="26" t="s">
        <v>47</v>
      </c>
      <c r="E18" s="26" t="s">
        <v>157</v>
      </c>
      <c r="F18" s="26" t="s">
        <v>49</v>
      </c>
      <c r="G18" s="27">
        <f>SUM(H18:J18)</f>
        <v>945.6</v>
      </c>
      <c r="H18" s="27">
        <v>0</v>
      </c>
      <c r="I18" s="27">
        <v>565.6</v>
      </c>
      <c r="J18" s="27">
        <v>380</v>
      </c>
      <c r="K18" s="26" t="s">
        <v>160</v>
      </c>
    </row>
    <row r="19" spans="1:11" ht="117.75" customHeight="1">
      <c r="A19" s="26"/>
      <c r="B19" s="4" t="s">
        <v>193</v>
      </c>
      <c r="C19" s="33" t="s">
        <v>213</v>
      </c>
      <c r="D19" s="4" t="s">
        <v>207</v>
      </c>
      <c r="E19" s="4" t="s">
        <v>48</v>
      </c>
      <c r="F19" s="26" t="s">
        <v>49</v>
      </c>
      <c r="G19" s="27">
        <f>H19+I19+J19</f>
        <v>3350</v>
      </c>
      <c r="H19" s="27">
        <v>1350</v>
      </c>
      <c r="I19" s="27">
        <v>0</v>
      </c>
      <c r="J19" s="27">
        <v>2000</v>
      </c>
      <c r="K19" s="4" t="s">
        <v>51</v>
      </c>
    </row>
    <row r="20" spans="1:11" ht="117.75" customHeight="1">
      <c r="A20" s="28"/>
      <c r="B20" s="114"/>
      <c r="C20" s="33" t="s">
        <v>214</v>
      </c>
      <c r="D20" s="4" t="s">
        <v>206</v>
      </c>
      <c r="E20" s="4" t="s">
        <v>48</v>
      </c>
      <c r="F20" s="26" t="s">
        <v>49</v>
      </c>
      <c r="G20" s="27">
        <f>H20+I20+J20</f>
        <v>34044</v>
      </c>
      <c r="H20" s="27">
        <v>0</v>
      </c>
      <c r="I20" s="27">
        <v>0</v>
      </c>
      <c r="J20" s="27">
        <v>34044</v>
      </c>
      <c r="K20" s="4" t="s">
        <v>51</v>
      </c>
    </row>
    <row r="21" spans="1:11" ht="150.75" customHeight="1">
      <c r="A21" s="28"/>
      <c r="B21" s="114" t="s">
        <v>199</v>
      </c>
      <c r="C21" s="33" t="s">
        <v>217</v>
      </c>
      <c r="D21" s="4" t="s">
        <v>123</v>
      </c>
      <c r="E21" s="4" t="s">
        <v>52</v>
      </c>
      <c r="F21" s="4" t="s">
        <v>53</v>
      </c>
      <c r="G21" s="27">
        <f>H21+I21+J21</f>
        <v>1000</v>
      </c>
      <c r="H21" s="27">
        <v>1000</v>
      </c>
      <c r="I21" s="27">
        <v>0</v>
      </c>
      <c r="J21" s="27">
        <v>0</v>
      </c>
      <c r="K21" s="4" t="s">
        <v>51</v>
      </c>
    </row>
    <row r="22" spans="1:11" ht="165" customHeight="1">
      <c r="A22" s="30"/>
      <c r="B22" s="6"/>
      <c r="C22" s="4" t="s">
        <v>152</v>
      </c>
      <c r="D22" s="87" t="s">
        <v>151</v>
      </c>
      <c r="E22" s="4" t="s">
        <v>52</v>
      </c>
      <c r="F22" s="4" t="s">
        <v>53</v>
      </c>
      <c r="G22" s="27">
        <f>H22+I22+J22</f>
        <v>13850</v>
      </c>
      <c r="H22" s="27">
        <v>3850</v>
      </c>
      <c r="I22" s="27">
        <v>5000</v>
      </c>
      <c r="J22" s="27">
        <v>5000</v>
      </c>
      <c r="K22" s="4" t="s">
        <v>51</v>
      </c>
    </row>
    <row r="23" spans="1:11" ht="144.75" customHeight="1">
      <c r="A23" s="32"/>
      <c r="B23" s="4" t="s">
        <v>205</v>
      </c>
      <c r="C23" s="4" t="s">
        <v>209</v>
      </c>
      <c r="D23" s="35" t="s">
        <v>283</v>
      </c>
      <c r="E23" s="4" t="s">
        <v>184</v>
      </c>
      <c r="F23" s="4" t="s">
        <v>53</v>
      </c>
      <c r="G23" s="27">
        <f>H23+I23+J23</f>
        <v>1409.3</v>
      </c>
      <c r="H23" s="27">
        <v>0</v>
      </c>
      <c r="I23" s="27">
        <v>1409.3</v>
      </c>
      <c r="J23" s="27">
        <v>0</v>
      </c>
      <c r="K23" s="4" t="s">
        <v>51</v>
      </c>
    </row>
    <row r="24" spans="1:11" ht="15.75" customHeight="1">
      <c r="A24" s="163" t="s">
        <v>165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3"/>
    </row>
    <row r="25" spans="1:11" ht="114.75" customHeight="1">
      <c r="A25" s="4" t="s">
        <v>54</v>
      </c>
      <c r="B25" s="174" t="s">
        <v>55</v>
      </c>
      <c r="C25" s="4" t="s">
        <v>133</v>
      </c>
      <c r="D25" s="174" t="s">
        <v>47</v>
      </c>
      <c r="E25" s="174" t="s">
        <v>185</v>
      </c>
      <c r="F25" s="4" t="s">
        <v>49</v>
      </c>
      <c r="G25" s="27">
        <f>H25+I25+J25</f>
        <v>37950.5</v>
      </c>
      <c r="H25" s="27">
        <v>15400</v>
      </c>
      <c r="I25" s="113">
        <v>9890.5</v>
      </c>
      <c r="J25" s="27">
        <v>12660</v>
      </c>
      <c r="K25" s="174" t="s">
        <v>187</v>
      </c>
    </row>
    <row r="26" spans="1:11" ht="13.5" customHeight="1" hidden="1" thickBot="1">
      <c r="A26" s="26"/>
      <c r="B26" s="174"/>
      <c r="C26" s="26"/>
      <c r="D26" s="175"/>
      <c r="E26" s="174"/>
      <c r="F26" s="26"/>
      <c r="G26" s="27"/>
      <c r="H26" s="27"/>
      <c r="I26" s="27"/>
      <c r="J26" s="27"/>
      <c r="K26" s="174"/>
    </row>
    <row r="27" spans="1:11" ht="12.75" customHeight="1" hidden="1">
      <c r="A27" s="26"/>
      <c r="B27" s="174"/>
      <c r="C27" s="26"/>
      <c r="D27" s="26"/>
      <c r="E27" s="26"/>
      <c r="F27" s="26"/>
      <c r="G27" s="27"/>
      <c r="H27" s="27"/>
      <c r="I27" s="27"/>
      <c r="J27" s="27"/>
      <c r="K27" s="26"/>
    </row>
    <row r="28" spans="1:11" ht="12.75" customHeight="1" hidden="1">
      <c r="A28" s="26"/>
      <c r="B28" s="174"/>
      <c r="C28" s="26"/>
      <c r="D28" s="26"/>
      <c r="E28" s="26"/>
      <c r="F28" s="26"/>
      <c r="G28" s="27"/>
      <c r="H28" s="27"/>
      <c r="I28" s="27"/>
      <c r="J28" s="27"/>
      <c r="K28" s="26"/>
    </row>
    <row r="29" spans="1:11" ht="12.75" customHeight="1" hidden="1">
      <c r="A29" s="26"/>
      <c r="B29" s="174"/>
      <c r="C29" s="26"/>
      <c r="D29" s="26"/>
      <c r="E29" s="26"/>
      <c r="F29" s="26"/>
      <c r="G29" s="27"/>
      <c r="H29" s="27"/>
      <c r="I29" s="27"/>
      <c r="J29" s="27"/>
      <c r="K29" s="26"/>
    </row>
    <row r="30" spans="1:11" ht="12.75" customHeight="1" hidden="1">
      <c r="A30" s="26"/>
      <c r="B30" s="174"/>
      <c r="C30" s="26"/>
      <c r="D30" s="26"/>
      <c r="E30" s="26"/>
      <c r="F30" s="26"/>
      <c r="G30" s="27"/>
      <c r="H30" s="27"/>
      <c r="I30" s="27"/>
      <c r="J30" s="27"/>
      <c r="K30" s="26"/>
    </row>
    <row r="31" spans="1:11" ht="12.75" customHeight="1" hidden="1">
      <c r="A31" s="26"/>
      <c r="B31" s="174"/>
      <c r="C31" s="26"/>
      <c r="D31" s="26"/>
      <c r="E31" s="26"/>
      <c r="F31" s="26"/>
      <c r="G31" s="27"/>
      <c r="H31" s="27"/>
      <c r="I31" s="27"/>
      <c r="J31" s="27"/>
      <c r="K31" s="26"/>
    </row>
    <row r="32" spans="1:11" ht="12.75" customHeight="1" hidden="1">
      <c r="A32" s="26"/>
      <c r="B32" s="174"/>
      <c r="C32" s="26"/>
      <c r="D32" s="26"/>
      <c r="E32" s="26"/>
      <c r="F32" s="26"/>
      <c r="G32" s="27"/>
      <c r="H32" s="27"/>
      <c r="I32" s="27"/>
      <c r="J32" s="27"/>
      <c r="K32" s="26"/>
    </row>
    <row r="33" spans="1:11" ht="12.75" customHeight="1" hidden="1">
      <c r="A33" s="26"/>
      <c r="B33" s="174"/>
      <c r="C33" s="26"/>
      <c r="D33" s="26"/>
      <c r="E33" s="26"/>
      <c r="F33" s="26"/>
      <c r="G33" s="27"/>
      <c r="H33" s="27"/>
      <c r="I33" s="27"/>
      <c r="J33" s="27"/>
      <c r="K33" s="26"/>
    </row>
    <row r="34" spans="1:11" ht="12.75" customHeight="1" hidden="1">
      <c r="A34" s="26"/>
      <c r="B34" s="174"/>
      <c r="C34" s="26"/>
      <c r="D34" s="26"/>
      <c r="E34" s="26"/>
      <c r="F34" s="26"/>
      <c r="G34" s="27"/>
      <c r="H34" s="27"/>
      <c r="I34" s="27"/>
      <c r="J34" s="27"/>
      <c r="K34" s="26"/>
    </row>
    <row r="35" spans="1:11" ht="2.25" customHeight="1" hidden="1">
      <c r="A35" s="36"/>
      <c r="B35" s="6"/>
      <c r="C35" s="30"/>
      <c r="D35" s="30"/>
      <c r="E35" s="30"/>
      <c r="F35" s="30"/>
      <c r="G35" s="37"/>
      <c r="H35" s="37"/>
      <c r="I35" s="37"/>
      <c r="J35" s="37"/>
      <c r="K35" s="30"/>
    </row>
    <row r="36" spans="1:11" ht="116.25" customHeight="1">
      <c r="A36" s="38"/>
      <c r="B36" s="4"/>
      <c r="C36" s="4" t="s">
        <v>134</v>
      </c>
      <c r="D36" s="4" t="s">
        <v>47</v>
      </c>
      <c r="E36" s="4" t="s">
        <v>185</v>
      </c>
      <c r="F36" s="4" t="s">
        <v>49</v>
      </c>
      <c r="G36" s="27">
        <f>H36+I36+J36</f>
        <v>31764.8</v>
      </c>
      <c r="H36" s="27">
        <v>8000</v>
      </c>
      <c r="I36" s="27">
        <v>23764.8</v>
      </c>
      <c r="J36" s="27">
        <v>0</v>
      </c>
      <c r="K36" s="26" t="s">
        <v>187</v>
      </c>
    </row>
    <row r="37" spans="1:11" ht="132.75" customHeight="1">
      <c r="A37" s="30"/>
      <c r="B37" s="8" t="s">
        <v>56</v>
      </c>
      <c r="C37" s="33" t="s">
        <v>188</v>
      </c>
      <c r="D37" s="4" t="s">
        <v>47</v>
      </c>
      <c r="E37" s="4" t="s">
        <v>186</v>
      </c>
      <c r="F37" s="4" t="s">
        <v>50</v>
      </c>
      <c r="G37" s="27">
        <f>H37+I37+J37</f>
        <v>5150</v>
      </c>
      <c r="H37" s="27">
        <v>1800</v>
      </c>
      <c r="I37" s="27">
        <v>1950</v>
      </c>
      <c r="J37" s="27">
        <v>1400</v>
      </c>
      <c r="K37" s="4" t="s">
        <v>187</v>
      </c>
    </row>
    <row r="38" spans="1:11" ht="19.5" customHeight="1">
      <c r="A38" s="169" t="s">
        <v>166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1"/>
    </row>
    <row r="39" spans="1:11" ht="177" customHeight="1">
      <c r="A39" s="4" t="s">
        <v>57</v>
      </c>
      <c r="B39" s="4" t="s">
        <v>198</v>
      </c>
      <c r="C39" s="4" t="s">
        <v>272</v>
      </c>
      <c r="D39" s="4" t="s">
        <v>47</v>
      </c>
      <c r="E39" s="4" t="s">
        <v>48</v>
      </c>
      <c r="F39" s="4" t="s">
        <v>53</v>
      </c>
      <c r="G39" s="27">
        <f>H39+I39+J39</f>
        <v>20034.2</v>
      </c>
      <c r="H39" s="27">
        <v>3607.6</v>
      </c>
      <c r="I39" s="27">
        <v>6426.6</v>
      </c>
      <c r="J39" s="125">
        <v>10000</v>
      </c>
      <c r="K39" s="4" t="s">
        <v>189</v>
      </c>
    </row>
    <row r="40" spans="1:11" ht="171" customHeight="1">
      <c r="A40" s="30"/>
      <c r="B40" s="32"/>
      <c r="C40" s="4" t="s">
        <v>195</v>
      </c>
      <c r="D40" s="41" t="s">
        <v>47</v>
      </c>
      <c r="E40" s="4" t="s">
        <v>48</v>
      </c>
      <c r="F40" s="4" t="s">
        <v>53</v>
      </c>
      <c r="G40" s="27">
        <f>H40+I40+J40</f>
        <v>9678.7</v>
      </c>
      <c r="H40" s="27">
        <v>1642</v>
      </c>
      <c r="I40" s="113">
        <v>3036.7</v>
      </c>
      <c r="J40" s="27">
        <v>5000</v>
      </c>
      <c r="K40" s="32"/>
    </row>
    <row r="41" spans="1:11" ht="110.25">
      <c r="A41" s="30"/>
      <c r="B41" s="4" t="s">
        <v>58</v>
      </c>
      <c r="C41" s="4" t="s">
        <v>139</v>
      </c>
      <c r="D41" s="41" t="s">
        <v>47</v>
      </c>
      <c r="E41" s="4" t="s">
        <v>185</v>
      </c>
      <c r="F41" s="4" t="s">
        <v>49</v>
      </c>
      <c r="G41" s="27">
        <f>H41+I41+J41</f>
        <v>5880</v>
      </c>
      <c r="H41" s="27">
        <v>840</v>
      </c>
      <c r="I41" s="27">
        <v>3000</v>
      </c>
      <c r="J41" s="27">
        <v>2040</v>
      </c>
      <c r="K41" s="4" t="s">
        <v>59</v>
      </c>
    </row>
    <row r="42" spans="1:11" ht="110.25">
      <c r="A42" s="30"/>
      <c r="B42" s="4"/>
      <c r="C42" s="4" t="s">
        <v>215</v>
      </c>
      <c r="D42" s="41" t="s">
        <v>206</v>
      </c>
      <c r="E42" s="4" t="s">
        <v>185</v>
      </c>
      <c r="F42" s="4" t="s">
        <v>49</v>
      </c>
      <c r="G42" s="27">
        <f>H42+I42+J42</f>
        <v>3234</v>
      </c>
      <c r="H42" s="27">
        <v>0</v>
      </c>
      <c r="I42" s="27">
        <v>0</v>
      </c>
      <c r="J42" s="27">
        <v>3234</v>
      </c>
      <c r="K42" s="4" t="s">
        <v>216</v>
      </c>
    </row>
    <row r="43" spans="1:11" ht="147" customHeight="1">
      <c r="A43" s="30"/>
      <c r="B43" s="4" t="s">
        <v>208</v>
      </c>
      <c r="C43" s="4" t="s">
        <v>60</v>
      </c>
      <c r="D43" s="42" t="s">
        <v>211</v>
      </c>
      <c r="E43" s="4" t="s">
        <v>48</v>
      </c>
      <c r="F43" s="4" t="s">
        <v>53</v>
      </c>
      <c r="G43" s="27">
        <f>H43+I43+J43</f>
        <v>29338.14</v>
      </c>
      <c r="H43" s="27">
        <v>14050.04</v>
      </c>
      <c r="I43" s="27">
        <v>2743.5</v>
      </c>
      <c r="J43" s="27">
        <v>12544.6</v>
      </c>
      <c r="K43" s="4" t="s">
        <v>189</v>
      </c>
    </row>
    <row r="44" spans="1:11" ht="130.5" customHeight="1">
      <c r="A44" s="30"/>
      <c r="B44" s="4" t="s">
        <v>210</v>
      </c>
      <c r="C44" s="4" t="s">
        <v>212</v>
      </c>
      <c r="D44" s="42" t="s">
        <v>206</v>
      </c>
      <c r="E44" s="4" t="s">
        <v>48</v>
      </c>
      <c r="F44" s="4" t="s">
        <v>53</v>
      </c>
      <c r="G44" s="27">
        <f>SUM(H44:J44)</f>
        <v>1100</v>
      </c>
      <c r="H44" s="27">
        <v>0</v>
      </c>
      <c r="I44" s="27">
        <v>0</v>
      </c>
      <c r="J44" s="27">
        <v>1100</v>
      </c>
      <c r="K44" s="4" t="s">
        <v>289</v>
      </c>
    </row>
    <row r="45" spans="1:11" ht="117.75" customHeight="1">
      <c r="A45" s="32"/>
      <c r="B45" s="4"/>
      <c r="C45" s="4" t="s">
        <v>236</v>
      </c>
      <c r="D45" s="42" t="s">
        <v>206</v>
      </c>
      <c r="E45" s="4" t="s">
        <v>48</v>
      </c>
      <c r="F45" s="4" t="s">
        <v>53</v>
      </c>
      <c r="G45" s="27">
        <f>SUM(H45:J45)</f>
        <v>455.9</v>
      </c>
      <c r="H45" s="27">
        <v>0</v>
      </c>
      <c r="I45" s="27">
        <v>0</v>
      </c>
      <c r="J45" s="27">
        <v>455.9</v>
      </c>
      <c r="K45" s="4" t="s">
        <v>289</v>
      </c>
    </row>
    <row r="46" spans="1:11" ht="110.25" hidden="1">
      <c r="A46" s="32"/>
      <c r="B46" s="4" t="s">
        <v>61</v>
      </c>
      <c r="C46" s="4" t="s">
        <v>62</v>
      </c>
      <c r="D46" s="42" t="s">
        <v>122</v>
      </c>
      <c r="E46" s="4" t="s">
        <v>48</v>
      </c>
      <c r="F46" s="4" t="s">
        <v>53</v>
      </c>
      <c r="G46" s="27">
        <v>0</v>
      </c>
      <c r="H46" s="27">
        <v>0</v>
      </c>
      <c r="I46" s="27">
        <v>0</v>
      </c>
      <c r="J46" s="27">
        <v>0</v>
      </c>
      <c r="K46" s="4" t="s">
        <v>63</v>
      </c>
    </row>
    <row r="47" spans="1:11" ht="15.75">
      <c r="A47" s="43"/>
      <c r="B47" s="183" t="s">
        <v>167</v>
      </c>
      <c r="C47" s="167"/>
      <c r="D47" s="167"/>
      <c r="E47" s="167"/>
      <c r="F47" s="167"/>
      <c r="G47" s="167"/>
      <c r="H47" s="167"/>
      <c r="I47" s="167"/>
      <c r="J47" s="167"/>
      <c r="K47" s="168"/>
    </row>
    <row r="48" spans="1:11" ht="189">
      <c r="A48" s="4" t="s">
        <v>124</v>
      </c>
      <c r="B48" s="4" t="s">
        <v>149</v>
      </c>
      <c r="C48" s="33" t="s">
        <v>150</v>
      </c>
      <c r="D48" s="4" t="s">
        <v>123</v>
      </c>
      <c r="E48" s="4" t="s">
        <v>147</v>
      </c>
      <c r="F48" s="4" t="s">
        <v>53</v>
      </c>
      <c r="G48" s="27">
        <f>H48</f>
        <v>99</v>
      </c>
      <c r="H48" s="27">
        <v>99</v>
      </c>
      <c r="I48" s="27">
        <v>0</v>
      </c>
      <c r="J48" s="27">
        <v>0</v>
      </c>
      <c r="K48" s="4" t="s">
        <v>63</v>
      </c>
    </row>
    <row r="49" spans="1:11" ht="189">
      <c r="A49" s="4"/>
      <c r="B49" s="4" t="s">
        <v>218</v>
      </c>
      <c r="C49" s="33" t="s">
        <v>219</v>
      </c>
      <c r="D49" s="4" t="s">
        <v>220</v>
      </c>
      <c r="E49" s="4" t="s">
        <v>147</v>
      </c>
      <c r="F49" s="4" t="s">
        <v>53</v>
      </c>
      <c r="G49" s="27">
        <f>SUM(H49:J49)</f>
        <v>199.8</v>
      </c>
      <c r="H49" s="27">
        <v>0</v>
      </c>
      <c r="I49" s="27">
        <v>0</v>
      </c>
      <c r="J49" s="27">
        <v>199.8</v>
      </c>
      <c r="K49" s="4" t="s">
        <v>63</v>
      </c>
    </row>
    <row r="50" spans="1:11" ht="204" customHeight="1">
      <c r="A50" s="4" t="s">
        <v>124</v>
      </c>
      <c r="B50" s="4"/>
      <c r="C50" s="33" t="s">
        <v>221</v>
      </c>
      <c r="D50" s="4" t="s">
        <v>220</v>
      </c>
      <c r="E50" s="4" t="s">
        <v>147</v>
      </c>
      <c r="F50" s="4" t="s">
        <v>53</v>
      </c>
      <c r="G50" s="27">
        <f>SUM(H50:J50)</f>
        <v>450</v>
      </c>
      <c r="H50" s="27">
        <v>0</v>
      </c>
      <c r="I50" s="27">
        <v>0</v>
      </c>
      <c r="J50" s="27">
        <v>450</v>
      </c>
      <c r="K50" s="4" t="s">
        <v>63</v>
      </c>
    </row>
    <row r="51" spans="1:11" ht="15.75">
      <c r="A51" s="166" t="s">
        <v>64</v>
      </c>
      <c r="B51" s="167"/>
      <c r="C51" s="167"/>
      <c r="D51" s="167"/>
      <c r="E51" s="167"/>
      <c r="F51" s="168"/>
      <c r="G51" s="27">
        <f>G12+G13+G14+G15+G16+G18+G19+G20+G21+G22+G23+G25+G36+G37+G39+G40+G41+G42+G43+G44+G45+G48+G49+G50</f>
        <v>661207.54</v>
      </c>
      <c r="H51" s="27">
        <f>H12+H13+H14+H16+H18+H19+H20+H21+H22+H23+H25+H36+H37+H39+H40+H41+H42+H43+H44+H45+H48+H49+H50</f>
        <v>145836.64</v>
      </c>
      <c r="I51" s="27">
        <f>I12+I13+I14+I16+I18+I19+I20+I21+I22+I23+I25+I36+I37+I39+I40+I41+I42+I43+I44+I45+I48+I49+I50</f>
        <v>170521.40000000002</v>
      </c>
      <c r="J51" s="27">
        <f>J12+J13+J14+J15+J16+J18+J19+J20+J21+J22+J23+J25+J36+J37+J39+J40+J41+J42+J43+J44+J45+J48+J49+J50</f>
        <v>344849.5</v>
      </c>
      <c r="K51" s="26"/>
    </row>
    <row r="52" spans="1:11" ht="52.5" customHeight="1">
      <c r="A52" s="18"/>
      <c r="B52" s="18"/>
      <c r="C52" s="18"/>
      <c r="D52" s="18"/>
      <c r="E52" s="18"/>
      <c r="F52" s="18"/>
      <c r="G52" s="44"/>
      <c r="H52" s="44"/>
      <c r="I52" s="44"/>
      <c r="J52" s="44"/>
      <c r="K52" s="18"/>
    </row>
    <row r="53" spans="1:11" ht="25.5" customHeight="1">
      <c r="A53" s="157" t="s">
        <v>201</v>
      </c>
      <c r="B53" s="158"/>
      <c r="C53" s="158"/>
      <c r="D53" s="18"/>
      <c r="E53" s="18"/>
      <c r="F53" s="18"/>
      <c r="G53" s="44"/>
      <c r="H53" s="44"/>
      <c r="I53" s="44"/>
      <c r="J53" s="176" t="s">
        <v>202</v>
      </c>
      <c r="K53" s="176"/>
    </row>
    <row r="54" spans="1:11" ht="7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5.75">
      <c r="A55" s="157" t="s">
        <v>295</v>
      </c>
      <c r="B55" s="158"/>
      <c r="C55" s="158"/>
      <c r="D55" s="18"/>
      <c r="E55" s="18"/>
      <c r="F55" s="18"/>
      <c r="G55" s="18"/>
      <c r="H55" s="18"/>
      <c r="I55" s="18"/>
      <c r="J55" s="18"/>
      <c r="K55" s="18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</sheetData>
  <sheetProtection/>
  <mergeCells count="26">
    <mergeCell ref="F13:F14"/>
    <mergeCell ref="B47:K47"/>
    <mergeCell ref="B25:B34"/>
    <mergeCell ref="D25:D26"/>
    <mergeCell ref="E25:E26"/>
    <mergeCell ref="K25:K26"/>
    <mergeCell ref="H2:K2"/>
    <mergeCell ref="H3:K3"/>
    <mergeCell ref="C9:C10"/>
    <mergeCell ref="D9:D10"/>
    <mergeCell ref="E9:E10"/>
    <mergeCell ref="K9:K10"/>
    <mergeCell ref="G9:J9"/>
    <mergeCell ref="D5:J5"/>
    <mergeCell ref="C6:K6"/>
    <mergeCell ref="E7:I7"/>
    <mergeCell ref="A55:C55"/>
    <mergeCell ref="A9:A10"/>
    <mergeCell ref="B9:B10"/>
    <mergeCell ref="A11:K11"/>
    <mergeCell ref="A51:F51"/>
    <mergeCell ref="A38:K38"/>
    <mergeCell ref="A24:K24"/>
    <mergeCell ref="D16:D17"/>
    <mergeCell ref="A53:C53"/>
    <mergeCell ref="J53:K53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4" manualBreakCount="4">
    <brk id="15" max="10" man="1"/>
    <brk id="23" max="255" man="1"/>
    <brk id="37" max="255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75" zoomScaleNormal="70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52.28125" style="14" customWidth="1"/>
    <col min="2" max="2" width="13.28125" style="4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140625" style="3" customWidth="1"/>
    <col min="11" max="11" width="11.8515625" style="3" customWidth="1"/>
    <col min="12" max="12" width="28.8515625" style="3" customWidth="1"/>
    <col min="13" max="16384" width="9.140625" style="1" customWidth="1"/>
  </cols>
  <sheetData>
    <row r="1" spans="1:12" ht="15.75">
      <c r="A1" s="45"/>
      <c r="C1" s="47"/>
      <c r="D1" s="47"/>
      <c r="E1" s="47"/>
      <c r="F1" s="47"/>
      <c r="G1" s="48" t="s">
        <v>5</v>
      </c>
      <c r="H1" s="49"/>
      <c r="I1" s="130" t="s">
        <v>11</v>
      </c>
      <c r="J1" s="130"/>
      <c r="K1" s="130"/>
      <c r="L1" s="130"/>
    </row>
    <row r="2" spans="6:13" ht="83.25" customHeight="1">
      <c r="F2" s="47"/>
      <c r="G2" s="47"/>
      <c r="H2" s="47"/>
      <c r="I2" s="133" t="s">
        <v>293</v>
      </c>
      <c r="J2" s="133"/>
      <c r="K2" s="133"/>
      <c r="L2" s="133"/>
      <c r="M2" s="51"/>
    </row>
    <row r="3" spans="1:10" ht="15.75" hidden="1">
      <c r="A3" s="45"/>
      <c r="C3" s="47"/>
      <c r="D3" s="47"/>
      <c r="E3" s="47"/>
      <c r="F3" s="47"/>
      <c r="G3" s="47"/>
      <c r="H3" s="47"/>
      <c r="I3" s="47"/>
      <c r="J3" s="47"/>
    </row>
    <row r="4" spans="1:12" ht="15.75">
      <c r="A4" s="45"/>
      <c r="C4" s="47"/>
      <c r="D4" s="47"/>
      <c r="E4" s="47"/>
      <c r="F4" s="47"/>
      <c r="G4" s="47"/>
      <c r="H4" s="47"/>
      <c r="I4" s="133" t="s">
        <v>298</v>
      </c>
      <c r="J4" s="133"/>
      <c r="K4" s="133"/>
      <c r="L4" s="133"/>
    </row>
    <row r="5" spans="1:12" ht="31.5" customHeight="1">
      <c r="A5" s="132" t="s">
        <v>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L6" s="3" t="s">
        <v>9</v>
      </c>
    </row>
    <row r="7" spans="1:12" ht="22.5" customHeight="1">
      <c r="A7" s="145" t="s">
        <v>2</v>
      </c>
      <c r="B7" s="134" t="s">
        <v>1</v>
      </c>
      <c r="C7" s="131" t="s">
        <v>19</v>
      </c>
      <c r="D7" s="131"/>
      <c r="E7" s="131"/>
      <c r="F7" s="131" t="s">
        <v>20</v>
      </c>
      <c r="G7" s="131"/>
      <c r="H7" s="131"/>
      <c r="I7" s="145" t="s">
        <v>21</v>
      </c>
      <c r="J7" s="145"/>
      <c r="K7" s="145"/>
      <c r="L7" s="145" t="s">
        <v>6</v>
      </c>
    </row>
    <row r="8" spans="1:12" ht="30.75" customHeight="1">
      <c r="A8" s="145"/>
      <c r="B8" s="134"/>
      <c r="C8" s="131" t="s">
        <v>3</v>
      </c>
      <c r="D8" s="131" t="s">
        <v>7</v>
      </c>
      <c r="E8" s="131"/>
      <c r="F8" s="131" t="s">
        <v>3</v>
      </c>
      <c r="G8" s="131" t="s">
        <v>7</v>
      </c>
      <c r="H8" s="131"/>
      <c r="I8" s="131" t="s">
        <v>3</v>
      </c>
      <c r="J8" s="131" t="s">
        <v>7</v>
      </c>
      <c r="K8" s="131"/>
      <c r="L8" s="145"/>
    </row>
    <row r="9" spans="1:12" ht="45.75" customHeight="1">
      <c r="A9" s="145"/>
      <c r="B9" s="134"/>
      <c r="C9" s="131"/>
      <c r="D9" s="54" t="s">
        <v>0</v>
      </c>
      <c r="E9" s="54" t="s">
        <v>26</v>
      </c>
      <c r="F9" s="131"/>
      <c r="G9" s="54" t="s">
        <v>0</v>
      </c>
      <c r="H9" s="54" t="s">
        <v>26</v>
      </c>
      <c r="I9" s="131"/>
      <c r="J9" s="54" t="s">
        <v>0</v>
      </c>
      <c r="K9" s="20" t="s">
        <v>26</v>
      </c>
      <c r="L9" s="145"/>
    </row>
    <row r="10" spans="1:12" ht="15.75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5">
        <v>11</v>
      </c>
      <c r="L10" s="55">
        <v>12</v>
      </c>
    </row>
    <row r="11" spans="1:12" ht="27.75" customHeight="1">
      <c r="A11" s="58" t="s">
        <v>4</v>
      </c>
      <c r="B11" s="21"/>
      <c r="C11" s="59">
        <f>C12+C24+C33+C43</f>
        <v>145836.64</v>
      </c>
      <c r="D11" s="59">
        <f>D33+D43</f>
        <v>19398.64</v>
      </c>
      <c r="E11" s="59">
        <f>E12+E24+E33</f>
        <v>119238</v>
      </c>
      <c r="F11" s="59">
        <f>F12+F24+F33</f>
        <v>170521.4</v>
      </c>
      <c r="G11" s="59">
        <f>G33</f>
        <v>12206.8</v>
      </c>
      <c r="H11" s="59">
        <f>H12+H24+H33</f>
        <v>150964.6</v>
      </c>
      <c r="I11" s="59">
        <f>I12+I24+I33+I43</f>
        <v>344849.5</v>
      </c>
      <c r="J11" s="59">
        <f>J33+J43</f>
        <v>28194.399999999998</v>
      </c>
      <c r="K11" s="59">
        <f>K12+K24+K33</f>
        <v>252531.9</v>
      </c>
      <c r="L11" s="181" t="s">
        <v>17</v>
      </c>
    </row>
    <row r="12" spans="1:12" ht="49.5" customHeight="1">
      <c r="A12" s="60" t="s">
        <v>22</v>
      </c>
      <c r="C12" s="59">
        <f>SUM(C14:C23)</f>
        <v>100398</v>
      </c>
      <c r="D12" s="59"/>
      <c r="E12" s="59">
        <f>SUM(E15:E23)</f>
        <v>94998</v>
      </c>
      <c r="F12" s="59">
        <f>SUM(F14:F23)</f>
        <v>119709.3</v>
      </c>
      <c r="G12" s="20"/>
      <c r="H12" s="59">
        <f>SUM(H15:H23)</f>
        <v>114309.3</v>
      </c>
      <c r="I12" s="59">
        <f>SUM(I14:I23)</f>
        <v>295765.2</v>
      </c>
      <c r="J12" s="20"/>
      <c r="K12" s="59">
        <f>SUM(K15:K23)</f>
        <v>233042</v>
      </c>
      <c r="L12" s="156"/>
    </row>
    <row r="13" spans="1:12" ht="55.5" customHeight="1">
      <c r="A13" s="58" t="s">
        <v>8</v>
      </c>
      <c r="B13" s="53"/>
      <c r="C13" s="39"/>
      <c r="D13" s="21"/>
      <c r="E13" s="21"/>
      <c r="F13" s="39"/>
      <c r="G13" s="20"/>
      <c r="H13" s="21"/>
      <c r="I13" s="39"/>
      <c r="J13" s="20"/>
      <c r="K13" s="21"/>
      <c r="L13" s="156"/>
    </row>
    <row r="14" spans="1:12" ht="29.25" customHeight="1">
      <c r="A14" s="137" t="s">
        <v>261</v>
      </c>
      <c r="B14" s="63" t="s">
        <v>12</v>
      </c>
      <c r="C14" s="21">
        <v>5400</v>
      </c>
      <c r="D14" s="64"/>
      <c r="E14" s="21">
        <v>5400</v>
      </c>
      <c r="F14" s="21">
        <v>5400</v>
      </c>
      <c r="G14" s="64"/>
      <c r="H14" s="21">
        <v>5400</v>
      </c>
      <c r="I14" s="21">
        <v>0</v>
      </c>
      <c r="J14" s="64"/>
      <c r="K14" s="21">
        <v>0</v>
      </c>
      <c r="L14" s="156"/>
    </row>
    <row r="15" spans="1:12" ht="28.5" customHeight="1">
      <c r="A15" s="139"/>
      <c r="B15" s="40" t="s">
        <v>13</v>
      </c>
      <c r="C15" s="39">
        <f>92898-C14</f>
        <v>87498</v>
      </c>
      <c r="D15" s="39"/>
      <c r="E15" s="39">
        <f>92898-E14</f>
        <v>87498</v>
      </c>
      <c r="F15" s="39">
        <v>105900</v>
      </c>
      <c r="G15" s="39"/>
      <c r="H15" s="39">
        <v>105900</v>
      </c>
      <c r="I15" s="39">
        <f>55920+134208</f>
        <v>190128</v>
      </c>
      <c r="J15" s="39"/>
      <c r="K15" s="39">
        <f>55920+134208</f>
        <v>190128</v>
      </c>
      <c r="L15" s="156"/>
    </row>
    <row r="16" spans="1:12" ht="49.5" customHeight="1">
      <c r="A16" s="139"/>
      <c r="B16" s="20" t="s">
        <v>288</v>
      </c>
      <c r="C16" s="21">
        <v>0</v>
      </c>
      <c r="D16" s="20"/>
      <c r="E16" s="21"/>
      <c r="F16" s="21">
        <v>0</v>
      </c>
      <c r="G16" s="21"/>
      <c r="H16" s="21"/>
      <c r="I16" s="21">
        <v>62723.2</v>
      </c>
      <c r="J16" s="21"/>
      <c r="K16" s="20"/>
      <c r="L16" s="182"/>
    </row>
    <row r="17" spans="1:12" ht="47.25" customHeight="1">
      <c r="A17" s="140" t="s">
        <v>262</v>
      </c>
      <c r="B17" s="134" t="s">
        <v>13</v>
      </c>
      <c r="C17" s="146">
        <v>1300</v>
      </c>
      <c r="D17" s="146"/>
      <c r="E17" s="146">
        <v>1300</v>
      </c>
      <c r="F17" s="146">
        <f>H17</f>
        <v>1434.4</v>
      </c>
      <c r="G17" s="146"/>
      <c r="H17" s="146">
        <v>1434.4</v>
      </c>
      <c r="I17" s="146">
        <v>1490</v>
      </c>
      <c r="J17" s="146"/>
      <c r="K17" s="146">
        <v>1490</v>
      </c>
      <c r="L17" s="145" t="s">
        <v>17</v>
      </c>
    </row>
    <row r="18" spans="1:12" ht="24.75" customHeight="1">
      <c r="A18" s="140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5"/>
    </row>
    <row r="19" spans="1:12" ht="68.25" customHeight="1">
      <c r="A19" s="62" t="s">
        <v>263</v>
      </c>
      <c r="B19" s="20" t="s">
        <v>13</v>
      </c>
      <c r="C19" s="21">
        <v>0</v>
      </c>
      <c r="D19" s="21"/>
      <c r="E19" s="21">
        <v>0</v>
      </c>
      <c r="F19" s="21">
        <f>H19</f>
        <v>565.6</v>
      </c>
      <c r="G19" s="21"/>
      <c r="H19" s="21">
        <v>565.6</v>
      </c>
      <c r="I19" s="21">
        <v>380</v>
      </c>
      <c r="J19" s="21"/>
      <c r="K19" s="21">
        <v>380</v>
      </c>
      <c r="L19" s="20" t="s">
        <v>28</v>
      </c>
    </row>
    <row r="20" spans="1:12" ht="22.5" customHeight="1">
      <c r="A20" s="137" t="s">
        <v>264</v>
      </c>
      <c r="B20" s="142" t="s">
        <v>13</v>
      </c>
      <c r="C20" s="147">
        <v>1350</v>
      </c>
      <c r="D20" s="147"/>
      <c r="E20" s="147">
        <v>1350</v>
      </c>
      <c r="F20" s="147">
        <v>0</v>
      </c>
      <c r="G20" s="147"/>
      <c r="H20" s="147">
        <v>0</v>
      </c>
      <c r="I20" s="147">
        <f>2000+34044</f>
        <v>36044</v>
      </c>
      <c r="J20" s="147"/>
      <c r="K20" s="147">
        <f>2000+34044</f>
        <v>36044</v>
      </c>
      <c r="L20" s="181" t="s">
        <v>28</v>
      </c>
    </row>
    <row r="21" spans="1:12" ht="42.75" customHeight="1">
      <c r="A21" s="141"/>
      <c r="B21" s="143"/>
      <c r="C21" s="148"/>
      <c r="D21" s="148"/>
      <c r="E21" s="148"/>
      <c r="F21" s="148"/>
      <c r="G21" s="148"/>
      <c r="H21" s="148"/>
      <c r="I21" s="148"/>
      <c r="J21" s="148"/>
      <c r="K21" s="148"/>
      <c r="L21" s="182"/>
    </row>
    <row r="22" spans="1:12" ht="66" customHeight="1">
      <c r="A22" s="58" t="s">
        <v>281</v>
      </c>
      <c r="B22" s="53" t="s">
        <v>13</v>
      </c>
      <c r="C22" s="21">
        <v>4850</v>
      </c>
      <c r="D22" s="21"/>
      <c r="E22" s="21">
        <v>4850</v>
      </c>
      <c r="F22" s="21">
        <v>5000</v>
      </c>
      <c r="G22" s="21"/>
      <c r="H22" s="21">
        <v>5000</v>
      </c>
      <c r="I22" s="21">
        <v>5000</v>
      </c>
      <c r="J22" s="21"/>
      <c r="K22" s="21">
        <v>5000</v>
      </c>
      <c r="L22" s="20" t="s">
        <v>192</v>
      </c>
    </row>
    <row r="23" spans="1:12" ht="60" customHeight="1">
      <c r="A23" s="58" t="s">
        <v>273</v>
      </c>
      <c r="B23" s="53" t="s">
        <v>13</v>
      </c>
      <c r="C23" s="21">
        <v>0</v>
      </c>
      <c r="D23" s="21"/>
      <c r="E23" s="21">
        <v>0</v>
      </c>
      <c r="F23" s="21">
        <v>1409.3</v>
      </c>
      <c r="G23" s="21"/>
      <c r="H23" s="21">
        <v>1409.3</v>
      </c>
      <c r="I23" s="21">
        <v>0</v>
      </c>
      <c r="J23" s="21"/>
      <c r="K23" s="21">
        <v>0</v>
      </c>
      <c r="L23" s="29" t="s">
        <v>28</v>
      </c>
    </row>
    <row r="24" spans="1:12" ht="30.75" customHeight="1">
      <c r="A24" s="60" t="s">
        <v>23</v>
      </c>
      <c r="B24" s="53"/>
      <c r="C24" s="59">
        <f>C26+C29</f>
        <v>25200</v>
      </c>
      <c r="D24" s="59"/>
      <c r="E24" s="59">
        <f>E26+E29</f>
        <v>23400</v>
      </c>
      <c r="F24" s="59">
        <f>F26+F29</f>
        <v>35605.3</v>
      </c>
      <c r="G24" s="59"/>
      <c r="H24" s="59">
        <f>H26+H29</f>
        <v>33655.3</v>
      </c>
      <c r="I24" s="59">
        <f>I26+I29</f>
        <v>14060</v>
      </c>
      <c r="J24" s="59"/>
      <c r="K24" s="65">
        <f>K26+K29</f>
        <v>12660</v>
      </c>
      <c r="L24" s="20"/>
    </row>
    <row r="25" spans="1:12" ht="50.25" customHeight="1">
      <c r="A25" s="62" t="s">
        <v>10</v>
      </c>
      <c r="B25" s="40"/>
      <c r="C25" s="39"/>
      <c r="D25" s="39"/>
      <c r="E25" s="39"/>
      <c r="F25" s="39"/>
      <c r="G25" s="39"/>
      <c r="H25" s="39"/>
      <c r="I25" s="39"/>
      <c r="J25" s="39"/>
      <c r="K25" s="66"/>
      <c r="L25" s="61"/>
    </row>
    <row r="26" spans="1:12" ht="83.25" customHeight="1">
      <c r="A26" s="140" t="s">
        <v>265</v>
      </c>
      <c r="B26" s="134" t="s">
        <v>16</v>
      </c>
      <c r="C26" s="146">
        <v>23400</v>
      </c>
      <c r="D26" s="146"/>
      <c r="E26" s="146">
        <v>23400</v>
      </c>
      <c r="F26" s="146">
        <f>H26</f>
        <v>33655.3</v>
      </c>
      <c r="G26" s="146"/>
      <c r="H26" s="146">
        <v>33655.3</v>
      </c>
      <c r="I26" s="146">
        <v>12660</v>
      </c>
      <c r="J26" s="146"/>
      <c r="K26" s="146">
        <v>12660</v>
      </c>
      <c r="L26" s="145" t="s">
        <v>29</v>
      </c>
    </row>
    <row r="27" spans="1:12" ht="113.25" customHeight="1" hidden="1">
      <c r="A27" s="140"/>
      <c r="B27" s="134"/>
      <c r="C27" s="146"/>
      <c r="D27" s="146"/>
      <c r="E27" s="146"/>
      <c r="F27" s="146"/>
      <c r="G27" s="146"/>
      <c r="H27" s="146"/>
      <c r="I27" s="146"/>
      <c r="J27" s="146"/>
      <c r="K27" s="146"/>
      <c r="L27" s="145"/>
    </row>
    <row r="28" spans="1:12" ht="12.75" customHeight="1" hidden="1">
      <c r="A28" s="140"/>
      <c r="B28" s="134"/>
      <c r="C28" s="146"/>
      <c r="D28" s="146"/>
      <c r="E28" s="146"/>
      <c r="F28" s="146"/>
      <c r="G28" s="146"/>
      <c r="H28" s="146"/>
      <c r="I28" s="146"/>
      <c r="J28" s="146"/>
      <c r="K28" s="146"/>
      <c r="L28" s="145"/>
    </row>
    <row r="29" spans="1:12" ht="15.75" customHeight="1">
      <c r="A29" s="137" t="s">
        <v>30</v>
      </c>
      <c r="B29" s="181" t="s">
        <v>14</v>
      </c>
      <c r="C29" s="147">
        <v>1800</v>
      </c>
      <c r="D29" s="147"/>
      <c r="E29" s="147"/>
      <c r="F29" s="147">
        <v>1950</v>
      </c>
      <c r="G29" s="147"/>
      <c r="H29" s="147"/>
      <c r="I29" s="147">
        <v>1400</v>
      </c>
      <c r="J29" s="147"/>
      <c r="K29" s="146"/>
      <c r="L29" s="145" t="s">
        <v>274</v>
      </c>
    </row>
    <row r="30" spans="1:12" ht="15.75" customHeight="1">
      <c r="A30" s="138"/>
      <c r="B30" s="156"/>
      <c r="C30" s="149"/>
      <c r="D30" s="149"/>
      <c r="E30" s="149"/>
      <c r="F30" s="149"/>
      <c r="G30" s="149"/>
      <c r="H30" s="149"/>
      <c r="I30" s="149"/>
      <c r="J30" s="149"/>
      <c r="K30" s="146"/>
      <c r="L30" s="145"/>
    </row>
    <row r="31" spans="1:12" s="14" customFormat="1" ht="27.75" customHeight="1">
      <c r="A31" s="138"/>
      <c r="B31" s="156"/>
      <c r="C31" s="149"/>
      <c r="D31" s="149"/>
      <c r="E31" s="149"/>
      <c r="F31" s="149"/>
      <c r="G31" s="149"/>
      <c r="H31" s="149"/>
      <c r="I31" s="149"/>
      <c r="J31" s="149"/>
      <c r="K31" s="146"/>
      <c r="L31" s="145"/>
    </row>
    <row r="32" spans="1:12" s="14" customFormat="1" ht="54" customHeight="1">
      <c r="A32" s="138"/>
      <c r="B32" s="156"/>
      <c r="C32" s="149"/>
      <c r="D32" s="149"/>
      <c r="E32" s="149"/>
      <c r="F32" s="149"/>
      <c r="G32" s="149"/>
      <c r="H32" s="149"/>
      <c r="I32" s="149"/>
      <c r="J32" s="149"/>
      <c r="K32" s="146"/>
      <c r="L32" s="145"/>
    </row>
    <row r="33" spans="1:12" ht="78.75" customHeight="1">
      <c r="A33" s="60" t="s">
        <v>132</v>
      </c>
      <c r="B33" s="63"/>
      <c r="C33" s="59">
        <f>C35+C38+C40+C41+C42</f>
        <v>20139.64</v>
      </c>
      <c r="D33" s="59">
        <f>D35+D40+D41</f>
        <v>19299.64</v>
      </c>
      <c r="E33" s="59">
        <f>E38+E42</f>
        <v>840</v>
      </c>
      <c r="F33" s="59">
        <f>F35+F38+F40+F41+F42</f>
        <v>15206.8</v>
      </c>
      <c r="G33" s="59">
        <f>G35+G40+G41</f>
        <v>12206.8</v>
      </c>
      <c r="H33" s="59">
        <f>H38+H42</f>
        <v>3000</v>
      </c>
      <c r="I33" s="59">
        <f>I35+I38+I41+I42+I40</f>
        <v>34374.5</v>
      </c>
      <c r="J33" s="59">
        <f>J35+J41+J40</f>
        <v>27544.6</v>
      </c>
      <c r="K33" s="65">
        <f>K38+K42</f>
        <v>6829.9</v>
      </c>
      <c r="L33" s="20" t="s">
        <v>17</v>
      </c>
    </row>
    <row r="34" spans="1:12" ht="38.25" customHeight="1">
      <c r="A34" s="62" t="s">
        <v>25</v>
      </c>
      <c r="B34" s="53"/>
      <c r="C34" s="67"/>
      <c r="D34" s="67"/>
      <c r="E34" s="67"/>
      <c r="F34" s="67"/>
      <c r="G34" s="67"/>
      <c r="H34" s="67"/>
      <c r="I34" s="67"/>
      <c r="J34" s="67"/>
      <c r="K34" s="68"/>
      <c r="L34" s="29"/>
    </row>
    <row r="35" spans="1:12" ht="100.5" customHeight="1">
      <c r="A35" s="69" t="s">
        <v>27</v>
      </c>
      <c r="B35" s="153" t="s">
        <v>15</v>
      </c>
      <c r="C35" s="21">
        <f>C36+C37</f>
        <v>5249.6</v>
      </c>
      <c r="D35" s="21">
        <v>5249.6</v>
      </c>
      <c r="E35" s="21"/>
      <c r="F35" s="21">
        <f>F36+F37</f>
        <v>9463.3</v>
      </c>
      <c r="G35" s="21">
        <f>G36+G37</f>
        <v>9463.3</v>
      </c>
      <c r="H35" s="21"/>
      <c r="I35" s="21">
        <f>I36+I37</f>
        <v>15000</v>
      </c>
      <c r="J35" s="126">
        <f>J36+J37</f>
        <v>15000</v>
      </c>
      <c r="K35" s="21"/>
      <c r="L35" s="20" t="s">
        <v>17</v>
      </c>
    </row>
    <row r="36" spans="1:12" ht="15.75">
      <c r="A36" s="71" t="s">
        <v>266</v>
      </c>
      <c r="B36" s="154"/>
      <c r="C36" s="21">
        <v>3607.6</v>
      </c>
      <c r="D36" s="21">
        <v>5249.6</v>
      </c>
      <c r="E36" s="21"/>
      <c r="F36" s="21">
        <v>6426.6</v>
      </c>
      <c r="G36" s="21">
        <v>6426.6</v>
      </c>
      <c r="H36" s="21"/>
      <c r="I36" s="21">
        <v>10000</v>
      </c>
      <c r="J36" s="126">
        <v>10000</v>
      </c>
      <c r="K36" s="21"/>
      <c r="L36" s="61"/>
    </row>
    <row r="37" spans="1:12" ht="15.75">
      <c r="A37" s="73" t="s">
        <v>267</v>
      </c>
      <c r="B37" s="155"/>
      <c r="C37" s="21">
        <v>1642</v>
      </c>
      <c r="D37" s="21">
        <v>5249.6</v>
      </c>
      <c r="E37" s="21"/>
      <c r="F37" s="112">
        <v>3036.7</v>
      </c>
      <c r="G37" s="112">
        <v>3036.7</v>
      </c>
      <c r="H37" s="112"/>
      <c r="I37" s="21">
        <v>5000</v>
      </c>
      <c r="J37" s="126">
        <v>5000</v>
      </c>
      <c r="K37" s="21"/>
      <c r="L37" s="61"/>
    </row>
    <row r="38" spans="1:12" ht="47.25">
      <c r="A38" s="80" t="s">
        <v>275</v>
      </c>
      <c r="B38" s="70" t="s">
        <v>13</v>
      </c>
      <c r="C38" s="39">
        <v>840</v>
      </c>
      <c r="D38" s="39"/>
      <c r="E38" s="39">
        <v>840</v>
      </c>
      <c r="F38" s="39">
        <v>3000</v>
      </c>
      <c r="G38" s="39"/>
      <c r="H38" s="39">
        <v>3000</v>
      </c>
      <c r="I38" s="39">
        <f>2040+3234</f>
        <v>5274</v>
      </c>
      <c r="J38" s="39"/>
      <c r="K38" s="39">
        <f>2040+3234</f>
        <v>5274</v>
      </c>
      <c r="L38" s="61"/>
    </row>
    <row r="39" spans="1:12" ht="32.25" customHeight="1">
      <c r="A39" s="22" t="s">
        <v>181</v>
      </c>
      <c r="B39" s="150" t="s">
        <v>13</v>
      </c>
      <c r="C39" s="21"/>
      <c r="D39" s="21"/>
      <c r="E39" s="21"/>
      <c r="F39" s="21"/>
      <c r="G39" s="21"/>
      <c r="H39" s="21"/>
      <c r="I39" s="21"/>
      <c r="J39" s="21"/>
      <c r="K39" s="21"/>
      <c r="L39" s="61"/>
    </row>
    <row r="40" spans="1:12" ht="146.25" customHeight="1">
      <c r="A40" s="30" t="s">
        <v>290</v>
      </c>
      <c r="B40" s="151"/>
      <c r="C40" s="21">
        <v>11477.54</v>
      </c>
      <c r="D40" s="21">
        <v>11477.54</v>
      </c>
      <c r="E40" s="21"/>
      <c r="F40" s="21">
        <f>G40+H40</f>
        <v>2710.5</v>
      </c>
      <c r="G40" s="21">
        <v>2710.5</v>
      </c>
      <c r="H40" s="21"/>
      <c r="I40" s="21">
        <v>12544.6</v>
      </c>
      <c r="J40" s="21">
        <v>12544.6</v>
      </c>
      <c r="K40" s="21"/>
      <c r="L40" s="20" t="s">
        <v>17</v>
      </c>
    </row>
    <row r="41" spans="1:12" ht="93.75" customHeight="1">
      <c r="A41" s="32" t="s">
        <v>270</v>
      </c>
      <c r="B41" s="152"/>
      <c r="C41" s="21">
        <v>2572.5</v>
      </c>
      <c r="D41" s="21">
        <v>2572.5</v>
      </c>
      <c r="E41" s="21"/>
      <c r="F41" s="21">
        <f>G41+H41</f>
        <v>33</v>
      </c>
      <c r="G41" s="21">
        <v>33</v>
      </c>
      <c r="H41" s="21"/>
      <c r="I41" s="21">
        <v>0</v>
      </c>
      <c r="J41" s="21">
        <v>0</v>
      </c>
      <c r="K41" s="21"/>
      <c r="L41" s="31"/>
    </row>
    <row r="42" spans="1:12" ht="76.5" customHeight="1">
      <c r="A42" s="79" t="s">
        <v>276</v>
      </c>
      <c r="B42" s="70" t="s">
        <v>13</v>
      </c>
      <c r="C42" s="68">
        <v>0</v>
      </c>
      <c r="D42" s="74"/>
      <c r="E42" s="68">
        <v>0</v>
      </c>
      <c r="F42" s="68">
        <v>0</v>
      </c>
      <c r="G42" s="68"/>
      <c r="H42" s="68">
        <v>0</v>
      </c>
      <c r="I42" s="68">
        <f>1100+455.9</f>
        <v>1555.9</v>
      </c>
      <c r="J42" s="68"/>
      <c r="K42" s="68">
        <f>1100+455.9</f>
        <v>1555.9</v>
      </c>
      <c r="L42" s="20" t="s">
        <v>17</v>
      </c>
    </row>
    <row r="43" spans="1:12" ht="31.5">
      <c r="A43" s="60" t="s">
        <v>126</v>
      </c>
      <c r="B43" s="53"/>
      <c r="C43" s="59">
        <f>C45</f>
        <v>99</v>
      </c>
      <c r="D43" s="59">
        <f>D45</f>
        <v>99</v>
      </c>
      <c r="E43" s="21"/>
      <c r="F43" s="21"/>
      <c r="G43" s="21"/>
      <c r="H43" s="21"/>
      <c r="I43" s="120">
        <f>I46</f>
        <v>649.8</v>
      </c>
      <c r="J43" s="120">
        <f>J46</f>
        <v>649.8</v>
      </c>
      <c r="K43" s="20"/>
      <c r="L43" s="20"/>
    </row>
    <row r="44" spans="1:12" ht="31.5">
      <c r="A44" s="58" t="s">
        <v>125</v>
      </c>
      <c r="B44" s="53"/>
      <c r="C44" s="21"/>
      <c r="D44" s="21"/>
      <c r="E44" s="21"/>
      <c r="F44" s="21"/>
      <c r="G44" s="21"/>
      <c r="H44" s="21"/>
      <c r="I44" s="21"/>
      <c r="J44" s="21"/>
      <c r="K44" s="20"/>
      <c r="L44" s="181" t="s">
        <v>147</v>
      </c>
    </row>
    <row r="45" spans="1:12" ht="31.5">
      <c r="A45" s="58" t="s">
        <v>277</v>
      </c>
      <c r="B45" s="53" t="s">
        <v>13</v>
      </c>
      <c r="C45" s="21">
        <v>99</v>
      </c>
      <c r="D45" s="21">
        <v>99</v>
      </c>
      <c r="E45" s="21"/>
      <c r="F45" s="21">
        <v>0</v>
      </c>
      <c r="G45" s="21">
        <v>0</v>
      </c>
      <c r="H45" s="21"/>
      <c r="I45" s="21">
        <v>0</v>
      </c>
      <c r="J45" s="21">
        <v>0</v>
      </c>
      <c r="K45" s="20"/>
      <c r="L45" s="156"/>
    </row>
    <row r="46" spans="1:12" ht="31.5">
      <c r="A46" s="58" t="s">
        <v>271</v>
      </c>
      <c r="B46" s="53" t="s">
        <v>13</v>
      </c>
      <c r="C46" s="21"/>
      <c r="D46" s="21"/>
      <c r="E46" s="21"/>
      <c r="F46" s="21"/>
      <c r="G46" s="21"/>
      <c r="H46" s="21"/>
      <c r="I46" s="21">
        <f>199.8+450</f>
        <v>649.8</v>
      </c>
      <c r="J46" s="21">
        <f>199.8+450</f>
        <v>649.8</v>
      </c>
      <c r="K46" s="20"/>
      <c r="L46" s="182"/>
    </row>
    <row r="47" spans="1:12" ht="15.75">
      <c r="A47" s="75"/>
      <c r="B47" s="72"/>
      <c r="C47" s="76"/>
      <c r="D47" s="76"/>
      <c r="E47" s="76"/>
      <c r="F47" s="76"/>
      <c r="G47" s="76"/>
      <c r="H47" s="76"/>
      <c r="I47" s="76"/>
      <c r="J47" s="76"/>
      <c r="K47" s="49"/>
      <c r="L47" s="49"/>
    </row>
    <row r="48" spans="1:12" ht="5.25" customHeight="1">
      <c r="A48" s="75"/>
      <c r="B48" s="72"/>
      <c r="C48" s="76"/>
      <c r="D48" s="76"/>
      <c r="E48" s="76"/>
      <c r="F48" s="76"/>
      <c r="G48" s="76"/>
      <c r="H48" s="76"/>
      <c r="I48" s="76"/>
      <c r="J48" s="76"/>
      <c r="K48" s="49"/>
      <c r="L48" s="49"/>
    </row>
    <row r="49" spans="1:12" ht="15.75" hidden="1">
      <c r="A49" s="75"/>
      <c r="B49" s="72"/>
      <c r="C49" s="76"/>
      <c r="D49" s="76"/>
      <c r="E49" s="76"/>
      <c r="F49" s="76"/>
      <c r="G49" s="76"/>
      <c r="H49" s="76"/>
      <c r="I49" s="76"/>
      <c r="J49" s="76"/>
      <c r="K49" s="49"/>
      <c r="L49" s="49"/>
    </row>
    <row r="50" spans="1:12" ht="15.75">
      <c r="A50" s="75"/>
      <c r="B50" s="72"/>
      <c r="C50" s="76"/>
      <c r="D50" s="76"/>
      <c r="E50" s="76"/>
      <c r="F50" s="76"/>
      <c r="G50" s="76"/>
      <c r="H50" s="76"/>
      <c r="I50" s="76"/>
      <c r="J50" s="76"/>
      <c r="K50" s="49"/>
      <c r="L50" s="49"/>
    </row>
    <row r="51" spans="1:12" ht="15.75">
      <c r="A51" s="13" t="s">
        <v>201</v>
      </c>
      <c r="B51" s="3"/>
      <c r="H51" s="3" t="s">
        <v>24</v>
      </c>
      <c r="J51" s="48"/>
      <c r="K51" s="49"/>
      <c r="L51" s="3" t="s">
        <v>202</v>
      </c>
    </row>
    <row r="52" spans="1:11" ht="15.75">
      <c r="A52" s="13"/>
      <c r="B52" s="3"/>
      <c r="J52" s="48"/>
      <c r="K52" s="49"/>
    </row>
    <row r="53" ht="15.75">
      <c r="A53" s="14" t="s">
        <v>296</v>
      </c>
    </row>
    <row r="54" spans="1:11" ht="18.75" customHeight="1">
      <c r="A54" s="13"/>
      <c r="B54" s="3"/>
      <c r="J54" s="48"/>
      <c r="K54" s="49"/>
    </row>
    <row r="55" spans="1:11" ht="15.75">
      <c r="A55" s="50"/>
      <c r="B55" s="72"/>
      <c r="C55" s="77"/>
      <c r="D55" s="78"/>
      <c r="E55" s="48"/>
      <c r="F55" s="78"/>
      <c r="G55" s="47"/>
      <c r="H55" s="48"/>
      <c r="I55" s="78"/>
      <c r="J55" s="48"/>
      <c r="K55" s="49"/>
    </row>
    <row r="56" spans="1:11" ht="15.75">
      <c r="A56" s="136"/>
      <c r="B56" s="136"/>
      <c r="C56" s="48"/>
      <c r="D56" s="48"/>
      <c r="E56" s="78"/>
      <c r="F56" s="47"/>
      <c r="G56" s="48"/>
      <c r="H56" s="48"/>
      <c r="I56" s="48"/>
      <c r="J56" s="48"/>
      <c r="K56" s="49"/>
    </row>
    <row r="57" ht="15.75">
      <c r="E57" s="48"/>
    </row>
    <row r="58" spans="1:2" ht="15.75">
      <c r="A58" s="135"/>
      <c r="B58" s="135"/>
    </row>
  </sheetData>
  <sheetProtection/>
  <mergeCells count="71">
    <mergeCell ref="A17:A18"/>
    <mergeCell ref="A26:A28"/>
    <mergeCell ref="L26:L28"/>
    <mergeCell ref="F8:F9"/>
    <mergeCell ref="A20:A21"/>
    <mergeCell ref="C20:C21"/>
    <mergeCell ref="B17:B18"/>
    <mergeCell ref="C17:C18"/>
    <mergeCell ref="G20:G21"/>
    <mergeCell ref="B20:B21"/>
    <mergeCell ref="L44:L46"/>
    <mergeCell ref="A14:A16"/>
    <mergeCell ref="F29:F32"/>
    <mergeCell ref="G29:G32"/>
    <mergeCell ref="L11:L16"/>
    <mergeCell ref="I20:I21"/>
    <mergeCell ref="E17:E18"/>
    <mergeCell ref="D20:D21"/>
    <mergeCell ref="J17:J18"/>
    <mergeCell ref="L29:L32"/>
    <mergeCell ref="A58:B58"/>
    <mergeCell ref="A56:B56"/>
    <mergeCell ref="A29:A32"/>
    <mergeCell ref="F17:F18"/>
    <mergeCell ref="E20:E21"/>
    <mergeCell ref="C26:C28"/>
    <mergeCell ref="D29:D32"/>
    <mergeCell ref="D26:D28"/>
    <mergeCell ref="B26:B28"/>
    <mergeCell ref="F20:F21"/>
    <mergeCell ref="D8:E8"/>
    <mergeCell ref="C8:C9"/>
    <mergeCell ref="G8:H8"/>
    <mergeCell ref="J8:K8"/>
    <mergeCell ref="I8:I9"/>
    <mergeCell ref="I1:L1"/>
    <mergeCell ref="F7:H7"/>
    <mergeCell ref="I7:K7"/>
    <mergeCell ref="A5:L5"/>
    <mergeCell ref="L7:L9"/>
    <mergeCell ref="I2:L2"/>
    <mergeCell ref="I4:L4"/>
    <mergeCell ref="A7:A9"/>
    <mergeCell ref="B7:B9"/>
    <mergeCell ref="C7:E7"/>
    <mergeCell ref="K29:K32"/>
    <mergeCell ref="J26:J28"/>
    <mergeCell ref="K26:K28"/>
    <mergeCell ref="B39:B41"/>
    <mergeCell ref="G26:G28"/>
    <mergeCell ref="H29:H32"/>
    <mergeCell ref="F26:F28"/>
    <mergeCell ref="B35:B37"/>
    <mergeCell ref="B29:B32"/>
    <mergeCell ref="C29:C32"/>
    <mergeCell ref="J29:J32"/>
    <mergeCell ref="D17:D18"/>
    <mergeCell ref="E29:E32"/>
    <mergeCell ref="E26:E28"/>
    <mergeCell ref="I29:I32"/>
    <mergeCell ref="G17:G18"/>
    <mergeCell ref="L17:L18"/>
    <mergeCell ref="H26:H28"/>
    <mergeCell ref="I26:I28"/>
    <mergeCell ref="H17:H18"/>
    <mergeCell ref="J20:J21"/>
    <mergeCell ref="K20:K21"/>
    <mergeCell ref="L20:L21"/>
    <mergeCell ref="H20:H21"/>
    <mergeCell ref="K17:K18"/>
    <mergeCell ref="I17:I1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  <rowBreaks count="2" manualBreakCount="2">
    <brk id="21" max="11" man="1"/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">
      <selection activeCell="F3" sqref="F3:J3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1.421875" style="1" customWidth="1"/>
    <col min="10" max="10" width="13.140625" style="1" customWidth="1"/>
    <col min="11" max="16384" width="9.140625" style="1" customWidth="1"/>
  </cols>
  <sheetData>
    <row r="1" spans="6:10" ht="15.75">
      <c r="F1" s="186" t="s">
        <v>120</v>
      </c>
      <c r="G1" s="187"/>
      <c r="H1" s="187"/>
      <c r="I1" s="187"/>
      <c r="J1" s="187"/>
    </row>
    <row r="2" spans="6:10" ht="81" customHeight="1">
      <c r="F2" s="194" t="s">
        <v>292</v>
      </c>
      <c r="G2" s="194"/>
      <c r="H2" s="194"/>
      <c r="I2" s="194"/>
      <c r="J2" s="187"/>
    </row>
    <row r="3" spans="6:10" ht="13.5" customHeight="1">
      <c r="F3" s="194" t="s">
        <v>299</v>
      </c>
      <c r="G3" s="187"/>
      <c r="H3" s="187"/>
      <c r="I3" s="187"/>
      <c r="J3" s="187"/>
    </row>
    <row r="4" spans="6:10" ht="0.75" customHeight="1">
      <c r="F4" s="11"/>
      <c r="G4" s="2"/>
      <c r="H4" s="2"/>
      <c r="I4" s="2"/>
      <c r="J4" s="2"/>
    </row>
    <row r="5" spans="1:10" ht="30" customHeight="1">
      <c r="A5" s="195" t="s">
        <v>260</v>
      </c>
      <c r="B5" s="195"/>
      <c r="C5" s="195"/>
      <c r="D5" s="195"/>
      <c r="E5" s="195"/>
      <c r="F5" s="195"/>
      <c r="G5" s="195"/>
      <c r="H5" s="195"/>
      <c r="I5" s="195"/>
      <c r="J5" s="195"/>
    </row>
    <row r="6" ht="2.25" customHeight="1" hidden="1"/>
    <row r="7" spans="1:10" ht="14.25" customHeight="1">
      <c r="A7" s="185" t="s">
        <v>191</v>
      </c>
      <c r="B7" s="144" t="s">
        <v>19</v>
      </c>
      <c r="C7" s="144"/>
      <c r="D7" s="144"/>
      <c r="E7" s="144" t="s">
        <v>68</v>
      </c>
      <c r="F7" s="144"/>
      <c r="G7" s="144"/>
      <c r="H7" s="144" t="s">
        <v>21</v>
      </c>
      <c r="I7" s="144"/>
      <c r="J7" s="144"/>
    </row>
    <row r="8" spans="1:10" ht="19.5" customHeight="1">
      <c r="A8" s="184"/>
      <c r="B8" s="184" t="s">
        <v>66</v>
      </c>
      <c r="C8" s="184" t="s">
        <v>65</v>
      </c>
      <c r="D8" s="184"/>
      <c r="E8" s="184" t="s">
        <v>66</v>
      </c>
      <c r="F8" s="184" t="s">
        <v>65</v>
      </c>
      <c r="G8" s="184"/>
      <c r="H8" s="184" t="s">
        <v>66</v>
      </c>
      <c r="I8" s="184" t="s">
        <v>65</v>
      </c>
      <c r="J8" s="184"/>
    </row>
    <row r="9" spans="1:10" ht="45" customHeight="1">
      <c r="A9" s="184"/>
      <c r="B9" s="184"/>
      <c r="C9" s="4" t="s">
        <v>67</v>
      </c>
      <c r="D9" s="4" t="s">
        <v>108</v>
      </c>
      <c r="E9" s="184"/>
      <c r="F9" s="4" t="s">
        <v>67</v>
      </c>
      <c r="G9" s="4" t="s">
        <v>108</v>
      </c>
      <c r="H9" s="184"/>
      <c r="I9" s="4" t="s">
        <v>107</v>
      </c>
      <c r="J9" s="4" t="s">
        <v>108</v>
      </c>
    </row>
    <row r="10" spans="1:10" ht="30.75" customHeight="1">
      <c r="A10" s="81" t="s">
        <v>69</v>
      </c>
      <c r="B10" s="82">
        <f>C10+D10</f>
        <v>138636.64</v>
      </c>
      <c r="C10" s="82">
        <f>C106+C162</f>
        <v>19398.64</v>
      </c>
      <c r="D10" s="82">
        <f>D13+D91+D106</f>
        <v>119238</v>
      </c>
      <c r="E10" s="82">
        <f>F10+G10</f>
        <v>163171.4</v>
      </c>
      <c r="F10" s="82">
        <f>F106+F162</f>
        <v>12206.8</v>
      </c>
      <c r="G10" s="82">
        <f>G13+G91+G106</f>
        <v>150964.6</v>
      </c>
      <c r="H10" s="82">
        <f>I10+J10</f>
        <v>280726.3</v>
      </c>
      <c r="I10" s="82">
        <f>I106+I162</f>
        <v>28194.399999999998</v>
      </c>
      <c r="J10" s="82">
        <f>J13+J91+J106</f>
        <v>252531.9</v>
      </c>
    </row>
    <row r="11" spans="1:10" ht="33.75" customHeight="1">
      <c r="A11" s="174" t="s">
        <v>70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3" customHeight="1">
      <c r="A12" s="174" t="s">
        <v>168</v>
      </c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0" ht="29.25" customHeight="1">
      <c r="A13" s="24" t="s">
        <v>71</v>
      </c>
      <c r="B13" s="84">
        <f>B15+B51+B66+B31</f>
        <v>100398</v>
      </c>
      <c r="C13" s="25"/>
      <c r="D13" s="84">
        <f>D15+D31+D51+D66</f>
        <v>94998</v>
      </c>
      <c r="E13" s="84">
        <f>E15+E31+E41+E51+E66+E80</f>
        <v>119709.3</v>
      </c>
      <c r="F13" s="26"/>
      <c r="G13" s="84">
        <f>G15+G31+G41++G51+G66+G80</f>
        <v>114309.3</v>
      </c>
      <c r="H13" s="84">
        <f>H15+H31+H41+H51+H66+H80</f>
        <v>233042</v>
      </c>
      <c r="I13" s="26"/>
      <c r="J13" s="84">
        <f>J15+J31+J41+J51+J66+J80</f>
        <v>233042</v>
      </c>
    </row>
    <row r="14" spans="1:10" ht="45.75" customHeight="1">
      <c r="A14" s="81" t="s">
        <v>169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.75">
      <c r="A15" s="177" t="s">
        <v>253</v>
      </c>
      <c r="B15" s="189">
        <v>92898</v>
      </c>
      <c r="C15" s="189"/>
      <c r="D15" s="189">
        <v>87498</v>
      </c>
      <c r="E15" s="189">
        <v>111300</v>
      </c>
      <c r="F15" s="190"/>
      <c r="G15" s="189">
        <v>105900</v>
      </c>
      <c r="H15" s="189">
        <f>55920+134208</f>
        <v>190128</v>
      </c>
      <c r="I15" s="190"/>
      <c r="J15" s="189">
        <f>55920+134208</f>
        <v>190128</v>
      </c>
    </row>
    <row r="16" spans="1:10" ht="33" customHeight="1">
      <c r="A16" s="193"/>
      <c r="B16" s="189"/>
      <c r="C16" s="189"/>
      <c r="D16" s="189"/>
      <c r="E16" s="189"/>
      <c r="F16" s="190"/>
      <c r="G16" s="189"/>
      <c r="H16" s="189"/>
      <c r="I16" s="190"/>
      <c r="J16" s="189"/>
    </row>
    <row r="17" spans="1:10" ht="15.75">
      <c r="A17" s="86" t="s">
        <v>72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4.25" customHeight="1">
      <c r="A18" s="86" t="s">
        <v>170</v>
      </c>
      <c r="B18" s="87"/>
      <c r="C18" s="87"/>
      <c r="D18" s="87"/>
      <c r="E18" s="87"/>
      <c r="F18" s="87"/>
      <c r="G18" s="87"/>
      <c r="H18" s="87"/>
      <c r="I18" s="87"/>
      <c r="J18" s="85"/>
    </row>
    <row r="19" spans="1:10" ht="48" customHeight="1">
      <c r="A19" s="85" t="s">
        <v>73</v>
      </c>
      <c r="B19" s="87">
        <v>68</v>
      </c>
      <c r="C19" s="87"/>
      <c r="D19" s="87">
        <v>68</v>
      </c>
      <c r="E19" s="87">
        <f>D19-D21+D23</f>
        <v>83</v>
      </c>
      <c r="F19" s="87"/>
      <c r="G19" s="87">
        <v>83</v>
      </c>
      <c r="H19" s="87">
        <f>E19-E21+E23</f>
        <v>101</v>
      </c>
      <c r="I19" s="87"/>
      <c r="J19" s="42">
        <f>G19-G21+G23</f>
        <v>101</v>
      </c>
    </row>
    <row r="20" spans="1:10" ht="48.75" customHeight="1">
      <c r="A20" s="88" t="s">
        <v>74</v>
      </c>
      <c r="B20" s="87">
        <v>108</v>
      </c>
      <c r="C20" s="87"/>
      <c r="D20" s="87">
        <v>108</v>
      </c>
      <c r="E20" s="87">
        <v>108</v>
      </c>
      <c r="F20" s="87"/>
      <c r="G20" s="87">
        <v>108</v>
      </c>
      <c r="H20" s="87">
        <v>108</v>
      </c>
      <c r="I20" s="87"/>
      <c r="J20" s="85">
        <v>108</v>
      </c>
    </row>
    <row r="21" spans="1:10" ht="45" customHeight="1">
      <c r="A21" s="85" t="s">
        <v>75</v>
      </c>
      <c r="B21" s="111">
        <v>3</v>
      </c>
      <c r="C21" s="111"/>
      <c r="D21" s="111">
        <v>3</v>
      </c>
      <c r="E21" s="111">
        <v>3</v>
      </c>
      <c r="F21" s="111"/>
      <c r="G21" s="111">
        <v>3</v>
      </c>
      <c r="H21" s="111">
        <v>3</v>
      </c>
      <c r="I21" s="111"/>
      <c r="J21" s="124">
        <v>3</v>
      </c>
    </row>
    <row r="22" spans="1:10" ht="15.75">
      <c r="A22" s="83" t="s">
        <v>76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31.5" customHeight="1">
      <c r="A23" s="85" t="s">
        <v>154</v>
      </c>
      <c r="B23" s="87">
        <v>18</v>
      </c>
      <c r="C23" s="87"/>
      <c r="D23" s="87">
        <v>18</v>
      </c>
      <c r="E23" s="87">
        <v>21</v>
      </c>
      <c r="F23" s="87"/>
      <c r="G23" s="87">
        <v>21</v>
      </c>
      <c r="H23" s="87">
        <v>34</v>
      </c>
      <c r="I23" s="87"/>
      <c r="J23" s="85">
        <v>34</v>
      </c>
    </row>
    <row r="24" spans="1:10" ht="17.25" customHeight="1">
      <c r="A24" s="85" t="s">
        <v>155</v>
      </c>
      <c r="B24" s="87">
        <v>11</v>
      </c>
      <c r="C24" s="87"/>
      <c r="D24" s="87">
        <v>11</v>
      </c>
      <c r="E24" s="87">
        <v>21</v>
      </c>
      <c r="F24" s="87"/>
      <c r="G24" s="87">
        <v>21</v>
      </c>
      <c r="H24" s="87">
        <v>34</v>
      </c>
      <c r="I24" s="87"/>
      <c r="J24" s="85">
        <v>34</v>
      </c>
    </row>
    <row r="25" spans="1:10" ht="30" customHeight="1">
      <c r="A25" s="85" t="s">
        <v>156</v>
      </c>
      <c r="B25" s="87">
        <v>7</v>
      </c>
      <c r="C25" s="87"/>
      <c r="D25" s="87">
        <v>7</v>
      </c>
      <c r="E25" s="87"/>
      <c r="F25" s="87"/>
      <c r="G25" s="87"/>
      <c r="H25" s="87"/>
      <c r="I25" s="87"/>
      <c r="J25" s="85"/>
    </row>
    <row r="26" spans="1:10" ht="15.75">
      <c r="A26" s="83" t="s">
        <v>77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8.5" customHeight="1">
      <c r="A27" s="4" t="s">
        <v>153</v>
      </c>
      <c r="B27" s="89">
        <v>5161</v>
      </c>
      <c r="C27" s="87"/>
      <c r="D27" s="89">
        <v>5161</v>
      </c>
      <c r="E27" s="87">
        <v>5300</v>
      </c>
      <c r="F27" s="87"/>
      <c r="G27" s="87">
        <v>5300</v>
      </c>
      <c r="H27" s="87">
        <v>5592</v>
      </c>
      <c r="I27" s="87"/>
      <c r="J27" s="85">
        <v>5592</v>
      </c>
    </row>
    <row r="28" spans="1:10" ht="30.75" customHeight="1">
      <c r="A28" s="4" t="s">
        <v>196</v>
      </c>
      <c r="B28" s="90">
        <v>1428.6</v>
      </c>
      <c r="C28" s="87"/>
      <c r="D28" s="90">
        <v>14228.6</v>
      </c>
      <c r="E28" s="87"/>
      <c r="F28" s="87"/>
      <c r="G28" s="87"/>
      <c r="H28" s="87"/>
      <c r="I28" s="87"/>
      <c r="J28" s="85"/>
    </row>
    <row r="29" spans="1:10" ht="15.75">
      <c r="A29" s="83" t="s">
        <v>78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0.75" customHeight="1">
      <c r="A30" s="85" t="s">
        <v>79</v>
      </c>
      <c r="B30" s="89">
        <f>B23/B19*100</f>
        <v>26.47058823529412</v>
      </c>
      <c r="C30" s="89"/>
      <c r="D30" s="89">
        <f>D23/D19*100</f>
        <v>26.47058823529412</v>
      </c>
      <c r="E30" s="89">
        <f>E23/E19*100</f>
        <v>25.301204819277107</v>
      </c>
      <c r="F30" s="89"/>
      <c r="G30" s="89">
        <f>G23/G19*100</f>
        <v>25.301204819277107</v>
      </c>
      <c r="H30" s="89">
        <f>H23/H19*100</f>
        <v>33.663366336633665</v>
      </c>
      <c r="I30" s="89"/>
      <c r="J30" s="89">
        <f>J23/J19*100</f>
        <v>33.663366336633665</v>
      </c>
    </row>
    <row r="31" spans="1:10" ht="78.75" customHeight="1">
      <c r="A31" s="119" t="s">
        <v>254</v>
      </c>
      <c r="B31" s="89">
        <f>B36*B38</f>
        <v>1300</v>
      </c>
      <c r="C31" s="89"/>
      <c r="D31" s="89">
        <f>D36*D38</f>
        <v>1300</v>
      </c>
      <c r="E31" s="89">
        <f>G31</f>
        <v>1434.4</v>
      </c>
      <c r="F31" s="89"/>
      <c r="G31" s="89">
        <v>1434.4</v>
      </c>
      <c r="H31" s="89">
        <v>1490</v>
      </c>
      <c r="I31" s="89"/>
      <c r="J31" s="127">
        <v>1490</v>
      </c>
    </row>
    <row r="32" spans="1:10" ht="15.75">
      <c r="A32" s="86" t="s">
        <v>72</v>
      </c>
      <c r="B32" s="89"/>
      <c r="C32" s="89"/>
      <c r="D32" s="89"/>
      <c r="E32" s="89"/>
      <c r="F32" s="89"/>
      <c r="G32" s="89"/>
      <c r="H32" s="89"/>
      <c r="I32" s="89"/>
      <c r="J32" s="127"/>
    </row>
    <row r="33" spans="1:10" ht="15.75">
      <c r="A33" s="86" t="s">
        <v>80</v>
      </c>
      <c r="B33" s="89"/>
      <c r="C33" s="89"/>
      <c r="D33" s="89"/>
      <c r="E33" s="89"/>
      <c r="F33" s="89"/>
      <c r="G33" s="89"/>
      <c r="H33" s="89"/>
      <c r="I33" s="89"/>
      <c r="J33" s="127"/>
    </row>
    <row r="34" spans="1:10" ht="31.5">
      <c r="A34" s="85" t="s">
        <v>143</v>
      </c>
      <c r="B34" s="91">
        <v>48</v>
      </c>
      <c r="C34" s="91"/>
      <c r="D34" s="91">
        <v>48</v>
      </c>
      <c r="E34" s="91">
        <v>46</v>
      </c>
      <c r="F34" s="91"/>
      <c r="G34" s="91">
        <v>46</v>
      </c>
      <c r="H34" s="91">
        <v>44</v>
      </c>
      <c r="I34" s="91"/>
      <c r="J34" s="128">
        <v>44</v>
      </c>
    </row>
    <row r="35" spans="1:10" ht="14.25" customHeight="1">
      <c r="A35" s="86" t="s">
        <v>76</v>
      </c>
      <c r="B35" s="89"/>
      <c r="C35" s="89"/>
      <c r="D35" s="89"/>
      <c r="E35" s="89"/>
      <c r="F35" s="89"/>
      <c r="G35" s="89"/>
      <c r="H35" s="89"/>
      <c r="I35" s="89"/>
      <c r="J35" s="127"/>
    </row>
    <row r="36" spans="1:10" ht="29.25" customHeight="1">
      <c r="A36" s="85" t="s">
        <v>144</v>
      </c>
      <c r="B36" s="91">
        <v>2</v>
      </c>
      <c r="C36" s="91"/>
      <c r="D36" s="91">
        <v>2</v>
      </c>
      <c r="E36" s="91">
        <v>2</v>
      </c>
      <c r="F36" s="91"/>
      <c r="G36" s="91">
        <v>2</v>
      </c>
      <c r="H36" s="91">
        <v>2</v>
      </c>
      <c r="I36" s="91"/>
      <c r="J36" s="128">
        <v>2</v>
      </c>
    </row>
    <row r="37" spans="1:10" ht="32.25" customHeight="1">
      <c r="A37" s="86" t="s">
        <v>77</v>
      </c>
      <c r="B37" s="89"/>
      <c r="C37" s="89"/>
      <c r="D37" s="89"/>
      <c r="E37" s="89"/>
      <c r="F37" s="89"/>
      <c r="G37" s="89"/>
      <c r="H37" s="89"/>
      <c r="I37" s="89"/>
      <c r="J37" s="127"/>
    </row>
    <row r="38" spans="1:10" ht="30.75" customHeight="1">
      <c r="A38" s="85" t="s">
        <v>145</v>
      </c>
      <c r="B38" s="89">
        <v>650</v>
      </c>
      <c r="C38" s="89"/>
      <c r="D38" s="89">
        <v>650</v>
      </c>
      <c r="E38" s="89">
        <f>G38</f>
        <v>717.2</v>
      </c>
      <c r="F38" s="89"/>
      <c r="G38" s="89">
        <v>717.2</v>
      </c>
      <c r="H38" s="89">
        <v>745</v>
      </c>
      <c r="I38" s="89"/>
      <c r="J38" s="127">
        <v>745</v>
      </c>
    </row>
    <row r="39" spans="1:10" ht="15.75">
      <c r="A39" s="86" t="s">
        <v>78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46.5" customHeight="1">
      <c r="A40" s="85" t="s">
        <v>146</v>
      </c>
      <c r="B40" s="89">
        <f>B36/B34*100</f>
        <v>4.166666666666666</v>
      </c>
      <c r="C40" s="89"/>
      <c r="D40" s="89">
        <f>D36/D34*100</f>
        <v>4.166666666666666</v>
      </c>
      <c r="E40" s="89">
        <f>E36/E34*100</f>
        <v>4.3478260869565215</v>
      </c>
      <c r="F40" s="89"/>
      <c r="G40" s="89">
        <v>4.35</v>
      </c>
      <c r="H40" s="89">
        <f>H36/H34*100</f>
        <v>4.545454545454546</v>
      </c>
      <c r="I40" s="89"/>
      <c r="J40" s="89">
        <f>J36/J34*100</f>
        <v>4.545454545454546</v>
      </c>
    </row>
    <row r="41" spans="1:10" ht="78.75">
      <c r="A41" s="86" t="s">
        <v>255</v>
      </c>
      <c r="B41" s="89"/>
      <c r="C41" s="89"/>
      <c r="D41" s="89"/>
      <c r="E41" s="89">
        <f>G41</f>
        <v>565.6</v>
      </c>
      <c r="F41" s="89"/>
      <c r="G41" s="89">
        <v>565.6</v>
      </c>
      <c r="H41" s="89">
        <v>380</v>
      </c>
      <c r="I41" s="89"/>
      <c r="J41" s="89">
        <v>380</v>
      </c>
    </row>
    <row r="42" spans="1:10" ht="15.75">
      <c r="A42" s="86" t="s">
        <v>72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.75">
      <c r="A43" s="86" t="s">
        <v>80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31.5">
      <c r="A44" s="85" t="s">
        <v>161</v>
      </c>
      <c r="B44" s="89"/>
      <c r="C44" s="89"/>
      <c r="D44" s="89"/>
      <c r="E44" s="92">
        <v>6</v>
      </c>
      <c r="F44" s="93"/>
      <c r="G44" s="93">
        <v>6</v>
      </c>
      <c r="H44" s="91">
        <v>4</v>
      </c>
      <c r="I44" s="91"/>
      <c r="J44" s="91">
        <v>4</v>
      </c>
    </row>
    <row r="45" spans="1:10" ht="15.75">
      <c r="A45" s="86" t="s">
        <v>76</v>
      </c>
      <c r="B45" s="89"/>
      <c r="C45" s="89"/>
      <c r="D45" s="89"/>
      <c r="E45" s="93"/>
      <c r="F45" s="93"/>
      <c r="G45" s="93"/>
      <c r="H45" s="89"/>
      <c r="I45" s="89"/>
      <c r="J45" s="89"/>
    </row>
    <row r="46" spans="1:10" ht="31.5">
      <c r="A46" s="85" t="s">
        <v>162</v>
      </c>
      <c r="B46" s="89"/>
      <c r="C46" s="89"/>
      <c r="D46" s="89"/>
      <c r="E46" s="93">
        <v>2</v>
      </c>
      <c r="F46" s="93"/>
      <c r="G46" s="93">
        <v>2</v>
      </c>
      <c r="H46" s="91">
        <v>1</v>
      </c>
      <c r="I46" s="91"/>
      <c r="J46" s="91">
        <v>1</v>
      </c>
    </row>
    <row r="47" spans="1:10" ht="31.5">
      <c r="A47" s="86" t="s">
        <v>77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31.5">
      <c r="A48" s="85" t="s">
        <v>163</v>
      </c>
      <c r="B48" s="89"/>
      <c r="C48" s="89"/>
      <c r="D48" s="89"/>
      <c r="E48" s="89">
        <v>282.8</v>
      </c>
      <c r="F48" s="89"/>
      <c r="G48" s="89">
        <v>282.8</v>
      </c>
      <c r="H48" s="89">
        <v>380</v>
      </c>
      <c r="I48" s="89"/>
      <c r="J48" s="89">
        <v>380</v>
      </c>
    </row>
    <row r="49" spans="1:10" ht="15.75">
      <c r="A49" s="86" t="s">
        <v>78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47.25">
      <c r="A50" s="85" t="s">
        <v>164</v>
      </c>
      <c r="B50" s="89"/>
      <c r="C50" s="89"/>
      <c r="D50" s="89"/>
      <c r="E50" s="89">
        <v>33.3</v>
      </c>
      <c r="F50" s="89"/>
      <c r="G50" s="89">
        <v>33.3</v>
      </c>
      <c r="H50" s="89">
        <v>25</v>
      </c>
      <c r="I50" s="89"/>
      <c r="J50" s="89">
        <v>25</v>
      </c>
    </row>
    <row r="51" spans="1:10" ht="60" customHeight="1">
      <c r="A51" s="94" t="s">
        <v>256</v>
      </c>
      <c r="B51" s="89">
        <v>1350</v>
      </c>
      <c r="C51" s="89"/>
      <c r="D51" s="95">
        <v>1350</v>
      </c>
      <c r="E51" s="89">
        <v>0</v>
      </c>
      <c r="F51" s="89"/>
      <c r="G51" s="89">
        <v>0</v>
      </c>
      <c r="H51" s="89">
        <v>36044</v>
      </c>
      <c r="I51" s="89"/>
      <c r="J51" s="95">
        <v>36044</v>
      </c>
    </row>
    <row r="52" spans="1:10" ht="15.75">
      <c r="A52" s="96" t="s">
        <v>72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5.75">
      <c r="A53" s="83" t="s">
        <v>80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48.75" customHeight="1">
      <c r="A54" s="85" t="s">
        <v>81</v>
      </c>
      <c r="B54" s="87">
        <v>3</v>
      </c>
      <c r="C54" s="87"/>
      <c r="D54" s="85">
        <v>3</v>
      </c>
      <c r="E54" s="87">
        <v>3</v>
      </c>
      <c r="F54" s="87"/>
      <c r="G54" s="87">
        <v>3</v>
      </c>
      <c r="H54" s="87">
        <v>3</v>
      </c>
      <c r="I54" s="87"/>
      <c r="J54" s="85">
        <v>3</v>
      </c>
    </row>
    <row r="55" spans="1:10" ht="45.75" customHeight="1">
      <c r="A55" s="85" t="s">
        <v>82</v>
      </c>
      <c r="B55" s="87">
        <v>1</v>
      </c>
      <c r="C55" s="87"/>
      <c r="D55" s="85">
        <v>1</v>
      </c>
      <c r="E55" s="87">
        <v>0</v>
      </c>
      <c r="F55" s="87"/>
      <c r="G55" s="87">
        <v>0</v>
      </c>
      <c r="H55" s="87">
        <v>2</v>
      </c>
      <c r="I55" s="87"/>
      <c r="J55" s="85">
        <v>2</v>
      </c>
    </row>
    <row r="56" spans="1:10" ht="45" customHeight="1">
      <c r="A56" s="85" t="s">
        <v>222</v>
      </c>
      <c r="B56" s="87"/>
      <c r="C56" s="87"/>
      <c r="D56" s="85"/>
      <c r="E56" s="87"/>
      <c r="F56" s="87"/>
      <c r="G56" s="87"/>
      <c r="H56" s="87">
        <v>1</v>
      </c>
      <c r="I56" s="87"/>
      <c r="J56" s="85">
        <v>1</v>
      </c>
    </row>
    <row r="57" spans="1:10" ht="15.75">
      <c r="A57" s="83" t="s">
        <v>76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45" customHeight="1">
      <c r="A58" s="85" t="s">
        <v>171</v>
      </c>
      <c r="B58" s="87">
        <v>1</v>
      </c>
      <c r="C58" s="87"/>
      <c r="D58" s="85">
        <v>1</v>
      </c>
      <c r="E58" s="87">
        <v>0</v>
      </c>
      <c r="F58" s="87"/>
      <c r="G58" s="87">
        <v>0</v>
      </c>
      <c r="H58" s="87">
        <v>1</v>
      </c>
      <c r="I58" s="87"/>
      <c r="J58" s="85">
        <v>1</v>
      </c>
    </row>
    <row r="59" spans="1:10" ht="45" customHeight="1">
      <c r="A59" s="85" t="s">
        <v>223</v>
      </c>
      <c r="B59" s="87"/>
      <c r="C59" s="87"/>
      <c r="D59" s="85"/>
      <c r="E59" s="87"/>
      <c r="F59" s="87"/>
      <c r="G59" s="87"/>
      <c r="H59" s="87">
        <v>1</v>
      </c>
      <c r="I59" s="87"/>
      <c r="J59" s="85">
        <v>1</v>
      </c>
    </row>
    <row r="60" spans="1:10" ht="15.75">
      <c r="A60" s="83" t="s">
        <v>77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47.25">
      <c r="A61" s="4" t="s">
        <v>172</v>
      </c>
      <c r="B61" s="89">
        <v>1350</v>
      </c>
      <c r="C61" s="89"/>
      <c r="D61" s="95">
        <v>1350</v>
      </c>
      <c r="E61" s="89">
        <v>0</v>
      </c>
      <c r="F61" s="89"/>
      <c r="G61" s="89">
        <v>0</v>
      </c>
      <c r="H61" s="89">
        <v>2000</v>
      </c>
      <c r="I61" s="89"/>
      <c r="J61" s="95">
        <v>2000</v>
      </c>
    </row>
    <row r="62" spans="1:10" ht="47.25">
      <c r="A62" s="4" t="s">
        <v>224</v>
      </c>
      <c r="B62" s="89"/>
      <c r="C62" s="89"/>
      <c r="D62" s="95"/>
      <c r="E62" s="89"/>
      <c r="F62" s="89"/>
      <c r="G62" s="89"/>
      <c r="H62" s="89">
        <v>34044</v>
      </c>
      <c r="I62" s="89"/>
      <c r="J62" s="95">
        <v>34044</v>
      </c>
    </row>
    <row r="63" spans="1:10" ht="15.75">
      <c r="A63" s="83" t="s">
        <v>78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47.25">
      <c r="A64" s="85" t="s">
        <v>173</v>
      </c>
      <c r="B64" s="89">
        <f>B58/B54*100</f>
        <v>33.33333333333333</v>
      </c>
      <c r="C64" s="89"/>
      <c r="D64" s="89">
        <f>D58/D54*100</f>
        <v>33.33333333333333</v>
      </c>
      <c r="E64" s="89">
        <f>E58/E54*100</f>
        <v>0</v>
      </c>
      <c r="F64" s="89"/>
      <c r="G64" s="89">
        <f>G58/G54*100</f>
        <v>0</v>
      </c>
      <c r="H64" s="89">
        <f>H58/H54*100</f>
        <v>33.33333333333333</v>
      </c>
      <c r="I64" s="89"/>
      <c r="J64" s="89">
        <f>J58/J54*100</f>
        <v>33.33333333333333</v>
      </c>
    </row>
    <row r="65" spans="1:10" ht="47.25">
      <c r="A65" s="85" t="s">
        <v>225</v>
      </c>
      <c r="B65" s="89"/>
      <c r="C65" s="89"/>
      <c r="D65" s="95"/>
      <c r="E65" s="89"/>
      <c r="F65" s="89"/>
      <c r="G65" s="89"/>
      <c r="H65" s="89">
        <v>100</v>
      </c>
      <c r="I65" s="89"/>
      <c r="J65" s="95">
        <v>100</v>
      </c>
    </row>
    <row r="66" spans="1:10" ht="45.75" customHeight="1">
      <c r="A66" s="94" t="s">
        <v>282</v>
      </c>
      <c r="B66" s="89">
        <v>4850</v>
      </c>
      <c r="C66" s="89"/>
      <c r="D66" s="95">
        <v>4850</v>
      </c>
      <c r="E66" s="89">
        <v>5000</v>
      </c>
      <c r="F66" s="89"/>
      <c r="G66" s="89">
        <v>5000</v>
      </c>
      <c r="H66" s="89">
        <v>5000</v>
      </c>
      <c r="I66" s="89"/>
      <c r="J66" s="95">
        <v>5000</v>
      </c>
    </row>
    <row r="67" spans="1:10" ht="15.75">
      <c r="A67" s="83" t="s">
        <v>72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83" t="s">
        <v>80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33" customHeight="1">
      <c r="A69" s="85" t="s">
        <v>83</v>
      </c>
      <c r="B69" s="87">
        <v>2</v>
      </c>
      <c r="C69" s="87"/>
      <c r="D69" s="87">
        <v>2</v>
      </c>
      <c r="E69" s="87"/>
      <c r="F69" s="87"/>
      <c r="G69" s="87"/>
      <c r="H69" s="87"/>
      <c r="I69" s="87"/>
      <c r="J69" s="85"/>
    </row>
    <row r="70" spans="1:10" ht="30" customHeight="1">
      <c r="A70" s="85" t="s">
        <v>84</v>
      </c>
      <c r="B70" s="87">
        <v>92.2</v>
      </c>
      <c r="C70" s="87"/>
      <c r="D70" s="87">
        <v>92.2</v>
      </c>
      <c r="E70" s="87">
        <v>92.2</v>
      </c>
      <c r="F70" s="87"/>
      <c r="G70" s="87">
        <v>92.2</v>
      </c>
      <c r="H70" s="87">
        <v>92.2</v>
      </c>
      <c r="I70" s="87"/>
      <c r="J70" s="85">
        <v>92.2</v>
      </c>
    </row>
    <row r="71" spans="1:10" ht="17.25" customHeight="1">
      <c r="A71" s="83" t="s">
        <v>76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32.25" customHeight="1">
      <c r="A72" s="85" t="s">
        <v>85</v>
      </c>
      <c r="B72" s="87">
        <v>2</v>
      </c>
      <c r="C72" s="87"/>
      <c r="D72" s="85">
        <v>2</v>
      </c>
      <c r="E72" s="87"/>
      <c r="F72" s="87"/>
      <c r="G72" s="87"/>
      <c r="H72" s="87"/>
      <c r="I72" s="87"/>
      <c r="J72" s="85"/>
    </row>
    <row r="73" spans="1:10" ht="33.75" customHeight="1">
      <c r="A73" s="85" t="s">
        <v>86</v>
      </c>
      <c r="B73" s="87">
        <v>20</v>
      </c>
      <c r="C73" s="87"/>
      <c r="D73" s="85">
        <v>20</v>
      </c>
      <c r="E73" s="87">
        <v>16.5</v>
      </c>
      <c r="F73" s="87"/>
      <c r="G73" s="87">
        <v>16.5</v>
      </c>
      <c r="H73" s="87">
        <v>15</v>
      </c>
      <c r="I73" s="87"/>
      <c r="J73" s="85">
        <v>15</v>
      </c>
    </row>
    <row r="74" spans="1:10" ht="15.75">
      <c r="A74" s="83" t="s">
        <v>77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36" customHeight="1">
      <c r="A75" s="4" t="s">
        <v>87</v>
      </c>
      <c r="B75" s="89">
        <v>500</v>
      </c>
      <c r="C75" s="9"/>
      <c r="D75" s="98">
        <v>500</v>
      </c>
      <c r="E75" s="9"/>
      <c r="F75" s="9"/>
      <c r="G75" s="9"/>
      <c r="H75" s="9"/>
      <c r="I75" s="9"/>
      <c r="J75" s="9"/>
    </row>
    <row r="76" spans="1:10" ht="30.75" customHeight="1">
      <c r="A76" s="4" t="s">
        <v>88</v>
      </c>
      <c r="B76" s="89">
        <v>192.5</v>
      </c>
      <c r="C76" s="89"/>
      <c r="D76" s="95">
        <v>192.5</v>
      </c>
      <c r="E76" s="89">
        <v>303</v>
      </c>
      <c r="F76" s="89"/>
      <c r="G76" s="89">
        <v>303</v>
      </c>
      <c r="H76" s="89">
        <v>333.3</v>
      </c>
      <c r="I76" s="89"/>
      <c r="J76" s="89">
        <v>333.3</v>
      </c>
    </row>
    <row r="77" spans="1:10" ht="16.5" customHeight="1">
      <c r="A77" s="83" t="s">
        <v>78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46.5" customHeight="1">
      <c r="A78" s="85" t="s">
        <v>89</v>
      </c>
      <c r="B78" s="89">
        <f>B72/B69*100</f>
        <v>100</v>
      </c>
      <c r="C78" s="89"/>
      <c r="D78" s="95">
        <f>B78</f>
        <v>100</v>
      </c>
      <c r="E78" s="89"/>
      <c r="F78" s="89"/>
      <c r="G78" s="89"/>
      <c r="H78" s="89"/>
      <c r="I78" s="89"/>
      <c r="J78" s="95"/>
    </row>
    <row r="79" spans="1:10" ht="50.25" customHeight="1">
      <c r="A79" s="85" t="s">
        <v>90</v>
      </c>
      <c r="B79" s="89">
        <v>21.69197396963124</v>
      </c>
      <c r="C79" s="89"/>
      <c r="D79" s="95">
        <v>21.69197396963124</v>
      </c>
      <c r="E79" s="89">
        <v>17.9</v>
      </c>
      <c r="F79" s="89"/>
      <c r="G79" s="89">
        <v>17.9</v>
      </c>
      <c r="H79" s="89">
        <v>16.27</v>
      </c>
      <c r="I79" s="89"/>
      <c r="J79" s="95">
        <v>16.27</v>
      </c>
    </row>
    <row r="80" spans="1:10" ht="46.5" customHeight="1">
      <c r="A80" s="115" t="s">
        <v>278</v>
      </c>
      <c r="B80" s="89">
        <v>0</v>
      </c>
      <c r="C80" s="89"/>
      <c r="D80" s="95">
        <v>0</v>
      </c>
      <c r="E80" s="89">
        <v>1409.3</v>
      </c>
      <c r="F80" s="89"/>
      <c r="G80" s="95">
        <v>1409.3</v>
      </c>
      <c r="H80" s="89">
        <v>0</v>
      </c>
      <c r="I80" s="89"/>
      <c r="J80" s="95">
        <v>0</v>
      </c>
    </row>
    <row r="81" spans="1:10" ht="15.75" customHeight="1">
      <c r="A81" s="116" t="s">
        <v>72</v>
      </c>
      <c r="B81" s="89"/>
      <c r="C81" s="89"/>
      <c r="D81" s="95"/>
      <c r="E81" s="89"/>
      <c r="F81" s="89"/>
      <c r="G81" s="89"/>
      <c r="H81" s="89"/>
      <c r="I81" s="89"/>
      <c r="J81" s="89"/>
    </row>
    <row r="82" spans="1:10" ht="19.5" customHeight="1">
      <c r="A82" s="116" t="s">
        <v>80</v>
      </c>
      <c r="B82" s="89"/>
      <c r="C82" s="89"/>
      <c r="D82" s="95"/>
      <c r="E82" s="89"/>
      <c r="F82" s="89"/>
      <c r="G82" s="89"/>
      <c r="H82" s="89"/>
      <c r="I82" s="89"/>
      <c r="J82" s="89"/>
    </row>
    <row r="83" spans="1:10" ht="30" customHeight="1">
      <c r="A83" s="85" t="s">
        <v>226</v>
      </c>
      <c r="B83" s="89">
        <v>0</v>
      </c>
      <c r="C83" s="89"/>
      <c r="D83" s="95">
        <v>0</v>
      </c>
      <c r="E83" s="89">
        <v>2400</v>
      </c>
      <c r="F83" s="89"/>
      <c r="G83" s="89">
        <v>2400</v>
      </c>
      <c r="H83" s="89">
        <v>0</v>
      </c>
      <c r="I83" s="89"/>
      <c r="J83" s="89">
        <v>0</v>
      </c>
    </row>
    <row r="84" spans="1:10" ht="14.25" customHeight="1">
      <c r="A84" s="116" t="s">
        <v>76</v>
      </c>
      <c r="B84" s="89"/>
      <c r="C84" s="89"/>
      <c r="D84" s="95"/>
      <c r="E84" s="89"/>
      <c r="F84" s="89"/>
      <c r="G84" s="89"/>
      <c r="H84" s="89"/>
      <c r="I84" s="89"/>
      <c r="J84" s="89"/>
    </row>
    <row r="85" spans="1:10" ht="46.5" customHeight="1">
      <c r="A85" s="85" t="s">
        <v>227</v>
      </c>
      <c r="B85" s="89">
        <v>0</v>
      </c>
      <c r="C85" s="89"/>
      <c r="D85" s="95">
        <v>0</v>
      </c>
      <c r="E85" s="89">
        <v>2400</v>
      </c>
      <c r="F85" s="89"/>
      <c r="G85" s="89">
        <v>2400</v>
      </c>
      <c r="H85" s="89">
        <v>0</v>
      </c>
      <c r="I85" s="89"/>
      <c r="J85" s="89">
        <v>0</v>
      </c>
    </row>
    <row r="86" spans="1:10" ht="18" customHeight="1">
      <c r="A86" s="116" t="s">
        <v>77</v>
      </c>
      <c r="B86" s="89"/>
      <c r="C86" s="89"/>
      <c r="D86" s="95"/>
      <c r="E86" s="89"/>
      <c r="F86" s="89"/>
      <c r="G86" s="89"/>
      <c r="H86" s="89"/>
      <c r="I86" s="89"/>
      <c r="J86" s="89"/>
    </row>
    <row r="87" spans="1:10" ht="31.5" customHeight="1">
      <c r="A87" s="85" t="s">
        <v>228</v>
      </c>
      <c r="B87" s="89">
        <v>0</v>
      </c>
      <c r="C87" s="89"/>
      <c r="D87" s="95">
        <v>0</v>
      </c>
      <c r="E87" s="89">
        <v>587.21</v>
      </c>
      <c r="F87" s="89"/>
      <c r="G87" s="89">
        <v>587.21</v>
      </c>
      <c r="H87" s="89">
        <v>0</v>
      </c>
      <c r="I87" s="89"/>
      <c r="J87" s="89">
        <v>0</v>
      </c>
    </row>
    <row r="88" spans="1:10" ht="20.25" customHeight="1">
      <c r="A88" s="116" t="s">
        <v>78</v>
      </c>
      <c r="B88" s="89"/>
      <c r="C88" s="89"/>
      <c r="D88" s="95"/>
      <c r="E88" s="89"/>
      <c r="F88" s="89"/>
      <c r="G88" s="89"/>
      <c r="H88" s="89"/>
      <c r="I88" s="89"/>
      <c r="J88" s="89"/>
    </row>
    <row r="89" spans="1:10" ht="48" customHeight="1">
      <c r="A89" s="85" t="s">
        <v>229</v>
      </c>
      <c r="B89" s="89">
        <v>0</v>
      </c>
      <c r="C89" s="89"/>
      <c r="D89" s="95">
        <v>0</v>
      </c>
      <c r="E89" s="89">
        <v>100</v>
      </c>
      <c r="F89" s="89"/>
      <c r="G89" s="89">
        <v>100</v>
      </c>
      <c r="H89" s="89">
        <v>0</v>
      </c>
      <c r="I89" s="89"/>
      <c r="J89" s="89">
        <v>0</v>
      </c>
    </row>
    <row r="90" spans="1:10" ht="33" customHeight="1">
      <c r="A90" s="191" t="s">
        <v>179</v>
      </c>
      <c r="B90" s="192"/>
      <c r="C90" s="192"/>
      <c r="D90" s="192"/>
      <c r="E90" s="192"/>
      <c r="F90" s="192"/>
      <c r="G90" s="192"/>
      <c r="H90" s="192"/>
      <c r="I90" s="192"/>
      <c r="J90" s="192"/>
    </row>
    <row r="91" spans="1:10" ht="33.75" customHeight="1">
      <c r="A91" s="86" t="s">
        <v>91</v>
      </c>
      <c r="B91" s="99">
        <f>B92</f>
        <v>23400</v>
      </c>
      <c r="C91" s="99"/>
      <c r="D91" s="99">
        <f>D92</f>
        <v>23400</v>
      </c>
      <c r="E91" s="99">
        <f>E92</f>
        <v>33655.3</v>
      </c>
      <c r="F91" s="99"/>
      <c r="G91" s="99">
        <f>G92</f>
        <v>33655.3</v>
      </c>
      <c r="H91" s="99">
        <f>H92</f>
        <v>12660</v>
      </c>
      <c r="I91" s="99"/>
      <c r="J91" s="99">
        <f>J92</f>
        <v>12660</v>
      </c>
    </row>
    <row r="92" spans="1:10" ht="63">
      <c r="A92" s="86" t="s">
        <v>279</v>
      </c>
      <c r="B92" s="89">
        <v>23400</v>
      </c>
      <c r="C92" s="89"/>
      <c r="D92" s="89">
        <v>23400</v>
      </c>
      <c r="E92" s="89">
        <f>G92</f>
        <v>33655.3</v>
      </c>
      <c r="F92" s="89"/>
      <c r="G92" s="110">
        <v>33655.3</v>
      </c>
      <c r="H92" s="89">
        <v>12660</v>
      </c>
      <c r="I92" s="89"/>
      <c r="J92" s="100">
        <v>12660</v>
      </c>
    </row>
    <row r="93" spans="1:10" ht="15.75">
      <c r="A93" s="83" t="s">
        <v>72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83" t="s">
        <v>80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47.25">
      <c r="A95" s="34" t="s">
        <v>92</v>
      </c>
      <c r="B95" s="87">
        <v>24</v>
      </c>
      <c r="C95" s="87"/>
      <c r="D95" s="87">
        <v>24</v>
      </c>
      <c r="E95" s="87">
        <v>34</v>
      </c>
      <c r="F95" s="87"/>
      <c r="G95" s="111">
        <v>34</v>
      </c>
      <c r="H95" s="87">
        <v>45</v>
      </c>
      <c r="I95" s="87"/>
      <c r="J95" s="85">
        <v>45</v>
      </c>
    </row>
    <row r="96" spans="1:10" ht="51" customHeight="1">
      <c r="A96" s="34" t="s">
        <v>93</v>
      </c>
      <c r="B96" s="87">
        <v>356</v>
      </c>
      <c r="C96" s="87"/>
      <c r="D96" s="87">
        <v>356</v>
      </c>
      <c r="E96" s="87">
        <v>331</v>
      </c>
      <c r="F96" s="87"/>
      <c r="G96" s="87">
        <v>331</v>
      </c>
      <c r="H96" s="87">
        <v>341</v>
      </c>
      <c r="I96" s="87"/>
      <c r="J96" s="85">
        <v>341</v>
      </c>
    </row>
    <row r="97" spans="1:10" ht="15.75">
      <c r="A97" s="83" t="s">
        <v>94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33.75" customHeight="1">
      <c r="A98" s="34" t="s">
        <v>135</v>
      </c>
      <c r="B98" s="87">
        <v>8</v>
      </c>
      <c r="C98" s="87"/>
      <c r="D98" s="87">
        <v>8</v>
      </c>
      <c r="E98" s="87">
        <v>5</v>
      </c>
      <c r="F98" s="87"/>
      <c r="G98" s="111">
        <v>5</v>
      </c>
      <c r="H98" s="87">
        <v>6</v>
      </c>
      <c r="I98" s="87"/>
      <c r="J98" s="85">
        <v>6</v>
      </c>
    </row>
    <row r="99" spans="1:10" ht="44.25" customHeight="1">
      <c r="A99" s="34" t="s">
        <v>137</v>
      </c>
      <c r="B99" s="87">
        <v>2</v>
      </c>
      <c r="C99" s="87"/>
      <c r="D99" s="87">
        <v>2</v>
      </c>
      <c r="E99" s="87">
        <v>6</v>
      </c>
      <c r="F99" s="87"/>
      <c r="G99" s="87">
        <v>6</v>
      </c>
      <c r="H99" s="87">
        <v>0</v>
      </c>
      <c r="I99" s="87"/>
      <c r="J99" s="85">
        <v>0</v>
      </c>
    </row>
    <row r="100" spans="1:10" ht="15.75">
      <c r="A100" s="83" t="s">
        <v>95</v>
      </c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29.25" customHeight="1">
      <c r="A101" s="34" t="s">
        <v>136</v>
      </c>
      <c r="B101" s="89">
        <v>1925</v>
      </c>
      <c r="C101" s="89"/>
      <c r="D101" s="89">
        <v>1925</v>
      </c>
      <c r="E101" s="89">
        <v>1978.1</v>
      </c>
      <c r="F101" s="89"/>
      <c r="G101" s="89">
        <v>1978.1</v>
      </c>
      <c r="H101" s="89">
        <v>2110</v>
      </c>
      <c r="I101" s="89"/>
      <c r="J101" s="95">
        <v>2110</v>
      </c>
    </row>
    <row r="102" spans="1:10" ht="28.5" customHeight="1">
      <c r="A102" s="34" t="s">
        <v>138</v>
      </c>
      <c r="B102" s="89">
        <v>4000</v>
      </c>
      <c r="C102" s="89"/>
      <c r="D102" s="89">
        <v>4000</v>
      </c>
      <c r="E102" s="89">
        <v>3960.8</v>
      </c>
      <c r="F102" s="89"/>
      <c r="G102" s="89">
        <v>3960.8</v>
      </c>
      <c r="H102" s="89">
        <v>0</v>
      </c>
      <c r="I102" s="89"/>
      <c r="J102" s="95">
        <v>0</v>
      </c>
    </row>
    <row r="103" spans="1:10" ht="15.75">
      <c r="A103" s="83" t="s">
        <v>96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45" customHeight="1">
      <c r="A104" s="34" t="s">
        <v>197</v>
      </c>
      <c r="B104" s="89">
        <f>(B98+B99)/B95*100</f>
        <v>41.66666666666667</v>
      </c>
      <c r="C104" s="89"/>
      <c r="D104" s="95">
        <f>B104</f>
        <v>41.66666666666667</v>
      </c>
      <c r="E104" s="89">
        <f>(E98+E99)/E95*100</f>
        <v>32.35294117647059</v>
      </c>
      <c r="F104" s="89"/>
      <c r="G104" s="110">
        <f>E104</f>
        <v>32.35294117647059</v>
      </c>
      <c r="H104" s="89">
        <f>(H98+H99)/H95*100</f>
        <v>13.333333333333334</v>
      </c>
      <c r="I104" s="89"/>
      <c r="J104" s="95">
        <f>H104</f>
        <v>13.333333333333334</v>
      </c>
    </row>
    <row r="105" spans="1:10" ht="46.5" customHeight="1">
      <c r="A105" s="191" t="s">
        <v>174</v>
      </c>
      <c r="B105" s="191"/>
      <c r="C105" s="191"/>
      <c r="D105" s="191"/>
      <c r="E105" s="191"/>
      <c r="F105" s="191"/>
      <c r="G105" s="191"/>
      <c r="H105" s="191"/>
      <c r="I105" s="191"/>
      <c r="J105" s="191"/>
    </row>
    <row r="106" spans="1:10" ht="30.75" customHeight="1">
      <c r="A106" s="86" t="s">
        <v>97</v>
      </c>
      <c r="B106" s="122">
        <f>B108+B109+B121+B135</f>
        <v>20139.64</v>
      </c>
      <c r="C106" s="99">
        <f>C108+C109+C135</f>
        <v>19299.64</v>
      </c>
      <c r="D106" s="100">
        <f>D108+D109+D121</f>
        <v>840</v>
      </c>
      <c r="E106" s="99">
        <f>E108+E109+E121+E135</f>
        <v>15206.8</v>
      </c>
      <c r="F106" s="99">
        <f>F108+F109+F135</f>
        <v>12206.8</v>
      </c>
      <c r="G106" s="99">
        <f>G108+G109+G121+G135</f>
        <v>3000</v>
      </c>
      <c r="H106" s="99">
        <f>H108+H109+H121+H135+H147+H135</f>
        <v>46919.1</v>
      </c>
      <c r="I106" s="99">
        <f>I108+I109+I135</f>
        <v>27544.6</v>
      </c>
      <c r="J106" s="99">
        <f>J108+J109+J121+J147</f>
        <v>6829.9</v>
      </c>
    </row>
    <row r="107" spans="1:10" ht="124.5" customHeight="1">
      <c r="A107" s="86" t="s">
        <v>27</v>
      </c>
      <c r="B107" s="87"/>
      <c r="C107" s="87"/>
      <c r="D107" s="85"/>
      <c r="E107" s="87"/>
      <c r="F107" s="87"/>
      <c r="G107" s="87"/>
      <c r="H107" s="87"/>
      <c r="I107" s="87"/>
      <c r="J107" s="85"/>
    </row>
    <row r="108" spans="1:10" ht="17.25" customHeight="1">
      <c r="A108" s="10" t="s">
        <v>268</v>
      </c>
      <c r="B108" s="9">
        <v>3607.6</v>
      </c>
      <c r="C108" s="9">
        <v>3607.6</v>
      </c>
      <c r="D108" s="9"/>
      <c r="E108" s="9">
        <v>6426.6</v>
      </c>
      <c r="F108" s="9">
        <v>6426.6</v>
      </c>
      <c r="G108" s="9"/>
      <c r="H108" s="9">
        <v>10000</v>
      </c>
      <c r="I108" s="129">
        <v>10000</v>
      </c>
      <c r="J108" s="9"/>
    </row>
    <row r="109" spans="1:10" ht="15.75">
      <c r="A109" s="10" t="s">
        <v>269</v>
      </c>
      <c r="B109" s="9">
        <v>1642</v>
      </c>
      <c r="C109" s="9">
        <v>1642</v>
      </c>
      <c r="D109" s="9"/>
      <c r="E109" s="9">
        <v>3036.7</v>
      </c>
      <c r="F109" s="9">
        <v>3036.7</v>
      </c>
      <c r="G109" s="9"/>
      <c r="H109" s="9">
        <v>5000</v>
      </c>
      <c r="I109" s="9">
        <v>5000</v>
      </c>
      <c r="J109" s="9"/>
    </row>
    <row r="110" spans="1:10" ht="15.75">
      <c r="A110" s="83" t="s">
        <v>72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>
      <c r="A111" s="83" t="s">
        <v>80</v>
      </c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65.25" customHeight="1">
      <c r="A112" s="85" t="s">
        <v>175</v>
      </c>
      <c r="B112" s="89">
        <f>B108+B109</f>
        <v>5249.6</v>
      </c>
      <c r="C112" s="89">
        <f>C108+C109</f>
        <v>5249.6</v>
      </c>
      <c r="D112" s="89"/>
      <c r="E112" s="89">
        <f>E108+E109</f>
        <v>9463.3</v>
      </c>
      <c r="F112" s="89">
        <f>F108+F109</f>
        <v>9463.3</v>
      </c>
      <c r="G112" s="89"/>
      <c r="H112" s="89">
        <f>H108+H109</f>
        <v>15000</v>
      </c>
      <c r="I112" s="89">
        <f>I108+I109</f>
        <v>15000</v>
      </c>
      <c r="J112" s="89"/>
    </row>
    <row r="113" spans="1:10" ht="15.75">
      <c r="A113" s="83" t="s">
        <v>76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47.25">
      <c r="A114" s="85" t="s">
        <v>98</v>
      </c>
      <c r="B114" s="87">
        <v>1</v>
      </c>
      <c r="C114" s="87">
        <v>1</v>
      </c>
      <c r="D114" s="85"/>
      <c r="E114" s="87">
        <v>1</v>
      </c>
      <c r="F114" s="87">
        <v>1</v>
      </c>
      <c r="G114" s="87"/>
      <c r="H114" s="87">
        <v>1</v>
      </c>
      <c r="I114" s="87">
        <v>1</v>
      </c>
      <c r="J114" s="85"/>
    </row>
    <row r="115" spans="1:10" ht="15.75">
      <c r="A115" s="83" t="s">
        <v>77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66" customHeight="1">
      <c r="A116" s="4" t="s">
        <v>99</v>
      </c>
      <c r="B116" s="89">
        <f>B108*1000/12</f>
        <v>300633.3333333333</v>
      </c>
      <c r="C116" s="89">
        <f>C108*1000/12</f>
        <v>300633.3333333333</v>
      </c>
      <c r="D116" s="89"/>
      <c r="E116" s="89">
        <f>E108/12*1000</f>
        <v>535550.0000000001</v>
      </c>
      <c r="F116" s="89">
        <f>F108/12*1000</f>
        <v>535550.0000000001</v>
      </c>
      <c r="G116" s="89"/>
      <c r="H116" s="89">
        <f>H108/12*1000</f>
        <v>833333.3333333334</v>
      </c>
      <c r="I116" s="121">
        <f>I108/12*1000</f>
        <v>833333.3333333334</v>
      </c>
      <c r="J116" s="89"/>
    </row>
    <row r="117" spans="1:10" ht="81" customHeight="1">
      <c r="A117" s="4" t="s">
        <v>100</v>
      </c>
      <c r="B117" s="89">
        <f>B109*1000/12</f>
        <v>136833.33333333334</v>
      </c>
      <c r="C117" s="89">
        <f>C109*1000/12</f>
        <v>136833.33333333334</v>
      </c>
      <c r="D117" s="89"/>
      <c r="E117" s="89">
        <f>E109/12*1000</f>
        <v>253058.3333333333</v>
      </c>
      <c r="F117" s="89">
        <f>F109*1000/12</f>
        <v>253058.33333333334</v>
      </c>
      <c r="G117" s="89"/>
      <c r="H117" s="89">
        <f>H109/12*1000</f>
        <v>416666.6666666667</v>
      </c>
      <c r="I117" s="121">
        <f>I109*1000/12</f>
        <v>416666.6666666667</v>
      </c>
      <c r="J117" s="89"/>
    </row>
    <row r="118" spans="1:10" ht="15.75">
      <c r="A118" s="83" t="s">
        <v>78</v>
      </c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78.75">
      <c r="A119" s="85" t="s">
        <v>101</v>
      </c>
      <c r="B119" s="89">
        <v>0</v>
      </c>
      <c r="C119" s="89">
        <v>0</v>
      </c>
      <c r="D119" s="95"/>
      <c r="E119" s="89">
        <f>E108/C108*100</f>
        <v>178.14059208337954</v>
      </c>
      <c r="F119" s="89">
        <f>F108/C108*100</f>
        <v>178.14059208337954</v>
      </c>
      <c r="G119" s="89"/>
      <c r="H119" s="89">
        <f>H108/F108*100</f>
        <v>155.6032738928827</v>
      </c>
      <c r="I119" s="89">
        <f>I108/F108*100</f>
        <v>155.6032738928827</v>
      </c>
      <c r="J119" s="89"/>
    </row>
    <row r="120" spans="1:10" ht="102.75" customHeight="1">
      <c r="A120" s="85" t="s">
        <v>176</v>
      </c>
      <c r="B120" s="89">
        <v>0</v>
      </c>
      <c r="C120" s="89">
        <v>0</v>
      </c>
      <c r="D120" s="95"/>
      <c r="E120" s="89">
        <f>E109/C109*100</f>
        <v>184.93909866017052</v>
      </c>
      <c r="F120" s="89">
        <f>F109/C109*100</f>
        <v>184.93909866017052</v>
      </c>
      <c r="G120" s="89"/>
      <c r="H120" s="89">
        <f>H109/F109*100</f>
        <v>164.65241874403137</v>
      </c>
      <c r="I120" s="89">
        <f>I109/F109*100</f>
        <v>164.65241874403137</v>
      </c>
      <c r="J120" s="95"/>
    </row>
    <row r="121" spans="1:10" ht="75" customHeight="1">
      <c r="A121" s="117" t="s">
        <v>291</v>
      </c>
      <c r="B121" s="89">
        <v>840</v>
      </c>
      <c r="C121" s="89"/>
      <c r="D121" s="95">
        <v>840</v>
      </c>
      <c r="E121" s="89">
        <v>3000</v>
      </c>
      <c r="F121" s="89"/>
      <c r="G121" s="89">
        <v>3000</v>
      </c>
      <c r="H121" s="89">
        <v>5274</v>
      </c>
      <c r="I121" s="89"/>
      <c r="J121" s="89">
        <v>5274</v>
      </c>
    </row>
    <row r="122" spans="1:10" ht="27" customHeight="1">
      <c r="A122" s="83" t="s">
        <v>72</v>
      </c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32.25" customHeight="1">
      <c r="A123" s="83" t="s">
        <v>80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73.5" customHeight="1">
      <c r="A124" s="85" t="s">
        <v>140</v>
      </c>
      <c r="B124" s="87">
        <v>40</v>
      </c>
      <c r="C124" s="87"/>
      <c r="D124" s="85">
        <v>40</v>
      </c>
      <c r="E124" s="87">
        <v>32</v>
      </c>
      <c r="F124" s="87"/>
      <c r="G124" s="87">
        <v>32</v>
      </c>
      <c r="H124" s="87">
        <v>12</v>
      </c>
      <c r="I124" s="87"/>
      <c r="J124" s="85">
        <v>12</v>
      </c>
    </row>
    <row r="125" spans="1:10" ht="65.25" customHeight="1">
      <c r="A125" s="85" t="s">
        <v>231</v>
      </c>
      <c r="B125" s="87"/>
      <c r="C125" s="87"/>
      <c r="D125" s="85"/>
      <c r="E125" s="87"/>
      <c r="F125" s="87"/>
      <c r="G125" s="87"/>
      <c r="H125" s="87">
        <v>2</v>
      </c>
      <c r="I125" s="87"/>
      <c r="J125" s="85">
        <v>2</v>
      </c>
    </row>
    <row r="126" spans="1:10" ht="32.25" customHeight="1">
      <c r="A126" s="83" t="s">
        <v>76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66" customHeight="1">
      <c r="A127" s="85" t="s">
        <v>141</v>
      </c>
      <c r="B127" s="87">
        <v>8</v>
      </c>
      <c r="C127" s="87"/>
      <c r="D127" s="85">
        <v>8</v>
      </c>
      <c r="E127" s="87">
        <v>20</v>
      </c>
      <c r="F127" s="87"/>
      <c r="G127" s="87">
        <v>20</v>
      </c>
      <c r="H127" s="87">
        <v>12</v>
      </c>
      <c r="I127" s="87"/>
      <c r="J127" s="85">
        <v>12</v>
      </c>
    </row>
    <row r="128" spans="1:10" ht="48.75" customHeight="1">
      <c r="A128" s="85" t="s">
        <v>232</v>
      </c>
      <c r="B128" s="87"/>
      <c r="C128" s="87"/>
      <c r="D128" s="85"/>
      <c r="E128" s="87"/>
      <c r="F128" s="87"/>
      <c r="G128" s="87"/>
      <c r="H128" s="87">
        <v>2</v>
      </c>
      <c r="I128" s="87"/>
      <c r="J128" s="85">
        <v>2</v>
      </c>
    </row>
    <row r="129" spans="1:10" ht="32.25" customHeight="1">
      <c r="A129" s="23" t="s">
        <v>77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34.5" customHeight="1">
      <c r="A130" s="101" t="s">
        <v>142</v>
      </c>
      <c r="B130" s="89">
        <v>105</v>
      </c>
      <c r="C130" s="89"/>
      <c r="D130" s="95">
        <v>105</v>
      </c>
      <c r="E130" s="89">
        <v>150</v>
      </c>
      <c r="F130" s="89"/>
      <c r="G130" s="89">
        <v>150</v>
      </c>
      <c r="H130" s="89">
        <v>170</v>
      </c>
      <c r="I130" s="89"/>
      <c r="J130" s="95">
        <v>170</v>
      </c>
    </row>
    <row r="131" spans="1:10" ht="48.75" customHeight="1">
      <c r="A131" s="101" t="s">
        <v>230</v>
      </c>
      <c r="B131" s="89"/>
      <c r="C131" s="89"/>
      <c r="D131" s="95"/>
      <c r="E131" s="89"/>
      <c r="F131" s="89"/>
      <c r="G131" s="89"/>
      <c r="H131" s="89">
        <v>2000</v>
      </c>
      <c r="I131" s="89"/>
      <c r="J131" s="95">
        <v>2000</v>
      </c>
    </row>
    <row r="132" spans="1:10" ht="15" customHeight="1">
      <c r="A132" s="83" t="s">
        <v>78</v>
      </c>
      <c r="B132" s="89"/>
      <c r="C132" s="89"/>
      <c r="D132" s="95"/>
      <c r="E132" s="89"/>
      <c r="F132" s="89"/>
      <c r="G132" s="89"/>
      <c r="H132" s="89"/>
      <c r="I132" s="89"/>
      <c r="J132" s="95"/>
    </row>
    <row r="133" spans="1:10" ht="34.5" customHeight="1">
      <c r="A133" s="85" t="s">
        <v>102</v>
      </c>
      <c r="B133" s="89">
        <f>B127/B124*100</f>
        <v>20</v>
      </c>
      <c r="C133" s="89"/>
      <c r="D133" s="95">
        <f>B133</f>
        <v>20</v>
      </c>
      <c r="E133" s="89">
        <f>E127/E124*100</f>
        <v>62.5</v>
      </c>
      <c r="F133" s="89"/>
      <c r="G133" s="89">
        <f>E133</f>
        <v>62.5</v>
      </c>
      <c r="H133" s="89"/>
      <c r="I133" s="89"/>
      <c r="J133" s="95"/>
    </row>
    <row r="134" spans="1:10" ht="47.25">
      <c r="A134" s="85" t="s">
        <v>233</v>
      </c>
      <c r="B134" s="89"/>
      <c r="C134" s="89"/>
      <c r="D134" s="95"/>
      <c r="E134" s="89"/>
      <c r="F134" s="89"/>
      <c r="G134" s="89"/>
      <c r="H134" s="89">
        <v>100</v>
      </c>
      <c r="I134" s="89"/>
      <c r="J134" s="95">
        <v>100</v>
      </c>
    </row>
    <row r="135" spans="1:10" ht="34.5" customHeight="1">
      <c r="A135" s="86" t="s">
        <v>177</v>
      </c>
      <c r="B135" s="89">
        <f>B136+B137</f>
        <v>14050.04</v>
      </c>
      <c r="C135" s="89">
        <f>C136+C137</f>
        <v>14050.04</v>
      </c>
      <c r="D135" s="95"/>
      <c r="E135" s="89">
        <f>E136+E137</f>
        <v>2743.5</v>
      </c>
      <c r="F135" s="89">
        <f>F136+F137</f>
        <v>2743.5</v>
      </c>
      <c r="G135" s="89">
        <f>G136+G137</f>
        <v>0</v>
      </c>
      <c r="H135" s="89">
        <v>12544.6</v>
      </c>
      <c r="I135" s="89">
        <v>12544.6</v>
      </c>
      <c r="J135" s="95"/>
    </row>
    <row r="136" spans="1:10" ht="31.5" customHeight="1">
      <c r="A136" s="85" t="s">
        <v>257</v>
      </c>
      <c r="B136" s="104">
        <v>11477.54</v>
      </c>
      <c r="C136" s="104">
        <v>11477.54</v>
      </c>
      <c r="D136" s="95"/>
      <c r="E136" s="89">
        <v>2710.5</v>
      </c>
      <c r="F136" s="89">
        <v>2710.5</v>
      </c>
      <c r="G136" s="89"/>
      <c r="H136" s="89">
        <v>12544.6</v>
      </c>
      <c r="I136" s="89">
        <v>12544.6</v>
      </c>
      <c r="J136" s="95"/>
    </row>
    <row r="137" spans="1:10" ht="30.75" customHeight="1">
      <c r="A137" s="85" t="s">
        <v>258</v>
      </c>
      <c r="B137" s="104">
        <v>2572.5</v>
      </c>
      <c r="C137" s="104">
        <v>2572.5</v>
      </c>
      <c r="D137" s="95"/>
      <c r="E137" s="89">
        <v>33</v>
      </c>
      <c r="F137" s="89">
        <v>33</v>
      </c>
      <c r="G137" s="89">
        <v>0</v>
      </c>
      <c r="H137" s="89">
        <v>0</v>
      </c>
      <c r="I137" s="89">
        <v>0</v>
      </c>
      <c r="J137" s="95"/>
    </row>
    <row r="138" spans="1:10" ht="13.5" customHeight="1">
      <c r="A138" s="83" t="s">
        <v>72</v>
      </c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5.75">
      <c r="A139" s="83" t="s">
        <v>170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31.5">
      <c r="A140" s="85" t="s">
        <v>103</v>
      </c>
      <c r="B140" s="85"/>
      <c r="C140" s="87">
        <v>1</v>
      </c>
      <c r="D140" s="87"/>
      <c r="E140" s="87"/>
      <c r="F140" s="87"/>
      <c r="G140" s="87"/>
      <c r="H140" s="87">
        <v>1</v>
      </c>
      <c r="I140" s="87"/>
      <c r="J140" s="85"/>
    </row>
    <row r="141" spans="1:10" ht="15.75">
      <c r="A141" s="83" t="s">
        <v>76</v>
      </c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47.25">
      <c r="A142" s="85" t="s">
        <v>104</v>
      </c>
      <c r="B142" s="85"/>
      <c r="C142" s="87">
        <v>1</v>
      </c>
      <c r="D142" s="87"/>
      <c r="E142" s="87"/>
      <c r="F142" s="87"/>
      <c r="G142" s="87"/>
      <c r="H142" s="87">
        <v>1</v>
      </c>
      <c r="I142" s="87"/>
      <c r="J142" s="85"/>
    </row>
    <row r="143" spans="1:10" ht="15.75">
      <c r="A143" s="83" t="s">
        <v>77</v>
      </c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28.5" customHeight="1">
      <c r="A144" s="4" t="s">
        <v>105</v>
      </c>
      <c r="B144" s="102"/>
      <c r="C144" s="103">
        <f>C135</f>
        <v>14050.04</v>
      </c>
      <c r="D144" s="103"/>
      <c r="E144" s="103">
        <v>2743.5</v>
      </c>
      <c r="F144" s="103">
        <v>2743.5</v>
      </c>
      <c r="G144" s="103"/>
      <c r="H144" s="89">
        <v>12544.6</v>
      </c>
      <c r="I144" s="89">
        <v>12544.6</v>
      </c>
      <c r="J144" s="102"/>
    </row>
    <row r="145" spans="1:10" ht="13.5" customHeight="1">
      <c r="A145" s="83" t="s">
        <v>78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42.75" customHeight="1">
      <c r="A146" s="4" t="s">
        <v>106</v>
      </c>
      <c r="B146" s="95"/>
      <c r="C146" s="89">
        <v>197.92</v>
      </c>
      <c r="D146" s="89"/>
      <c r="E146" s="89">
        <v>19.53</v>
      </c>
      <c r="F146" s="89">
        <v>19.53</v>
      </c>
      <c r="G146" s="10"/>
      <c r="H146" s="89">
        <f>H144/E144*100</f>
        <v>457.24804082376534</v>
      </c>
      <c r="I146" s="89">
        <f>I144/F144*100</f>
        <v>457.24804082376534</v>
      </c>
      <c r="J146" s="10"/>
    </row>
    <row r="147" spans="1:10" ht="45.75" customHeight="1">
      <c r="A147" s="86" t="s">
        <v>280</v>
      </c>
      <c r="B147" s="89"/>
      <c r="C147" s="89"/>
      <c r="D147" s="95"/>
      <c r="E147" s="89"/>
      <c r="F147" s="89"/>
      <c r="G147" s="89"/>
      <c r="H147" s="89">
        <v>1555.9</v>
      </c>
      <c r="I147" s="89"/>
      <c r="J147" s="95">
        <v>1555.9</v>
      </c>
    </row>
    <row r="148" spans="1:10" ht="15.75">
      <c r="A148" s="83" t="s">
        <v>72</v>
      </c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5.75">
      <c r="A149" s="83" t="s">
        <v>170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31.5">
      <c r="A150" s="85" t="s">
        <v>235</v>
      </c>
      <c r="B150" s="85"/>
      <c r="C150" s="87"/>
      <c r="D150" s="87"/>
      <c r="E150" s="87"/>
      <c r="F150" s="87"/>
      <c r="G150" s="87"/>
      <c r="H150" s="87">
        <v>55</v>
      </c>
      <c r="I150" s="87"/>
      <c r="J150" s="85">
        <v>55</v>
      </c>
    </row>
    <row r="151" spans="1:10" ht="47.25">
      <c r="A151" s="85" t="s">
        <v>237</v>
      </c>
      <c r="B151" s="85"/>
      <c r="C151" s="87"/>
      <c r="D151" s="87"/>
      <c r="E151" s="87"/>
      <c r="F151" s="87"/>
      <c r="G151" s="87"/>
      <c r="H151" s="87">
        <v>15</v>
      </c>
      <c r="I151" s="87"/>
      <c r="J151" s="85">
        <v>15</v>
      </c>
    </row>
    <row r="152" spans="1:10" ht="15.75">
      <c r="A152" s="83" t="s">
        <v>76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31.5">
      <c r="A153" s="85" t="s">
        <v>234</v>
      </c>
      <c r="B153" s="85"/>
      <c r="C153" s="87"/>
      <c r="D153" s="87"/>
      <c r="E153" s="87"/>
      <c r="F153" s="87"/>
      <c r="G153" s="87"/>
      <c r="H153" s="87">
        <v>1</v>
      </c>
      <c r="I153" s="87"/>
      <c r="J153" s="85">
        <v>1</v>
      </c>
    </row>
    <row r="154" spans="1:10" ht="30" customHeight="1">
      <c r="A154" s="85" t="s">
        <v>238</v>
      </c>
      <c r="B154" s="85"/>
      <c r="C154" s="87"/>
      <c r="D154" s="87"/>
      <c r="E154" s="87"/>
      <c r="F154" s="87"/>
      <c r="G154" s="87"/>
      <c r="H154" s="87">
        <v>1</v>
      </c>
      <c r="I154" s="87"/>
      <c r="J154" s="85">
        <v>1</v>
      </c>
    </row>
    <row r="155" spans="1:10" ht="15.75">
      <c r="A155" s="83" t="s">
        <v>77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28.5" customHeight="1">
      <c r="A156" s="123" t="s">
        <v>239</v>
      </c>
      <c r="B156" s="102"/>
      <c r="C156" s="103"/>
      <c r="D156" s="103"/>
      <c r="E156" s="103"/>
      <c r="F156" s="103"/>
      <c r="G156" s="103"/>
      <c r="H156" s="103">
        <v>1100</v>
      </c>
      <c r="I156" s="103"/>
      <c r="J156" s="102">
        <v>1100</v>
      </c>
    </row>
    <row r="157" spans="1:10" ht="45.75" customHeight="1">
      <c r="A157" s="123" t="s">
        <v>240</v>
      </c>
      <c r="B157" s="102"/>
      <c r="C157" s="103"/>
      <c r="D157" s="103"/>
      <c r="E157" s="103"/>
      <c r="F157" s="103"/>
      <c r="G157" s="103"/>
      <c r="H157" s="103">
        <v>455.9</v>
      </c>
      <c r="I157" s="103"/>
      <c r="J157" s="102">
        <v>455.9</v>
      </c>
    </row>
    <row r="158" spans="1:10" ht="14.25" customHeight="1">
      <c r="A158" s="83" t="s">
        <v>78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47.25">
      <c r="A159" s="4" t="s">
        <v>241</v>
      </c>
      <c r="B159" s="95"/>
      <c r="C159" s="89"/>
      <c r="D159" s="89"/>
      <c r="E159" s="89"/>
      <c r="F159" s="89"/>
      <c r="G159" s="10"/>
      <c r="H159" s="9">
        <v>100</v>
      </c>
      <c r="I159" s="9"/>
      <c r="J159" s="9">
        <v>100</v>
      </c>
    </row>
    <row r="160" spans="1:10" ht="47.25" customHeight="1">
      <c r="A160" s="4" t="s">
        <v>242</v>
      </c>
      <c r="B160" s="95"/>
      <c r="C160" s="89"/>
      <c r="D160" s="89"/>
      <c r="E160" s="89"/>
      <c r="F160" s="89"/>
      <c r="G160" s="10"/>
      <c r="H160" s="104">
        <v>100</v>
      </c>
      <c r="I160" s="104"/>
      <c r="J160" s="104">
        <v>100</v>
      </c>
    </row>
    <row r="161" spans="1:10" ht="36.75" customHeight="1">
      <c r="A161" s="174" t="s">
        <v>178</v>
      </c>
      <c r="B161" s="174"/>
      <c r="C161" s="174"/>
      <c r="D161" s="174"/>
      <c r="E161" s="174"/>
      <c r="F161" s="174"/>
      <c r="G161" s="174"/>
      <c r="H161" s="174"/>
      <c r="I161" s="174"/>
      <c r="J161" s="174"/>
    </row>
    <row r="162" spans="1:10" ht="30" customHeight="1">
      <c r="A162" s="106" t="s">
        <v>131</v>
      </c>
      <c r="B162" s="107">
        <f>B163</f>
        <v>99</v>
      </c>
      <c r="C162" s="107">
        <f>C163</f>
        <v>99</v>
      </c>
      <c r="D162" s="107"/>
      <c r="E162" s="107">
        <v>0</v>
      </c>
      <c r="F162" s="107">
        <v>0</v>
      </c>
      <c r="G162" s="107"/>
      <c r="H162" s="107">
        <f>H163+H173</f>
        <v>649.8</v>
      </c>
      <c r="I162" s="107">
        <f>I163+I173</f>
        <v>649.8</v>
      </c>
      <c r="J162" s="81"/>
    </row>
    <row r="163" spans="1:10" ht="51" customHeight="1">
      <c r="A163" s="105" t="s">
        <v>252</v>
      </c>
      <c r="B163" s="9">
        <v>99</v>
      </c>
      <c r="C163" s="9">
        <v>99</v>
      </c>
      <c r="D163" s="10"/>
      <c r="E163" s="9">
        <v>0</v>
      </c>
      <c r="F163" s="9">
        <v>0</v>
      </c>
      <c r="G163" s="9"/>
      <c r="H163" s="9">
        <v>0</v>
      </c>
      <c r="I163" s="9">
        <v>0</v>
      </c>
      <c r="J163" s="9"/>
    </row>
    <row r="164" spans="1:10" ht="15.75">
      <c r="A164" s="83" t="s">
        <v>72</v>
      </c>
      <c r="B164" s="9"/>
      <c r="C164" s="9"/>
      <c r="D164" s="10"/>
      <c r="E164" s="9"/>
      <c r="F164" s="9"/>
      <c r="G164" s="9"/>
      <c r="H164" s="9"/>
      <c r="I164" s="9"/>
      <c r="J164" s="9"/>
    </row>
    <row r="165" spans="1:10" ht="13.5" customHeight="1">
      <c r="A165" s="83" t="s">
        <v>80</v>
      </c>
      <c r="B165" s="9"/>
      <c r="C165" s="9"/>
      <c r="D165" s="10"/>
      <c r="E165" s="9"/>
      <c r="F165" s="9"/>
      <c r="G165" s="9"/>
      <c r="H165" s="9"/>
      <c r="I165" s="9"/>
      <c r="J165" s="9"/>
    </row>
    <row r="166" spans="1:10" ht="41.25" customHeight="1">
      <c r="A166" s="105" t="s">
        <v>127</v>
      </c>
      <c r="B166" s="108">
        <v>37</v>
      </c>
      <c r="C166" s="108">
        <v>37</v>
      </c>
      <c r="D166" s="108"/>
      <c r="E166" s="108">
        <v>0</v>
      </c>
      <c r="F166" s="108">
        <v>0</v>
      </c>
      <c r="G166" s="108"/>
      <c r="H166" s="108">
        <v>0</v>
      </c>
      <c r="I166" s="108">
        <v>0</v>
      </c>
      <c r="J166" s="108"/>
    </row>
    <row r="167" spans="1:10" ht="12" customHeight="1">
      <c r="A167" s="83" t="s">
        <v>76</v>
      </c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1:10" ht="47.25">
      <c r="A168" s="105" t="s">
        <v>128</v>
      </c>
      <c r="B168" s="108">
        <v>10</v>
      </c>
      <c r="C168" s="108">
        <v>10</v>
      </c>
      <c r="D168" s="108"/>
      <c r="E168" s="108">
        <v>0</v>
      </c>
      <c r="F168" s="108">
        <v>0</v>
      </c>
      <c r="G168" s="108"/>
      <c r="H168" s="108">
        <v>0</v>
      </c>
      <c r="I168" s="108">
        <v>0</v>
      </c>
      <c r="J168" s="108"/>
    </row>
    <row r="169" spans="1:10" ht="15.75">
      <c r="A169" s="83" t="s">
        <v>77</v>
      </c>
      <c r="B169" s="9"/>
      <c r="C169" s="9"/>
      <c r="D169" s="10"/>
      <c r="E169" s="9"/>
      <c r="F169" s="9"/>
      <c r="G169" s="9"/>
      <c r="H169" s="9"/>
      <c r="I169" s="9"/>
      <c r="J169" s="9"/>
    </row>
    <row r="170" spans="1:10" ht="40.5" customHeight="1">
      <c r="A170" s="105" t="s">
        <v>129</v>
      </c>
      <c r="B170" s="9">
        <f>B163/B168</f>
        <v>9.9</v>
      </c>
      <c r="C170" s="9">
        <f>C163/C168</f>
        <v>9.9</v>
      </c>
      <c r="D170" s="10"/>
      <c r="E170" s="9">
        <v>0</v>
      </c>
      <c r="F170" s="9">
        <v>0</v>
      </c>
      <c r="G170" s="9"/>
      <c r="H170" s="9">
        <v>0</v>
      </c>
      <c r="I170" s="9">
        <v>0</v>
      </c>
      <c r="J170" s="9"/>
    </row>
    <row r="171" spans="1:10" ht="15.75">
      <c r="A171" s="83" t="s">
        <v>78</v>
      </c>
      <c r="B171" s="9"/>
      <c r="C171" s="9"/>
      <c r="D171" s="10"/>
      <c r="E171" s="9"/>
      <c r="F171" s="9"/>
      <c r="G171" s="9"/>
      <c r="H171" s="9"/>
      <c r="I171" s="9"/>
      <c r="J171" s="9"/>
    </row>
    <row r="172" spans="1:10" ht="36" customHeight="1">
      <c r="A172" s="117" t="s">
        <v>130</v>
      </c>
      <c r="B172" s="9">
        <v>27.027027027027028</v>
      </c>
      <c r="C172" s="9">
        <v>27.027027027027028</v>
      </c>
      <c r="D172" s="10"/>
      <c r="E172" s="9">
        <v>0</v>
      </c>
      <c r="F172" s="9">
        <v>0</v>
      </c>
      <c r="G172" s="9"/>
      <c r="H172" s="9">
        <v>0</v>
      </c>
      <c r="I172" s="9">
        <v>0</v>
      </c>
      <c r="J172" s="9"/>
    </row>
    <row r="173" spans="1:10" ht="36" customHeight="1">
      <c r="A173" s="118" t="s">
        <v>259</v>
      </c>
      <c r="B173" s="9"/>
      <c r="C173" s="9"/>
      <c r="D173" s="10"/>
      <c r="E173" s="9"/>
      <c r="F173" s="9"/>
      <c r="G173" s="9"/>
      <c r="H173" s="9">
        <v>649.8</v>
      </c>
      <c r="I173" s="9">
        <v>649.8</v>
      </c>
      <c r="J173" s="9"/>
    </row>
    <row r="174" spans="1:10" ht="27" customHeight="1">
      <c r="A174" s="83" t="s">
        <v>72</v>
      </c>
      <c r="B174" s="9"/>
      <c r="C174" s="9"/>
      <c r="D174" s="10"/>
      <c r="E174" s="9"/>
      <c r="F174" s="9"/>
      <c r="G174" s="9"/>
      <c r="H174" s="9"/>
      <c r="I174" s="9"/>
      <c r="J174" s="9"/>
    </row>
    <row r="175" spans="1:10" ht="23.25" customHeight="1">
      <c r="A175" s="83" t="s">
        <v>80</v>
      </c>
      <c r="B175" s="9"/>
      <c r="C175" s="9"/>
      <c r="D175" s="10"/>
      <c r="E175" s="9"/>
      <c r="F175" s="9"/>
      <c r="G175" s="9"/>
      <c r="H175" s="9"/>
      <c r="I175" s="9"/>
      <c r="J175" s="9"/>
    </row>
    <row r="176" spans="1:10" ht="50.25" customHeight="1">
      <c r="A176" s="105" t="s">
        <v>244</v>
      </c>
      <c r="B176" s="108"/>
      <c r="C176" s="108"/>
      <c r="D176" s="108"/>
      <c r="E176" s="108">
        <v>0</v>
      </c>
      <c r="F176" s="108">
        <v>0</v>
      </c>
      <c r="G176" s="108"/>
      <c r="H176" s="108">
        <v>44</v>
      </c>
      <c r="I176" s="108">
        <v>44</v>
      </c>
      <c r="J176" s="108"/>
    </row>
    <row r="177" spans="1:10" ht="47.25" customHeight="1">
      <c r="A177" s="105" t="s">
        <v>245</v>
      </c>
      <c r="B177" s="108"/>
      <c r="C177" s="108"/>
      <c r="D177" s="108"/>
      <c r="E177" s="108"/>
      <c r="F177" s="108"/>
      <c r="G177" s="108"/>
      <c r="H177" s="108">
        <v>20</v>
      </c>
      <c r="I177" s="108">
        <v>20</v>
      </c>
      <c r="J177" s="108"/>
    </row>
    <row r="178" spans="1:10" ht="21.75" customHeight="1">
      <c r="A178" s="83" t="s">
        <v>76</v>
      </c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1:10" ht="40.5" customHeight="1">
      <c r="A179" s="105" t="s">
        <v>243</v>
      </c>
      <c r="B179" s="108"/>
      <c r="C179" s="108"/>
      <c r="D179" s="108"/>
      <c r="E179" s="108"/>
      <c r="F179" s="108"/>
      <c r="G179" s="108"/>
      <c r="H179" s="108">
        <v>44</v>
      </c>
      <c r="I179" s="108">
        <v>44</v>
      </c>
      <c r="J179" s="108"/>
    </row>
    <row r="180" spans="1:10" ht="50.25" customHeight="1">
      <c r="A180" s="105" t="s">
        <v>246</v>
      </c>
      <c r="B180" s="108"/>
      <c r="C180" s="108"/>
      <c r="D180" s="108"/>
      <c r="E180" s="108"/>
      <c r="F180" s="108"/>
      <c r="G180" s="108"/>
      <c r="H180" s="108">
        <v>15</v>
      </c>
      <c r="I180" s="108">
        <v>15</v>
      </c>
      <c r="J180" s="108"/>
    </row>
    <row r="181" spans="1:10" ht="36.75" customHeight="1">
      <c r="A181" s="105" t="s">
        <v>247</v>
      </c>
      <c r="B181" s="108"/>
      <c r="C181" s="108"/>
      <c r="D181" s="108"/>
      <c r="E181" s="108"/>
      <c r="F181" s="108"/>
      <c r="G181" s="108"/>
      <c r="H181" s="108">
        <v>267633</v>
      </c>
      <c r="I181" s="108">
        <v>267633</v>
      </c>
      <c r="J181" s="108"/>
    </row>
    <row r="182" spans="1:10" ht="19.5" customHeight="1">
      <c r="A182" s="83" t="s">
        <v>77</v>
      </c>
      <c r="B182" s="9"/>
      <c r="C182" s="9"/>
      <c r="D182" s="10"/>
      <c r="E182" s="9"/>
      <c r="F182" s="9"/>
      <c r="G182" s="9"/>
      <c r="H182" s="9"/>
      <c r="I182" s="9"/>
      <c r="J182" s="9"/>
    </row>
    <row r="183" spans="1:10" ht="51" customHeight="1">
      <c r="A183" s="105" t="s">
        <v>248</v>
      </c>
      <c r="B183" s="9"/>
      <c r="C183" s="9"/>
      <c r="D183" s="10"/>
      <c r="E183" s="9"/>
      <c r="F183" s="9"/>
      <c r="G183" s="9"/>
      <c r="H183" s="9">
        <f>199800/(H179+H180)</f>
        <v>3386.4406779661017</v>
      </c>
      <c r="I183" s="9">
        <f>199800/(I179+I180)</f>
        <v>3386.4406779661017</v>
      </c>
      <c r="J183" s="9"/>
    </row>
    <row r="184" spans="1:10" ht="65.25" customHeight="1">
      <c r="A184" s="105" t="s">
        <v>249</v>
      </c>
      <c r="B184" s="9"/>
      <c r="C184" s="9"/>
      <c r="D184" s="10"/>
      <c r="E184" s="9"/>
      <c r="F184" s="9"/>
      <c r="G184" s="9"/>
      <c r="H184" s="9">
        <f>450000/H181</f>
        <v>1.6814070013787537</v>
      </c>
      <c r="I184" s="9">
        <f>450000/I181</f>
        <v>1.6814070013787537</v>
      </c>
      <c r="J184" s="9"/>
    </row>
    <row r="185" spans="1:10" ht="17.25" customHeight="1">
      <c r="A185" s="83" t="s">
        <v>78</v>
      </c>
      <c r="B185" s="9"/>
      <c r="C185" s="9"/>
      <c r="D185" s="10"/>
      <c r="E185" s="9"/>
      <c r="F185" s="9"/>
      <c r="G185" s="9"/>
      <c r="H185" s="9"/>
      <c r="I185" s="9"/>
      <c r="J185" s="9"/>
    </row>
    <row r="186" spans="1:10" ht="36" customHeight="1">
      <c r="A186" s="117" t="s">
        <v>250</v>
      </c>
      <c r="B186" s="9"/>
      <c r="C186" s="9"/>
      <c r="D186" s="10"/>
      <c r="E186" s="9"/>
      <c r="F186" s="9"/>
      <c r="G186" s="9"/>
      <c r="H186" s="9">
        <f>(H179+H180)/(H176+H177)*100</f>
        <v>92.1875</v>
      </c>
      <c r="I186" s="9">
        <f>(I179+I180)/(I176+I177)*100</f>
        <v>92.1875</v>
      </c>
      <c r="J186" s="9"/>
    </row>
    <row r="187" spans="1:10" ht="36" customHeight="1">
      <c r="A187" s="117" t="s">
        <v>251</v>
      </c>
      <c r="B187" s="9"/>
      <c r="C187" s="9"/>
      <c r="D187" s="10"/>
      <c r="E187" s="9"/>
      <c r="F187" s="9"/>
      <c r="G187" s="9"/>
      <c r="H187" s="9">
        <v>1</v>
      </c>
      <c r="I187" s="9">
        <v>1</v>
      </c>
      <c r="J187" s="9"/>
    </row>
    <row r="188" ht="3" customHeight="1"/>
    <row r="189" ht="9.75" customHeight="1"/>
    <row r="190" ht="9.75" customHeight="1"/>
    <row r="191" spans="1:11" ht="42" customHeight="1">
      <c r="A191" s="13" t="s">
        <v>203</v>
      </c>
      <c r="H191" s="188" t="s">
        <v>202</v>
      </c>
      <c r="I191" s="187"/>
      <c r="J191" s="187"/>
      <c r="K191" s="109"/>
    </row>
    <row r="192" spans="1:12" ht="15.75">
      <c r="A192" s="14"/>
      <c r="B192" s="15"/>
      <c r="L192" s="3"/>
    </row>
    <row r="193" spans="1:12" ht="15.75">
      <c r="A193" s="1" t="s">
        <v>294</v>
      </c>
      <c r="J193" s="16"/>
      <c r="K193" s="109"/>
      <c r="L193" s="3"/>
    </row>
    <row r="195" ht="15.75">
      <c r="A195" s="13"/>
    </row>
  </sheetData>
  <sheetProtection/>
  <mergeCells count="30">
    <mergeCell ref="A90:J90"/>
    <mergeCell ref="A105:J105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1:J191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3" r:id="rId1"/>
  <rowBreaks count="5" manualBreakCount="5">
    <brk id="77" max="9" man="1"/>
    <brk id="94" max="11" man="1"/>
    <brk id="108" max="255" man="1"/>
    <brk id="126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186" t="s">
        <v>31</v>
      </c>
      <c r="F1" s="187"/>
      <c r="G1" s="187"/>
      <c r="H1" s="187"/>
      <c r="I1" s="187"/>
    </row>
    <row r="2" spans="5:7" ht="98.25" customHeight="1">
      <c r="E2" s="197" t="s">
        <v>200</v>
      </c>
      <c r="F2" s="197"/>
      <c r="G2" s="197"/>
    </row>
    <row r="3" spans="5:7" ht="15.75">
      <c r="E3" s="2" t="s">
        <v>300</v>
      </c>
      <c r="F3" s="2"/>
      <c r="G3" s="2"/>
    </row>
    <row r="4" spans="5:7" ht="15.75">
      <c r="E4" s="2"/>
      <c r="F4" s="2"/>
      <c r="G4" s="2"/>
    </row>
    <row r="5" spans="1:7" ht="46.5" customHeight="1">
      <c r="A5" s="195" t="s">
        <v>118</v>
      </c>
      <c r="B5" s="195"/>
      <c r="C5" s="195"/>
      <c r="D5" s="195"/>
      <c r="E5" s="195"/>
      <c r="F5" s="195"/>
      <c r="G5" s="195"/>
    </row>
    <row r="6" ht="15.75">
      <c r="E6" s="3" t="s">
        <v>9</v>
      </c>
    </row>
    <row r="7" spans="1:5" ht="15.75">
      <c r="A7" s="174" t="s">
        <v>109</v>
      </c>
      <c r="B7" s="198" t="s">
        <v>116</v>
      </c>
      <c r="C7" s="199"/>
      <c r="D7" s="200"/>
      <c r="E7" s="191" t="s">
        <v>117</v>
      </c>
    </row>
    <row r="8" spans="1:5" ht="15.75">
      <c r="A8" s="184"/>
      <c r="B8" s="5" t="s">
        <v>113</v>
      </c>
      <c r="C8" s="5" t="s">
        <v>114</v>
      </c>
      <c r="D8" s="5" t="s">
        <v>115</v>
      </c>
      <c r="E8" s="201"/>
    </row>
    <row r="9" spans="1:5" ht="21" customHeight="1">
      <c r="A9" s="184"/>
      <c r="B9" s="7">
        <v>2016</v>
      </c>
      <c r="C9" s="7">
        <v>2017</v>
      </c>
      <c r="D9" s="7">
        <v>2018</v>
      </c>
      <c r="E9" s="193"/>
    </row>
    <row r="10" spans="1:5" ht="15.75">
      <c r="A10" s="4" t="s">
        <v>110</v>
      </c>
      <c r="B10" s="9">
        <f>B11+B12+B13+B15</f>
        <v>145836.64</v>
      </c>
      <c r="C10" s="9">
        <f>C11+C12+C13+C15</f>
        <v>170521.4</v>
      </c>
      <c r="D10" s="9">
        <f>D11+D12+D13+D15+D14</f>
        <v>344849.5</v>
      </c>
      <c r="E10" s="9">
        <f>B10+C10+D10</f>
        <v>661207.54</v>
      </c>
    </row>
    <row r="11" spans="1:5" ht="15.75">
      <c r="A11" s="10" t="s">
        <v>12</v>
      </c>
      <c r="B11" s="9">
        <v>5400</v>
      </c>
      <c r="C11" s="9">
        <v>5400</v>
      </c>
      <c r="D11" s="9">
        <v>0</v>
      </c>
      <c r="E11" s="9">
        <f>B11+C11+D11</f>
        <v>10800</v>
      </c>
    </row>
    <row r="12" spans="1:5" ht="15.75">
      <c r="A12" s="10" t="s">
        <v>111</v>
      </c>
      <c r="B12" s="9">
        <v>0</v>
      </c>
      <c r="C12" s="9">
        <v>0</v>
      </c>
      <c r="D12" s="9">
        <v>0</v>
      </c>
      <c r="E12" s="9">
        <f>B12+C12+D12</f>
        <v>0</v>
      </c>
    </row>
    <row r="13" spans="1:5" ht="15.75">
      <c r="A13" s="10" t="s">
        <v>16</v>
      </c>
      <c r="B13" s="9">
        <f>Додаток4!E11+Додаток4!D11</f>
        <v>138636.64</v>
      </c>
      <c r="C13" s="9">
        <f>Додаток4!H11+Додаток4!G11</f>
        <v>163171.4</v>
      </c>
      <c r="D13" s="9">
        <f>Додаток4!K11+Додаток4!J11</f>
        <v>280726.3</v>
      </c>
      <c r="E13" s="9">
        <f>B13+C13+D13</f>
        <v>582534.3400000001</v>
      </c>
    </row>
    <row r="14" spans="1:5" ht="15.75">
      <c r="A14" s="10" t="s">
        <v>288</v>
      </c>
      <c r="B14" s="9">
        <v>0</v>
      </c>
      <c r="C14" s="9">
        <v>0</v>
      </c>
      <c r="D14" s="9">
        <v>62723.2</v>
      </c>
      <c r="E14" s="9">
        <f>D14</f>
        <v>62723.2</v>
      </c>
    </row>
    <row r="15" spans="1:5" ht="15.75">
      <c r="A15" s="4" t="s">
        <v>112</v>
      </c>
      <c r="B15" s="9">
        <v>1800</v>
      </c>
      <c r="C15" s="9">
        <v>1950</v>
      </c>
      <c r="D15" s="9">
        <v>1400</v>
      </c>
      <c r="E15" s="9">
        <f>B15+C15+D15</f>
        <v>5150</v>
      </c>
    </row>
    <row r="16" spans="1:5" ht="31.5" customHeight="1">
      <c r="A16" s="11"/>
      <c r="B16" s="12"/>
      <c r="C16" s="12"/>
      <c r="D16" s="12"/>
      <c r="E16" s="12"/>
    </row>
    <row r="17" ht="34.5" customHeight="1">
      <c r="B17" s="12"/>
    </row>
    <row r="18" spans="1:7" ht="15.75">
      <c r="A18" s="13" t="s">
        <v>201</v>
      </c>
      <c r="E18" s="188" t="s">
        <v>202</v>
      </c>
      <c r="F18" s="187"/>
      <c r="G18" s="187"/>
    </row>
    <row r="19" spans="1:2" ht="19.5" customHeight="1">
      <c r="A19" s="14"/>
      <c r="B19" s="15"/>
    </row>
    <row r="20" spans="1:10" ht="15.75">
      <c r="A20" s="196" t="s">
        <v>294</v>
      </c>
      <c r="B20" s="187"/>
      <c r="J20" s="16"/>
    </row>
    <row r="21" ht="15.75">
      <c r="A21" s="1" t="s">
        <v>204</v>
      </c>
    </row>
    <row r="23" ht="15.75">
      <c r="C23" s="1" t="s">
        <v>148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PLANOVIY_KOVTYNENKO</cp:lastModifiedBy>
  <cp:lastPrinted>2018-05-23T10:24:24Z</cp:lastPrinted>
  <dcterms:created xsi:type="dcterms:W3CDTF">1996-10-08T23:32:33Z</dcterms:created>
  <dcterms:modified xsi:type="dcterms:W3CDTF">2018-05-23T10:39:05Z</dcterms:modified>
  <cp:category/>
  <cp:version/>
  <cp:contentType/>
  <cp:contentStatus/>
</cp:coreProperties>
</file>